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PPI Department\"/>
    </mc:Choice>
  </mc:AlternateContent>
  <workbookProtection workbookAlgorithmName="SHA-512" workbookHashValue="hYALK8XPrMA7GB95CHznpyaMEbN3oV05Kxug+EFakUXSAwRdJRGcTEJK6/KhvTTmCsF0DRDgQjsIgQlbUXUBGA==" workbookSaltValue="4LNQm601YMeyxcwMNDzZBA==" workbookSpinCount="100000" lockStructure="1"/>
  <bookViews>
    <workbookView xWindow="0" yWindow="0" windowWidth="19200" windowHeight="12180" firstSheet="3" activeTab="3"/>
  </bookViews>
  <sheets>
    <sheet name="Calculations" sheetId="2" state="hidden" r:id="rId1"/>
    <sheet name="Calculations 2.0" sheetId="4" state="hidden" r:id="rId2"/>
    <sheet name="Calculations 3.0" sheetId="5" state="hidden" r:id="rId3"/>
    <sheet name="Instructions" sheetId="7" r:id="rId4"/>
    <sheet name="Calculations (Final)" sheetId="8"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8" l="1"/>
  <c r="E13" i="8" s="1"/>
  <c r="D30" i="8"/>
  <c r="E30" i="8" s="1"/>
  <c r="D34" i="8"/>
  <c r="D33" i="8"/>
  <c r="D32" i="8"/>
  <c r="D31" i="8"/>
  <c r="E31" i="8" s="1"/>
  <c r="E33" i="8"/>
  <c r="D17" i="8"/>
  <c r="E17" i="8" s="1"/>
  <c r="D16" i="8"/>
  <c r="D15" i="8"/>
  <c r="D14" i="8"/>
  <c r="E14" i="8" s="1"/>
  <c r="E34" i="8"/>
  <c r="E32" i="8"/>
  <c r="E15" i="8"/>
  <c r="E16" i="8"/>
  <c r="D70" i="8" l="1"/>
  <c r="E70" i="8" s="1"/>
  <c r="D69" i="8"/>
  <c r="D68" i="8"/>
  <c r="E68" i="8" s="1"/>
  <c r="D65" i="8"/>
  <c r="E65" i="8" s="1"/>
  <c r="D64" i="8"/>
  <c r="I64" i="8" s="1"/>
  <c r="D63" i="8"/>
  <c r="I63" i="8" s="1"/>
  <c r="D60" i="8"/>
  <c r="I60" i="8" s="1"/>
  <c r="D59" i="8"/>
  <c r="I59" i="8" s="1"/>
  <c r="D57" i="8"/>
  <c r="I57" i="8" s="1"/>
  <c r="D56" i="8"/>
  <c r="E56" i="8" s="1"/>
  <c r="D54" i="8"/>
  <c r="I54" i="8" s="1"/>
  <c r="D53" i="8"/>
  <c r="H53" i="8" s="1"/>
  <c r="D49" i="8"/>
  <c r="G49" i="8" s="1"/>
  <c r="D48" i="8"/>
  <c r="H48" i="8" s="1"/>
  <c r="D47" i="8"/>
  <c r="I47" i="8" s="1"/>
  <c r="D46" i="8"/>
  <c r="E46" i="8" s="1"/>
  <c r="D45" i="8"/>
  <c r="G45" i="8" s="1"/>
  <c r="D44" i="8"/>
  <c r="H44" i="8" s="1"/>
  <c r="D43" i="8"/>
  <c r="I43" i="8" s="1"/>
  <c r="D42" i="8"/>
  <c r="E42" i="8" s="1"/>
  <c r="D25" i="8"/>
  <c r="E25" i="8" s="1"/>
  <c r="H25" i="8" s="1"/>
  <c r="D24" i="8"/>
  <c r="E24" i="8" s="1"/>
  <c r="H24" i="8" s="1"/>
  <c r="D23" i="8"/>
  <c r="E23" i="8" s="1"/>
  <c r="H23" i="8" s="1"/>
  <c r="D22" i="8"/>
  <c r="E22" i="8" s="1"/>
  <c r="H22" i="8" s="1"/>
  <c r="D21" i="8"/>
  <c r="E21" i="8" s="1"/>
  <c r="D8" i="8"/>
  <c r="E8" i="8" s="1"/>
  <c r="H8" i="8" s="1"/>
  <c r="D7" i="8"/>
  <c r="E7" i="8" s="1"/>
  <c r="H7" i="8" s="1"/>
  <c r="D6" i="8"/>
  <c r="E6" i="8" s="1"/>
  <c r="H6" i="8" s="1"/>
  <c r="D5" i="8"/>
  <c r="E5" i="8" s="1"/>
  <c r="H5" i="8" s="1"/>
  <c r="D4" i="8"/>
  <c r="E4" i="8" s="1"/>
  <c r="H21" i="8" l="1"/>
  <c r="H26" i="8" s="1"/>
  <c r="H65" i="8"/>
  <c r="H43" i="8"/>
  <c r="I53" i="8"/>
  <c r="E9" i="8"/>
  <c r="E43" i="8"/>
  <c r="G56" i="8"/>
  <c r="I44" i="8"/>
  <c r="I46" i="8"/>
  <c r="I49" i="8"/>
  <c r="H63" i="8"/>
  <c r="H68" i="8"/>
  <c r="I45" i="8"/>
  <c r="E49" i="8"/>
  <c r="G57" i="8"/>
  <c r="E63" i="8"/>
  <c r="G68" i="8"/>
  <c r="E47" i="8"/>
  <c r="H49" i="8"/>
  <c r="H56" i="8"/>
  <c r="H57" i="8"/>
  <c r="H60" i="8"/>
  <c r="G63" i="8"/>
  <c r="G70" i="8"/>
  <c r="G47" i="8"/>
  <c r="H70" i="8"/>
  <c r="G43" i="8"/>
  <c r="H47" i="8"/>
  <c r="G53" i="8"/>
  <c r="E57" i="8"/>
  <c r="G65" i="8"/>
  <c r="I42" i="8"/>
  <c r="E48" i="8"/>
  <c r="H4" i="8"/>
  <c r="H9" i="8" s="1"/>
  <c r="G42" i="8"/>
  <c r="E44" i="8"/>
  <c r="E45" i="8"/>
  <c r="G46" i="8"/>
  <c r="G48" i="8"/>
  <c r="G54" i="8"/>
  <c r="E54" i="8"/>
  <c r="H59" i="8"/>
  <c r="G59" i="8"/>
  <c r="H64" i="8"/>
  <c r="G64" i="8"/>
  <c r="H42" i="8"/>
  <c r="G44" i="8"/>
  <c r="H45" i="8"/>
  <c r="H46" i="8"/>
  <c r="I48" i="8"/>
  <c r="E53" i="8"/>
  <c r="H54" i="8"/>
  <c r="E59" i="8"/>
  <c r="G60" i="8"/>
  <c r="E60" i="8"/>
  <c r="E64" i="8"/>
  <c r="I69" i="8"/>
  <c r="H69" i="8"/>
  <c r="G69" i="8"/>
  <c r="E69" i="8"/>
  <c r="I56" i="8"/>
  <c r="I65" i="8"/>
  <c r="I68" i="8"/>
  <c r="I70" i="8"/>
  <c r="E26" i="8" l="1"/>
  <c r="N96" i="5"/>
  <c r="O96" i="5" s="1"/>
  <c r="R96" i="5" s="1"/>
  <c r="M96" i="5"/>
  <c r="N95" i="5"/>
  <c r="O95" i="5" s="1"/>
  <c r="R95" i="5" s="1"/>
  <c r="M95" i="5"/>
  <c r="N94" i="5"/>
  <c r="O94" i="5" s="1"/>
  <c r="R94" i="5" s="1"/>
  <c r="M94" i="5"/>
  <c r="N93" i="5"/>
  <c r="O93" i="5" s="1"/>
  <c r="R93" i="5" s="1"/>
  <c r="M93" i="5"/>
  <c r="N92" i="5"/>
  <c r="O92" i="5" s="1"/>
  <c r="M92" i="5"/>
  <c r="H85" i="5"/>
  <c r="E85" i="5"/>
  <c r="D85" i="5"/>
  <c r="G85" i="5" s="1"/>
  <c r="H84" i="5"/>
  <c r="G84" i="5"/>
  <c r="E84" i="5"/>
  <c r="D84" i="5"/>
  <c r="I84" i="5" s="1"/>
  <c r="N83" i="5"/>
  <c r="O83" i="5" s="1"/>
  <c r="R83" i="5" s="1"/>
  <c r="M83" i="5"/>
  <c r="G83" i="5"/>
  <c r="D83" i="5"/>
  <c r="E83" i="5" s="1"/>
  <c r="M82" i="5"/>
  <c r="N82" i="5" s="1"/>
  <c r="O82" i="5" s="1"/>
  <c r="R82" i="5" s="1"/>
  <c r="H82" i="5"/>
  <c r="D82" i="5"/>
  <c r="G82" i="5" s="1"/>
  <c r="M81" i="5"/>
  <c r="N81" i="5" s="1"/>
  <c r="O81" i="5" s="1"/>
  <c r="R81" i="5" s="1"/>
  <c r="M80" i="5"/>
  <c r="N80" i="5" s="1"/>
  <c r="O80" i="5" s="1"/>
  <c r="R80" i="5" s="1"/>
  <c r="N79" i="5"/>
  <c r="O79" i="5" s="1"/>
  <c r="R79" i="5" s="1"/>
  <c r="H79" i="5"/>
  <c r="D79" i="5"/>
  <c r="G79" i="5" s="1"/>
  <c r="D78" i="5"/>
  <c r="H77" i="5"/>
  <c r="G77" i="5"/>
  <c r="E77" i="5"/>
  <c r="D77" i="5"/>
  <c r="I77" i="5" s="1"/>
  <c r="H76" i="5"/>
  <c r="G76" i="5"/>
  <c r="D76" i="5"/>
  <c r="E76" i="5" s="1"/>
  <c r="D73" i="5"/>
  <c r="H72" i="5"/>
  <c r="G72" i="5"/>
  <c r="E72" i="5"/>
  <c r="D72" i="5"/>
  <c r="I72" i="5" s="1"/>
  <c r="H70" i="5"/>
  <c r="G70" i="5"/>
  <c r="D70" i="5"/>
  <c r="E70" i="5" s="1"/>
  <c r="H69" i="5"/>
  <c r="D69" i="5"/>
  <c r="G69" i="5" s="1"/>
  <c r="D67" i="5"/>
  <c r="I67" i="5" s="1"/>
  <c r="H66" i="5"/>
  <c r="G66" i="5"/>
  <c r="E66" i="5"/>
  <c r="D66" i="5"/>
  <c r="I66" i="5" s="1"/>
  <c r="M63" i="5"/>
  <c r="N63" i="5" s="1"/>
  <c r="O63" i="5" s="1"/>
  <c r="R63" i="5" s="1"/>
  <c r="M62" i="5"/>
  <c r="N62" i="5" s="1"/>
  <c r="O62" i="5" s="1"/>
  <c r="R62" i="5" s="1"/>
  <c r="D62" i="5"/>
  <c r="M61" i="5"/>
  <c r="N61" i="5" s="1"/>
  <c r="O61" i="5" s="1"/>
  <c r="R61" i="5" s="1"/>
  <c r="H61" i="5"/>
  <c r="G61" i="5"/>
  <c r="E61" i="5"/>
  <c r="D61" i="5"/>
  <c r="I61" i="5" s="1"/>
  <c r="N60" i="5"/>
  <c r="O60" i="5" s="1"/>
  <c r="R60" i="5" s="1"/>
  <c r="M60" i="5"/>
  <c r="H60" i="5"/>
  <c r="G60" i="5"/>
  <c r="D60" i="5"/>
  <c r="E60" i="5" s="1"/>
  <c r="M59" i="5"/>
  <c r="N59" i="5" s="1"/>
  <c r="O59" i="5" s="1"/>
  <c r="I59" i="5"/>
  <c r="H59" i="5"/>
  <c r="D59" i="5"/>
  <c r="D58" i="5"/>
  <c r="H57" i="5"/>
  <c r="G57" i="5"/>
  <c r="E57" i="5"/>
  <c r="D57" i="5"/>
  <c r="I57" i="5" s="1"/>
  <c r="H56" i="5"/>
  <c r="G56" i="5"/>
  <c r="D56" i="5"/>
  <c r="E56" i="5" s="1"/>
  <c r="I55" i="5"/>
  <c r="D55" i="5"/>
  <c r="O50" i="5"/>
  <c r="R50" i="5" s="1"/>
  <c r="N50" i="5"/>
  <c r="M50" i="5"/>
  <c r="N49" i="5"/>
  <c r="O49" i="5" s="1"/>
  <c r="R49" i="5" s="1"/>
  <c r="M49" i="5"/>
  <c r="N48" i="5"/>
  <c r="O48" i="5" s="1"/>
  <c r="R48" i="5" s="1"/>
  <c r="M48" i="5"/>
  <c r="N47" i="5"/>
  <c r="O47" i="5" s="1"/>
  <c r="R47" i="5" s="1"/>
  <c r="M47" i="5"/>
  <c r="M46" i="5"/>
  <c r="N46" i="5" s="1"/>
  <c r="O46" i="5" s="1"/>
  <c r="D46" i="5"/>
  <c r="E46" i="5" s="1"/>
  <c r="H46" i="5" s="1"/>
  <c r="E45" i="5"/>
  <c r="H45" i="5" s="1"/>
  <c r="D45" i="5"/>
  <c r="E44" i="5"/>
  <c r="H44" i="5" s="1"/>
  <c r="D44" i="5"/>
  <c r="D43" i="5"/>
  <c r="E43" i="5" s="1"/>
  <c r="H43" i="5" s="1"/>
  <c r="D42" i="5"/>
  <c r="E42" i="5" s="1"/>
  <c r="H42" i="5" s="1"/>
  <c r="D32" i="5"/>
  <c r="E32" i="5" s="1"/>
  <c r="H32" i="5" s="1"/>
  <c r="H31" i="5"/>
  <c r="E31" i="5"/>
  <c r="D31" i="5"/>
  <c r="N30" i="5"/>
  <c r="O30" i="5" s="1"/>
  <c r="R30" i="5" s="1"/>
  <c r="M30" i="5"/>
  <c r="D30" i="5"/>
  <c r="E30" i="5" s="1"/>
  <c r="H30" i="5" s="1"/>
  <c r="N29" i="5"/>
  <c r="O29" i="5" s="1"/>
  <c r="R29" i="5" s="1"/>
  <c r="M29" i="5"/>
  <c r="D29" i="5"/>
  <c r="E29" i="5" s="1"/>
  <c r="H29" i="5" s="1"/>
  <c r="M28" i="5"/>
  <c r="N28" i="5" s="1"/>
  <c r="O28" i="5" s="1"/>
  <c r="R28" i="5" s="1"/>
  <c r="D28" i="5"/>
  <c r="E28" i="5" s="1"/>
  <c r="O27" i="5"/>
  <c r="R27" i="5" s="1"/>
  <c r="M27" i="5"/>
  <c r="N27" i="5" s="1"/>
  <c r="M26" i="5"/>
  <c r="N26" i="5" s="1"/>
  <c r="O26" i="5" s="1"/>
  <c r="N17" i="5"/>
  <c r="O17" i="5" s="1"/>
  <c r="R17" i="5" s="1"/>
  <c r="M17" i="5"/>
  <c r="N16" i="5"/>
  <c r="O16" i="5" s="1"/>
  <c r="R16" i="5" s="1"/>
  <c r="M16" i="5"/>
  <c r="M15" i="5"/>
  <c r="N15" i="5" s="1"/>
  <c r="O15" i="5" s="1"/>
  <c r="R15" i="5" s="1"/>
  <c r="M14" i="5"/>
  <c r="N14" i="5" s="1"/>
  <c r="O14" i="5" s="1"/>
  <c r="R14" i="5" s="1"/>
  <c r="M13" i="5"/>
  <c r="N13" i="5" s="1"/>
  <c r="O13" i="5" s="1"/>
  <c r="D9" i="5"/>
  <c r="D8" i="5"/>
  <c r="D7" i="5"/>
  <c r="D6" i="5"/>
  <c r="D5" i="5"/>
  <c r="O18" i="5" l="1"/>
  <c r="R13" i="5"/>
  <c r="O64" i="5"/>
  <c r="R59" i="5"/>
  <c r="R64" i="5" s="1"/>
  <c r="O31" i="5"/>
  <c r="R26" i="5"/>
  <c r="R31" i="5" s="1"/>
  <c r="D10" i="5"/>
  <c r="D12" i="5" s="1"/>
  <c r="D14" i="5" s="1"/>
  <c r="D16" i="5" s="1"/>
  <c r="E47" i="5"/>
  <c r="H58" i="5"/>
  <c r="G58" i="5"/>
  <c r="O84" i="5"/>
  <c r="E58" i="5"/>
  <c r="H73" i="5"/>
  <c r="G73" i="5"/>
  <c r="E73" i="5"/>
  <c r="O97" i="5"/>
  <c r="R92" i="5"/>
  <c r="R97" i="5" s="1"/>
  <c r="E33" i="5"/>
  <c r="O51" i="5"/>
  <c r="G55" i="5"/>
  <c r="E55" i="5"/>
  <c r="I58" i="5"/>
  <c r="H62" i="5"/>
  <c r="G62" i="5"/>
  <c r="E62" i="5"/>
  <c r="I73" i="5"/>
  <c r="H78" i="5"/>
  <c r="G78" i="5"/>
  <c r="E78" i="5"/>
  <c r="H28" i="5"/>
  <c r="R46" i="5"/>
  <c r="H55" i="5"/>
  <c r="G59" i="5"/>
  <c r="E59" i="5"/>
  <c r="I62" i="5"/>
  <c r="I78" i="5"/>
  <c r="H47" i="5"/>
  <c r="H67" i="5"/>
  <c r="G67" i="5"/>
  <c r="E67" i="5"/>
  <c r="I69" i="5"/>
  <c r="I79" i="5"/>
  <c r="I82" i="5"/>
  <c r="H83" i="5"/>
  <c r="I85" i="5"/>
  <c r="I76" i="5"/>
  <c r="E79" i="5"/>
  <c r="I56" i="5"/>
  <c r="I60" i="5"/>
  <c r="E69" i="5"/>
  <c r="I70" i="5"/>
  <c r="E82" i="5"/>
  <c r="I83" i="5"/>
  <c r="N96" i="4"/>
  <c r="O96" i="4" s="1"/>
  <c r="R96" i="4" s="1"/>
  <c r="M96" i="4"/>
  <c r="N95" i="4"/>
  <c r="O95" i="4" s="1"/>
  <c r="R95" i="4" s="1"/>
  <c r="M95" i="4"/>
  <c r="N94" i="4"/>
  <c r="O94" i="4" s="1"/>
  <c r="R94" i="4" s="1"/>
  <c r="M94" i="4"/>
  <c r="N93" i="4"/>
  <c r="O93" i="4" s="1"/>
  <c r="R93" i="4" s="1"/>
  <c r="M93" i="4"/>
  <c r="M92" i="4"/>
  <c r="N92" i="4" s="1"/>
  <c r="O92" i="4" s="1"/>
  <c r="N83" i="4"/>
  <c r="O83" i="4" s="1"/>
  <c r="R83" i="4" s="1"/>
  <c r="M83" i="4"/>
  <c r="N82" i="4"/>
  <c r="O82" i="4" s="1"/>
  <c r="R82" i="4" s="1"/>
  <c r="M82" i="4"/>
  <c r="N81" i="4"/>
  <c r="O81" i="4" s="1"/>
  <c r="R81" i="4" s="1"/>
  <c r="M81" i="4"/>
  <c r="N80" i="4"/>
  <c r="O80" i="4" s="1"/>
  <c r="R80" i="4" s="1"/>
  <c r="M80" i="4"/>
  <c r="N79" i="4"/>
  <c r="O79" i="4" s="1"/>
  <c r="N63" i="4"/>
  <c r="O63" i="4" s="1"/>
  <c r="R63" i="4" s="1"/>
  <c r="M63" i="4"/>
  <c r="N62" i="4"/>
  <c r="O62" i="4" s="1"/>
  <c r="R62" i="4" s="1"/>
  <c r="M62" i="4"/>
  <c r="N61" i="4"/>
  <c r="O61" i="4" s="1"/>
  <c r="R61" i="4" s="1"/>
  <c r="M61" i="4"/>
  <c r="N60" i="4"/>
  <c r="O60" i="4" s="1"/>
  <c r="R60" i="4" s="1"/>
  <c r="M60" i="4"/>
  <c r="M59" i="4"/>
  <c r="N59" i="4" s="1"/>
  <c r="O59" i="4" s="1"/>
  <c r="N50" i="4"/>
  <c r="O50" i="4" s="1"/>
  <c r="R50" i="4" s="1"/>
  <c r="M50" i="4"/>
  <c r="N49" i="4"/>
  <c r="O49" i="4" s="1"/>
  <c r="R49" i="4" s="1"/>
  <c r="M49" i="4"/>
  <c r="N48" i="4"/>
  <c r="O48" i="4" s="1"/>
  <c r="R48" i="4" s="1"/>
  <c r="M48" i="4"/>
  <c r="N47" i="4"/>
  <c r="O47" i="4" s="1"/>
  <c r="R47" i="4" s="1"/>
  <c r="M47" i="4"/>
  <c r="N46" i="4"/>
  <c r="O46" i="4" s="1"/>
  <c r="M46" i="4"/>
  <c r="D46" i="4"/>
  <c r="E46" i="4" s="1"/>
  <c r="H46" i="4" s="1"/>
  <c r="E45" i="4"/>
  <c r="H45" i="4" s="1"/>
  <c r="D45" i="4"/>
  <c r="D44" i="4"/>
  <c r="E44" i="4" s="1"/>
  <c r="H44" i="4" s="1"/>
  <c r="E43" i="4"/>
  <c r="H43" i="4" s="1"/>
  <c r="D43" i="4"/>
  <c r="D42" i="4"/>
  <c r="E42" i="4" s="1"/>
  <c r="D32" i="4"/>
  <c r="E32" i="4" s="1"/>
  <c r="H32" i="4" s="1"/>
  <c r="D31" i="4"/>
  <c r="E31" i="4" s="1"/>
  <c r="H31" i="4" s="1"/>
  <c r="M30" i="4"/>
  <c r="N30" i="4" s="1"/>
  <c r="O30" i="4" s="1"/>
  <c r="R30" i="4" s="1"/>
  <c r="D30" i="4"/>
  <c r="E30" i="4" s="1"/>
  <c r="H30" i="4" s="1"/>
  <c r="M29" i="4"/>
  <c r="N29" i="4" s="1"/>
  <c r="O29" i="4" s="1"/>
  <c r="R29" i="4" s="1"/>
  <c r="D29" i="4"/>
  <c r="E29" i="4" s="1"/>
  <c r="H29" i="4" s="1"/>
  <c r="M28" i="4"/>
  <c r="N28" i="4" s="1"/>
  <c r="O28" i="4" s="1"/>
  <c r="R28" i="4" s="1"/>
  <c r="E28" i="4"/>
  <c r="H28" i="4" s="1"/>
  <c r="D28" i="4"/>
  <c r="N27" i="4"/>
  <c r="O27" i="4" s="1"/>
  <c r="R27" i="4" s="1"/>
  <c r="M27" i="4"/>
  <c r="M26" i="4"/>
  <c r="N26" i="4" s="1"/>
  <c r="O26" i="4" s="1"/>
  <c r="M17" i="4"/>
  <c r="N17" i="4" s="1"/>
  <c r="O17" i="4" s="1"/>
  <c r="R17" i="4" s="1"/>
  <c r="M16" i="4"/>
  <c r="N16" i="4" s="1"/>
  <c r="O16" i="4" s="1"/>
  <c r="R16" i="4" s="1"/>
  <c r="N15" i="4"/>
  <c r="O15" i="4" s="1"/>
  <c r="R15" i="4" s="1"/>
  <c r="M15" i="4"/>
  <c r="N14" i="4"/>
  <c r="O14" i="4" s="1"/>
  <c r="R14" i="4" s="1"/>
  <c r="M14" i="4"/>
  <c r="M13" i="4"/>
  <c r="N13" i="4" s="1"/>
  <c r="O13" i="4" s="1"/>
  <c r="D9" i="4"/>
  <c r="D8" i="4"/>
  <c r="D7" i="4"/>
  <c r="D10" i="4" s="1"/>
  <c r="D12" i="4" s="1"/>
  <c r="D14" i="4" s="1"/>
  <c r="D16" i="4" s="1"/>
  <c r="D6" i="4"/>
  <c r="D5" i="4"/>
  <c r="N72" i="5" l="1"/>
  <c r="K71" i="5"/>
  <c r="M39" i="5"/>
  <c r="M38" i="5"/>
  <c r="C21" i="5"/>
  <c r="D20" i="5"/>
  <c r="K6" i="5"/>
  <c r="L5" i="5"/>
  <c r="L38" i="5"/>
  <c r="M72" i="5"/>
  <c r="N71" i="5"/>
  <c r="L39" i="5"/>
  <c r="L72" i="5"/>
  <c r="M71" i="5"/>
  <c r="L6" i="5"/>
  <c r="K72" i="5"/>
  <c r="A21" i="5"/>
  <c r="D24" i="5" s="1"/>
  <c r="D35" i="5" s="1"/>
  <c r="L71" i="5"/>
  <c r="N39" i="5"/>
  <c r="N6" i="5"/>
  <c r="N5" i="5"/>
  <c r="K39" i="5"/>
  <c r="N42" i="5" s="1"/>
  <c r="N53" i="5" s="1"/>
  <c r="D21" i="5"/>
  <c r="C20" i="5"/>
  <c r="M6" i="5"/>
  <c r="M5" i="5"/>
  <c r="N38" i="5"/>
  <c r="B21" i="5"/>
  <c r="B20" i="5"/>
  <c r="K5" i="5"/>
  <c r="K38" i="5"/>
  <c r="A20" i="5"/>
  <c r="R13" i="4"/>
  <c r="O18" i="4"/>
  <c r="O31" i="4"/>
  <c r="R26" i="4"/>
  <c r="R31" i="4" s="1"/>
  <c r="R79" i="4"/>
  <c r="O84" i="4"/>
  <c r="N72" i="4"/>
  <c r="N71" i="4"/>
  <c r="L39" i="4"/>
  <c r="L38" i="4"/>
  <c r="B21" i="4"/>
  <c r="C20" i="4"/>
  <c r="N6" i="4"/>
  <c r="K5" i="4"/>
  <c r="A21" i="4"/>
  <c r="B20" i="4"/>
  <c r="N5" i="4"/>
  <c r="L72" i="4"/>
  <c r="L71" i="4"/>
  <c r="M72" i="4"/>
  <c r="M71" i="4"/>
  <c r="K39" i="4"/>
  <c r="K38" i="4"/>
  <c r="M6" i="4"/>
  <c r="N39" i="4"/>
  <c r="N38" i="4"/>
  <c r="D21" i="4"/>
  <c r="A20" i="4"/>
  <c r="L6" i="4"/>
  <c r="M5" i="4"/>
  <c r="C21" i="4"/>
  <c r="D20" i="4"/>
  <c r="K6" i="4"/>
  <c r="N9" i="4" s="1"/>
  <c r="N20" i="4" s="1"/>
  <c r="L5" i="4"/>
  <c r="K72" i="4"/>
  <c r="N75" i="4" s="1"/>
  <c r="N86" i="4" s="1"/>
  <c r="K71" i="4"/>
  <c r="M39" i="4"/>
  <c r="M38" i="4"/>
  <c r="E47" i="4"/>
  <c r="R46" i="4"/>
  <c r="O51" i="4"/>
  <c r="R92" i="4"/>
  <c r="R97" i="4" s="1"/>
  <c r="O97" i="4"/>
  <c r="R59" i="4"/>
  <c r="R64" i="4" s="1"/>
  <c r="O64" i="4"/>
  <c r="E33" i="4"/>
  <c r="H42" i="4"/>
  <c r="H47" i="4" s="1"/>
  <c r="M61" i="2"/>
  <c r="M60" i="2"/>
  <c r="M59" i="2"/>
  <c r="M58" i="2"/>
  <c r="M57" i="2"/>
  <c r="M39" i="2"/>
  <c r="M38" i="2"/>
  <c r="M37" i="2"/>
  <c r="M36" i="2"/>
  <c r="M35" i="2"/>
  <c r="M17" i="2"/>
  <c r="M16" i="2"/>
  <c r="M15" i="2"/>
  <c r="M14" i="2"/>
  <c r="M13" i="2"/>
  <c r="N75" i="5" l="1"/>
  <c r="N86" i="5" s="1"/>
  <c r="N9" i="5"/>
  <c r="N20" i="5" s="1"/>
  <c r="D24" i="4"/>
  <c r="D35" i="4" s="1"/>
  <c r="N42" i="4"/>
  <c r="N53" i="4" s="1"/>
  <c r="N61" i="2"/>
  <c r="O61" i="2" s="1"/>
  <c r="R61" i="2" s="1"/>
  <c r="N60" i="2"/>
  <c r="O60" i="2" s="1"/>
  <c r="R60" i="2" s="1"/>
  <c r="N59" i="2"/>
  <c r="O59" i="2" s="1"/>
  <c r="R59" i="2" s="1"/>
  <c r="N58" i="2"/>
  <c r="O58" i="2" s="1"/>
  <c r="R58" i="2" s="1"/>
  <c r="N57" i="2"/>
  <c r="O57" i="2" s="1"/>
  <c r="N39" i="2"/>
  <c r="O39" i="2" s="1"/>
  <c r="R39" i="2" s="1"/>
  <c r="N38" i="2"/>
  <c r="O38" i="2" s="1"/>
  <c r="R38" i="2" s="1"/>
  <c r="N37" i="2"/>
  <c r="O37" i="2" s="1"/>
  <c r="R37" i="2" s="1"/>
  <c r="N36" i="2"/>
  <c r="O36" i="2" s="1"/>
  <c r="R36" i="2" s="1"/>
  <c r="N35" i="2"/>
  <c r="O35" i="2" s="1"/>
  <c r="R35" i="2" s="1"/>
  <c r="D32" i="2"/>
  <c r="E32" i="2" s="1"/>
  <c r="H32" i="2" s="1"/>
  <c r="D31" i="2"/>
  <c r="E31" i="2" s="1"/>
  <c r="H31" i="2" s="1"/>
  <c r="D30" i="2"/>
  <c r="E30" i="2" s="1"/>
  <c r="H30" i="2" s="1"/>
  <c r="D29" i="2"/>
  <c r="E29" i="2" s="1"/>
  <c r="H29" i="2" s="1"/>
  <c r="D28" i="2"/>
  <c r="E28" i="2" s="1"/>
  <c r="N17" i="2"/>
  <c r="O17" i="2" s="1"/>
  <c r="R17" i="2" s="1"/>
  <c r="N16" i="2"/>
  <c r="O16" i="2" s="1"/>
  <c r="R16" i="2" s="1"/>
  <c r="N15" i="2"/>
  <c r="O15" i="2" s="1"/>
  <c r="R15" i="2" s="1"/>
  <c r="N14" i="2"/>
  <c r="O14" i="2" s="1"/>
  <c r="R14" i="2" s="1"/>
  <c r="N13" i="2"/>
  <c r="O13" i="2" s="1"/>
  <c r="D9" i="2"/>
  <c r="D8" i="2"/>
  <c r="D7" i="2"/>
  <c r="D6" i="2"/>
  <c r="D5" i="2"/>
  <c r="D10" i="2" l="1"/>
  <c r="D12" i="2" s="1"/>
  <c r="D14" i="2" s="1"/>
  <c r="D16" i="2" s="1"/>
  <c r="L28" i="2" s="1"/>
  <c r="E33" i="2"/>
  <c r="H28" i="2"/>
  <c r="R57" i="2"/>
  <c r="O62" i="2"/>
  <c r="R13" i="2"/>
  <c r="O18" i="2"/>
  <c r="O40" i="2"/>
  <c r="L27" i="2" l="1"/>
  <c r="M27" i="2"/>
  <c r="M28" i="2"/>
  <c r="M6" i="2"/>
  <c r="A21" i="2"/>
  <c r="K49" i="2"/>
  <c r="C20" i="2"/>
  <c r="M50" i="2"/>
  <c r="K5" i="2"/>
  <c r="D21" i="2"/>
  <c r="N50" i="2"/>
  <c r="N6" i="2"/>
  <c r="K6" i="2"/>
  <c r="L6" i="2"/>
  <c r="M5" i="2"/>
  <c r="B21" i="2"/>
  <c r="C21" i="2"/>
  <c r="L5" i="2"/>
  <c r="N28" i="2"/>
  <c r="N27" i="2"/>
  <c r="L49" i="2"/>
  <c r="K28" i="2"/>
  <c r="K27" i="2"/>
  <c r="L50" i="2"/>
  <c r="K50" i="2"/>
  <c r="D20" i="2"/>
  <c r="M49" i="2"/>
  <c r="A20" i="2"/>
  <c r="N49" i="2"/>
  <c r="B20" i="2"/>
  <c r="N5" i="2"/>
  <c r="N53" i="2" l="1"/>
  <c r="N64" i="2" s="1"/>
  <c r="D24" i="2"/>
  <c r="D35" i="2" s="1"/>
  <c r="N9" i="2"/>
  <c r="N20" i="2" s="1"/>
  <c r="N31" i="2"/>
  <c r="N42" i="2" s="1"/>
</calcChain>
</file>

<file path=xl/sharedStrings.xml><?xml version="1.0" encoding="utf-8"?>
<sst xmlns="http://schemas.openxmlformats.org/spreadsheetml/2006/main" count="912" uniqueCount="117">
  <si>
    <t>Multi-Digit Calculation</t>
  </si>
  <si>
    <t>Multi-Digit Calculation (2015-2016)</t>
  </si>
  <si>
    <t>Digit</t>
  </si>
  <si>
    <t>Degree</t>
  </si>
  <si>
    <t>PPI Rating</t>
  </si>
  <si>
    <t>Total</t>
  </si>
  <si>
    <t>Payable Degree Range</t>
  </si>
  <si>
    <t>10 or Less</t>
  </si>
  <si>
    <t>Between 10 - 35</t>
  </si>
  <si>
    <t>Between 35 - 50</t>
  </si>
  <si>
    <t>More than 50</t>
  </si>
  <si>
    <t>Thumb</t>
  </si>
  <si>
    <t>Range</t>
  </si>
  <si>
    <t>Year</t>
  </si>
  <si>
    <t>Rate</t>
  </si>
  <si>
    <t>Index</t>
  </si>
  <si>
    <t>1* - 10*</t>
  </si>
  <si>
    <t>Current</t>
  </si>
  <si>
    <t>Middle</t>
  </si>
  <si>
    <t>11* - 35*</t>
  </si>
  <si>
    <t>Ring</t>
  </si>
  <si>
    <t>36* - 50*</t>
  </si>
  <si>
    <t>Small</t>
  </si>
  <si>
    <t>51* - 100*</t>
  </si>
  <si>
    <t>Multi-Digit Total =</t>
  </si>
  <si>
    <t>-</t>
  </si>
  <si>
    <t>2015 - 2016</t>
  </si>
  <si>
    <t>Amputations Involved??</t>
  </si>
  <si>
    <t>Doubled Amputation Value</t>
  </si>
  <si>
    <t>Divide by Hand =</t>
  </si>
  <si>
    <t>Amputation</t>
  </si>
  <si>
    <t>Digit Value</t>
  </si>
  <si>
    <t>Doubled</t>
  </si>
  <si>
    <t>Multiply by Total =</t>
  </si>
  <si>
    <t>Add to Total =</t>
  </si>
  <si>
    <t>2014 - 2015</t>
  </si>
  <si>
    <t xml:space="preserve">Mutli-Digit With Amputation Total = </t>
  </si>
  <si>
    <t>2009 - 2014</t>
  </si>
  <si>
    <t>Multi-Digit Calculation (2014-2015)</t>
  </si>
  <si>
    <t>Multi-Digit Calculation (2009-2014)</t>
  </si>
  <si>
    <t>Toe Amputations (No Multi-Digit Calculation For Toes)</t>
  </si>
  <si>
    <t>Toe</t>
  </si>
  <si>
    <t>Toe Value</t>
  </si>
  <si>
    <t>Great</t>
  </si>
  <si>
    <t>2nd</t>
  </si>
  <si>
    <t>3rd</t>
  </si>
  <si>
    <t>4th</t>
  </si>
  <si>
    <t>5th</t>
  </si>
  <si>
    <t>Other PPI Calculations *Board Use Only*</t>
  </si>
  <si>
    <t>Whole Person Injuries</t>
  </si>
  <si>
    <t>Other Year Totals</t>
  </si>
  <si>
    <t>Body Part</t>
  </si>
  <si>
    <t>Degrees</t>
  </si>
  <si>
    <t>Total Value</t>
  </si>
  <si>
    <t>2015-2016</t>
  </si>
  <si>
    <t>2014-2015</t>
  </si>
  <si>
    <t>2009-2014</t>
  </si>
  <si>
    <t>Head</t>
  </si>
  <si>
    <t>Neck</t>
  </si>
  <si>
    <t>Shoulder</t>
  </si>
  <si>
    <t>Back</t>
  </si>
  <si>
    <t>Hip</t>
  </si>
  <si>
    <t>Hernia</t>
  </si>
  <si>
    <t>Bilateral</t>
  </si>
  <si>
    <t>Any Combo</t>
  </si>
  <si>
    <t>Eyes/Ears/Testicles</t>
  </si>
  <si>
    <t>Complete Loss of Vision</t>
  </si>
  <si>
    <t>One Eye</t>
  </si>
  <si>
    <t>Both Eyes</t>
  </si>
  <si>
    <t>Complete Loss of Hearing</t>
  </si>
  <si>
    <t>One Ear</t>
  </si>
  <si>
    <t>Both Ears</t>
  </si>
  <si>
    <t>Loss of Testicle(s)</t>
  </si>
  <si>
    <t>One</t>
  </si>
  <si>
    <t>Both</t>
  </si>
  <si>
    <t>Upper Extremity Injuries (Below Elbow vs. Elbow and Above)</t>
  </si>
  <si>
    <t>Hand</t>
  </si>
  <si>
    <t>Wrist</t>
  </si>
  <si>
    <t xml:space="preserve">Below Elbow </t>
  </si>
  <si>
    <t>Above Elbow</t>
  </si>
  <si>
    <t>Lower Extremity Injuries (Below Knee vs. Knee and Above)</t>
  </si>
  <si>
    <t>Foot</t>
  </si>
  <si>
    <t>Ankle</t>
  </si>
  <si>
    <t>Below Knee</t>
  </si>
  <si>
    <t>Knee and Up</t>
  </si>
  <si>
    <t>Statutory Minimums</t>
  </si>
  <si>
    <t>Other PPI Calculations</t>
  </si>
  <si>
    <t>Previous Year Totals</t>
  </si>
  <si>
    <t>Part Value</t>
  </si>
  <si>
    <t>(317) 232-3807</t>
  </si>
  <si>
    <t>Phone</t>
  </si>
  <si>
    <t>Board Member</t>
  </si>
  <si>
    <t>Contact Us</t>
  </si>
  <si>
    <t>It is highly recommended to save this to your computer for easier access.</t>
  </si>
  <si>
    <t>If your calculations return an "ERROR" or "INVALID", this is because the values you have input do not correlate with statute, are not possible, or were misplaced. For example, you cannot exceed a 100% PPI rating for any injury so inputting 110% will return an error.</t>
  </si>
  <si>
    <t>The amputation sections will only allow you to choose from a list of values in a drop down menu. There will be an arrow next to the cell you wish to manipulate. You can type in a value but if it does not match the statutory minimums, you will receive an error.</t>
  </si>
  <si>
    <t xml:space="preserve">The cells that are unlocked for you to manipulate correspond with the most current dollar amount per degree. The other tables show different year totals accurately depending on the date of injury. </t>
  </si>
  <si>
    <r>
      <t xml:space="preserve">You are only able to manipulate/change the values under </t>
    </r>
    <r>
      <rPr>
        <b/>
        <u/>
        <sz val="11"/>
        <color theme="1"/>
        <rFont val="Calibri"/>
        <family val="2"/>
        <scheme val="minor"/>
      </rPr>
      <t>the table headings "</t>
    </r>
    <r>
      <rPr>
        <b/>
        <i/>
        <u/>
        <sz val="11"/>
        <color theme="1"/>
        <rFont val="Calibri"/>
        <family val="2"/>
        <scheme val="minor"/>
      </rPr>
      <t>PPI Rating</t>
    </r>
    <r>
      <rPr>
        <b/>
        <u/>
        <sz val="11"/>
        <color theme="1"/>
        <rFont val="Calibri"/>
        <family val="2"/>
        <scheme val="minor"/>
      </rPr>
      <t>" or "</t>
    </r>
    <r>
      <rPr>
        <b/>
        <i/>
        <u/>
        <sz val="11"/>
        <color theme="1"/>
        <rFont val="Calibri"/>
        <family val="2"/>
        <scheme val="minor"/>
      </rPr>
      <t>Amputation</t>
    </r>
    <r>
      <rPr>
        <b/>
        <u/>
        <sz val="11"/>
        <color theme="1"/>
        <rFont val="Calibri"/>
        <family val="2"/>
        <scheme val="minor"/>
      </rPr>
      <t>" in column "C"</t>
    </r>
    <r>
      <rPr>
        <sz val="11"/>
        <color theme="1"/>
        <rFont val="Calibri"/>
        <family val="2"/>
        <scheme val="minor"/>
      </rPr>
      <t>. All other cells will be locked and are only available for reference.</t>
    </r>
  </si>
  <si>
    <t>Instructions/Rules:</t>
  </si>
  <si>
    <r>
      <t xml:space="preserve">Before you begin, there are a few </t>
    </r>
    <r>
      <rPr>
        <b/>
        <sz val="11"/>
        <color theme="1"/>
        <rFont val="Calibri"/>
        <family val="2"/>
        <scheme val="minor"/>
      </rPr>
      <t>instructions/rules</t>
    </r>
    <r>
      <rPr>
        <sz val="11"/>
        <color theme="1"/>
        <rFont val="Calibri"/>
        <family val="2"/>
        <scheme val="minor"/>
      </rPr>
      <t xml:space="preserve"> that must be followed in order for this worksheet to operate correctly:</t>
    </r>
  </si>
  <si>
    <t>Amputations to Digits</t>
  </si>
  <si>
    <t>Loss of Use of Digits</t>
  </si>
  <si>
    <t>Percentage Loss</t>
  </si>
  <si>
    <t>Loss of Use of Toes</t>
  </si>
  <si>
    <t>Upper Extremity Injuries</t>
  </si>
  <si>
    <t>Lower Extremity Injuries</t>
  </si>
  <si>
    <t>Toe Amputations</t>
  </si>
  <si>
    <t>Arm</t>
  </si>
  <si>
    <t>Foot/Ankle</t>
  </si>
  <si>
    <t>Leg</t>
  </si>
  <si>
    <t>Knee</t>
  </si>
  <si>
    <t>Welcome to the new PPI Calculation Worksheet</t>
  </si>
  <si>
    <t>This worksheet will assist you through the difficult and complex PPI Calculations. Further, this worksheet will also allow individuals to see what the dollar amount is for other body parts injured.</t>
  </si>
  <si>
    <t>Approval Division</t>
  </si>
  <si>
    <t>If you have any questions, concerns, or comments, please reach out to the Approval Division. Their phone number is listed below.</t>
  </si>
  <si>
    <t>Thank you for taking the time to read through the instructions/rules. Using this worksheet becomes easier over time. From all of us at the Board, thank you for everything you do and we hope this helps you in the future.</t>
  </si>
  <si>
    <t>Dollar Amounts Per Degree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</si>
</sst>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0.0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i/>
      <u/>
      <sz val="28"/>
      <color theme="1"/>
      <name val="Calibri"/>
      <family val="2"/>
      <scheme val="minor"/>
    </font>
    <font>
      <b/>
      <i/>
      <sz val="11"/>
      <color theme="1"/>
      <name val="Calibri"/>
      <family val="2"/>
      <scheme val="minor"/>
    </font>
    <font>
      <i/>
      <u/>
      <sz val="11"/>
      <color theme="1"/>
      <name val="Calibri"/>
      <family val="2"/>
      <scheme val="minor"/>
    </font>
    <font>
      <i/>
      <sz val="11"/>
      <color theme="1"/>
      <name val="Calibri"/>
      <family val="2"/>
      <scheme val="minor"/>
    </font>
    <font>
      <b/>
      <i/>
      <sz val="12"/>
      <color theme="1"/>
      <name val="Calibri"/>
      <family val="2"/>
      <scheme val="minor"/>
    </font>
    <font>
      <b/>
      <i/>
      <u/>
      <sz val="14"/>
      <color theme="1"/>
      <name val="Calibri"/>
      <family val="2"/>
      <scheme val="minor"/>
    </font>
    <font>
      <b/>
      <u/>
      <sz val="11"/>
      <color theme="1"/>
      <name val="Calibri"/>
      <family val="2"/>
      <scheme val="minor"/>
    </font>
    <font>
      <sz val="18"/>
      <color theme="1"/>
      <name val="Calibri"/>
      <family val="2"/>
      <scheme val="minor"/>
    </font>
    <font>
      <i/>
      <sz val="18"/>
      <color theme="1"/>
      <name val="Calibri"/>
      <family val="2"/>
      <scheme val="minor"/>
    </font>
    <font>
      <b/>
      <i/>
      <u/>
      <sz val="11"/>
      <color theme="1"/>
      <name val="Calibri"/>
      <family val="2"/>
      <scheme val="minor"/>
    </font>
    <font>
      <b/>
      <i/>
      <u/>
      <sz val="18"/>
      <color theme="1"/>
      <name val="Calibri"/>
      <family val="2"/>
      <scheme val="minor"/>
    </font>
    <font>
      <b/>
      <i/>
      <sz val="18"/>
      <color theme="1"/>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34998626667073579"/>
        <bgColor indexed="64"/>
      </patternFill>
    </fill>
  </fills>
  <borders count="50">
    <border>
      <left/>
      <right/>
      <top/>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theme="4"/>
      </bottom>
      <diagonal/>
    </border>
    <border>
      <left style="thin">
        <color indexed="64"/>
      </left>
      <right style="thin">
        <color indexed="64"/>
      </right>
      <top style="thin">
        <color indexed="64"/>
      </top>
      <bottom style="double">
        <color theme="4"/>
      </bottom>
      <diagonal/>
    </border>
    <border>
      <left style="thin">
        <color indexed="64"/>
      </left>
      <right/>
      <top style="thin">
        <color indexed="64"/>
      </top>
      <bottom style="double">
        <color theme="4"/>
      </bottom>
      <diagonal/>
    </border>
    <border>
      <left/>
      <right style="thin">
        <color indexed="64"/>
      </right>
      <top style="double">
        <color theme="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theme="4"/>
      </bottom>
      <diagonal/>
    </border>
    <border>
      <left/>
      <right style="medium">
        <color indexed="64"/>
      </right>
      <top style="thin">
        <color indexed="64"/>
      </top>
      <bottom/>
      <diagonal/>
    </border>
    <border>
      <left/>
      <right style="medium">
        <color indexed="64"/>
      </right>
      <top style="thin">
        <color indexed="64"/>
      </top>
      <bottom style="double">
        <color theme="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double">
        <color theme="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double">
        <color theme="4"/>
      </top>
      <bottom style="thin">
        <color indexed="64"/>
      </bottom>
      <diagonal/>
    </border>
    <border>
      <left/>
      <right/>
      <top style="double">
        <color theme="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cellStyleXfs>
  <cellXfs count="281">
    <xf numFmtId="0" fontId="0" fillId="0" borderId="0" xfId="0"/>
    <xf numFmtId="0" fontId="5" fillId="0" borderId="10" xfId="0" applyFont="1" applyBorder="1" applyAlignment="1">
      <alignment horizontal="center"/>
    </xf>
    <xf numFmtId="0" fontId="0" fillId="0" borderId="0" xfId="0" applyBorder="1"/>
    <xf numFmtId="0" fontId="0" fillId="0" borderId="3" xfId="0" applyBorder="1"/>
    <xf numFmtId="0" fontId="0" fillId="0" borderId="10" xfId="0" applyBorder="1"/>
    <xf numFmtId="0" fontId="0" fillId="0" borderId="10" xfId="0" applyBorder="1" applyAlignment="1">
      <alignment horizontal="center"/>
    </xf>
    <xf numFmtId="10" fontId="0" fillId="0" borderId="10" xfId="3" applyNumberFormat="1" applyFont="1" applyBorder="1" applyAlignment="1">
      <alignment horizontal="center"/>
    </xf>
    <xf numFmtId="0" fontId="0" fillId="0" borderId="10" xfId="1" applyNumberFormat="1" applyFont="1" applyBorder="1" applyAlignment="1">
      <alignment horizontal="center"/>
    </xf>
    <xf numFmtId="0" fontId="2" fillId="0" borderId="10" xfId="0" applyFont="1" applyBorder="1" applyAlignment="1">
      <alignment horizontal="center"/>
    </xf>
    <xf numFmtId="16" fontId="6" fillId="0" borderId="10" xfId="1" applyNumberFormat="1" applyFont="1" applyBorder="1" applyAlignment="1">
      <alignment horizontal="right"/>
    </xf>
    <xf numFmtId="0" fontId="6" fillId="0" borderId="10" xfId="0" applyFont="1" applyBorder="1" applyAlignment="1">
      <alignment horizontal="center"/>
    </xf>
    <xf numFmtId="6" fontId="0" fillId="0" borderId="10" xfId="0" applyNumberFormat="1" applyBorder="1"/>
    <xf numFmtId="44" fontId="2" fillId="0" borderId="10" xfId="2" applyFont="1" applyBorder="1" applyAlignment="1">
      <alignment horizontal="center"/>
    </xf>
    <xf numFmtId="17" fontId="6" fillId="0" borderId="10" xfId="0" applyNumberFormat="1" applyFont="1" applyBorder="1" applyAlignment="1">
      <alignment horizontal="right"/>
    </xf>
    <xf numFmtId="0" fontId="0" fillId="0" borderId="2" xfId="0" applyBorder="1"/>
    <xf numFmtId="0" fontId="6" fillId="0" borderId="10" xfId="0" applyFont="1" applyBorder="1" applyAlignment="1">
      <alignment horizontal="right"/>
    </xf>
    <xf numFmtId="44" fontId="2" fillId="0" borderId="1" xfId="2" applyFont="1" applyBorder="1"/>
    <xf numFmtId="0" fontId="2" fillId="0" borderId="14" xfId="4" applyFill="1" applyBorder="1"/>
    <xf numFmtId="0" fontId="2" fillId="0" borderId="15" xfId="4" applyBorder="1" applyAlignment="1">
      <alignment horizontal="center"/>
    </xf>
    <xf numFmtId="43" fontId="2" fillId="0" borderId="15" xfId="1" applyFont="1" applyFill="1" applyBorder="1"/>
    <xf numFmtId="0" fontId="6" fillId="0" borderId="10" xfId="0" applyFont="1" applyFill="1" applyBorder="1" applyAlignment="1">
      <alignment horizontal="center"/>
    </xf>
    <xf numFmtId="0" fontId="7" fillId="0" borderId="0" xfId="0" applyFont="1" applyFill="1" applyBorder="1" applyAlignment="1"/>
    <xf numFmtId="0" fontId="4" fillId="0" borderId="0" xfId="0" applyFont="1" applyBorder="1" applyAlignment="1">
      <alignment horizontal="right"/>
    </xf>
    <xf numFmtId="164" fontId="2" fillId="0" borderId="1" xfId="4" applyNumberFormat="1"/>
    <xf numFmtId="0" fontId="4" fillId="0" borderId="0" xfId="0" applyFont="1" applyFill="1" applyBorder="1" applyAlignment="1">
      <alignment horizontal="center"/>
    </xf>
    <xf numFmtId="0" fontId="4" fillId="0" borderId="10" xfId="0" applyFont="1" applyBorder="1" applyAlignment="1">
      <alignment horizontal="center"/>
    </xf>
    <xf numFmtId="44" fontId="0" fillId="0" borderId="10" xfId="2" applyFont="1" applyBorder="1"/>
    <xf numFmtId="44" fontId="0" fillId="0" borderId="0" xfId="2" applyFont="1" applyFill="1" applyBorder="1"/>
    <xf numFmtId="0" fontId="2" fillId="0" borderId="15" xfId="4" applyFill="1" applyBorder="1"/>
    <xf numFmtId="0" fontId="2" fillId="0" borderId="14" xfId="4" applyBorder="1" applyAlignment="1">
      <alignment horizontal="center"/>
    </xf>
    <xf numFmtId="43" fontId="2" fillId="0" borderId="14" xfId="1" applyFont="1" applyBorder="1"/>
    <xf numFmtId="44" fontId="2" fillId="0" borderId="1" xfId="4" applyNumberFormat="1" applyBorder="1"/>
    <xf numFmtId="0" fontId="0" fillId="0" borderId="7" xfId="0" applyBorder="1"/>
    <xf numFmtId="0" fontId="0" fillId="0" borderId="8" xfId="0" applyBorder="1"/>
    <xf numFmtId="0" fontId="0" fillId="0" borderId="9" xfId="0" applyBorder="1"/>
    <xf numFmtId="14" fontId="3" fillId="0" borderId="0" xfId="0" applyNumberFormat="1" applyFont="1" applyFill="1" applyBorder="1" applyAlignment="1">
      <alignment vertical="center"/>
    </xf>
    <xf numFmtId="44" fontId="2" fillId="0" borderId="1" xfId="4" applyNumberFormat="1"/>
    <xf numFmtId="0" fontId="0" fillId="0" borderId="13" xfId="0" applyBorder="1"/>
    <xf numFmtId="0" fontId="0" fillId="0" borderId="6" xfId="0" applyBorder="1"/>
    <xf numFmtId="10" fontId="0" fillId="0" borderId="10" xfId="3" applyNumberFormat="1" applyFont="1" applyBorder="1" applyAlignment="1" applyProtection="1">
      <alignment horizontal="center"/>
      <protection locked="0"/>
    </xf>
    <xf numFmtId="0" fontId="4" fillId="0" borderId="10" xfId="0" applyFont="1" applyBorder="1" applyAlignment="1" applyProtection="1">
      <alignment horizontal="center"/>
    </xf>
    <xf numFmtId="0" fontId="0" fillId="0" borderId="10" xfId="0" applyBorder="1" applyProtection="1"/>
    <xf numFmtId="0" fontId="0" fillId="0" borderId="10" xfId="0" applyBorder="1" applyAlignment="1" applyProtection="1">
      <alignment horizontal="center"/>
    </xf>
    <xf numFmtId="0" fontId="0" fillId="0" borderId="10" xfId="1" applyNumberFormat="1" applyFont="1" applyBorder="1" applyAlignment="1" applyProtection="1">
      <alignment horizontal="center"/>
    </xf>
    <xf numFmtId="44" fontId="0" fillId="0" borderId="10" xfId="2" applyFont="1" applyBorder="1" applyProtection="1"/>
    <xf numFmtId="0" fontId="2" fillId="0" borderId="14" xfId="4" applyFill="1" applyBorder="1" applyProtection="1"/>
    <xf numFmtId="0" fontId="2" fillId="0" borderId="14" xfId="4" applyBorder="1" applyAlignment="1" applyProtection="1">
      <alignment horizontal="center"/>
    </xf>
    <xf numFmtId="43" fontId="2" fillId="0" borderId="14" xfId="1" applyFont="1" applyBorder="1" applyProtection="1"/>
    <xf numFmtId="0" fontId="4" fillId="0" borderId="10" xfId="0" applyFont="1" applyBorder="1" applyAlignment="1">
      <alignment horizontal="center"/>
    </xf>
    <xf numFmtId="0" fontId="4" fillId="0" borderId="10" xfId="0" applyFont="1" applyBorder="1" applyAlignment="1">
      <alignment horizontal="center"/>
    </xf>
    <xf numFmtId="14" fontId="3" fillId="0" borderId="2" xfId="0" applyNumberFormat="1" applyFont="1" applyFill="1" applyBorder="1" applyAlignment="1">
      <alignment vertical="center"/>
    </xf>
    <xf numFmtId="14" fontId="3" fillId="0" borderId="3" xfId="0" applyNumberFormat="1" applyFont="1" applyFill="1" applyBorder="1" applyAlignment="1">
      <alignment vertical="center"/>
    </xf>
    <xf numFmtId="10" fontId="0" fillId="0" borderId="10" xfId="3" applyNumberFormat="1" applyFont="1" applyBorder="1" applyAlignment="1" applyProtection="1">
      <alignment horizontal="center"/>
    </xf>
    <xf numFmtId="0" fontId="2" fillId="0" borderId="15" xfId="4" applyBorder="1"/>
    <xf numFmtId="0" fontId="0" fillId="0" borderId="17" xfId="0" applyBorder="1"/>
    <xf numFmtId="0" fontId="5" fillId="0" borderId="18" xfId="0" applyFont="1" applyBorder="1" applyAlignment="1">
      <alignment horizontal="center"/>
    </xf>
    <xf numFmtId="0" fontId="0" fillId="0" borderId="0" xfId="0" applyProtection="1">
      <protection hidden="1"/>
    </xf>
    <xf numFmtId="0" fontId="4" fillId="0" borderId="10" xfId="0" applyFont="1" applyBorder="1" applyAlignment="1" applyProtection="1">
      <alignment horizontal="center"/>
      <protection hidden="1"/>
    </xf>
    <xf numFmtId="0" fontId="0" fillId="0" borderId="10" xfId="0" applyBorder="1" applyProtection="1">
      <protection hidden="1"/>
    </xf>
    <xf numFmtId="0" fontId="0" fillId="0" borderId="10" xfId="0" applyBorder="1" applyAlignment="1" applyProtection="1">
      <alignment horizontal="center"/>
      <protection hidden="1"/>
    </xf>
    <xf numFmtId="9" fontId="0" fillId="0" borderId="10" xfId="3" applyFont="1" applyBorder="1" applyAlignment="1" applyProtection="1">
      <alignment horizontal="center"/>
      <protection locked="0" hidden="1"/>
    </xf>
    <xf numFmtId="44" fontId="0" fillId="0" borderId="10" xfId="2" applyFont="1" applyBorder="1" applyProtection="1">
      <protection hidden="1"/>
    </xf>
    <xf numFmtId="44" fontId="0" fillId="0" borderId="19" xfId="2" applyFont="1" applyBorder="1" applyProtection="1">
      <protection hidden="1"/>
    </xf>
    <xf numFmtId="44" fontId="0" fillId="0" borderId="18" xfId="2" applyFont="1" applyBorder="1" applyProtection="1">
      <protection hidden="1"/>
    </xf>
    <xf numFmtId="0" fontId="0" fillId="10" borderId="0" xfId="0" applyFill="1"/>
    <xf numFmtId="9" fontId="0" fillId="10" borderId="0" xfId="0" applyNumberFormat="1" applyFill="1" applyProtection="1">
      <protection hidden="1"/>
    </xf>
    <xf numFmtId="10" fontId="0" fillId="10" borderId="0" xfId="0" applyNumberFormat="1" applyFill="1" applyProtection="1">
      <protection hidden="1"/>
    </xf>
    <xf numFmtId="0" fontId="4" fillId="0" borderId="24" xfId="0" applyFont="1" applyBorder="1" applyAlignment="1">
      <alignment horizontal="center"/>
    </xf>
    <xf numFmtId="0" fontId="0" fillId="10" borderId="0" xfId="0" applyFill="1" applyBorder="1"/>
    <xf numFmtId="0" fontId="0" fillId="10" borderId="21" xfId="0" applyFill="1" applyBorder="1"/>
    <xf numFmtId="0" fontId="0" fillId="0" borderId="24" xfId="0" applyBorder="1"/>
    <xf numFmtId="0" fontId="2" fillId="0" borderId="10" xfId="0" applyFont="1" applyBorder="1" applyAlignment="1" applyProtection="1">
      <alignment horizontal="center"/>
    </xf>
    <xf numFmtId="0" fontId="2" fillId="0" borderId="26" xfId="0" applyFont="1" applyBorder="1" applyAlignment="1" applyProtection="1">
      <alignment horizontal="center"/>
    </xf>
    <xf numFmtId="0" fontId="0" fillId="10" borderId="0" xfId="0" applyFill="1" applyProtection="1">
      <protection hidden="1"/>
    </xf>
    <xf numFmtId="0" fontId="6" fillId="0" borderId="10" xfId="0" applyFont="1" applyBorder="1" applyAlignment="1" applyProtection="1">
      <alignment horizontal="center"/>
    </xf>
    <xf numFmtId="6" fontId="0" fillId="0" borderId="26" xfId="0" applyNumberFormat="1" applyBorder="1" applyProtection="1"/>
    <xf numFmtId="0" fontId="0" fillId="10" borderId="20" xfId="0" applyFill="1" applyBorder="1"/>
    <xf numFmtId="0" fontId="0" fillId="10" borderId="25" xfId="0" applyFill="1" applyBorder="1"/>
    <xf numFmtId="6" fontId="0" fillId="0" borderId="26" xfId="0" applyNumberFormat="1" applyBorder="1"/>
    <xf numFmtId="0" fontId="7" fillId="10" borderId="0" xfId="0" applyFont="1" applyFill="1" applyBorder="1" applyAlignment="1"/>
    <xf numFmtId="0" fontId="0" fillId="10" borderId="22" xfId="0" applyFill="1" applyBorder="1"/>
    <xf numFmtId="0" fontId="0" fillId="10" borderId="23" xfId="0" applyFill="1" applyBorder="1"/>
    <xf numFmtId="0" fontId="4" fillId="0" borderId="24" xfId="0" applyFont="1" applyBorder="1" applyAlignment="1" applyProtection="1">
      <alignment horizontal="center"/>
    </xf>
    <xf numFmtId="0" fontId="0" fillId="0" borderId="24" xfId="0" applyBorder="1" applyProtection="1"/>
    <xf numFmtId="0" fontId="0" fillId="10" borderId="30" xfId="0" applyFill="1" applyBorder="1"/>
    <xf numFmtId="0" fontId="0" fillId="10" borderId="31" xfId="0" applyFill="1" applyBorder="1"/>
    <xf numFmtId="0" fontId="0" fillId="10" borderId="32" xfId="0" applyFill="1" applyBorder="1"/>
    <xf numFmtId="0" fontId="2" fillId="0" borderId="27" xfId="4" applyFill="1" applyBorder="1" applyProtection="1"/>
    <xf numFmtId="0" fontId="0" fillId="10" borderId="34" xfId="0" applyFill="1" applyBorder="1"/>
    <xf numFmtId="0" fontId="0" fillId="10" borderId="8" xfId="0" applyFill="1" applyBorder="1"/>
    <xf numFmtId="44" fontId="0" fillId="0" borderId="26" xfId="2" applyFont="1" applyBorder="1" applyProtection="1"/>
    <xf numFmtId="44" fontId="0" fillId="0" borderId="19" xfId="2" applyFont="1" applyBorder="1" applyProtection="1"/>
    <xf numFmtId="44" fontId="0" fillId="0" borderId="37" xfId="2" applyFont="1" applyBorder="1" applyProtection="1"/>
    <xf numFmtId="44" fontId="0" fillId="0" borderId="18" xfId="2" applyFont="1" applyBorder="1"/>
    <xf numFmtId="44" fontId="0" fillId="0" borderId="36" xfId="2" applyFont="1" applyBorder="1"/>
    <xf numFmtId="44" fontId="0" fillId="0" borderId="18" xfId="2" applyFont="1" applyBorder="1" applyProtection="1"/>
    <xf numFmtId="44" fontId="0" fillId="0" borderId="36" xfId="2" applyFont="1" applyBorder="1" applyProtection="1"/>
    <xf numFmtId="0" fontId="0" fillId="0" borderId="0" xfId="0" applyFill="1"/>
    <xf numFmtId="0" fontId="10" fillId="0" borderId="0" xfId="0" applyFont="1" applyAlignment="1"/>
    <xf numFmtId="0" fontId="10" fillId="0" borderId="10" xfId="0" applyFont="1" applyBorder="1" applyAlignment="1" applyProtection="1">
      <alignment horizontal="center" vertical="center"/>
    </xf>
    <xf numFmtId="0" fontId="4" fillId="0" borderId="10" xfId="0" applyFont="1" applyBorder="1" applyAlignment="1">
      <alignment horizontal="center"/>
    </xf>
    <xf numFmtId="44" fontId="2" fillId="0" borderId="16" xfId="2" applyFont="1" applyBorder="1" applyAlignment="1">
      <alignment horizontal="center"/>
    </xf>
    <xf numFmtId="44" fontId="0" fillId="0" borderId="11" xfId="2" applyFont="1" applyBorder="1" applyAlignment="1">
      <alignment horizontal="center"/>
    </xf>
    <xf numFmtId="0" fontId="4" fillId="0" borderId="13" xfId="0" applyFont="1" applyBorder="1" applyAlignment="1">
      <alignment horizontal="center"/>
    </xf>
    <xf numFmtId="44" fontId="0" fillId="0" borderId="25" xfId="2" applyFont="1" applyBorder="1" applyAlignment="1">
      <alignment horizontal="center"/>
    </xf>
    <xf numFmtId="44" fontId="2" fillId="0" borderId="29" xfId="2" applyFont="1" applyBorder="1" applyAlignment="1">
      <alignment horizontal="center"/>
    </xf>
    <xf numFmtId="0" fontId="4" fillId="0" borderId="26" xfId="0" applyFont="1" applyBorder="1" applyAlignment="1">
      <alignment horizontal="center"/>
    </xf>
    <xf numFmtId="0" fontId="0" fillId="10" borderId="33" xfId="0" applyFill="1" applyBorder="1" applyAlignment="1">
      <alignment horizontal="center"/>
    </xf>
    <xf numFmtId="0" fontId="0" fillId="10" borderId="12" xfId="0" applyFill="1" applyBorder="1" applyAlignment="1">
      <alignment horizontal="center"/>
    </xf>
    <xf numFmtId="0" fontId="0" fillId="10" borderId="5" xfId="0" applyFill="1" applyBorder="1" applyAlignment="1">
      <alignment horizontal="center"/>
    </xf>
    <xf numFmtId="0" fontId="0" fillId="10" borderId="28" xfId="0" applyFill="1" applyBorder="1" applyAlignment="1">
      <alignment horizontal="center"/>
    </xf>
    <xf numFmtId="0" fontId="0" fillId="10" borderId="8" xfId="0" applyFill="1" applyBorder="1" applyAlignment="1">
      <alignment horizontal="center"/>
    </xf>
    <xf numFmtId="0" fontId="0" fillId="10" borderId="23" xfId="0" applyFill="1" applyBorder="1" applyAlignment="1">
      <alignment horizontal="center"/>
    </xf>
    <xf numFmtId="0" fontId="0" fillId="10" borderId="25" xfId="0" applyFill="1" applyBorder="1" applyAlignment="1">
      <alignment horizontal="center"/>
    </xf>
    <xf numFmtId="0" fontId="4" fillId="0" borderId="10" xfId="0" applyFont="1" applyBorder="1" applyAlignment="1" applyProtection="1">
      <alignment horizontal="center"/>
    </xf>
    <xf numFmtId="0" fontId="2" fillId="0" borderId="24" xfId="0" applyFont="1" applyBorder="1" applyAlignment="1" applyProtection="1">
      <alignment horizontal="center"/>
    </xf>
    <xf numFmtId="16" fontId="6" fillId="0" borderId="24" xfId="1" applyNumberFormat="1" applyFont="1" applyBorder="1" applyAlignment="1" applyProtection="1">
      <alignment horizontal="right"/>
    </xf>
    <xf numFmtId="17" fontId="6" fillId="0" borderId="24" xfId="0" applyNumberFormat="1" applyFont="1" applyBorder="1" applyAlignment="1" applyProtection="1">
      <alignment horizontal="right"/>
    </xf>
    <xf numFmtId="0" fontId="6" fillId="0" borderId="24" xfId="0" applyFont="1" applyBorder="1" applyAlignment="1" applyProtection="1">
      <alignment horizontal="right"/>
    </xf>
    <xf numFmtId="16" fontId="6" fillId="0" borderId="24" xfId="1" applyNumberFormat="1" applyFont="1" applyBorder="1" applyAlignment="1">
      <alignment horizontal="right"/>
    </xf>
    <xf numFmtId="17" fontId="6" fillId="0" borderId="24" xfId="0" applyNumberFormat="1" applyFont="1" applyBorder="1" applyAlignment="1">
      <alignment horizontal="right"/>
    </xf>
    <xf numFmtId="0" fontId="6" fillId="0" borderId="24" xfId="0" applyFont="1" applyBorder="1" applyAlignment="1">
      <alignment horizontal="right"/>
    </xf>
    <xf numFmtId="0" fontId="6" fillId="0" borderId="42" xfId="0" applyFont="1" applyBorder="1" applyAlignment="1">
      <alignment horizontal="right"/>
    </xf>
    <xf numFmtId="0" fontId="6" fillId="0" borderId="43" xfId="0" applyFont="1" applyFill="1" applyBorder="1" applyAlignment="1">
      <alignment horizontal="center"/>
    </xf>
    <xf numFmtId="6" fontId="0" fillId="0" borderId="44" xfId="0" applyNumberFormat="1" applyBorder="1"/>
    <xf numFmtId="0" fontId="2" fillId="0" borderId="14" xfId="4" applyBorder="1"/>
    <xf numFmtId="0" fontId="4" fillId="0" borderId="35" xfId="0" applyFont="1" applyBorder="1" applyAlignment="1" applyProtection="1">
      <alignment horizontal="center"/>
    </xf>
    <xf numFmtId="0" fontId="4" fillId="0" borderId="18" xfId="0" applyFont="1" applyBorder="1" applyAlignment="1" applyProtection="1">
      <alignment horizontal="center"/>
    </xf>
    <xf numFmtId="44" fontId="0" fillId="0" borderId="11" xfId="2" applyFont="1" applyBorder="1" applyProtection="1"/>
    <xf numFmtId="44" fontId="2" fillId="0" borderId="15" xfId="2" applyFont="1" applyBorder="1" applyProtection="1"/>
    <xf numFmtId="0" fontId="4" fillId="10" borderId="46" xfId="0" applyFont="1" applyFill="1" applyBorder="1" applyAlignment="1">
      <alignment horizontal="center"/>
    </xf>
    <xf numFmtId="44" fontId="0" fillId="10" borderId="46" xfId="2" applyFont="1" applyFill="1" applyBorder="1"/>
    <xf numFmtId="0" fontId="0" fillId="10" borderId="46" xfId="0" applyFill="1" applyBorder="1"/>
    <xf numFmtId="0" fontId="0" fillId="10" borderId="48" xfId="0" applyFill="1" applyBorder="1"/>
    <xf numFmtId="0" fontId="0" fillId="10" borderId="49" xfId="0" applyFill="1" applyBorder="1"/>
    <xf numFmtId="0" fontId="0" fillId="10" borderId="2" xfId="0" applyFill="1" applyBorder="1"/>
    <xf numFmtId="0" fontId="2" fillId="0" borderId="47" xfId="4" applyBorder="1"/>
    <xf numFmtId="0" fontId="2" fillId="0" borderId="6" xfId="4" applyBorder="1" applyAlignment="1">
      <alignment horizontal="center"/>
    </xf>
    <xf numFmtId="43" fontId="2" fillId="0" borderId="6" xfId="1" applyFont="1" applyBorder="1" applyProtection="1"/>
    <xf numFmtId="0" fontId="0" fillId="10" borderId="11" xfId="0" applyFill="1" applyBorder="1"/>
    <xf numFmtId="0" fontId="0" fillId="10" borderId="12" xfId="0" applyFill="1" applyBorder="1"/>
    <xf numFmtId="0" fontId="0" fillId="0" borderId="10" xfId="0" applyFont="1" applyBorder="1" applyAlignment="1" applyProtection="1">
      <alignment horizontal="center"/>
    </xf>
    <xf numFmtId="0" fontId="0" fillId="10" borderId="31" xfId="0" applyFill="1" applyBorder="1" applyProtection="1">
      <protection locked="0"/>
    </xf>
    <xf numFmtId="0" fontId="10" fillId="10" borderId="0" xfId="0" applyFont="1" applyFill="1" applyAlignment="1" applyProtection="1"/>
    <xf numFmtId="0" fontId="0" fillId="10" borderId="0" xfId="0" applyFill="1" applyProtection="1"/>
    <xf numFmtId="0" fontId="0" fillId="10" borderId="0" xfId="0" applyFont="1" applyFill="1" applyBorder="1" applyAlignment="1" applyProtection="1">
      <alignment horizontal="center" vertical="center" wrapText="1"/>
    </xf>
    <xf numFmtId="0" fontId="10" fillId="10" borderId="0" xfId="0" applyFont="1" applyFill="1" applyAlignment="1"/>
    <xf numFmtId="44" fontId="0" fillId="0" borderId="10" xfId="2" applyFont="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4" fillId="2" borderId="0" xfId="0" applyFont="1" applyFill="1" applyBorder="1" applyAlignment="1">
      <alignment horizontal="center"/>
    </xf>
    <xf numFmtId="0" fontId="4" fillId="2" borderId="3" xfId="0" applyFont="1" applyFill="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14" fontId="3" fillId="5" borderId="4" xfId="0" applyNumberFormat="1" applyFont="1" applyFill="1" applyBorder="1" applyAlignment="1">
      <alignment horizontal="center" vertical="center"/>
    </xf>
    <xf numFmtId="14" fontId="3" fillId="5" borderId="5" xfId="0" applyNumberFormat="1" applyFont="1" applyFill="1" applyBorder="1" applyAlignment="1">
      <alignment horizontal="center" vertical="center"/>
    </xf>
    <xf numFmtId="14" fontId="3" fillId="5" borderId="6" xfId="0" applyNumberFormat="1" applyFont="1" applyFill="1" applyBorder="1" applyAlignment="1">
      <alignment horizontal="center" vertical="center"/>
    </xf>
    <xf numFmtId="14" fontId="3" fillId="5" borderId="2" xfId="0" applyNumberFormat="1" applyFont="1" applyFill="1" applyBorder="1" applyAlignment="1">
      <alignment horizontal="center" vertical="center"/>
    </xf>
    <xf numFmtId="14" fontId="3" fillId="5" borderId="0" xfId="0" applyNumberFormat="1" applyFont="1" applyFill="1" applyBorder="1" applyAlignment="1">
      <alignment horizontal="center" vertical="center"/>
    </xf>
    <xf numFmtId="14" fontId="3" fillId="5" borderId="3" xfId="0" applyNumberFormat="1" applyFont="1" applyFill="1" applyBorder="1" applyAlignment="1">
      <alignment horizontal="center" vertical="center"/>
    </xf>
    <xf numFmtId="14" fontId="3" fillId="5" borderId="7" xfId="0" applyNumberFormat="1" applyFont="1" applyFill="1" applyBorder="1" applyAlignment="1">
      <alignment horizontal="center" vertical="center"/>
    </xf>
    <xf numFmtId="14" fontId="3" fillId="5" borderId="8" xfId="0" applyNumberFormat="1" applyFont="1" applyFill="1" applyBorder="1" applyAlignment="1">
      <alignment horizontal="center" vertical="center"/>
    </xf>
    <xf numFmtId="14" fontId="3" fillId="5" borderId="9" xfId="0" applyNumberFormat="1" applyFont="1" applyFill="1" applyBorder="1" applyAlignment="1">
      <alignment horizontal="center" vertical="center"/>
    </xf>
    <xf numFmtId="14" fontId="3" fillId="4" borderId="4" xfId="0" applyNumberFormat="1" applyFont="1" applyFill="1" applyBorder="1" applyAlignment="1">
      <alignment horizontal="center" vertical="center"/>
    </xf>
    <xf numFmtId="14" fontId="3" fillId="4" borderId="5" xfId="0" applyNumberFormat="1" applyFont="1" applyFill="1" applyBorder="1" applyAlignment="1">
      <alignment horizontal="center" vertical="center"/>
    </xf>
    <xf numFmtId="14" fontId="3" fillId="4" borderId="6" xfId="0" applyNumberFormat="1" applyFont="1" applyFill="1" applyBorder="1" applyAlignment="1">
      <alignment horizontal="center" vertical="center"/>
    </xf>
    <xf numFmtId="14" fontId="3" fillId="4" borderId="2" xfId="0" applyNumberFormat="1" applyFont="1" applyFill="1" applyBorder="1" applyAlignment="1">
      <alignment horizontal="center" vertical="center"/>
    </xf>
    <xf numFmtId="14" fontId="3" fillId="4" borderId="0" xfId="0" applyNumberFormat="1" applyFont="1" applyFill="1" applyBorder="1" applyAlignment="1">
      <alignment horizontal="center" vertical="center"/>
    </xf>
    <xf numFmtId="14" fontId="3" fillId="4" borderId="3" xfId="0" applyNumberFormat="1" applyFont="1" applyFill="1" applyBorder="1" applyAlignment="1">
      <alignment horizontal="center" vertical="center"/>
    </xf>
    <xf numFmtId="14" fontId="3" fillId="4" borderId="7" xfId="0" applyNumberFormat="1" applyFont="1" applyFill="1" applyBorder="1" applyAlignment="1">
      <alignment horizontal="center" vertical="center"/>
    </xf>
    <xf numFmtId="14" fontId="3" fillId="4" borderId="8" xfId="0" applyNumberFormat="1" applyFont="1" applyFill="1" applyBorder="1" applyAlignment="1">
      <alignment horizontal="center" vertical="center"/>
    </xf>
    <xf numFmtId="14" fontId="3" fillId="4" borderId="9" xfId="0" applyNumberFormat="1" applyFont="1" applyFill="1" applyBorder="1" applyAlignment="1">
      <alignment horizontal="center" vertical="center"/>
    </xf>
    <xf numFmtId="0" fontId="7" fillId="2" borderId="7" xfId="0" applyFont="1" applyFill="1" applyBorder="1" applyAlignment="1" applyProtection="1">
      <alignment horizontal="center"/>
    </xf>
    <xf numFmtId="0" fontId="7" fillId="2" borderId="8" xfId="0" applyFont="1" applyFill="1" applyBorder="1" applyAlignment="1" applyProtection="1">
      <alignment horizontal="center"/>
    </xf>
    <xf numFmtId="0" fontId="4" fillId="2" borderId="0" xfId="0" applyFont="1" applyFill="1" applyAlignment="1">
      <alignment horizontal="center"/>
    </xf>
    <xf numFmtId="14" fontId="3" fillId="2" borderId="2" xfId="0" applyNumberFormat="1" applyFont="1" applyFill="1" applyBorder="1" applyAlignment="1">
      <alignment horizontal="center" vertical="center"/>
    </xf>
    <xf numFmtId="14" fontId="3" fillId="2" borderId="0" xfId="0" applyNumberFormat="1" applyFont="1" applyFill="1" applyBorder="1" applyAlignment="1">
      <alignment horizontal="center" vertical="center"/>
    </xf>
    <xf numFmtId="14" fontId="3" fillId="2" borderId="3" xfId="0" applyNumberFormat="1" applyFont="1" applyFill="1" applyBorder="1" applyAlignment="1">
      <alignment horizontal="center" vertical="center"/>
    </xf>
    <xf numFmtId="14" fontId="3" fillId="2" borderId="7" xfId="0" applyNumberFormat="1" applyFont="1" applyFill="1" applyBorder="1" applyAlignment="1">
      <alignment horizontal="center" vertical="center"/>
    </xf>
    <xf numFmtId="14" fontId="3" fillId="2" borderId="8" xfId="0" applyNumberFormat="1" applyFont="1" applyFill="1" applyBorder="1" applyAlignment="1">
      <alignment horizontal="center" vertical="center"/>
    </xf>
    <xf numFmtId="14" fontId="3" fillId="2" borderId="9"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14" fontId="3" fillId="3" borderId="2" xfId="0" applyNumberFormat="1" applyFont="1" applyFill="1" applyBorder="1" applyAlignment="1">
      <alignment horizontal="center" vertical="center"/>
    </xf>
    <xf numFmtId="14" fontId="3" fillId="3" borderId="0" xfId="0" applyNumberFormat="1" applyFont="1" applyFill="1" applyBorder="1" applyAlignment="1">
      <alignment horizontal="center" vertical="center"/>
    </xf>
    <xf numFmtId="14" fontId="3" fillId="3" borderId="3" xfId="0" applyNumberFormat="1" applyFont="1" applyFill="1" applyBorder="1" applyAlignment="1">
      <alignment horizontal="center" vertical="center"/>
    </xf>
    <xf numFmtId="14" fontId="3" fillId="3" borderId="7" xfId="0" applyNumberFormat="1" applyFont="1" applyFill="1" applyBorder="1" applyAlignment="1">
      <alignment horizontal="center" vertical="center"/>
    </xf>
    <xf numFmtId="14" fontId="3" fillId="3" borderId="8" xfId="0" applyNumberFormat="1" applyFont="1" applyFill="1" applyBorder="1" applyAlignment="1">
      <alignment horizontal="center" vertical="center"/>
    </xf>
    <xf numFmtId="14" fontId="3" fillId="3" borderId="9" xfId="0" applyNumberFormat="1"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44" fontId="2" fillId="0" borderId="16" xfId="2" applyFont="1" applyBorder="1" applyAlignment="1">
      <alignment horizontal="center"/>
    </xf>
    <xf numFmtId="44" fontId="2" fillId="0" borderId="14" xfId="2" applyFont="1" applyBorder="1" applyAlignment="1">
      <alignment horizontal="center"/>
    </xf>
    <xf numFmtId="44" fontId="0" fillId="0" borderId="11" xfId="2" applyFont="1" applyBorder="1" applyAlignment="1">
      <alignment horizontal="center"/>
    </xf>
    <xf numFmtId="44" fontId="0" fillId="0" borderId="13" xfId="2" applyFont="1" applyBorder="1" applyAlignment="1">
      <alignment horizontal="center"/>
    </xf>
    <xf numFmtId="0" fontId="7" fillId="4" borderId="10" xfId="0" applyFont="1" applyFill="1" applyBorder="1" applyAlignment="1" applyProtection="1">
      <alignment horizontal="center"/>
    </xf>
    <xf numFmtId="0" fontId="4" fillId="4" borderId="10" xfId="0" applyFont="1" applyFill="1" applyBorder="1" applyAlignment="1">
      <alignment horizontal="center"/>
    </xf>
    <xf numFmtId="14" fontId="3" fillId="5" borderId="10" xfId="0" applyNumberFormat="1" applyFont="1" applyFill="1" applyBorder="1" applyAlignment="1">
      <alignment horizontal="center" vertical="center"/>
    </xf>
    <xf numFmtId="0" fontId="7" fillId="2" borderId="11" xfId="0" applyFont="1" applyFill="1" applyBorder="1" applyAlignment="1">
      <alignment horizont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3" xfId="0" applyFont="1" applyFill="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14" fontId="3" fillId="6" borderId="4" xfId="0" applyNumberFormat="1" applyFont="1" applyFill="1" applyBorder="1" applyAlignment="1">
      <alignment horizontal="center" vertical="center"/>
    </xf>
    <xf numFmtId="14" fontId="3" fillId="6" borderId="5" xfId="0" applyNumberFormat="1" applyFont="1" applyFill="1" applyBorder="1" applyAlignment="1">
      <alignment horizontal="center" vertical="center"/>
    </xf>
    <xf numFmtId="14" fontId="3" fillId="6" borderId="6" xfId="0" applyNumberFormat="1" applyFont="1" applyFill="1" applyBorder="1" applyAlignment="1">
      <alignment horizontal="center" vertical="center"/>
    </xf>
    <xf numFmtId="14" fontId="3" fillId="6" borderId="2" xfId="0" applyNumberFormat="1" applyFont="1" applyFill="1" applyBorder="1" applyAlignment="1">
      <alignment horizontal="center" vertical="center"/>
    </xf>
    <xf numFmtId="14" fontId="3" fillId="6" borderId="0" xfId="0" applyNumberFormat="1" applyFont="1" applyFill="1" applyBorder="1" applyAlignment="1">
      <alignment horizontal="center" vertical="center"/>
    </xf>
    <xf numFmtId="14" fontId="3" fillId="6" borderId="3" xfId="0" applyNumberFormat="1" applyFont="1" applyFill="1" applyBorder="1" applyAlignment="1">
      <alignment horizontal="center" vertical="center"/>
    </xf>
    <xf numFmtId="14" fontId="3" fillId="6" borderId="7" xfId="0" applyNumberFormat="1" applyFont="1" applyFill="1" applyBorder="1" applyAlignment="1">
      <alignment horizontal="center" vertical="center"/>
    </xf>
    <xf numFmtId="14" fontId="3" fillId="6" borderId="8" xfId="0" applyNumberFormat="1" applyFont="1" applyFill="1" applyBorder="1" applyAlignment="1">
      <alignment horizontal="center" vertical="center"/>
    </xf>
    <xf numFmtId="14" fontId="3" fillId="6" borderId="9" xfId="0" applyNumberFormat="1" applyFont="1" applyFill="1" applyBorder="1" applyAlignment="1">
      <alignment horizontal="center" vertical="center"/>
    </xf>
    <xf numFmtId="0" fontId="7" fillId="2" borderId="10" xfId="0" applyFont="1" applyFill="1" applyBorder="1" applyAlignment="1" applyProtection="1">
      <alignment horizontal="center"/>
    </xf>
    <xf numFmtId="0" fontId="4" fillId="2" borderId="10" xfId="0" applyFont="1" applyFill="1" applyBorder="1" applyAlignment="1">
      <alignment horizontal="center"/>
    </xf>
    <xf numFmtId="0" fontId="7" fillId="2" borderId="10" xfId="0" applyFont="1" applyFill="1" applyBorder="1" applyAlignment="1">
      <alignment horizontal="center"/>
    </xf>
    <xf numFmtId="0" fontId="0" fillId="0" borderId="12" xfId="0" applyBorder="1" applyAlignment="1" applyProtection="1">
      <alignment horizontal="center"/>
      <protection hidden="1"/>
    </xf>
    <xf numFmtId="14" fontId="3" fillId="7" borderId="10" xfId="0" applyNumberFormat="1" applyFont="1" applyFill="1" applyBorder="1" applyAlignment="1" applyProtection="1">
      <alignment horizontal="center" vertical="center"/>
      <protection hidden="1"/>
    </xf>
    <xf numFmtId="0" fontId="8" fillId="8" borderId="10" xfId="0" applyFont="1" applyFill="1" applyBorder="1" applyAlignment="1" applyProtection="1">
      <alignment horizontal="center"/>
      <protection hidden="1"/>
    </xf>
    <xf numFmtId="0" fontId="9" fillId="9" borderId="11" xfId="0" applyFont="1" applyFill="1" applyBorder="1" applyAlignment="1" applyProtection="1">
      <alignment horizontal="center"/>
      <protection hidden="1"/>
    </xf>
    <xf numFmtId="0" fontId="9" fillId="9" borderId="12" xfId="0" applyFont="1" applyFill="1" applyBorder="1" applyAlignment="1" applyProtection="1">
      <alignment horizontal="center"/>
      <protection hidden="1"/>
    </xf>
    <xf numFmtId="0" fontId="9" fillId="9" borderId="13" xfId="0" applyFont="1" applyFill="1" applyBorder="1" applyAlignment="1" applyProtection="1">
      <alignment horizontal="center"/>
      <protection hidden="1"/>
    </xf>
    <xf numFmtId="0" fontId="0" fillId="0" borderId="5" xfId="0" applyBorder="1" applyAlignment="1" applyProtection="1">
      <alignment horizontal="center"/>
      <protection hidden="1"/>
    </xf>
    <xf numFmtId="0" fontId="0" fillId="0" borderId="8" xfId="0" applyBorder="1" applyAlignment="1" applyProtection="1">
      <alignment horizontal="center"/>
      <protection hidden="1"/>
    </xf>
    <xf numFmtId="0" fontId="4" fillId="0" borderId="10" xfId="0" applyFont="1" applyBorder="1" applyAlignment="1" applyProtection="1">
      <alignment horizontal="center"/>
    </xf>
    <xf numFmtId="0" fontId="0" fillId="0" borderId="10" xfId="0" applyFont="1" applyBorder="1" applyAlignment="1" applyProtection="1">
      <alignment horizontal="center"/>
    </xf>
    <xf numFmtId="0" fontId="0" fillId="0" borderId="10" xfId="0" applyFont="1" applyBorder="1" applyAlignment="1" applyProtection="1">
      <alignment horizontal="center" vertical="center" wrapText="1"/>
    </xf>
    <xf numFmtId="0" fontId="0" fillId="0" borderId="10" xfId="0" applyFont="1" applyBorder="1" applyAlignment="1" applyProtection="1">
      <alignment horizontal="center" wrapText="1"/>
    </xf>
    <xf numFmtId="0" fontId="11" fillId="3" borderId="11" xfId="0" applyFont="1" applyFill="1" applyBorder="1" applyAlignment="1" applyProtection="1">
      <alignment horizontal="center"/>
    </xf>
    <xf numFmtId="0" fontId="11" fillId="3" borderId="12" xfId="0" applyFont="1" applyFill="1" applyBorder="1" applyAlignment="1" applyProtection="1">
      <alignment horizontal="center"/>
    </xf>
    <xf numFmtId="0" fontId="11" fillId="3" borderId="13" xfId="0" applyFont="1" applyFill="1" applyBorder="1" applyAlignment="1" applyProtection="1">
      <alignment horizontal="center"/>
    </xf>
    <xf numFmtId="0" fontId="14" fillId="2" borderId="10" xfId="0" applyFont="1" applyFill="1" applyBorder="1" applyAlignment="1" applyProtection="1">
      <alignment horizontal="center"/>
    </xf>
    <xf numFmtId="0" fontId="13" fillId="2" borderId="10" xfId="0" applyFont="1" applyFill="1" applyBorder="1" applyAlignment="1" applyProtection="1">
      <alignment horizontal="center"/>
    </xf>
    <xf numFmtId="0" fontId="8" fillId="8" borderId="11" xfId="0" applyFont="1" applyFill="1" applyBorder="1" applyAlignment="1">
      <alignment horizontal="center"/>
    </xf>
    <xf numFmtId="0" fontId="8" fillId="8" borderId="12" xfId="0" applyFont="1" applyFill="1" applyBorder="1" applyAlignment="1">
      <alignment horizontal="center"/>
    </xf>
    <xf numFmtId="0" fontId="8" fillId="8" borderId="25" xfId="0" applyFont="1" applyFill="1" applyBorder="1" applyAlignment="1">
      <alignment horizontal="center"/>
    </xf>
    <xf numFmtId="0" fontId="8" fillId="8" borderId="33" xfId="0" applyFont="1" applyFill="1" applyBorder="1" applyAlignment="1">
      <alignment horizontal="center"/>
    </xf>
    <xf numFmtId="0" fontId="8" fillId="8" borderId="13" xfId="0" applyFont="1" applyFill="1" applyBorder="1" applyAlignment="1">
      <alignment horizontal="center"/>
    </xf>
    <xf numFmtId="0" fontId="9" fillId="9" borderId="33" xfId="0" applyFont="1" applyFill="1" applyBorder="1" applyAlignment="1">
      <alignment horizontal="center"/>
    </xf>
    <xf numFmtId="0" fontId="9" fillId="9" borderId="12" xfId="0" applyFont="1" applyFill="1" applyBorder="1" applyAlignment="1">
      <alignment horizontal="center"/>
    </xf>
    <xf numFmtId="0" fontId="9" fillId="9" borderId="13" xfId="0" applyFont="1" applyFill="1" applyBorder="1" applyAlignment="1">
      <alignment horizontal="center"/>
    </xf>
    <xf numFmtId="0" fontId="7" fillId="4" borderId="33" xfId="0" applyFont="1" applyFill="1" applyBorder="1" applyAlignment="1" applyProtection="1">
      <alignment horizontal="center"/>
    </xf>
    <xf numFmtId="0" fontId="7" fillId="4" borderId="12" xfId="0" applyFont="1" applyFill="1" applyBorder="1" applyAlignment="1" applyProtection="1">
      <alignment horizontal="center"/>
    </xf>
    <xf numFmtId="0" fontId="7" fillId="4" borderId="13" xfId="0" applyFont="1" applyFill="1" applyBorder="1" applyAlignment="1" applyProtection="1">
      <alignment horizontal="center"/>
    </xf>
    <xf numFmtId="0" fontId="4" fillId="4" borderId="11" xfId="0" applyFont="1" applyFill="1" applyBorder="1" applyAlignment="1">
      <alignment horizontal="center"/>
    </xf>
    <xf numFmtId="0" fontId="4" fillId="4" borderId="12" xfId="0" applyFont="1" applyFill="1" applyBorder="1" applyAlignment="1">
      <alignment horizontal="center"/>
    </xf>
    <xf numFmtId="0" fontId="4" fillId="4" borderId="25" xfId="0" applyFont="1" applyFill="1" applyBorder="1" applyAlignment="1">
      <alignment horizontal="center"/>
    </xf>
    <xf numFmtId="0" fontId="4" fillId="0" borderId="25" xfId="0" applyFont="1" applyBorder="1" applyAlignment="1">
      <alignment horizontal="center"/>
    </xf>
    <xf numFmtId="14" fontId="3" fillId="7" borderId="38" xfId="0" applyNumberFormat="1" applyFont="1" applyFill="1" applyBorder="1" applyAlignment="1">
      <alignment horizontal="center" vertical="center"/>
    </xf>
    <xf numFmtId="14" fontId="3" fillId="7" borderId="5" xfId="0" applyNumberFormat="1" applyFont="1" applyFill="1" applyBorder="1" applyAlignment="1">
      <alignment horizontal="center" vertical="center"/>
    </xf>
    <xf numFmtId="14" fontId="3" fillId="7" borderId="28" xfId="0" applyNumberFormat="1" applyFont="1" applyFill="1" applyBorder="1" applyAlignment="1">
      <alignment horizontal="center" vertical="center"/>
    </xf>
    <xf numFmtId="14" fontId="3" fillId="7" borderId="20" xfId="0" applyNumberFormat="1" applyFont="1" applyFill="1" applyBorder="1" applyAlignment="1">
      <alignment horizontal="center" vertical="center"/>
    </xf>
    <xf numFmtId="14" fontId="3" fillId="7" borderId="0" xfId="0" applyNumberFormat="1" applyFont="1" applyFill="1" applyBorder="1" applyAlignment="1">
      <alignment horizontal="center" vertical="center"/>
    </xf>
    <xf numFmtId="14" fontId="3" fillId="7" borderId="21" xfId="0" applyNumberFormat="1" applyFont="1" applyFill="1" applyBorder="1" applyAlignment="1">
      <alignment horizontal="center" vertical="center"/>
    </xf>
    <xf numFmtId="14" fontId="3" fillId="7" borderId="22" xfId="0" applyNumberFormat="1" applyFont="1" applyFill="1" applyBorder="1" applyAlignment="1">
      <alignment horizontal="center" vertical="center"/>
    </xf>
    <xf numFmtId="14" fontId="3" fillId="7" borderId="8" xfId="0" applyNumberFormat="1" applyFont="1" applyFill="1" applyBorder="1" applyAlignment="1">
      <alignment horizontal="center" vertical="center"/>
    </xf>
    <xf numFmtId="14" fontId="3" fillId="7" borderId="23" xfId="0" applyNumberFormat="1" applyFont="1" applyFill="1" applyBorder="1" applyAlignment="1">
      <alignment horizontal="center" vertical="center"/>
    </xf>
    <xf numFmtId="0" fontId="7" fillId="4" borderId="22" xfId="0" applyFont="1" applyFill="1" applyBorder="1" applyAlignment="1" applyProtection="1">
      <alignment horizontal="center"/>
    </xf>
    <xf numFmtId="0" fontId="7" fillId="4" borderId="8" xfId="0" applyFont="1" applyFill="1" applyBorder="1" applyAlignment="1" applyProtection="1">
      <alignment horizontal="center"/>
    </xf>
    <xf numFmtId="0" fontId="7" fillId="4" borderId="9" xfId="0" applyFont="1" applyFill="1" applyBorder="1" applyAlignment="1" applyProtection="1">
      <alignment horizontal="center"/>
    </xf>
    <xf numFmtId="44" fontId="0" fillId="0" borderId="25" xfId="2" applyFont="1" applyBorder="1" applyAlignment="1">
      <alignment horizontal="center"/>
    </xf>
    <xf numFmtId="44" fontId="2" fillId="0" borderId="16" xfId="4" applyNumberFormat="1" applyBorder="1" applyAlignment="1">
      <alignment horizontal="center"/>
    </xf>
    <xf numFmtId="44" fontId="2" fillId="0" borderId="29" xfId="4" applyNumberFormat="1" applyBorder="1" applyAlignment="1">
      <alignment horizontal="center"/>
    </xf>
    <xf numFmtId="0" fontId="7" fillId="2" borderId="22" xfId="0" applyFont="1" applyFill="1" applyBorder="1" applyAlignment="1" applyProtection="1">
      <alignment horizontal="center"/>
    </xf>
    <xf numFmtId="0" fontId="7" fillId="2" borderId="9" xfId="0" applyFont="1" applyFill="1" applyBorder="1" applyAlignment="1" applyProtection="1">
      <alignment horizontal="center"/>
    </xf>
    <xf numFmtId="0" fontId="0" fillId="10" borderId="0" xfId="0" applyFill="1" applyAlignment="1" applyProtection="1">
      <alignment horizontal="center"/>
      <protection hidden="1"/>
    </xf>
    <xf numFmtId="0" fontId="7" fillId="2" borderId="39" xfId="0" applyFont="1" applyFill="1" applyBorder="1" applyAlignment="1" applyProtection="1">
      <alignment horizontal="center"/>
    </xf>
    <xf numFmtId="0" fontId="7" fillId="2" borderId="40" xfId="0" applyFont="1" applyFill="1" applyBorder="1" applyAlignment="1" applyProtection="1">
      <alignment horizontal="center"/>
    </xf>
    <xf numFmtId="0" fontId="7" fillId="2" borderId="45" xfId="0" applyFont="1" applyFill="1" applyBorder="1" applyAlignment="1" applyProtection="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23" xfId="0" applyFont="1" applyFill="1" applyBorder="1" applyAlignment="1">
      <alignment horizontal="center"/>
    </xf>
    <xf numFmtId="0" fontId="4" fillId="8" borderId="39" xfId="0" applyFont="1" applyFill="1" applyBorder="1" applyAlignment="1" applyProtection="1">
      <alignment horizontal="center"/>
    </xf>
    <xf numFmtId="0" fontId="4" fillId="8" borderId="40" xfId="0" applyFont="1" applyFill="1" applyBorder="1" applyAlignment="1" applyProtection="1">
      <alignment horizontal="center"/>
    </xf>
    <xf numFmtId="0" fontId="4" fillId="8" borderId="41" xfId="0" applyFont="1" applyFill="1" applyBorder="1" applyAlignment="1" applyProtection="1">
      <alignment horizontal="center"/>
    </xf>
  </cellXfs>
  <cellStyles count="5">
    <cellStyle name="Comma" xfId="1" builtinId="3"/>
    <cellStyle name="Currency" xfId="2" builtinId="4"/>
    <cellStyle name="Normal" xfId="0" builtinId="0"/>
    <cellStyle name="Percent" xfId="3" builtinId="5"/>
    <cellStyle name="Total" xfId="4" builtinId="25"/>
  </cellStyles>
  <dxfs count="1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S65"/>
  <sheetViews>
    <sheetView zoomScale="80" zoomScaleNormal="80" workbookViewId="0">
      <selection activeCell="C9" sqref="C9"/>
    </sheetView>
  </sheetViews>
  <sheetFormatPr defaultRowHeight="15" x14ac:dyDescent="0.25"/>
  <cols>
    <col min="1" max="1" width="13" customWidth="1"/>
    <col min="2" max="2" width="16.5703125" bestFit="1" customWidth="1"/>
    <col min="3" max="3" width="18.7109375" bestFit="1" customWidth="1"/>
    <col min="4" max="4" width="13.7109375" bestFit="1" customWidth="1"/>
    <col min="5" max="5" width="12.28515625" customWidth="1"/>
    <col min="6" max="6" width="3.28515625" customWidth="1"/>
    <col min="7" max="7" width="11.28515625" bestFit="1" customWidth="1"/>
    <col min="8" max="8" width="12.28515625" bestFit="1" customWidth="1"/>
    <col min="9" max="9" width="7.85546875" bestFit="1" customWidth="1"/>
    <col min="10" max="10" width="3.28515625" customWidth="1"/>
    <col min="11" max="11" width="12.28515625" bestFit="1" customWidth="1"/>
    <col min="12" max="13" width="16.5703125" bestFit="1" customWidth="1"/>
    <col min="14" max="14" width="13.7109375" bestFit="1" customWidth="1"/>
    <col min="15" max="15" width="12.28515625" bestFit="1" customWidth="1"/>
    <col min="16" max="16" width="3.5703125" customWidth="1"/>
    <col min="17" max="17" width="8.140625" bestFit="1" customWidth="1"/>
  </cols>
  <sheetData>
    <row r="1" spans="1:19" ht="15" customHeight="1" x14ac:dyDescent="0.25">
      <c r="A1" s="177" t="s">
        <v>0</v>
      </c>
      <c r="B1" s="178"/>
      <c r="C1" s="178"/>
      <c r="D1" s="178"/>
      <c r="E1" s="178"/>
      <c r="F1" s="178"/>
      <c r="G1" s="178"/>
      <c r="H1" s="178"/>
      <c r="I1" s="179"/>
      <c r="K1" s="183" t="s">
        <v>1</v>
      </c>
      <c r="L1" s="184"/>
      <c r="M1" s="184"/>
      <c r="N1" s="184"/>
      <c r="O1" s="184"/>
      <c r="P1" s="184"/>
      <c r="Q1" s="184"/>
      <c r="R1" s="184"/>
      <c r="S1" s="185"/>
    </row>
    <row r="2" spans="1:19" ht="15" customHeight="1" x14ac:dyDescent="0.25">
      <c r="A2" s="177"/>
      <c r="B2" s="178"/>
      <c r="C2" s="178"/>
      <c r="D2" s="178"/>
      <c r="E2" s="178"/>
      <c r="F2" s="178"/>
      <c r="G2" s="178"/>
      <c r="H2" s="178"/>
      <c r="I2" s="179"/>
      <c r="K2" s="186"/>
      <c r="L2" s="187"/>
      <c r="M2" s="187"/>
      <c r="N2" s="187"/>
      <c r="O2" s="187"/>
      <c r="P2" s="187"/>
      <c r="Q2" s="187"/>
      <c r="R2" s="187"/>
      <c r="S2" s="188"/>
    </row>
    <row r="3" spans="1:19" ht="15" customHeight="1" x14ac:dyDescent="0.25">
      <c r="A3" s="180"/>
      <c r="B3" s="181"/>
      <c r="C3" s="181"/>
      <c r="D3" s="181"/>
      <c r="E3" s="181"/>
      <c r="F3" s="181"/>
      <c r="G3" s="181"/>
      <c r="H3" s="181"/>
      <c r="I3" s="182"/>
      <c r="K3" s="189"/>
      <c r="L3" s="190"/>
      <c r="M3" s="190"/>
      <c r="N3" s="190"/>
      <c r="O3" s="190"/>
      <c r="P3" s="190"/>
      <c r="Q3" s="190"/>
      <c r="R3" s="190"/>
      <c r="S3" s="191"/>
    </row>
    <row r="4" spans="1:19" x14ac:dyDescent="0.25">
      <c r="A4" s="25" t="s">
        <v>2</v>
      </c>
      <c r="B4" s="25" t="s">
        <v>3</v>
      </c>
      <c r="C4" s="25" t="s">
        <v>4</v>
      </c>
      <c r="D4" s="25" t="s">
        <v>5</v>
      </c>
      <c r="G4" s="192" t="s">
        <v>6</v>
      </c>
      <c r="H4" s="193"/>
      <c r="I4" s="194"/>
      <c r="K4" s="1" t="s">
        <v>7</v>
      </c>
      <c r="L4" s="1" t="s">
        <v>8</v>
      </c>
      <c r="M4" s="1" t="s">
        <v>9</v>
      </c>
      <c r="N4" s="1" t="s">
        <v>10</v>
      </c>
      <c r="O4" s="2"/>
      <c r="P4" s="2"/>
      <c r="Q4" s="2"/>
      <c r="R4" s="2"/>
      <c r="S4" s="3"/>
    </row>
    <row r="5" spans="1:19" x14ac:dyDescent="0.25">
      <c r="A5" s="4" t="s">
        <v>11</v>
      </c>
      <c r="B5" s="5">
        <v>12</v>
      </c>
      <c r="C5" s="39">
        <v>0</v>
      </c>
      <c r="D5" s="7">
        <f>TRUNC((B5*C5),4)</f>
        <v>0</v>
      </c>
      <c r="G5" s="8" t="s">
        <v>12</v>
      </c>
      <c r="H5" s="8" t="s">
        <v>13</v>
      </c>
      <c r="I5" s="8" t="s">
        <v>14</v>
      </c>
      <c r="K5" s="5" t="str">
        <f>IF($D$16&gt;0,"YES","NO")</f>
        <v>NO</v>
      </c>
      <c r="L5" s="5" t="str">
        <f>IF($D$16&gt;10,"YES","NO")</f>
        <v>NO</v>
      </c>
      <c r="M5" s="5" t="str">
        <f>IF($D$16&gt;35,"YES","NO")</f>
        <v>NO</v>
      </c>
      <c r="N5" s="5" t="str">
        <f>IF($D$16&gt;50,"YES","NO")</f>
        <v>NO</v>
      </c>
      <c r="O5" s="2"/>
      <c r="P5" s="2"/>
      <c r="Q5" s="2"/>
      <c r="R5" s="2"/>
      <c r="S5" s="3"/>
    </row>
    <row r="6" spans="1:19" x14ac:dyDescent="0.25">
      <c r="A6" s="4" t="s">
        <v>15</v>
      </c>
      <c r="B6" s="5">
        <v>8</v>
      </c>
      <c r="C6" s="39">
        <v>0</v>
      </c>
      <c r="D6" s="7">
        <f t="shared" ref="D6:D7" si="0">TRUNC((B6*C6),4)</f>
        <v>0</v>
      </c>
      <c r="G6" s="9" t="s">
        <v>16</v>
      </c>
      <c r="H6" s="10" t="s">
        <v>17</v>
      </c>
      <c r="I6" s="11">
        <v>1750</v>
      </c>
      <c r="K6" s="12">
        <f>IF($D$16&lt;=10,($D$16*I11),(10*I11))</f>
        <v>0</v>
      </c>
      <c r="L6" s="12" t="str">
        <f>IF($D$16&lt;=35,IF($D$16&gt;10,(($D$16-10)*I12),"0"),(25*I12))</f>
        <v>0</v>
      </c>
      <c r="M6" s="12" t="str">
        <f>IF($D$16&lt;=50,IF($D$16&gt;35,(($D$16-35)*I13),"0"),(15*I13))</f>
        <v>0</v>
      </c>
      <c r="N6" s="12" t="str">
        <f>IF($D$16&gt;50,(($D$16-50)*I14),"0")</f>
        <v>0</v>
      </c>
      <c r="O6" s="2"/>
      <c r="P6" s="2"/>
      <c r="Q6" s="2"/>
      <c r="R6" s="2"/>
      <c r="S6" s="3"/>
    </row>
    <row r="7" spans="1:19" x14ac:dyDescent="0.25">
      <c r="A7" s="4" t="s">
        <v>18</v>
      </c>
      <c r="B7" s="5">
        <v>7</v>
      </c>
      <c r="C7" s="39">
        <v>0</v>
      </c>
      <c r="D7" s="7">
        <f t="shared" si="0"/>
        <v>0</v>
      </c>
      <c r="G7" s="13" t="s">
        <v>19</v>
      </c>
      <c r="H7" s="10" t="s">
        <v>17</v>
      </c>
      <c r="I7" s="11">
        <v>1952</v>
      </c>
      <c r="K7" s="14"/>
      <c r="L7" s="2"/>
      <c r="M7" s="2"/>
      <c r="N7" s="2"/>
      <c r="O7" s="2"/>
      <c r="P7" s="2"/>
      <c r="Q7" s="2"/>
      <c r="R7" s="2"/>
      <c r="S7" s="3"/>
    </row>
    <row r="8" spans="1:19" x14ac:dyDescent="0.25">
      <c r="A8" s="4" t="s">
        <v>20</v>
      </c>
      <c r="B8" s="5">
        <v>6</v>
      </c>
      <c r="C8" s="39">
        <v>0</v>
      </c>
      <c r="D8" s="7">
        <f>ROUND((B8*C8),1)</f>
        <v>0</v>
      </c>
      <c r="G8" s="15" t="s">
        <v>21</v>
      </c>
      <c r="H8" s="10" t="s">
        <v>17</v>
      </c>
      <c r="I8" s="11">
        <v>3186</v>
      </c>
      <c r="K8" s="14"/>
      <c r="L8" s="2"/>
      <c r="M8" s="2"/>
      <c r="N8" s="2"/>
      <c r="O8" s="2"/>
      <c r="P8" s="2"/>
      <c r="Q8" s="2"/>
      <c r="R8" s="2"/>
      <c r="S8" s="3"/>
    </row>
    <row r="9" spans="1:19" ht="15.75" thickBot="1" x14ac:dyDescent="0.3">
      <c r="A9" s="4" t="s">
        <v>22</v>
      </c>
      <c r="B9" s="5">
        <v>4</v>
      </c>
      <c r="C9" s="39">
        <v>0</v>
      </c>
      <c r="D9" s="7">
        <f t="shared" ref="D9" si="1">TRUNC((B9*C9),4)</f>
        <v>0</v>
      </c>
      <c r="G9" s="15" t="s">
        <v>23</v>
      </c>
      <c r="H9" s="10" t="s">
        <v>17</v>
      </c>
      <c r="I9" s="11">
        <v>4060</v>
      </c>
      <c r="K9" s="148" t="s">
        <v>24</v>
      </c>
      <c r="L9" s="149"/>
      <c r="M9" s="149"/>
      <c r="N9" s="16">
        <f>SUM(K6:N6)</f>
        <v>0</v>
      </c>
      <c r="O9" s="2"/>
      <c r="P9" s="2"/>
      <c r="Q9" s="2"/>
      <c r="R9" s="2"/>
      <c r="S9" s="3"/>
    </row>
    <row r="10" spans="1:19" ht="16.5" thickTop="1" thickBot="1" x14ac:dyDescent="0.3">
      <c r="A10" s="17" t="s">
        <v>5</v>
      </c>
      <c r="B10" s="18" t="s">
        <v>25</v>
      </c>
      <c r="C10" s="18" t="s">
        <v>25</v>
      </c>
      <c r="D10" s="19">
        <f>SUM(D5:D9)</f>
        <v>0</v>
      </c>
      <c r="I10" s="37"/>
      <c r="K10" s="14"/>
      <c r="L10" s="2"/>
      <c r="M10" s="2"/>
      <c r="N10" s="2"/>
      <c r="O10" s="2"/>
      <c r="P10" s="2"/>
      <c r="Q10" s="2"/>
      <c r="R10" s="2"/>
      <c r="S10" s="3"/>
    </row>
    <row r="11" spans="1:19" ht="16.5" thickTop="1" x14ac:dyDescent="0.25">
      <c r="G11" s="9" t="s">
        <v>16</v>
      </c>
      <c r="H11" s="20" t="s">
        <v>26</v>
      </c>
      <c r="I11" s="11">
        <v>1633</v>
      </c>
      <c r="K11" s="150" t="s">
        <v>27</v>
      </c>
      <c r="L11" s="151"/>
      <c r="M11" s="151"/>
      <c r="N11" s="151"/>
      <c r="O11" s="151"/>
      <c r="P11" s="21"/>
      <c r="Q11" s="152" t="s">
        <v>28</v>
      </c>
      <c r="R11" s="152"/>
      <c r="S11" s="153"/>
    </row>
    <row r="12" spans="1:19" ht="15.75" thickBot="1" x14ac:dyDescent="0.3">
      <c r="C12" s="22" t="s">
        <v>29</v>
      </c>
      <c r="D12" s="23">
        <f>ROUND((D10/40),4)</f>
        <v>0</v>
      </c>
      <c r="G12" s="13" t="s">
        <v>19</v>
      </c>
      <c r="H12" s="20" t="s">
        <v>26</v>
      </c>
      <c r="I12" s="11">
        <v>1835</v>
      </c>
      <c r="K12" s="25" t="s">
        <v>2</v>
      </c>
      <c r="L12" s="25" t="s">
        <v>3</v>
      </c>
      <c r="M12" s="25" t="s">
        <v>30</v>
      </c>
      <c r="N12" s="25" t="s">
        <v>31</v>
      </c>
      <c r="O12" s="25" t="s">
        <v>5</v>
      </c>
      <c r="P12" s="24"/>
      <c r="Q12" s="25" t="s">
        <v>2</v>
      </c>
      <c r="R12" s="154" t="s">
        <v>32</v>
      </c>
      <c r="S12" s="154"/>
    </row>
    <row r="13" spans="1:19" ht="15.75" thickTop="1" x14ac:dyDescent="0.25">
      <c r="G13" s="15" t="s">
        <v>21</v>
      </c>
      <c r="H13" s="20" t="s">
        <v>26</v>
      </c>
      <c r="I13" s="11">
        <v>3024</v>
      </c>
      <c r="K13" s="4" t="s">
        <v>11</v>
      </c>
      <c r="L13" s="5">
        <v>12</v>
      </c>
      <c r="M13" s="6">
        <f>$C$28</f>
        <v>0</v>
      </c>
      <c r="N13" s="7">
        <f>TRUNC((L13*M13),4)</f>
        <v>0</v>
      </c>
      <c r="O13" s="26">
        <f>IF(N13&lt;=10,(N13*I11),((10*I11)+(2*I12)))</f>
        <v>0</v>
      </c>
      <c r="P13" s="27"/>
      <c r="Q13" s="4" t="s">
        <v>11</v>
      </c>
      <c r="R13" s="147">
        <f>O13*2</f>
        <v>0</v>
      </c>
      <c r="S13" s="147"/>
    </row>
    <row r="14" spans="1:19" ht="15.75" thickBot="1" x14ac:dyDescent="0.3">
      <c r="C14" s="22" t="s">
        <v>33</v>
      </c>
      <c r="D14" s="23">
        <f>ROUND((D12*D10),4)</f>
        <v>0</v>
      </c>
      <c r="G14" s="15" t="s">
        <v>23</v>
      </c>
      <c r="H14" s="20" t="s">
        <v>26</v>
      </c>
      <c r="I14" s="11">
        <v>3873</v>
      </c>
      <c r="K14" s="4" t="s">
        <v>15</v>
      </c>
      <c r="L14" s="5">
        <v>8</v>
      </c>
      <c r="M14" s="6">
        <f>$C$29</f>
        <v>0</v>
      </c>
      <c r="N14" s="7">
        <f t="shared" ref="N14:N17" si="2">TRUNC((L14*M14),4)</f>
        <v>0</v>
      </c>
      <c r="O14" s="26">
        <f>N14*I11</f>
        <v>0</v>
      </c>
      <c r="P14" s="27"/>
      <c r="Q14" s="4" t="s">
        <v>15</v>
      </c>
      <c r="R14" s="147">
        <f t="shared" ref="R14:R17" si="3">O14*2</f>
        <v>0</v>
      </c>
      <c r="S14" s="147"/>
    </row>
    <row r="15" spans="1:19" ht="15.75" thickTop="1" x14ac:dyDescent="0.25">
      <c r="C15" s="2"/>
      <c r="I15" s="37"/>
      <c r="K15" s="4" t="s">
        <v>18</v>
      </c>
      <c r="L15" s="5">
        <v>7</v>
      </c>
      <c r="M15" s="6">
        <f>$C$30</f>
        <v>0</v>
      </c>
      <c r="N15" s="7">
        <f t="shared" si="2"/>
        <v>0</v>
      </c>
      <c r="O15" s="26">
        <f>N15*I11</f>
        <v>0</v>
      </c>
      <c r="P15" s="27"/>
      <c r="Q15" s="4" t="s">
        <v>18</v>
      </c>
      <c r="R15" s="147">
        <f t="shared" si="3"/>
        <v>0</v>
      </c>
      <c r="S15" s="147"/>
    </row>
    <row r="16" spans="1:19" ht="15.75" thickBot="1" x14ac:dyDescent="0.3">
      <c r="C16" s="22" t="s">
        <v>34</v>
      </c>
      <c r="D16" s="23">
        <f>ROUND((D14+D10),4)</f>
        <v>0</v>
      </c>
      <c r="G16" s="9" t="s">
        <v>16</v>
      </c>
      <c r="H16" s="20" t="s">
        <v>35</v>
      </c>
      <c r="I16" s="11">
        <v>1517</v>
      </c>
      <c r="K16" s="4" t="s">
        <v>20</v>
      </c>
      <c r="L16" s="5">
        <v>6</v>
      </c>
      <c r="M16" s="6">
        <f>$C$31</f>
        <v>0</v>
      </c>
      <c r="N16" s="7">
        <f>ROUND((L16*M16),1)</f>
        <v>0</v>
      </c>
      <c r="O16" s="26">
        <f>N16*I11</f>
        <v>0</v>
      </c>
      <c r="P16" s="27"/>
      <c r="Q16" s="4" t="s">
        <v>20</v>
      </c>
      <c r="R16" s="147">
        <f t="shared" si="3"/>
        <v>0</v>
      </c>
      <c r="S16" s="147"/>
    </row>
    <row r="17" spans="1:19" ht="15.75" thickTop="1" x14ac:dyDescent="0.25">
      <c r="G17" s="13" t="s">
        <v>19</v>
      </c>
      <c r="H17" s="20" t="s">
        <v>35</v>
      </c>
      <c r="I17" s="11">
        <v>1717</v>
      </c>
      <c r="K17" s="4" t="s">
        <v>22</v>
      </c>
      <c r="L17" s="5">
        <v>4</v>
      </c>
      <c r="M17" s="6">
        <f>$C$32</f>
        <v>0</v>
      </c>
      <c r="N17" s="7">
        <f t="shared" si="2"/>
        <v>0</v>
      </c>
      <c r="O17" s="26">
        <f>N17*I11</f>
        <v>0</v>
      </c>
      <c r="P17" s="27"/>
      <c r="Q17" s="4" t="s">
        <v>22</v>
      </c>
      <c r="R17" s="147">
        <f t="shared" si="3"/>
        <v>0</v>
      </c>
      <c r="S17" s="147"/>
    </row>
    <row r="18" spans="1:19" ht="15.75" thickBot="1" x14ac:dyDescent="0.3">
      <c r="G18" s="15" t="s">
        <v>21</v>
      </c>
      <c r="H18" s="20" t="s">
        <v>35</v>
      </c>
      <c r="I18" s="11">
        <v>2862</v>
      </c>
      <c r="K18" s="28" t="s">
        <v>5</v>
      </c>
      <c r="L18" s="29" t="s">
        <v>25</v>
      </c>
      <c r="M18" s="29" t="s">
        <v>25</v>
      </c>
      <c r="N18" s="29" t="s">
        <v>25</v>
      </c>
      <c r="O18" s="30">
        <f>SUM(O13:O17)</f>
        <v>0</v>
      </c>
      <c r="P18" s="2"/>
      <c r="Q18" s="2"/>
      <c r="R18" s="2"/>
      <c r="S18" s="3"/>
    </row>
    <row r="19" spans="1:19" ht="15.75" thickTop="1" x14ac:dyDescent="0.25">
      <c r="A19" s="1" t="s">
        <v>7</v>
      </c>
      <c r="B19" s="1" t="s">
        <v>8</v>
      </c>
      <c r="C19" s="1" t="s">
        <v>9</v>
      </c>
      <c r="D19" s="1" t="s">
        <v>10</v>
      </c>
      <c r="G19" s="15" t="s">
        <v>23</v>
      </c>
      <c r="H19" s="20" t="s">
        <v>35</v>
      </c>
      <c r="I19" s="11">
        <v>3687</v>
      </c>
      <c r="K19" s="14"/>
      <c r="L19" s="2"/>
      <c r="M19" s="2"/>
      <c r="N19" s="2"/>
      <c r="O19" s="2"/>
      <c r="P19" s="2"/>
      <c r="Q19" s="2"/>
      <c r="R19" s="2"/>
      <c r="S19" s="3"/>
    </row>
    <row r="20" spans="1:19" ht="15.75" thickBot="1" x14ac:dyDescent="0.3">
      <c r="A20" s="5" t="str">
        <f>IF($D$16&gt;0,"YES","NO")</f>
        <v>NO</v>
      </c>
      <c r="B20" s="5" t="str">
        <f>IF($D$16&gt;10,"YES","NO")</f>
        <v>NO</v>
      </c>
      <c r="C20" s="5" t="str">
        <f>IF($D$16&gt;35,"YES","NO")</f>
        <v>NO</v>
      </c>
      <c r="D20" s="5" t="str">
        <f>IF($D$16&gt;50,"YES","NO")</f>
        <v>NO</v>
      </c>
      <c r="I20" s="37"/>
      <c r="K20" s="148" t="s">
        <v>36</v>
      </c>
      <c r="L20" s="149"/>
      <c r="M20" s="149"/>
      <c r="N20" s="31">
        <f>SUM(N9+O18)</f>
        <v>0</v>
      </c>
      <c r="O20" s="2"/>
      <c r="P20" s="2"/>
      <c r="Q20" s="2"/>
      <c r="R20" s="2"/>
      <c r="S20" s="3"/>
    </row>
    <row r="21" spans="1:19" ht="15.75" thickTop="1" x14ac:dyDescent="0.25">
      <c r="A21" s="12">
        <f>IF($D$16&lt;=10,($D$16*I6),(10*I6))</f>
        <v>0</v>
      </c>
      <c r="B21" s="12" t="str">
        <f>IF($D$16&lt;=35,IF($D$16&gt;10,(($D$16-10)*I7),"0"),(25*I7))</f>
        <v>0</v>
      </c>
      <c r="C21" s="12" t="str">
        <f>IF($D$16&lt;=50,IF($D$16&gt;35,(($D$16-35)*I8),"0"),(15*I8))</f>
        <v>0</v>
      </c>
      <c r="D21" s="12" t="str">
        <f>IF($D$16&gt;50,(($D$16-50)*I9),"0")</f>
        <v>0</v>
      </c>
      <c r="G21" s="9" t="s">
        <v>16</v>
      </c>
      <c r="H21" s="20" t="s">
        <v>37</v>
      </c>
      <c r="I21" s="11">
        <v>1400</v>
      </c>
      <c r="K21" s="32"/>
      <c r="L21" s="33"/>
      <c r="M21" s="33"/>
      <c r="N21" s="33"/>
      <c r="O21" s="33"/>
      <c r="P21" s="33"/>
      <c r="Q21" s="33"/>
      <c r="R21" s="33"/>
      <c r="S21" s="34"/>
    </row>
    <row r="22" spans="1:19" ht="15" customHeight="1" x14ac:dyDescent="0.25">
      <c r="G22" s="13" t="s">
        <v>19</v>
      </c>
      <c r="H22" s="20" t="s">
        <v>37</v>
      </c>
      <c r="I22" s="11">
        <v>1600</v>
      </c>
      <c r="K22" s="35"/>
      <c r="L22" s="35"/>
      <c r="M22" s="35"/>
      <c r="N22" s="35"/>
      <c r="O22" s="35"/>
      <c r="P22" s="35"/>
      <c r="Q22" s="35"/>
      <c r="R22" s="35"/>
      <c r="S22" s="35"/>
    </row>
    <row r="23" spans="1:19" ht="15" customHeight="1" x14ac:dyDescent="0.25">
      <c r="G23" s="15" t="s">
        <v>21</v>
      </c>
      <c r="H23" s="20" t="s">
        <v>37</v>
      </c>
      <c r="I23" s="11">
        <v>2700</v>
      </c>
      <c r="K23" s="165" t="s">
        <v>38</v>
      </c>
      <c r="L23" s="166"/>
      <c r="M23" s="166"/>
      <c r="N23" s="166"/>
      <c r="O23" s="166"/>
      <c r="P23" s="166"/>
      <c r="Q23" s="166"/>
      <c r="R23" s="166"/>
      <c r="S23" s="167"/>
    </row>
    <row r="24" spans="1:19" ht="15.75" customHeight="1" thickBot="1" x14ac:dyDescent="0.3">
      <c r="A24" s="155" t="s">
        <v>24</v>
      </c>
      <c r="B24" s="155"/>
      <c r="C24" s="155"/>
      <c r="D24" s="16">
        <f>SUM(A21:D21)</f>
        <v>0</v>
      </c>
      <c r="G24" s="15" t="s">
        <v>23</v>
      </c>
      <c r="H24" s="20" t="s">
        <v>37</v>
      </c>
      <c r="I24" s="11">
        <v>3500</v>
      </c>
      <c r="K24" s="168"/>
      <c r="L24" s="169"/>
      <c r="M24" s="169"/>
      <c r="N24" s="169"/>
      <c r="O24" s="169"/>
      <c r="P24" s="169"/>
      <c r="Q24" s="169"/>
      <c r="R24" s="169"/>
      <c r="S24" s="170"/>
    </row>
    <row r="25" spans="1:19" ht="15.75" thickTop="1" x14ac:dyDescent="0.25">
      <c r="I25" s="38"/>
      <c r="K25" s="171"/>
      <c r="L25" s="172"/>
      <c r="M25" s="172"/>
      <c r="N25" s="172"/>
      <c r="O25" s="172"/>
      <c r="P25" s="172"/>
      <c r="Q25" s="172"/>
      <c r="R25" s="172"/>
      <c r="S25" s="173"/>
    </row>
    <row r="26" spans="1:19" ht="15.75" x14ac:dyDescent="0.25">
      <c r="A26" s="174" t="s">
        <v>27</v>
      </c>
      <c r="B26" s="175"/>
      <c r="C26" s="175"/>
      <c r="D26" s="175"/>
      <c r="E26" s="175"/>
      <c r="F26" s="21"/>
      <c r="G26" s="176" t="s">
        <v>28</v>
      </c>
      <c r="H26" s="176"/>
      <c r="I26" s="176"/>
      <c r="K26" s="1" t="s">
        <v>7</v>
      </c>
      <c r="L26" s="1" t="s">
        <v>8</v>
      </c>
      <c r="M26" s="1" t="s">
        <v>9</v>
      </c>
      <c r="N26" s="1" t="s">
        <v>10</v>
      </c>
      <c r="O26" s="2"/>
      <c r="P26" s="2"/>
      <c r="Q26" s="2"/>
      <c r="R26" s="2"/>
      <c r="S26" s="3"/>
    </row>
    <row r="27" spans="1:19" x14ac:dyDescent="0.25">
      <c r="A27" s="40" t="s">
        <v>2</v>
      </c>
      <c r="B27" s="40" t="s">
        <v>3</v>
      </c>
      <c r="C27" s="40" t="s">
        <v>30</v>
      </c>
      <c r="D27" s="40" t="s">
        <v>31</v>
      </c>
      <c r="E27" s="40" t="s">
        <v>5</v>
      </c>
      <c r="F27" s="24"/>
      <c r="G27" s="25" t="s">
        <v>2</v>
      </c>
      <c r="H27" s="154" t="s">
        <v>32</v>
      </c>
      <c r="I27" s="154"/>
      <c r="K27" s="5" t="str">
        <f>IF($D$16&gt;0,"YES","NO")</f>
        <v>NO</v>
      </c>
      <c r="L27" s="5" t="str">
        <f>IF($D$16&gt;10,"YES","NO")</f>
        <v>NO</v>
      </c>
      <c r="M27" s="5" t="str">
        <f>IF($D$16&gt;35,"YES","NO")</f>
        <v>NO</v>
      </c>
      <c r="N27" s="5" t="str">
        <f>IF($D$16&gt;50,"YES","NO")</f>
        <v>NO</v>
      </c>
      <c r="O27" s="2"/>
      <c r="P27" s="2"/>
      <c r="Q27" s="2"/>
      <c r="R27" s="2"/>
      <c r="S27" s="3"/>
    </row>
    <row r="28" spans="1:19" x14ac:dyDescent="0.25">
      <c r="A28" s="41" t="s">
        <v>11</v>
      </c>
      <c r="B28" s="42">
        <v>12</v>
      </c>
      <c r="C28" s="39">
        <v>0</v>
      </c>
      <c r="D28" s="43">
        <f>TRUNC((B28*C28),4)</f>
        <v>0</v>
      </c>
      <c r="E28" s="44">
        <f>IF(D28&lt;=10,(D28*I6),((10*I6)+(2*I7)))</f>
        <v>0</v>
      </c>
      <c r="F28" s="27"/>
      <c r="G28" s="4" t="s">
        <v>11</v>
      </c>
      <c r="H28" s="147">
        <f>E28*2</f>
        <v>0</v>
      </c>
      <c r="I28" s="147"/>
      <c r="K28" s="12">
        <f>IF($D$16&lt;=10,($D$16*I16),(10*I16))</f>
        <v>0</v>
      </c>
      <c r="L28" s="12" t="str">
        <f>IF($D$16&lt;=35,IF($D$16&gt;10,(($D$16-10)*I17),"0"),(25*I17))</f>
        <v>0</v>
      </c>
      <c r="M28" s="12" t="str">
        <f>IF($D$16&lt;=50,IF($D$16&gt;35,(($D$16-35)*I18),"0"),(15*I18))</f>
        <v>0</v>
      </c>
      <c r="N28" s="12" t="str">
        <f>IF($D$16&gt;50,(($D$16-50)*I19),"0")</f>
        <v>0</v>
      </c>
      <c r="O28" s="2"/>
      <c r="P28" s="2"/>
      <c r="Q28" s="2"/>
      <c r="R28" s="2"/>
      <c r="S28" s="3"/>
    </row>
    <row r="29" spans="1:19" x14ac:dyDescent="0.25">
      <c r="A29" s="41" t="s">
        <v>15</v>
      </c>
      <c r="B29" s="42">
        <v>8</v>
      </c>
      <c r="C29" s="39">
        <v>0</v>
      </c>
      <c r="D29" s="43">
        <f t="shared" ref="D29:D32" si="4">TRUNC((B29*C29),4)</f>
        <v>0</v>
      </c>
      <c r="E29" s="44">
        <f>D29*I6</f>
        <v>0</v>
      </c>
      <c r="F29" s="27"/>
      <c r="G29" s="4" t="s">
        <v>15</v>
      </c>
      <c r="H29" s="147">
        <f t="shared" ref="H29:H32" si="5">E29*2</f>
        <v>0</v>
      </c>
      <c r="I29" s="147"/>
      <c r="K29" s="14"/>
      <c r="L29" s="2"/>
      <c r="M29" s="2"/>
      <c r="N29" s="2"/>
      <c r="O29" s="2"/>
      <c r="P29" s="2"/>
      <c r="Q29" s="2"/>
      <c r="R29" s="2"/>
      <c r="S29" s="3"/>
    </row>
    <row r="30" spans="1:19" x14ac:dyDescent="0.25">
      <c r="A30" s="41" t="s">
        <v>18</v>
      </c>
      <c r="B30" s="42">
        <v>7</v>
      </c>
      <c r="C30" s="39">
        <v>0</v>
      </c>
      <c r="D30" s="43">
        <f t="shared" si="4"/>
        <v>0</v>
      </c>
      <c r="E30" s="44">
        <f>D30*I6</f>
        <v>0</v>
      </c>
      <c r="F30" s="27"/>
      <c r="G30" s="4" t="s">
        <v>18</v>
      </c>
      <c r="H30" s="147">
        <f t="shared" si="5"/>
        <v>0</v>
      </c>
      <c r="I30" s="147"/>
      <c r="K30" s="14"/>
      <c r="L30" s="2"/>
      <c r="M30" s="2"/>
      <c r="N30" s="2"/>
      <c r="O30" s="2"/>
      <c r="P30" s="2"/>
      <c r="Q30" s="2"/>
      <c r="R30" s="2"/>
      <c r="S30" s="3"/>
    </row>
    <row r="31" spans="1:19" ht="15.75" thickBot="1" x14ac:dyDescent="0.3">
      <c r="A31" s="41" t="s">
        <v>20</v>
      </c>
      <c r="B31" s="42">
        <v>6</v>
      </c>
      <c r="C31" s="39">
        <v>0</v>
      </c>
      <c r="D31" s="43">
        <f>ROUND((B31*C31),1)</f>
        <v>0</v>
      </c>
      <c r="E31" s="44">
        <f>D31*I6</f>
        <v>0</v>
      </c>
      <c r="F31" s="27"/>
      <c r="G31" s="4" t="s">
        <v>20</v>
      </c>
      <c r="H31" s="147">
        <f t="shared" si="5"/>
        <v>0</v>
      </c>
      <c r="I31" s="147"/>
      <c r="K31" s="148" t="s">
        <v>24</v>
      </c>
      <c r="L31" s="149"/>
      <c r="M31" s="149"/>
      <c r="N31" s="16">
        <f>SUM(K28:N28)</f>
        <v>0</v>
      </c>
      <c r="O31" s="2"/>
      <c r="P31" s="2"/>
      <c r="Q31" s="2"/>
      <c r="R31" s="2"/>
      <c r="S31" s="3"/>
    </row>
    <row r="32" spans="1:19" ht="15.75" thickTop="1" x14ac:dyDescent="0.25">
      <c r="A32" s="41" t="s">
        <v>22</v>
      </c>
      <c r="B32" s="42">
        <v>4</v>
      </c>
      <c r="C32" s="39">
        <v>0</v>
      </c>
      <c r="D32" s="43">
        <f t="shared" si="4"/>
        <v>0</v>
      </c>
      <c r="E32" s="44">
        <f>D32*I6</f>
        <v>0</v>
      </c>
      <c r="F32" s="27"/>
      <c r="G32" s="4" t="s">
        <v>22</v>
      </c>
      <c r="H32" s="147">
        <f t="shared" si="5"/>
        <v>0</v>
      </c>
      <c r="I32" s="147"/>
      <c r="K32" s="14"/>
      <c r="L32" s="2"/>
      <c r="M32" s="2"/>
      <c r="N32" s="2"/>
      <c r="O32" s="2"/>
      <c r="P32" s="2"/>
      <c r="Q32" s="2"/>
      <c r="R32" s="2"/>
      <c r="S32" s="3"/>
    </row>
    <row r="33" spans="1:19" ht="16.5" thickBot="1" x14ac:dyDescent="0.3">
      <c r="A33" s="45" t="s">
        <v>5</v>
      </c>
      <c r="B33" s="46" t="s">
        <v>25</v>
      </c>
      <c r="C33" s="46" t="s">
        <v>25</v>
      </c>
      <c r="D33" s="46" t="s">
        <v>25</v>
      </c>
      <c r="E33" s="47">
        <f>SUM(E28:E32)</f>
        <v>0</v>
      </c>
      <c r="I33" s="38"/>
      <c r="K33" s="150" t="s">
        <v>27</v>
      </c>
      <c r="L33" s="151"/>
      <c r="M33" s="151"/>
      <c r="N33" s="151"/>
      <c r="O33" s="151"/>
      <c r="P33" s="21"/>
      <c r="Q33" s="152" t="s">
        <v>28</v>
      </c>
      <c r="R33" s="152"/>
      <c r="S33" s="153"/>
    </row>
    <row r="34" spans="1:19" ht="15.75" thickTop="1" x14ac:dyDescent="0.25">
      <c r="I34" s="3"/>
      <c r="K34" s="25" t="s">
        <v>2</v>
      </c>
      <c r="L34" s="25" t="s">
        <v>3</v>
      </c>
      <c r="M34" s="25" t="s">
        <v>30</v>
      </c>
      <c r="N34" s="25" t="s">
        <v>31</v>
      </c>
      <c r="O34" s="25" t="s">
        <v>5</v>
      </c>
      <c r="P34" s="24"/>
      <c r="Q34" s="25" t="s">
        <v>2</v>
      </c>
      <c r="R34" s="154" t="s">
        <v>32</v>
      </c>
      <c r="S34" s="154"/>
    </row>
    <row r="35" spans="1:19" ht="15.75" thickBot="1" x14ac:dyDescent="0.3">
      <c r="A35" s="155" t="s">
        <v>36</v>
      </c>
      <c r="B35" s="155"/>
      <c r="C35" s="155"/>
      <c r="D35" s="36">
        <f>SUM(D24+E33)</f>
        <v>0</v>
      </c>
      <c r="I35" s="3"/>
      <c r="K35" s="4" t="s">
        <v>11</v>
      </c>
      <c r="L35" s="5">
        <v>12</v>
      </c>
      <c r="M35" s="6">
        <f>$C$28</f>
        <v>0</v>
      </c>
      <c r="N35" s="7">
        <f>TRUNC((L35*M35),4)</f>
        <v>0</v>
      </c>
      <c r="O35" s="26">
        <f>IF(N35&lt;=10,(N35*I16),((10*I16)+(2*I17)))</f>
        <v>0</v>
      </c>
      <c r="P35" s="27"/>
      <c r="Q35" s="4" t="s">
        <v>11</v>
      </c>
      <c r="R35" s="147">
        <f>O35*2</f>
        <v>0</v>
      </c>
      <c r="S35" s="147"/>
    </row>
    <row r="36" spans="1:19" ht="15.75" thickTop="1" x14ac:dyDescent="0.25">
      <c r="A36" s="33"/>
      <c r="B36" s="33"/>
      <c r="C36" s="33"/>
      <c r="D36" s="33"/>
      <c r="E36" s="33"/>
      <c r="F36" s="33"/>
      <c r="G36" s="33"/>
      <c r="H36" s="33"/>
      <c r="I36" s="34"/>
      <c r="K36" s="4" t="s">
        <v>15</v>
      </c>
      <c r="L36" s="5">
        <v>8</v>
      </c>
      <c r="M36" s="6">
        <f>$C$29</f>
        <v>0</v>
      </c>
      <c r="N36" s="7">
        <f t="shared" ref="N36:N37" si="6">TRUNC((L36*M36),4)</f>
        <v>0</v>
      </c>
      <c r="O36" s="26">
        <f>N36*I16</f>
        <v>0</v>
      </c>
      <c r="P36" s="27"/>
      <c r="Q36" s="4" t="s">
        <v>15</v>
      </c>
      <c r="R36" s="147">
        <f t="shared" ref="R36:R39" si="7">O36*2</f>
        <v>0</v>
      </c>
      <c r="S36" s="147"/>
    </row>
    <row r="37" spans="1:19" x14ac:dyDescent="0.25">
      <c r="K37" s="4" t="s">
        <v>18</v>
      </c>
      <c r="L37" s="5">
        <v>7</v>
      </c>
      <c r="M37" s="6">
        <f>$C$30</f>
        <v>0</v>
      </c>
      <c r="N37" s="7">
        <f t="shared" si="6"/>
        <v>0</v>
      </c>
      <c r="O37" s="26">
        <f>N37*I16</f>
        <v>0</v>
      </c>
      <c r="P37" s="27"/>
      <c r="Q37" s="4" t="s">
        <v>18</v>
      </c>
      <c r="R37" s="147">
        <f t="shared" si="7"/>
        <v>0</v>
      </c>
      <c r="S37" s="147"/>
    </row>
    <row r="38" spans="1:19" x14ac:dyDescent="0.25">
      <c r="K38" s="4" t="s">
        <v>20</v>
      </c>
      <c r="L38" s="5">
        <v>6</v>
      </c>
      <c r="M38" s="6">
        <f>$C$31</f>
        <v>0</v>
      </c>
      <c r="N38" s="7">
        <f>ROUND((L38*M38),1)</f>
        <v>0</v>
      </c>
      <c r="O38" s="26">
        <f>N38*I16</f>
        <v>0</v>
      </c>
      <c r="P38" s="27"/>
      <c r="Q38" s="4" t="s">
        <v>20</v>
      </c>
      <c r="R38" s="147">
        <f t="shared" si="7"/>
        <v>0</v>
      </c>
      <c r="S38" s="147"/>
    </row>
    <row r="39" spans="1:19" x14ac:dyDescent="0.25">
      <c r="K39" s="4" t="s">
        <v>22</v>
      </c>
      <c r="L39" s="5">
        <v>4</v>
      </c>
      <c r="M39" s="6">
        <f>$C$32</f>
        <v>0</v>
      </c>
      <c r="N39" s="7">
        <f t="shared" ref="N39" si="8">TRUNC((L39*M39),4)</f>
        <v>0</v>
      </c>
      <c r="O39" s="26">
        <f>N39*I16</f>
        <v>0</v>
      </c>
      <c r="P39" s="27"/>
      <c r="Q39" s="4" t="s">
        <v>22</v>
      </c>
      <c r="R39" s="147">
        <f t="shared" si="7"/>
        <v>0</v>
      </c>
      <c r="S39" s="147"/>
    </row>
    <row r="40" spans="1:19" ht="15.75" thickBot="1" x14ac:dyDescent="0.3">
      <c r="K40" s="28" t="s">
        <v>5</v>
      </c>
      <c r="L40" s="29" t="s">
        <v>25</v>
      </c>
      <c r="M40" s="29" t="s">
        <v>25</v>
      </c>
      <c r="N40" s="29" t="s">
        <v>25</v>
      </c>
      <c r="O40" s="30">
        <f>SUM(O35:O39)</f>
        <v>0</v>
      </c>
      <c r="P40" s="2"/>
      <c r="Q40" s="2"/>
      <c r="R40" s="2"/>
      <c r="S40" s="3"/>
    </row>
    <row r="41" spans="1:19" ht="15.75" thickTop="1" x14ac:dyDescent="0.25">
      <c r="K41" s="14"/>
      <c r="L41" s="2"/>
      <c r="M41" s="2"/>
      <c r="N41" s="2"/>
      <c r="O41" s="2"/>
      <c r="P41" s="2"/>
      <c r="Q41" s="2"/>
      <c r="R41" s="2"/>
      <c r="S41" s="3"/>
    </row>
    <row r="42" spans="1:19" ht="15.75" thickBot="1" x14ac:dyDescent="0.3">
      <c r="K42" s="148" t="s">
        <v>36</v>
      </c>
      <c r="L42" s="149"/>
      <c r="M42" s="149"/>
      <c r="N42" s="31">
        <f>SUM(N31+O40)</f>
        <v>0</v>
      </c>
      <c r="O42" s="2"/>
      <c r="P42" s="2"/>
      <c r="Q42" s="2"/>
      <c r="R42" s="2"/>
      <c r="S42" s="3"/>
    </row>
    <row r="43" spans="1:19" ht="15.75" thickTop="1" x14ac:dyDescent="0.25">
      <c r="K43" s="32"/>
      <c r="L43" s="33"/>
      <c r="M43" s="33"/>
      <c r="N43" s="33"/>
      <c r="O43" s="33"/>
      <c r="P43" s="33"/>
      <c r="Q43" s="33"/>
      <c r="R43" s="33"/>
      <c r="S43" s="34"/>
    </row>
    <row r="45" spans="1:19" x14ac:dyDescent="0.25">
      <c r="K45" s="156" t="s">
        <v>39</v>
      </c>
      <c r="L45" s="157"/>
      <c r="M45" s="157"/>
      <c r="N45" s="157"/>
      <c r="O45" s="157"/>
      <c r="P45" s="157"/>
      <c r="Q45" s="157"/>
      <c r="R45" s="157"/>
      <c r="S45" s="158"/>
    </row>
    <row r="46" spans="1:19" x14ac:dyDescent="0.25">
      <c r="K46" s="159"/>
      <c r="L46" s="160"/>
      <c r="M46" s="160"/>
      <c r="N46" s="160"/>
      <c r="O46" s="160"/>
      <c r="P46" s="160"/>
      <c r="Q46" s="160"/>
      <c r="R46" s="160"/>
      <c r="S46" s="161"/>
    </row>
    <row r="47" spans="1:19" x14ac:dyDescent="0.25">
      <c r="K47" s="162"/>
      <c r="L47" s="163"/>
      <c r="M47" s="163"/>
      <c r="N47" s="163"/>
      <c r="O47" s="163"/>
      <c r="P47" s="163"/>
      <c r="Q47" s="163"/>
      <c r="R47" s="163"/>
      <c r="S47" s="164"/>
    </row>
    <row r="48" spans="1:19" x14ac:dyDescent="0.25">
      <c r="K48" s="1" t="s">
        <v>7</v>
      </c>
      <c r="L48" s="1" t="s">
        <v>8</v>
      </c>
      <c r="M48" s="1" t="s">
        <v>9</v>
      </c>
      <c r="N48" s="1" t="s">
        <v>10</v>
      </c>
      <c r="O48" s="2"/>
      <c r="P48" s="2"/>
      <c r="Q48" s="2"/>
      <c r="R48" s="2"/>
      <c r="S48" s="3"/>
    </row>
    <row r="49" spans="11:19" x14ac:dyDescent="0.25">
      <c r="K49" s="5" t="str">
        <f>IF($D$16&gt;0,"YES","NO")</f>
        <v>NO</v>
      </c>
      <c r="L49" s="5" t="str">
        <f>IF($D$16&gt;10,"YES","NO")</f>
        <v>NO</v>
      </c>
      <c r="M49" s="5" t="str">
        <f>IF($D$16&gt;35,"YES","NO")</f>
        <v>NO</v>
      </c>
      <c r="N49" s="5" t="str">
        <f>IF($D$16&gt;50,"YES","NO")</f>
        <v>NO</v>
      </c>
      <c r="O49" s="2"/>
      <c r="P49" s="2"/>
      <c r="Q49" s="2"/>
      <c r="R49" s="2"/>
      <c r="S49" s="3"/>
    </row>
    <row r="50" spans="11:19" x14ac:dyDescent="0.25">
      <c r="K50" s="12">
        <f>IF($D$16&lt;=10,($D$16*I21),(10*I21))</f>
        <v>0</v>
      </c>
      <c r="L50" s="12" t="str">
        <f>IF($D$16&lt;=35,IF($D$16&gt;10,(($D$16-10)*I22),"0"),(25*I22))</f>
        <v>0</v>
      </c>
      <c r="M50" s="12" t="str">
        <f>IF($D$16&lt;=50,IF($D$16&gt;35,(($D$16-35)*I23),"0"),(15*I23))</f>
        <v>0</v>
      </c>
      <c r="N50" s="12" t="str">
        <f>IF($D$16&gt;50,(($D$16-50)*I24),"0")</f>
        <v>0</v>
      </c>
      <c r="O50" s="2"/>
      <c r="P50" s="2"/>
      <c r="Q50" s="2"/>
      <c r="R50" s="2"/>
      <c r="S50" s="3"/>
    </row>
    <row r="51" spans="11:19" x14ac:dyDescent="0.25">
      <c r="K51" s="14"/>
      <c r="L51" s="2"/>
      <c r="M51" s="2"/>
      <c r="N51" s="2"/>
      <c r="O51" s="2"/>
      <c r="P51" s="2"/>
      <c r="Q51" s="2"/>
      <c r="R51" s="2"/>
      <c r="S51" s="3"/>
    </row>
    <row r="52" spans="11:19" x14ac:dyDescent="0.25">
      <c r="K52" s="14"/>
      <c r="L52" s="2"/>
      <c r="M52" s="2"/>
      <c r="N52" s="2"/>
      <c r="O52" s="2"/>
      <c r="P52" s="2"/>
      <c r="Q52" s="2"/>
      <c r="R52" s="2"/>
      <c r="S52" s="3"/>
    </row>
    <row r="53" spans="11:19" ht="15.75" thickBot="1" x14ac:dyDescent="0.3">
      <c r="K53" s="148" t="s">
        <v>24</v>
      </c>
      <c r="L53" s="149"/>
      <c r="M53" s="149"/>
      <c r="N53" s="16">
        <f>SUM(K50:N50)</f>
        <v>0</v>
      </c>
      <c r="O53" s="2"/>
      <c r="P53" s="2"/>
      <c r="Q53" s="2"/>
      <c r="R53" s="2"/>
      <c r="S53" s="3"/>
    </row>
    <row r="54" spans="11:19" ht="15.75" thickTop="1" x14ac:dyDescent="0.25">
      <c r="K54" s="14"/>
      <c r="L54" s="2"/>
      <c r="M54" s="2"/>
      <c r="N54" s="2"/>
      <c r="O54" s="2"/>
      <c r="P54" s="2"/>
      <c r="Q54" s="2"/>
      <c r="R54" s="2"/>
      <c r="S54" s="3"/>
    </row>
    <row r="55" spans="11:19" ht="15.75" x14ac:dyDescent="0.25">
      <c r="K55" s="150" t="s">
        <v>27</v>
      </c>
      <c r="L55" s="151"/>
      <c r="M55" s="151"/>
      <c r="N55" s="151"/>
      <c r="O55" s="151"/>
      <c r="P55" s="21"/>
      <c r="Q55" s="152" t="s">
        <v>28</v>
      </c>
      <c r="R55" s="152"/>
      <c r="S55" s="153"/>
    </row>
    <row r="56" spans="11:19" x14ac:dyDescent="0.25">
      <c r="K56" s="25" t="s">
        <v>2</v>
      </c>
      <c r="L56" s="25" t="s">
        <v>3</v>
      </c>
      <c r="M56" s="25" t="s">
        <v>30</v>
      </c>
      <c r="N56" s="25" t="s">
        <v>31</v>
      </c>
      <c r="O56" s="25" t="s">
        <v>5</v>
      </c>
      <c r="P56" s="24"/>
      <c r="Q56" s="25" t="s">
        <v>2</v>
      </c>
      <c r="R56" s="154" t="s">
        <v>32</v>
      </c>
      <c r="S56" s="154"/>
    </row>
    <row r="57" spans="11:19" x14ac:dyDescent="0.25">
      <c r="K57" s="4" t="s">
        <v>11</v>
      </c>
      <c r="L57" s="5">
        <v>12</v>
      </c>
      <c r="M57" s="6">
        <f>$C$28</f>
        <v>0</v>
      </c>
      <c r="N57" s="7">
        <f>TRUNC((L57*M57),4)</f>
        <v>0</v>
      </c>
      <c r="O57" s="26">
        <f>IF(N57&lt;=10,(N57*I21),((10*I21)+(2*I22)))</f>
        <v>0</v>
      </c>
      <c r="P57" s="27"/>
      <c r="Q57" s="4" t="s">
        <v>11</v>
      </c>
      <c r="R57" s="147">
        <f>O57*2</f>
        <v>0</v>
      </c>
      <c r="S57" s="147"/>
    </row>
    <row r="58" spans="11:19" x14ac:dyDescent="0.25">
      <c r="K58" s="4" t="s">
        <v>15</v>
      </c>
      <c r="L58" s="5">
        <v>8</v>
      </c>
      <c r="M58" s="6">
        <f>$C$29</f>
        <v>0</v>
      </c>
      <c r="N58" s="7">
        <f t="shared" ref="N58:N59" si="9">TRUNC((L58*M58),4)</f>
        <v>0</v>
      </c>
      <c r="O58" s="26">
        <f>N58*I21</f>
        <v>0</v>
      </c>
      <c r="P58" s="27"/>
      <c r="Q58" s="4" t="s">
        <v>15</v>
      </c>
      <c r="R58" s="147">
        <f t="shared" ref="R58:R61" si="10">O58*2</f>
        <v>0</v>
      </c>
      <c r="S58" s="147"/>
    </row>
    <row r="59" spans="11:19" x14ac:dyDescent="0.25">
      <c r="K59" s="4" t="s">
        <v>18</v>
      </c>
      <c r="L59" s="5">
        <v>7</v>
      </c>
      <c r="M59" s="6">
        <f>$C$30</f>
        <v>0</v>
      </c>
      <c r="N59" s="7">
        <f t="shared" si="9"/>
        <v>0</v>
      </c>
      <c r="O59" s="26">
        <f>N59*I21</f>
        <v>0</v>
      </c>
      <c r="P59" s="27"/>
      <c r="Q59" s="4" t="s">
        <v>18</v>
      </c>
      <c r="R59" s="147">
        <f t="shared" si="10"/>
        <v>0</v>
      </c>
      <c r="S59" s="147"/>
    </row>
    <row r="60" spans="11:19" x14ac:dyDescent="0.25">
      <c r="K60" s="4" t="s">
        <v>20</v>
      </c>
      <c r="L60" s="5">
        <v>6</v>
      </c>
      <c r="M60" s="6">
        <f>$C$31</f>
        <v>0</v>
      </c>
      <c r="N60" s="7">
        <f>ROUND((L60*M60),1)</f>
        <v>0</v>
      </c>
      <c r="O60" s="26">
        <f>N60*I21</f>
        <v>0</v>
      </c>
      <c r="P60" s="27"/>
      <c r="Q60" s="4" t="s">
        <v>20</v>
      </c>
      <c r="R60" s="147">
        <f t="shared" si="10"/>
        <v>0</v>
      </c>
      <c r="S60" s="147"/>
    </row>
    <row r="61" spans="11:19" x14ac:dyDescent="0.25">
      <c r="K61" s="4" t="s">
        <v>22</v>
      </c>
      <c r="L61" s="5">
        <v>4</v>
      </c>
      <c r="M61" s="6">
        <f>$C$32</f>
        <v>0</v>
      </c>
      <c r="N61" s="7">
        <f t="shared" ref="N61" si="11">TRUNC((L61*M61),4)</f>
        <v>0</v>
      </c>
      <c r="O61" s="26">
        <f>N61*I21</f>
        <v>0</v>
      </c>
      <c r="P61" s="27"/>
      <c r="Q61" s="4" t="s">
        <v>22</v>
      </c>
      <c r="R61" s="147">
        <f t="shared" si="10"/>
        <v>0</v>
      </c>
      <c r="S61" s="147"/>
    </row>
    <row r="62" spans="11:19" ht="15.75" thickBot="1" x14ac:dyDescent="0.3">
      <c r="K62" s="28" t="s">
        <v>5</v>
      </c>
      <c r="L62" s="29" t="s">
        <v>25</v>
      </c>
      <c r="M62" s="29" t="s">
        <v>25</v>
      </c>
      <c r="N62" s="29" t="s">
        <v>25</v>
      </c>
      <c r="O62" s="30">
        <f>SUM(O57:O61)</f>
        <v>0</v>
      </c>
      <c r="P62" s="2"/>
      <c r="Q62" s="2"/>
      <c r="R62" s="2"/>
      <c r="S62" s="3"/>
    </row>
    <row r="63" spans="11:19" ht="15.75" thickTop="1" x14ac:dyDescent="0.25">
      <c r="K63" s="14"/>
      <c r="L63" s="2"/>
      <c r="M63" s="2"/>
      <c r="N63" s="2"/>
      <c r="O63" s="2"/>
      <c r="P63" s="2"/>
      <c r="Q63" s="2"/>
      <c r="R63" s="2"/>
      <c r="S63" s="3"/>
    </row>
    <row r="64" spans="11:19" ht="15.75" thickBot="1" x14ac:dyDescent="0.3">
      <c r="K64" s="148" t="s">
        <v>36</v>
      </c>
      <c r="L64" s="149"/>
      <c r="M64" s="149"/>
      <c r="N64" s="31">
        <f>SUM(N53+O62)</f>
        <v>0</v>
      </c>
      <c r="O64" s="2"/>
      <c r="P64" s="2"/>
      <c r="Q64" s="2"/>
      <c r="R64" s="2"/>
      <c r="S64" s="3"/>
    </row>
    <row r="65" spans="11:19" ht="15.75" thickTop="1" x14ac:dyDescent="0.25">
      <c r="K65" s="32"/>
      <c r="L65" s="33"/>
      <c r="M65" s="33"/>
      <c r="N65" s="33"/>
      <c r="O65" s="33"/>
      <c r="P65" s="33"/>
      <c r="Q65" s="33"/>
      <c r="R65" s="33"/>
      <c r="S65" s="34"/>
    </row>
  </sheetData>
  <sheetProtection algorithmName="SHA-512" hashValue="Aes2oSpDIgHcNkQanTXQTjYXQseHlr3QxFPrS1J1y7z4WlCwTDo/gA1auzvseW3Bj2nigU+2s2O7iVxeOw1QGw==" saltValue="7hGEfDbA4Y24WghFvlJ1HQ==" spinCount="100000" sheet="1" objects="1" scenarios="1" selectLockedCells="1"/>
  <protectedRanges>
    <protectedRange sqref="C28:C32" name="Range2"/>
    <protectedRange sqref="C5:C9" name="Range1"/>
  </protectedRanges>
  <mergeCells count="45">
    <mergeCell ref="R17:S17"/>
    <mergeCell ref="A1:I3"/>
    <mergeCell ref="K1:S3"/>
    <mergeCell ref="G4:I4"/>
    <mergeCell ref="K9:M9"/>
    <mergeCell ref="K11:O11"/>
    <mergeCell ref="Q11:S11"/>
    <mergeCell ref="R12:S12"/>
    <mergeCell ref="R13:S13"/>
    <mergeCell ref="R14:S14"/>
    <mergeCell ref="R15:S15"/>
    <mergeCell ref="R16:S16"/>
    <mergeCell ref="H32:I32"/>
    <mergeCell ref="K20:M20"/>
    <mergeCell ref="K23:S25"/>
    <mergeCell ref="A24:C24"/>
    <mergeCell ref="A26:E26"/>
    <mergeCell ref="G26:I26"/>
    <mergeCell ref="H27:I27"/>
    <mergeCell ref="H28:I28"/>
    <mergeCell ref="H29:I29"/>
    <mergeCell ref="H30:I30"/>
    <mergeCell ref="H31:I31"/>
    <mergeCell ref="K31:M31"/>
    <mergeCell ref="K53:M53"/>
    <mergeCell ref="K33:O33"/>
    <mergeCell ref="Q33:S33"/>
    <mergeCell ref="R34:S34"/>
    <mergeCell ref="A35:C35"/>
    <mergeCell ref="R35:S35"/>
    <mergeCell ref="R36:S36"/>
    <mergeCell ref="R37:S37"/>
    <mergeCell ref="R38:S38"/>
    <mergeCell ref="R39:S39"/>
    <mergeCell ref="K42:M42"/>
    <mergeCell ref="K45:S47"/>
    <mergeCell ref="R60:S60"/>
    <mergeCell ref="R61:S61"/>
    <mergeCell ref="K64:M64"/>
    <mergeCell ref="K55:O55"/>
    <mergeCell ref="Q55:S55"/>
    <mergeCell ref="R56:S56"/>
    <mergeCell ref="R57:S57"/>
    <mergeCell ref="R58:S58"/>
    <mergeCell ref="R59:S59"/>
  </mergeCells>
  <conditionalFormatting sqref="A20:D20">
    <cfRule type="cellIs" dxfId="132" priority="19" operator="equal">
      <formula>"NO"</formula>
    </cfRule>
    <cfRule type="cellIs" dxfId="131" priority="20" operator="equal">
      <formula>"YES"</formula>
    </cfRule>
  </conditionalFormatting>
  <conditionalFormatting sqref="N5">
    <cfRule type="cellIs" dxfId="130" priority="13" operator="equal">
      <formula>"NO"</formula>
    </cfRule>
    <cfRule type="cellIs" dxfId="129" priority="14" operator="equal">
      <formula>"YES"</formula>
    </cfRule>
  </conditionalFormatting>
  <conditionalFormatting sqref="K5:L5">
    <cfRule type="cellIs" dxfId="128" priority="17" operator="equal">
      <formula>"NO"</formula>
    </cfRule>
    <cfRule type="cellIs" dxfId="127" priority="18" operator="equal">
      <formula>"YES"</formula>
    </cfRule>
  </conditionalFormatting>
  <conditionalFormatting sqref="M5">
    <cfRule type="cellIs" dxfId="126" priority="15" operator="equal">
      <formula>"NO"</formula>
    </cfRule>
    <cfRule type="cellIs" dxfId="125" priority="16" operator="equal">
      <formula>"YES"</formula>
    </cfRule>
  </conditionalFormatting>
  <conditionalFormatting sqref="N27">
    <cfRule type="cellIs" dxfId="124" priority="7" operator="equal">
      <formula>"NO"</formula>
    </cfRule>
    <cfRule type="cellIs" dxfId="123" priority="8" operator="equal">
      <formula>"YES"</formula>
    </cfRule>
  </conditionalFormatting>
  <conditionalFormatting sqref="K27:L27">
    <cfRule type="cellIs" dxfId="122" priority="11" operator="equal">
      <formula>"NO"</formula>
    </cfRule>
    <cfRule type="cellIs" dxfId="121" priority="12" operator="equal">
      <formula>"YES"</formula>
    </cfRule>
  </conditionalFormatting>
  <conditionalFormatting sqref="M27">
    <cfRule type="cellIs" dxfId="120" priority="9" operator="equal">
      <formula>"NO"</formula>
    </cfRule>
    <cfRule type="cellIs" dxfId="119" priority="10" operator="equal">
      <formula>"YES"</formula>
    </cfRule>
  </conditionalFormatting>
  <conditionalFormatting sqref="N49">
    <cfRule type="cellIs" dxfId="118" priority="1" operator="equal">
      <formula>"NO"</formula>
    </cfRule>
    <cfRule type="cellIs" dxfId="117" priority="2" operator="equal">
      <formula>"YES"</formula>
    </cfRule>
  </conditionalFormatting>
  <conditionalFormatting sqref="K49:L49">
    <cfRule type="cellIs" dxfId="116" priority="5" operator="equal">
      <formula>"NO"</formula>
    </cfRule>
    <cfRule type="cellIs" dxfId="115" priority="6" operator="equal">
      <formula>"YES"</formula>
    </cfRule>
  </conditionalFormatting>
  <conditionalFormatting sqref="M49">
    <cfRule type="cellIs" dxfId="114" priority="3" operator="equal">
      <formula>"NO"</formula>
    </cfRule>
    <cfRule type="cellIs" dxfId="113" priority="4" operator="equal">
      <formula>"YES"</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S98"/>
  <sheetViews>
    <sheetView topLeftCell="A5" zoomScale="80" zoomScaleNormal="80" workbookViewId="0">
      <selection activeCell="C7" sqref="C7"/>
    </sheetView>
  </sheetViews>
  <sheetFormatPr defaultRowHeight="15" x14ac:dyDescent="0.25"/>
  <cols>
    <col min="1" max="1" width="12.28515625" bestFit="1" customWidth="1"/>
    <col min="2" max="2" width="16.5703125" bestFit="1" customWidth="1"/>
    <col min="3" max="3" width="18.7109375" bestFit="1" customWidth="1"/>
    <col min="4" max="4" width="13.7109375" bestFit="1" customWidth="1"/>
    <col min="5" max="5" width="12.28515625" bestFit="1" customWidth="1"/>
    <col min="6" max="6" width="2.7109375" customWidth="1"/>
    <col min="7" max="7" width="11.28515625" bestFit="1" customWidth="1"/>
    <col min="8" max="8" width="12.28515625" bestFit="1" customWidth="1"/>
    <col min="9" max="9" width="7.85546875" bestFit="1" customWidth="1"/>
    <col min="10" max="10" width="2" customWidth="1"/>
    <col min="11" max="11" width="12.28515625" bestFit="1" customWidth="1"/>
    <col min="12" max="13" width="16.5703125" bestFit="1" customWidth="1"/>
    <col min="14" max="14" width="13.7109375" bestFit="1" customWidth="1"/>
    <col min="15" max="15" width="12.28515625" bestFit="1" customWidth="1"/>
    <col min="16" max="16" width="3.28515625" customWidth="1"/>
    <col min="17" max="17" width="8.140625" bestFit="1" customWidth="1"/>
  </cols>
  <sheetData>
    <row r="1" spans="1:19" x14ac:dyDescent="0.25">
      <c r="A1" s="177" t="s">
        <v>0</v>
      </c>
      <c r="B1" s="178"/>
      <c r="C1" s="178"/>
      <c r="D1" s="178"/>
      <c r="E1" s="178"/>
      <c r="F1" s="178"/>
      <c r="G1" s="178"/>
      <c r="H1" s="178"/>
      <c r="I1" s="179"/>
      <c r="K1" s="183" t="s">
        <v>1</v>
      </c>
      <c r="L1" s="184"/>
      <c r="M1" s="184"/>
      <c r="N1" s="184"/>
      <c r="O1" s="184"/>
      <c r="P1" s="184"/>
      <c r="Q1" s="184"/>
      <c r="R1" s="184"/>
      <c r="S1" s="185"/>
    </row>
    <row r="2" spans="1:19" x14ac:dyDescent="0.25">
      <c r="A2" s="177"/>
      <c r="B2" s="178"/>
      <c r="C2" s="178"/>
      <c r="D2" s="178"/>
      <c r="E2" s="178"/>
      <c r="F2" s="178"/>
      <c r="G2" s="178"/>
      <c r="H2" s="178"/>
      <c r="I2" s="179"/>
      <c r="K2" s="186"/>
      <c r="L2" s="187"/>
      <c r="M2" s="187"/>
      <c r="N2" s="187"/>
      <c r="O2" s="187"/>
      <c r="P2" s="187"/>
      <c r="Q2" s="187"/>
      <c r="R2" s="187"/>
      <c r="S2" s="188"/>
    </row>
    <row r="3" spans="1:19" x14ac:dyDescent="0.25">
      <c r="A3" s="180"/>
      <c r="B3" s="181"/>
      <c r="C3" s="181"/>
      <c r="D3" s="181"/>
      <c r="E3" s="181"/>
      <c r="F3" s="181"/>
      <c r="G3" s="181"/>
      <c r="H3" s="181"/>
      <c r="I3" s="182"/>
      <c r="K3" s="189"/>
      <c r="L3" s="190"/>
      <c r="M3" s="190"/>
      <c r="N3" s="190"/>
      <c r="O3" s="190"/>
      <c r="P3" s="190"/>
      <c r="Q3" s="190"/>
      <c r="R3" s="190"/>
      <c r="S3" s="191"/>
    </row>
    <row r="4" spans="1:19" x14ac:dyDescent="0.25">
      <c r="A4" s="48" t="s">
        <v>2</v>
      </c>
      <c r="B4" s="48" t="s">
        <v>3</v>
      </c>
      <c r="C4" s="48" t="s">
        <v>4</v>
      </c>
      <c r="D4" s="48" t="s">
        <v>5</v>
      </c>
      <c r="G4" s="192" t="s">
        <v>6</v>
      </c>
      <c r="H4" s="193"/>
      <c r="I4" s="194"/>
      <c r="K4" s="1" t="s">
        <v>7</v>
      </c>
      <c r="L4" s="1" t="s">
        <v>8</v>
      </c>
      <c r="M4" s="1" t="s">
        <v>9</v>
      </c>
      <c r="N4" s="1" t="s">
        <v>10</v>
      </c>
      <c r="O4" s="2"/>
      <c r="P4" s="2"/>
      <c r="Q4" s="2"/>
      <c r="R4" s="2"/>
      <c r="S4" s="3"/>
    </row>
    <row r="5" spans="1:19" x14ac:dyDescent="0.25">
      <c r="A5" s="4" t="s">
        <v>11</v>
      </c>
      <c r="B5" s="5">
        <v>12</v>
      </c>
      <c r="C5" s="39">
        <v>0</v>
      </c>
      <c r="D5" s="7">
        <f>TRUNC((B5*C5),4)</f>
        <v>0</v>
      </c>
      <c r="G5" s="8" t="s">
        <v>12</v>
      </c>
      <c r="H5" s="8" t="s">
        <v>13</v>
      </c>
      <c r="I5" s="8" t="s">
        <v>14</v>
      </c>
      <c r="K5" s="5" t="str">
        <f>IF($D$16&gt;0,"YES","NO")</f>
        <v>NO</v>
      </c>
      <c r="L5" s="5" t="str">
        <f>IF($D$16&gt;10,"YES","NO")</f>
        <v>NO</v>
      </c>
      <c r="M5" s="5" t="str">
        <f>IF($D$16&gt;35,"YES","NO")</f>
        <v>NO</v>
      </c>
      <c r="N5" s="5" t="str">
        <f>IF($D$16&gt;50,"YES","NO")</f>
        <v>NO</v>
      </c>
      <c r="O5" s="2"/>
      <c r="P5" s="2"/>
      <c r="Q5" s="2"/>
      <c r="R5" s="2"/>
      <c r="S5" s="3"/>
    </row>
    <row r="6" spans="1:19" x14ac:dyDescent="0.25">
      <c r="A6" s="4" t="s">
        <v>15</v>
      </c>
      <c r="B6" s="5">
        <v>8</v>
      </c>
      <c r="C6" s="39">
        <v>0</v>
      </c>
      <c r="D6" s="7">
        <f t="shared" ref="D6:D7" si="0">TRUNC((B6*C6),4)</f>
        <v>0</v>
      </c>
      <c r="G6" s="9" t="s">
        <v>16</v>
      </c>
      <c r="H6" s="10" t="s">
        <v>17</v>
      </c>
      <c r="I6" s="11">
        <v>1750</v>
      </c>
      <c r="K6" s="12">
        <f>IF($D$16&lt;=10,($D$16*I11),(10*I11))</f>
        <v>0</v>
      </c>
      <c r="L6" s="12" t="str">
        <f>IF($D$16&lt;=35,IF($D$16&gt;10,(($D$16-10)*I12),"0"),(25*I12))</f>
        <v>0</v>
      </c>
      <c r="M6" s="12" t="str">
        <f>IF($D$16&lt;=50,IF($D$16&gt;35,(($D$16-35)*I13),"0"),(15*I13))</f>
        <v>0</v>
      </c>
      <c r="N6" s="12" t="str">
        <f>IF($D$16&gt;50,(($D$16-50)*I14),"0")</f>
        <v>0</v>
      </c>
      <c r="O6" s="2"/>
      <c r="P6" s="2"/>
      <c r="Q6" s="2"/>
      <c r="R6" s="2"/>
      <c r="S6" s="3"/>
    </row>
    <row r="7" spans="1:19" x14ac:dyDescent="0.25">
      <c r="A7" s="4" t="s">
        <v>18</v>
      </c>
      <c r="B7" s="5">
        <v>7</v>
      </c>
      <c r="C7" s="39">
        <v>0</v>
      </c>
      <c r="D7" s="7">
        <f t="shared" si="0"/>
        <v>0</v>
      </c>
      <c r="G7" s="13" t="s">
        <v>19</v>
      </c>
      <c r="H7" s="10" t="s">
        <v>17</v>
      </c>
      <c r="I7" s="11">
        <v>1952</v>
      </c>
      <c r="K7" s="14"/>
      <c r="L7" s="2"/>
      <c r="M7" s="2"/>
      <c r="N7" s="2"/>
      <c r="O7" s="2"/>
      <c r="P7" s="2"/>
      <c r="Q7" s="2"/>
      <c r="R7" s="2"/>
      <c r="S7" s="3"/>
    </row>
    <row r="8" spans="1:19" x14ac:dyDescent="0.25">
      <c r="A8" s="4" t="s">
        <v>20</v>
      </c>
      <c r="B8" s="5">
        <v>6</v>
      </c>
      <c r="C8" s="39">
        <v>0</v>
      </c>
      <c r="D8" s="7">
        <f>ROUND((B8*C8),1)</f>
        <v>0</v>
      </c>
      <c r="G8" s="15" t="s">
        <v>21</v>
      </c>
      <c r="H8" s="10" t="s">
        <v>17</v>
      </c>
      <c r="I8" s="11">
        <v>3186</v>
      </c>
      <c r="K8" s="14"/>
      <c r="L8" s="2"/>
      <c r="M8" s="2"/>
      <c r="N8" s="2"/>
      <c r="O8" s="2"/>
      <c r="P8" s="2"/>
      <c r="Q8" s="2"/>
      <c r="R8" s="2"/>
      <c r="S8" s="3"/>
    </row>
    <row r="9" spans="1:19" ht="15.75" thickBot="1" x14ac:dyDescent="0.3">
      <c r="A9" s="4" t="s">
        <v>22</v>
      </c>
      <c r="B9" s="5">
        <v>4</v>
      </c>
      <c r="C9" s="39">
        <v>0</v>
      </c>
      <c r="D9" s="7">
        <f t="shared" ref="D9" si="1">TRUNC((B9*C9),4)</f>
        <v>0</v>
      </c>
      <c r="G9" s="15" t="s">
        <v>23</v>
      </c>
      <c r="H9" s="10" t="s">
        <v>17</v>
      </c>
      <c r="I9" s="11">
        <v>4060</v>
      </c>
      <c r="K9" s="148" t="s">
        <v>24</v>
      </c>
      <c r="L9" s="149"/>
      <c r="M9" s="149"/>
      <c r="N9" s="16">
        <f>SUM(K6:N6)</f>
        <v>0</v>
      </c>
      <c r="O9" s="2"/>
      <c r="P9" s="2"/>
      <c r="Q9" s="2"/>
      <c r="R9" s="2"/>
      <c r="S9" s="3"/>
    </row>
    <row r="10" spans="1:19" ht="16.5" thickTop="1" thickBot="1" x14ac:dyDescent="0.3">
      <c r="A10" s="17" t="s">
        <v>5</v>
      </c>
      <c r="B10" s="18" t="s">
        <v>25</v>
      </c>
      <c r="C10" s="18" t="s">
        <v>25</v>
      </c>
      <c r="D10" s="19">
        <f>SUM(D5:D9)</f>
        <v>0</v>
      </c>
      <c r="I10" s="37"/>
      <c r="K10" s="14"/>
      <c r="L10" s="2"/>
      <c r="M10" s="2"/>
      <c r="N10" s="2"/>
      <c r="O10" s="2"/>
      <c r="P10" s="2"/>
      <c r="Q10" s="2"/>
      <c r="R10" s="2"/>
      <c r="S10" s="3"/>
    </row>
    <row r="11" spans="1:19" ht="16.5" thickTop="1" x14ac:dyDescent="0.25">
      <c r="G11" s="9" t="s">
        <v>16</v>
      </c>
      <c r="H11" s="20" t="s">
        <v>26</v>
      </c>
      <c r="I11" s="11">
        <v>1633</v>
      </c>
      <c r="K11" s="221" t="s">
        <v>27</v>
      </c>
      <c r="L11" s="221"/>
      <c r="M11" s="221"/>
      <c r="N11" s="221"/>
      <c r="O11" s="221"/>
      <c r="P11" s="21"/>
      <c r="Q11" s="220" t="s">
        <v>28</v>
      </c>
      <c r="R11" s="220"/>
      <c r="S11" s="220"/>
    </row>
    <row r="12" spans="1:19" ht="15.75" thickBot="1" x14ac:dyDescent="0.3">
      <c r="C12" s="22" t="s">
        <v>29</v>
      </c>
      <c r="D12" s="23">
        <f>ROUND((D10/40),4)</f>
        <v>0</v>
      </c>
      <c r="G12" s="13" t="s">
        <v>19</v>
      </c>
      <c r="H12" s="20" t="s">
        <v>26</v>
      </c>
      <c r="I12" s="11">
        <v>1835</v>
      </c>
      <c r="K12" s="48" t="s">
        <v>2</v>
      </c>
      <c r="L12" s="48" t="s">
        <v>3</v>
      </c>
      <c r="M12" s="48" t="s">
        <v>30</v>
      </c>
      <c r="N12" s="48" t="s">
        <v>31</v>
      </c>
      <c r="O12" s="48" t="s">
        <v>5</v>
      </c>
      <c r="P12" s="24"/>
      <c r="Q12" s="48" t="s">
        <v>2</v>
      </c>
      <c r="R12" s="154" t="s">
        <v>32</v>
      </c>
      <c r="S12" s="154"/>
    </row>
    <row r="13" spans="1:19" ht="15.75" thickTop="1" x14ac:dyDescent="0.25">
      <c r="G13" s="15" t="s">
        <v>21</v>
      </c>
      <c r="H13" s="20" t="s">
        <v>26</v>
      </c>
      <c r="I13" s="11">
        <v>3024</v>
      </c>
      <c r="K13" s="4" t="s">
        <v>11</v>
      </c>
      <c r="L13" s="5">
        <v>12</v>
      </c>
      <c r="M13" s="6">
        <f>$C$28</f>
        <v>0</v>
      </c>
      <c r="N13" s="7">
        <f>TRUNC((L13*M13),4)</f>
        <v>0</v>
      </c>
      <c r="O13" s="26">
        <f>IF(N13&lt;=10,(N13*I11),((10*I11)+(2*I12)))</f>
        <v>0</v>
      </c>
      <c r="P13" s="27"/>
      <c r="Q13" s="4" t="s">
        <v>11</v>
      </c>
      <c r="R13" s="147">
        <f>O13*2</f>
        <v>0</v>
      </c>
      <c r="S13" s="147"/>
    </row>
    <row r="14" spans="1:19" ht="15.75" thickBot="1" x14ac:dyDescent="0.3">
      <c r="C14" s="22" t="s">
        <v>33</v>
      </c>
      <c r="D14" s="23">
        <f>ROUND((D12*D10),4)</f>
        <v>0</v>
      </c>
      <c r="G14" s="15" t="s">
        <v>23</v>
      </c>
      <c r="H14" s="20" t="s">
        <v>26</v>
      </c>
      <c r="I14" s="11">
        <v>3873</v>
      </c>
      <c r="K14" s="4" t="s">
        <v>15</v>
      </c>
      <c r="L14" s="5">
        <v>8</v>
      </c>
      <c r="M14" s="6">
        <f>$C$29</f>
        <v>0</v>
      </c>
      <c r="N14" s="7">
        <f t="shared" ref="N14:N17" si="2">TRUNC((L14*M14),4)</f>
        <v>0</v>
      </c>
      <c r="O14" s="26">
        <f>N14*I11</f>
        <v>0</v>
      </c>
      <c r="P14" s="27"/>
      <c r="Q14" s="4" t="s">
        <v>15</v>
      </c>
      <c r="R14" s="147">
        <f t="shared" ref="R14:R17" si="3">O14*2</f>
        <v>0</v>
      </c>
      <c r="S14" s="147"/>
    </row>
    <row r="15" spans="1:19" ht="15.75" thickTop="1" x14ac:dyDescent="0.25">
      <c r="C15" s="2"/>
      <c r="I15" s="37"/>
      <c r="K15" s="4" t="s">
        <v>18</v>
      </c>
      <c r="L15" s="5">
        <v>7</v>
      </c>
      <c r="M15" s="6">
        <f>$C$30</f>
        <v>0</v>
      </c>
      <c r="N15" s="7">
        <f t="shared" si="2"/>
        <v>0</v>
      </c>
      <c r="O15" s="26">
        <f>N15*I11</f>
        <v>0</v>
      </c>
      <c r="P15" s="27"/>
      <c r="Q15" s="4" t="s">
        <v>18</v>
      </c>
      <c r="R15" s="147">
        <f t="shared" si="3"/>
        <v>0</v>
      </c>
      <c r="S15" s="147"/>
    </row>
    <row r="16" spans="1:19" ht="15.75" thickBot="1" x14ac:dyDescent="0.3">
      <c r="C16" s="22" t="s">
        <v>34</v>
      </c>
      <c r="D16" s="23">
        <f>IF((D14+D10)&lt;=40,(ROUND((D14+D10),4)),"INVALID")</f>
        <v>0</v>
      </c>
      <c r="G16" s="9" t="s">
        <v>16</v>
      </c>
      <c r="H16" s="20" t="s">
        <v>35</v>
      </c>
      <c r="I16" s="11">
        <v>1517</v>
      </c>
      <c r="K16" s="4" t="s">
        <v>20</v>
      </c>
      <c r="L16" s="5">
        <v>6</v>
      </c>
      <c r="M16" s="6">
        <f>$C$31</f>
        <v>0</v>
      </c>
      <c r="N16" s="7">
        <f>ROUND((L16*M16),1)</f>
        <v>0</v>
      </c>
      <c r="O16" s="26">
        <f>N16*I11</f>
        <v>0</v>
      </c>
      <c r="P16" s="27"/>
      <c r="Q16" s="4" t="s">
        <v>20</v>
      </c>
      <c r="R16" s="147">
        <f t="shared" si="3"/>
        <v>0</v>
      </c>
      <c r="S16" s="147"/>
    </row>
    <row r="17" spans="1:19" ht="15.75" thickTop="1" x14ac:dyDescent="0.25">
      <c r="G17" s="13" t="s">
        <v>19</v>
      </c>
      <c r="H17" s="20" t="s">
        <v>35</v>
      </c>
      <c r="I17" s="11">
        <v>1717</v>
      </c>
      <c r="K17" s="4" t="s">
        <v>22</v>
      </c>
      <c r="L17" s="5">
        <v>4</v>
      </c>
      <c r="M17" s="6">
        <f>$C$32</f>
        <v>0</v>
      </c>
      <c r="N17" s="7">
        <f t="shared" si="2"/>
        <v>0</v>
      </c>
      <c r="O17" s="26">
        <f>N17*I11</f>
        <v>0</v>
      </c>
      <c r="P17" s="27"/>
      <c r="Q17" s="4" t="s">
        <v>22</v>
      </c>
      <c r="R17" s="147">
        <f t="shared" si="3"/>
        <v>0</v>
      </c>
      <c r="S17" s="147"/>
    </row>
    <row r="18" spans="1:19" ht="15.75" thickBot="1" x14ac:dyDescent="0.3">
      <c r="G18" s="15" t="s">
        <v>21</v>
      </c>
      <c r="H18" s="20" t="s">
        <v>35</v>
      </c>
      <c r="I18" s="11">
        <v>2862</v>
      </c>
      <c r="K18" s="28" t="s">
        <v>5</v>
      </c>
      <c r="L18" s="29" t="s">
        <v>25</v>
      </c>
      <c r="M18" s="29" t="s">
        <v>25</v>
      </c>
      <c r="N18" s="29" t="s">
        <v>25</v>
      </c>
      <c r="O18" s="30">
        <f>SUM(O13:O17)</f>
        <v>0</v>
      </c>
      <c r="P18" s="2"/>
      <c r="Q18" s="2"/>
      <c r="R18" s="2"/>
      <c r="S18" s="3"/>
    </row>
    <row r="19" spans="1:19" ht="15.75" thickTop="1" x14ac:dyDescent="0.25">
      <c r="A19" s="1" t="s">
        <v>7</v>
      </c>
      <c r="B19" s="1" t="s">
        <v>8</v>
      </c>
      <c r="C19" s="1" t="s">
        <v>9</v>
      </c>
      <c r="D19" s="1" t="s">
        <v>10</v>
      </c>
      <c r="G19" s="15" t="s">
        <v>23</v>
      </c>
      <c r="H19" s="20" t="s">
        <v>35</v>
      </c>
      <c r="I19" s="11">
        <v>3687</v>
      </c>
      <c r="K19" s="14"/>
      <c r="L19" s="2"/>
      <c r="M19" s="2"/>
      <c r="N19" s="2"/>
      <c r="O19" s="2"/>
      <c r="P19" s="2"/>
      <c r="Q19" s="2"/>
      <c r="R19" s="2"/>
      <c r="S19" s="3"/>
    </row>
    <row r="20" spans="1:19" ht="15.75" thickBot="1" x14ac:dyDescent="0.3">
      <c r="A20" s="5" t="str">
        <f>IF($D$16&gt;0,"YES","NO")</f>
        <v>NO</v>
      </c>
      <c r="B20" s="5" t="str">
        <f>IF($D$16&gt;10,"YES","NO")</f>
        <v>NO</v>
      </c>
      <c r="C20" s="5" t="str">
        <f>IF($D$16&gt;35,"YES","NO")</f>
        <v>NO</v>
      </c>
      <c r="D20" s="5" t="str">
        <f>IF($D$16&gt;50,"YES","NO")</f>
        <v>NO</v>
      </c>
      <c r="I20" s="37"/>
      <c r="K20" s="148" t="s">
        <v>36</v>
      </c>
      <c r="L20" s="149"/>
      <c r="M20" s="149"/>
      <c r="N20" s="36">
        <f>SUM(N9+O18)</f>
        <v>0</v>
      </c>
      <c r="O20" s="2"/>
      <c r="P20" s="2"/>
      <c r="Q20" s="2"/>
      <c r="R20" s="2"/>
      <c r="S20" s="3"/>
    </row>
    <row r="21" spans="1:19" ht="15.75" thickTop="1" x14ac:dyDescent="0.25">
      <c r="A21" s="12">
        <f>IF($D$16&lt;=10,($D$16*I6),(10*I6))</f>
        <v>0</v>
      </c>
      <c r="B21" s="12" t="str">
        <f>IF($D$16&lt;=35,IF($D$16&gt;10,(($D$16-10)*I7),"0"),(25*I7))</f>
        <v>0</v>
      </c>
      <c r="C21" s="12" t="str">
        <f>IF($D$16&lt;=50,IF($D$16&gt;35,(($D$16-35)*I8),"0"),(15*I8))</f>
        <v>0</v>
      </c>
      <c r="D21" s="12" t="str">
        <f>IF($D$16&gt;50,(($D$16-50)*I9),"0")</f>
        <v>0</v>
      </c>
      <c r="G21" s="9" t="s">
        <v>16</v>
      </c>
      <c r="H21" s="20" t="s">
        <v>37</v>
      </c>
      <c r="I21" s="11">
        <v>1400</v>
      </c>
      <c r="K21" s="14"/>
      <c r="L21" s="2"/>
      <c r="M21" s="2"/>
      <c r="N21" s="2"/>
      <c r="O21" s="2"/>
      <c r="P21" s="2"/>
      <c r="Q21" s="2"/>
      <c r="R21" s="2"/>
      <c r="S21" s="3"/>
    </row>
    <row r="22" spans="1:19" ht="14.25" customHeight="1" x14ac:dyDescent="0.25">
      <c r="G22" s="13" t="s">
        <v>19</v>
      </c>
      <c r="H22" s="20" t="s">
        <v>37</v>
      </c>
      <c r="I22" s="11">
        <v>1600</v>
      </c>
      <c r="K22" s="50"/>
      <c r="L22" s="35"/>
      <c r="M22" s="35"/>
      <c r="N22" s="35"/>
      <c r="O22" s="35"/>
      <c r="P22" s="35"/>
      <c r="Q22" s="35"/>
      <c r="R22" s="35"/>
      <c r="S22" s="51"/>
    </row>
    <row r="23" spans="1:19" ht="15" customHeight="1" x14ac:dyDescent="0.25">
      <c r="G23" s="15" t="s">
        <v>21</v>
      </c>
      <c r="H23" s="20" t="s">
        <v>37</v>
      </c>
      <c r="I23" s="11">
        <v>2700</v>
      </c>
      <c r="K23" s="32"/>
      <c r="S23" s="34"/>
    </row>
    <row r="24" spans="1:19" ht="15.75" customHeight="1" thickBot="1" x14ac:dyDescent="0.3">
      <c r="A24" s="155" t="s">
        <v>24</v>
      </c>
      <c r="B24" s="155"/>
      <c r="C24" s="155"/>
      <c r="D24" s="16">
        <f>SUM(A21:D21)</f>
        <v>0</v>
      </c>
      <c r="G24" s="15" t="s">
        <v>23</v>
      </c>
      <c r="H24" s="20" t="s">
        <v>37</v>
      </c>
      <c r="I24" s="11">
        <v>3500</v>
      </c>
      <c r="K24" s="199" t="s">
        <v>40</v>
      </c>
      <c r="L24" s="199"/>
      <c r="M24" s="199"/>
      <c r="N24" s="199"/>
      <c r="O24" s="199"/>
      <c r="Q24" s="200" t="s">
        <v>28</v>
      </c>
      <c r="R24" s="200"/>
      <c r="S24" s="200"/>
    </row>
    <row r="25" spans="1:19" ht="15.75" customHeight="1" thickTop="1" x14ac:dyDescent="0.25">
      <c r="I25" s="38"/>
      <c r="K25" s="40" t="s">
        <v>41</v>
      </c>
      <c r="L25" s="40" t="s">
        <v>3</v>
      </c>
      <c r="M25" s="40" t="s">
        <v>30</v>
      </c>
      <c r="N25" s="40" t="s">
        <v>42</v>
      </c>
      <c r="O25" s="40" t="s">
        <v>5</v>
      </c>
      <c r="Q25" s="48" t="s">
        <v>41</v>
      </c>
      <c r="R25" s="154" t="s">
        <v>32</v>
      </c>
      <c r="S25" s="154"/>
    </row>
    <row r="26" spans="1:19" ht="15.75" x14ac:dyDescent="0.25">
      <c r="A26" s="219" t="s">
        <v>27</v>
      </c>
      <c r="B26" s="219"/>
      <c r="C26" s="219"/>
      <c r="D26" s="219"/>
      <c r="E26" s="219"/>
      <c r="F26" s="21"/>
      <c r="G26" s="220" t="s">
        <v>28</v>
      </c>
      <c r="H26" s="220"/>
      <c r="I26" s="220"/>
      <c r="K26" s="4" t="s">
        <v>43</v>
      </c>
      <c r="L26" s="5">
        <v>12</v>
      </c>
      <c r="M26" s="52">
        <f>$C$42</f>
        <v>0</v>
      </c>
      <c r="N26" s="5">
        <f>L26*M26</f>
        <v>0</v>
      </c>
      <c r="O26" s="44">
        <f>IF(N26&lt;=10,(N26*I11),((10*I11)+(2*I12)))</f>
        <v>0</v>
      </c>
      <c r="Q26" s="4" t="s">
        <v>43</v>
      </c>
      <c r="R26" s="197">
        <f>O26*2</f>
        <v>0</v>
      </c>
      <c r="S26" s="198"/>
    </row>
    <row r="27" spans="1:19" x14ac:dyDescent="0.25">
      <c r="A27" s="40" t="s">
        <v>2</v>
      </c>
      <c r="B27" s="40" t="s">
        <v>3</v>
      </c>
      <c r="C27" s="40" t="s">
        <v>30</v>
      </c>
      <c r="D27" s="40" t="s">
        <v>31</v>
      </c>
      <c r="E27" s="40" t="s">
        <v>5</v>
      </c>
      <c r="F27" s="24"/>
      <c r="G27" s="48" t="s">
        <v>2</v>
      </c>
      <c r="H27" s="154" t="s">
        <v>32</v>
      </c>
      <c r="I27" s="154"/>
      <c r="K27" s="4" t="s">
        <v>44</v>
      </c>
      <c r="L27" s="5">
        <v>6</v>
      </c>
      <c r="M27" s="52">
        <f>$C$43</f>
        <v>0</v>
      </c>
      <c r="N27" s="5">
        <f t="shared" ref="N27:N30" si="4">L27*M27</f>
        <v>0</v>
      </c>
      <c r="O27" s="44">
        <f>N27*I11</f>
        <v>0</v>
      </c>
      <c r="Q27" s="4" t="s">
        <v>44</v>
      </c>
      <c r="R27" s="197">
        <f t="shared" ref="R27:R30" si="5">O27*2</f>
        <v>0</v>
      </c>
      <c r="S27" s="198"/>
    </row>
    <row r="28" spans="1:19" x14ac:dyDescent="0.25">
      <c r="A28" s="41" t="s">
        <v>11</v>
      </c>
      <c r="B28" s="42">
        <v>12</v>
      </c>
      <c r="C28" s="39">
        <v>0</v>
      </c>
      <c r="D28" s="43">
        <f>TRUNC((B28*C28),4)</f>
        <v>0</v>
      </c>
      <c r="E28" s="44">
        <f>IF(D28&lt;=10,(D28*I6),((10*I6)+(2*I7)))</f>
        <v>0</v>
      </c>
      <c r="F28" s="27"/>
      <c r="G28" s="4" t="s">
        <v>11</v>
      </c>
      <c r="H28" s="147">
        <f>E28*2</f>
        <v>0</v>
      </c>
      <c r="I28" s="147"/>
      <c r="K28" s="4" t="s">
        <v>45</v>
      </c>
      <c r="L28" s="5">
        <v>4</v>
      </c>
      <c r="M28" s="52">
        <f>$C$44</f>
        <v>0</v>
      </c>
      <c r="N28" s="5">
        <f t="shared" si="4"/>
        <v>0</v>
      </c>
      <c r="O28" s="44">
        <f>N28*I11</f>
        <v>0</v>
      </c>
      <c r="Q28" s="4" t="s">
        <v>45</v>
      </c>
      <c r="R28" s="197">
        <f t="shared" si="5"/>
        <v>0</v>
      </c>
      <c r="S28" s="198"/>
    </row>
    <row r="29" spans="1:19" x14ac:dyDescent="0.25">
      <c r="A29" s="41" t="s">
        <v>15</v>
      </c>
      <c r="B29" s="42">
        <v>8</v>
      </c>
      <c r="C29" s="39">
        <v>0</v>
      </c>
      <c r="D29" s="43">
        <f t="shared" ref="D29:D32" si="6">TRUNC((B29*C29),4)</f>
        <v>0</v>
      </c>
      <c r="E29" s="44">
        <f>D29*I6</f>
        <v>0</v>
      </c>
      <c r="F29" s="27"/>
      <c r="G29" s="4" t="s">
        <v>15</v>
      </c>
      <c r="H29" s="147">
        <f t="shared" ref="H29:H32" si="7">E29*2</f>
        <v>0</v>
      </c>
      <c r="I29" s="147"/>
      <c r="K29" s="4" t="s">
        <v>46</v>
      </c>
      <c r="L29" s="5">
        <v>3</v>
      </c>
      <c r="M29" s="52">
        <f>$C$45</f>
        <v>0</v>
      </c>
      <c r="N29" s="5">
        <f t="shared" si="4"/>
        <v>0</v>
      </c>
      <c r="O29" s="44">
        <f>N29*I11</f>
        <v>0</v>
      </c>
      <c r="Q29" s="4" t="s">
        <v>46</v>
      </c>
      <c r="R29" s="197">
        <f t="shared" si="5"/>
        <v>0</v>
      </c>
      <c r="S29" s="198"/>
    </row>
    <row r="30" spans="1:19" x14ac:dyDescent="0.25">
      <c r="A30" s="41" t="s">
        <v>18</v>
      </c>
      <c r="B30" s="42">
        <v>7</v>
      </c>
      <c r="C30" s="39">
        <v>0</v>
      </c>
      <c r="D30" s="43">
        <f t="shared" si="6"/>
        <v>0</v>
      </c>
      <c r="E30" s="44">
        <f>D30*I6</f>
        <v>0</v>
      </c>
      <c r="F30" s="27"/>
      <c r="G30" s="4" t="s">
        <v>18</v>
      </c>
      <c r="H30" s="147">
        <f t="shared" si="7"/>
        <v>0</v>
      </c>
      <c r="I30" s="147"/>
      <c r="K30" s="4" t="s">
        <v>47</v>
      </c>
      <c r="L30" s="5">
        <v>2</v>
      </c>
      <c r="M30" s="52">
        <f>$C$46</f>
        <v>0</v>
      </c>
      <c r="N30" s="5">
        <f t="shared" si="4"/>
        <v>0</v>
      </c>
      <c r="O30" s="44">
        <f>N30*I11</f>
        <v>0</v>
      </c>
      <c r="Q30" s="4" t="s">
        <v>47</v>
      </c>
      <c r="R30" s="197">
        <f t="shared" si="5"/>
        <v>0</v>
      </c>
      <c r="S30" s="198"/>
    </row>
    <row r="31" spans="1:19" ht="15.75" thickBot="1" x14ac:dyDescent="0.3">
      <c r="A31" s="41" t="s">
        <v>20</v>
      </c>
      <c r="B31" s="42">
        <v>6</v>
      </c>
      <c r="C31" s="39">
        <v>0</v>
      </c>
      <c r="D31" s="43">
        <f>ROUND((B31*C31),1)</f>
        <v>0</v>
      </c>
      <c r="E31" s="44">
        <f>D31*I6</f>
        <v>0</v>
      </c>
      <c r="F31" s="27"/>
      <c r="G31" s="4" t="s">
        <v>20</v>
      </c>
      <c r="H31" s="147">
        <f t="shared" si="7"/>
        <v>0</v>
      </c>
      <c r="I31" s="147"/>
      <c r="K31" s="53" t="s">
        <v>5</v>
      </c>
      <c r="L31" s="29" t="s">
        <v>25</v>
      </c>
      <c r="M31" s="29" t="s">
        <v>25</v>
      </c>
      <c r="N31" s="29" t="s">
        <v>25</v>
      </c>
      <c r="O31" s="47">
        <f>SUM(O26:O30)</f>
        <v>0</v>
      </c>
      <c r="Q31" s="53" t="s">
        <v>5</v>
      </c>
      <c r="R31" s="195">
        <f>SUM(R26:S30)</f>
        <v>0</v>
      </c>
      <c r="S31" s="196"/>
    </row>
    <row r="32" spans="1:19" ht="15.75" thickTop="1" x14ac:dyDescent="0.25">
      <c r="A32" s="41" t="s">
        <v>22</v>
      </c>
      <c r="B32" s="42">
        <v>4</v>
      </c>
      <c r="C32" s="39">
        <v>0</v>
      </c>
      <c r="D32" s="43">
        <f t="shared" si="6"/>
        <v>0</v>
      </c>
      <c r="E32" s="44">
        <f>D32*I6</f>
        <v>0</v>
      </c>
      <c r="F32" s="27"/>
      <c r="G32" s="4" t="s">
        <v>22</v>
      </c>
      <c r="H32" s="147">
        <f t="shared" si="7"/>
        <v>0</v>
      </c>
      <c r="I32" s="147"/>
      <c r="K32" s="32"/>
      <c r="L32" s="33"/>
      <c r="M32" s="33"/>
      <c r="N32" s="33"/>
      <c r="O32" s="33"/>
      <c r="P32" s="33"/>
      <c r="Q32" s="33"/>
      <c r="R32" s="33"/>
      <c r="S32" s="34"/>
    </row>
    <row r="33" spans="1:19" ht="15.75" thickBot="1" x14ac:dyDescent="0.3">
      <c r="A33" s="45" t="s">
        <v>5</v>
      </c>
      <c r="B33" s="46" t="s">
        <v>25</v>
      </c>
      <c r="C33" s="46" t="s">
        <v>25</v>
      </c>
      <c r="D33" s="46" t="s">
        <v>25</v>
      </c>
      <c r="E33" s="47">
        <f>SUM(E28:E32)</f>
        <v>0</v>
      </c>
      <c r="I33" s="38"/>
    </row>
    <row r="34" spans="1:19" ht="15.75" thickTop="1" x14ac:dyDescent="0.25">
      <c r="I34" s="3"/>
      <c r="K34" s="210" t="s">
        <v>38</v>
      </c>
      <c r="L34" s="211"/>
      <c r="M34" s="211"/>
      <c r="N34" s="211"/>
      <c r="O34" s="211"/>
      <c r="P34" s="211"/>
      <c r="Q34" s="211"/>
      <c r="R34" s="211"/>
      <c r="S34" s="212"/>
    </row>
    <row r="35" spans="1:19" ht="15.75" thickBot="1" x14ac:dyDescent="0.3">
      <c r="A35" s="155" t="s">
        <v>36</v>
      </c>
      <c r="B35" s="155"/>
      <c r="C35" s="155"/>
      <c r="D35" s="36">
        <f>SUM(D24+E33)</f>
        <v>0</v>
      </c>
      <c r="I35" s="3"/>
      <c r="K35" s="213"/>
      <c r="L35" s="214"/>
      <c r="M35" s="214"/>
      <c r="N35" s="214"/>
      <c r="O35" s="214"/>
      <c r="P35" s="214"/>
      <c r="Q35" s="214"/>
      <c r="R35" s="214"/>
      <c r="S35" s="215"/>
    </row>
    <row r="36" spans="1:19" ht="15.75" thickTop="1" x14ac:dyDescent="0.25">
      <c r="A36" s="14"/>
      <c r="B36" s="2"/>
      <c r="C36" s="2"/>
      <c r="D36" s="2"/>
      <c r="E36" s="2"/>
      <c r="F36" s="2"/>
      <c r="G36" s="2"/>
      <c r="H36" s="2"/>
      <c r="I36" s="3"/>
      <c r="K36" s="216"/>
      <c r="L36" s="217"/>
      <c r="M36" s="217"/>
      <c r="N36" s="217"/>
      <c r="O36" s="217"/>
      <c r="P36" s="217"/>
      <c r="Q36" s="217"/>
      <c r="R36" s="217"/>
      <c r="S36" s="218"/>
    </row>
    <row r="37" spans="1:19" x14ac:dyDescent="0.25">
      <c r="I37" s="3"/>
      <c r="K37" s="1" t="s">
        <v>7</v>
      </c>
      <c r="L37" s="1" t="s">
        <v>8</v>
      </c>
      <c r="M37" s="1" t="s">
        <v>9</v>
      </c>
      <c r="N37" s="1" t="s">
        <v>10</v>
      </c>
      <c r="O37" s="2"/>
      <c r="P37" s="2"/>
      <c r="Q37" s="2"/>
      <c r="R37" s="2"/>
      <c r="S37" s="3"/>
    </row>
    <row r="38" spans="1:19" ht="15" customHeight="1" x14ac:dyDescent="0.25">
      <c r="I38" s="3"/>
      <c r="K38" s="5" t="str">
        <f>IF($D$16&gt;0,"YES","NO")</f>
        <v>NO</v>
      </c>
      <c r="L38" s="5" t="str">
        <f>IF($D$16&gt;10,"YES","NO")</f>
        <v>NO</v>
      </c>
      <c r="M38" s="5" t="str">
        <f>IF($D$16&gt;35,"YES","NO")</f>
        <v>NO</v>
      </c>
      <c r="N38" s="5" t="str">
        <f>IF($D$16&gt;50,"YES","NO")</f>
        <v>NO</v>
      </c>
      <c r="O38" s="2"/>
      <c r="P38" s="2"/>
      <c r="Q38" s="2"/>
      <c r="R38" s="2"/>
      <c r="S38" s="3"/>
    </row>
    <row r="39" spans="1:19" ht="15" customHeight="1" x14ac:dyDescent="0.25">
      <c r="I39" s="34"/>
      <c r="K39" s="12">
        <f>IF($D$16&lt;=10,($D$16*I16),(10*I16))</f>
        <v>0</v>
      </c>
      <c r="L39" s="12" t="str">
        <f>IF($D$16&lt;=35,IF($D$16&gt;10,(($D$16-10)*I17),"0"),(25*I17))</f>
        <v>0</v>
      </c>
      <c r="M39" s="12" t="str">
        <f>IF($D$16&lt;=50,IF($D$16&gt;35,(($D$16-35)*I18),"0"),(15*I18))</f>
        <v>0</v>
      </c>
      <c r="N39" s="12" t="str">
        <f>IF($D$16&gt;50,(($D$16-50)*I19),"0")</f>
        <v>0</v>
      </c>
      <c r="O39" s="2"/>
      <c r="P39" s="2"/>
      <c r="Q39" s="2"/>
      <c r="R39" s="2"/>
      <c r="S39" s="3"/>
    </row>
    <row r="40" spans="1:19" ht="15.75" customHeight="1" x14ac:dyDescent="0.25">
      <c r="A40" s="199" t="s">
        <v>40</v>
      </c>
      <c r="B40" s="199"/>
      <c r="C40" s="199"/>
      <c r="D40" s="199"/>
      <c r="E40" s="199"/>
      <c r="G40" s="200" t="s">
        <v>28</v>
      </c>
      <c r="H40" s="200"/>
      <c r="I40" s="200"/>
      <c r="K40" s="14"/>
      <c r="L40" s="2"/>
      <c r="M40" s="2"/>
      <c r="N40" s="2"/>
      <c r="O40" s="2"/>
      <c r="P40" s="2"/>
      <c r="Q40" s="2"/>
      <c r="R40" s="2"/>
      <c r="S40" s="3"/>
    </row>
    <row r="41" spans="1:19" x14ac:dyDescent="0.25">
      <c r="A41" s="40" t="s">
        <v>41</v>
      </c>
      <c r="B41" s="40" t="s">
        <v>3</v>
      </c>
      <c r="C41" s="40" t="s">
        <v>30</v>
      </c>
      <c r="D41" s="40" t="s">
        <v>42</v>
      </c>
      <c r="E41" s="40" t="s">
        <v>5</v>
      </c>
      <c r="G41" s="48" t="s">
        <v>41</v>
      </c>
      <c r="H41" s="154" t="s">
        <v>32</v>
      </c>
      <c r="I41" s="154"/>
      <c r="K41" s="14"/>
      <c r="L41" s="2"/>
      <c r="M41" s="2"/>
      <c r="N41" s="2"/>
      <c r="O41" s="2"/>
      <c r="P41" s="2"/>
      <c r="Q41" s="2"/>
      <c r="R41" s="2"/>
      <c r="S41" s="3"/>
    </row>
    <row r="42" spans="1:19" ht="15.75" thickBot="1" x14ac:dyDescent="0.3">
      <c r="A42" s="4" t="s">
        <v>43</v>
      </c>
      <c r="B42" s="5">
        <v>12</v>
      </c>
      <c r="C42" s="39">
        <v>0</v>
      </c>
      <c r="D42" s="5">
        <f>B42*C42</f>
        <v>0</v>
      </c>
      <c r="E42" s="44">
        <f>IF(D42&lt;=10,(D42*I6),((10*I6)+(2*I7)))</f>
        <v>0</v>
      </c>
      <c r="G42" s="4" t="s">
        <v>43</v>
      </c>
      <c r="H42" s="197">
        <f>E42*2</f>
        <v>0</v>
      </c>
      <c r="I42" s="198"/>
      <c r="K42" s="148" t="s">
        <v>24</v>
      </c>
      <c r="L42" s="149"/>
      <c r="M42" s="149"/>
      <c r="N42" s="16">
        <f>SUM(K39:N39)</f>
        <v>0</v>
      </c>
      <c r="O42" s="2"/>
      <c r="P42" s="2"/>
      <c r="Q42" s="2"/>
      <c r="R42" s="2"/>
      <c r="S42" s="3"/>
    </row>
    <row r="43" spans="1:19" ht="15.75" thickTop="1" x14ac:dyDescent="0.25">
      <c r="A43" s="4" t="s">
        <v>44</v>
      </c>
      <c r="B43" s="5">
        <v>6</v>
      </c>
      <c r="C43" s="39">
        <v>0</v>
      </c>
      <c r="D43" s="5">
        <f t="shared" ref="D43:D46" si="8">B43*C43</f>
        <v>0</v>
      </c>
      <c r="E43" s="44">
        <f>D43*I6</f>
        <v>0</v>
      </c>
      <c r="G43" s="4" t="s">
        <v>44</v>
      </c>
      <c r="H43" s="197">
        <f t="shared" ref="H43:H46" si="9">E43*2</f>
        <v>0</v>
      </c>
      <c r="I43" s="198"/>
      <c r="K43" s="14"/>
      <c r="L43" s="2"/>
      <c r="M43" s="2"/>
      <c r="N43" s="2"/>
      <c r="O43" s="2"/>
      <c r="P43" s="2"/>
      <c r="Q43" s="2"/>
      <c r="R43" s="2"/>
      <c r="S43" s="3"/>
    </row>
    <row r="44" spans="1:19" ht="15.75" x14ac:dyDescent="0.25">
      <c r="A44" s="4" t="s">
        <v>45</v>
      </c>
      <c r="B44" s="5">
        <v>4</v>
      </c>
      <c r="C44" s="39">
        <v>0</v>
      </c>
      <c r="D44" s="5">
        <f t="shared" si="8"/>
        <v>0</v>
      </c>
      <c r="E44" s="44">
        <f>D44*I6</f>
        <v>0</v>
      </c>
      <c r="G44" s="4" t="s">
        <v>45</v>
      </c>
      <c r="H44" s="197">
        <f t="shared" si="9"/>
        <v>0</v>
      </c>
      <c r="I44" s="198"/>
      <c r="K44" s="202" t="s">
        <v>27</v>
      </c>
      <c r="L44" s="203"/>
      <c r="M44" s="203"/>
      <c r="N44" s="203"/>
      <c r="O44" s="204"/>
      <c r="P44" s="21"/>
      <c r="Q44" s="205" t="s">
        <v>28</v>
      </c>
      <c r="R44" s="206"/>
      <c r="S44" s="207"/>
    </row>
    <row r="45" spans="1:19" x14ac:dyDescent="0.25">
      <c r="A45" s="4" t="s">
        <v>46</v>
      </c>
      <c r="B45" s="5">
        <v>3</v>
      </c>
      <c r="C45" s="39">
        <v>0</v>
      </c>
      <c r="D45" s="5">
        <f t="shared" si="8"/>
        <v>0</v>
      </c>
      <c r="E45" s="44">
        <f>D45*I6</f>
        <v>0</v>
      </c>
      <c r="G45" s="4" t="s">
        <v>46</v>
      </c>
      <c r="H45" s="197">
        <f t="shared" si="9"/>
        <v>0</v>
      </c>
      <c r="I45" s="198"/>
      <c r="K45" s="48" t="s">
        <v>2</v>
      </c>
      <c r="L45" s="48" t="s">
        <v>3</v>
      </c>
      <c r="M45" s="48" t="s">
        <v>30</v>
      </c>
      <c r="N45" s="48" t="s">
        <v>31</v>
      </c>
      <c r="O45" s="48" t="s">
        <v>5</v>
      </c>
      <c r="P45" s="24"/>
      <c r="Q45" s="48" t="s">
        <v>2</v>
      </c>
      <c r="R45" s="154" t="s">
        <v>32</v>
      </c>
      <c r="S45" s="154"/>
    </row>
    <row r="46" spans="1:19" x14ac:dyDescent="0.25">
      <c r="A46" s="4" t="s">
        <v>47</v>
      </c>
      <c r="B46" s="5">
        <v>2</v>
      </c>
      <c r="C46" s="39">
        <v>0</v>
      </c>
      <c r="D46" s="5">
        <f t="shared" si="8"/>
        <v>0</v>
      </c>
      <c r="E46" s="44">
        <f>D46*I6</f>
        <v>0</v>
      </c>
      <c r="G46" s="4" t="s">
        <v>47</v>
      </c>
      <c r="H46" s="197">
        <f t="shared" si="9"/>
        <v>0</v>
      </c>
      <c r="I46" s="198"/>
      <c r="K46" s="4" t="s">
        <v>11</v>
      </c>
      <c r="L46" s="5">
        <v>12</v>
      </c>
      <c r="M46" s="6">
        <f>$C$28</f>
        <v>0</v>
      </c>
      <c r="N46" s="7">
        <f>TRUNC((L46*M46),4)</f>
        <v>0</v>
      </c>
      <c r="O46" s="26">
        <f>IF(N46&lt;=10,(N46*I16),((10*I16)+(2*I17)))</f>
        <v>0</v>
      </c>
      <c r="P46" s="27"/>
      <c r="Q46" s="4" t="s">
        <v>11</v>
      </c>
      <c r="R46" s="147">
        <f>O46*2</f>
        <v>0</v>
      </c>
      <c r="S46" s="147"/>
    </row>
    <row r="47" spans="1:19" ht="15.75" thickBot="1" x14ac:dyDescent="0.3">
      <c r="A47" s="53" t="s">
        <v>5</v>
      </c>
      <c r="B47" s="29" t="s">
        <v>25</v>
      </c>
      <c r="C47" s="29" t="s">
        <v>25</v>
      </c>
      <c r="D47" s="29" t="s">
        <v>25</v>
      </c>
      <c r="E47" s="47">
        <f>SUM(E42:E46)</f>
        <v>0</v>
      </c>
      <c r="G47" s="53" t="s">
        <v>5</v>
      </c>
      <c r="H47" s="195">
        <f>SUM(H42:I46)</f>
        <v>0</v>
      </c>
      <c r="I47" s="196"/>
      <c r="K47" s="4" t="s">
        <v>15</v>
      </c>
      <c r="L47" s="5">
        <v>8</v>
      </c>
      <c r="M47" s="6">
        <f>$C$29</f>
        <v>0</v>
      </c>
      <c r="N47" s="7">
        <f t="shared" ref="N47:N48" si="10">TRUNC((L47*M47),4)</f>
        <v>0</v>
      </c>
      <c r="O47" s="26">
        <f>N47*I16</f>
        <v>0</v>
      </c>
      <c r="P47" s="27"/>
      <c r="Q47" s="4" t="s">
        <v>15</v>
      </c>
      <c r="R47" s="197">
        <f t="shared" ref="R47:R50" si="11">O47*2</f>
        <v>0</v>
      </c>
      <c r="S47" s="198"/>
    </row>
    <row r="48" spans="1:19" ht="15.75" thickTop="1" x14ac:dyDescent="0.25">
      <c r="A48" s="33"/>
      <c r="B48" s="33"/>
      <c r="C48" s="33"/>
      <c r="D48" s="33"/>
      <c r="E48" s="33"/>
      <c r="F48" s="33"/>
      <c r="G48" s="33"/>
      <c r="H48" s="33"/>
      <c r="I48" s="54"/>
      <c r="K48" s="4" t="s">
        <v>18</v>
      </c>
      <c r="L48" s="5">
        <v>7</v>
      </c>
      <c r="M48" s="6">
        <f>$C$30</f>
        <v>0</v>
      </c>
      <c r="N48" s="7">
        <f t="shared" si="10"/>
        <v>0</v>
      </c>
      <c r="O48" s="26">
        <f>N48*I16</f>
        <v>0</v>
      </c>
      <c r="P48" s="27"/>
      <c r="Q48" s="4" t="s">
        <v>18</v>
      </c>
      <c r="R48" s="197">
        <f t="shared" si="11"/>
        <v>0</v>
      </c>
      <c r="S48" s="198"/>
    </row>
    <row r="49" spans="11:19" x14ac:dyDescent="0.25">
      <c r="K49" s="4" t="s">
        <v>20</v>
      </c>
      <c r="L49" s="5">
        <v>6</v>
      </c>
      <c r="M49" s="6">
        <f>$C$31</f>
        <v>0</v>
      </c>
      <c r="N49" s="7">
        <f>ROUND((L49*M49),1)</f>
        <v>0</v>
      </c>
      <c r="O49" s="26">
        <f>N49*I16</f>
        <v>0</v>
      </c>
      <c r="P49" s="27"/>
      <c r="Q49" s="4" t="s">
        <v>20</v>
      </c>
      <c r="R49" s="197">
        <f t="shared" si="11"/>
        <v>0</v>
      </c>
      <c r="S49" s="198"/>
    </row>
    <row r="50" spans="11:19" x14ac:dyDescent="0.25">
      <c r="K50" s="4" t="s">
        <v>22</v>
      </c>
      <c r="L50" s="5">
        <v>4</v>
      </c>
      <c r="M50" s="6">
        <f>$C$32</f>
        <v>0</v>
      </c>
      <c r="N50" s="7">
        <f t="shared" ref="N50" si="12">TRUNC((L50*M50),4)</f>
        <v>0</v>
      </c>
      <c r="O50" s="26">
        <f>N50*I16</f>
        <v>0</v>
      </c>
      <c r="P50" s="27"/>
      <c r="Q50" s="4" t="s">
        <v>22</v>
      </c>
      <c r="R50" s="197">
        <f t="shared" si="11"/>
        <v>0</v>
      </c>
      <c r="S50" s="198"/>
    </row>
    <row r="51" spans="11:19" ht="15.75" thickBot="1" x14ac:dyDescent="0.3">
      <c r="K51" s="28" t="s">
        <v>5</v>
      </c>
      <c r="L51" s="29" t="s">
        <v>25</v>
      </c>
      <c r="M51" s="29" t="s">
        <v>25</v>
      </c>
      <c r="N51" s="29" t="s">
        <v>25</v>
      </c>
      <c r="O51" s="30">
        <f>SUM(O46:O50)</f>
        <v>0</v>
      </c>
      <c r="P51" s="2"/>
      <c r="Q51" s="2"/>
      <c r="R51" s="2"/>
      <c r="S51" s="3"/>
    </row>
    <row r="52" spans="11:19" ht="15.75" thickTop="1" x14ac:dyDescent="0.25">
      <c r="K52" s="14"/>
      <c r="L52" s="2"/>
      <c r="M52" s="2"/>
      <c r="N52" s="2"/>
      <c r="O52" s="2"/>
      <c r="P52" s="2"/>
      <c r="Q52" s="2"/>
      <c r="R52" s="2"/>
      <c r="S52" s="3"/>
    </row>
    <row r="53" spans="11:19" ht="15.75" thickBot="1" x14ac:dyDescent="0.3">
      <c r="K53" s="148" t="s">
        <v>36</v>
      </c>
      <c r="L53" s="149"/>
      <c r="M53" s="149"/>
      <c r="N53" s="36">
        <f>SUM(N42+O51)</f>
        <v>0</v>
      </c>
      <c r="O53" s="2"/>
      <c r="P53" s="2"/>
      <c r="Q53" s="2"/>
      <c r="R53" s="2"/>
      <c r="S53" s="3"/>
    </row>
    <row r="54" spans="11:19" ht="15.75" thickTop="1" x14ac:dyDescent="0.25">
      <c r="K54" s="14"/>
      <c r="L54" s="2"/>
      <c r="M54" s="2"/>
      <c r="N54" s="2"/>
      <c r="O54" s="2"/>
      <c r="P54" s="2"/>
      <c r="Q54" s="2"/>
      <c r="R54" s="2"/>
      <c r="S54" s="3"/>
    </row>
    <row r="55" spans="11:19" x14ac:dyDescent="0.25">
      <c r="K55" s="14"/>
      <c r="S55" s="3"/>
    </row>
    <row r="56" spans="11:19" x14ac:dyDescent="0.25">
      <c r="K56" s="32"/>
      <c r="S56" s="34"/>
    </row>
    <row r="57" spans="11:19" ht="15.75" x14ac:dyDescent="0.25">
      <c r="K57" s="199" t="s">
        <v>40</v>
      </c>
      <c r="L57" s="199"/>
      <c r="M57" s="199"/>
      <c r="N57" s="199"/>
      <c r="O57" s="199"/>
      <c r="Q57" s="200" t="s">
        <v>28</v>
      </c>
      <c r="R57" s="200"/>
      <c r="S57" s="200"/>
    </row>
    <row r="58" spans="11:19" x14ac:dyDescent="0.25">
      <c r="K58" s="40" t="s">
        <v>41</v>
      </c>
      <c r="L58" s="40" t="s">
        <v>3</v>
      </c>
      <c r="M58" s="40" t="s">
        <v>30</v>
      </c>
      <c r="N58" s="40" t="s">
        <v>42</v>
      </c>
      <c r="O58" s="40" t="s">
        <v>5</v>
      </c>
      <c r="Q58" s="48" t="s">
        <v>41</v>
      </c>
      <c r="R58" s="154" t="s">
        <v>32</v>
      </c>
      <c r="S58" s="154"/>
    </row>
    <row r="59" spans="11:19" x14ac:dyDescent="0.25">
      <c r="K59" s="4" t="s">
        <v>43</v>
      </c>
      <c r="L59" s="5">
        <v>12</v>
      </c>
      <c r="M59" s="52">
        <f>$C$42</f>
        <v>0</v>
      </c>
      <c r="N59" s="5">
        <f>L59*M59</f>
        <v>0</v>
      </c>
      <c r="O59" s="44">
        <f>IF(N59&lt;=10,(N59*I16),((10*I16)+(2*I17)))</f>
        <v>0</v>
      </c>
      <c r="Q59" s="4" t="s">
        <v>43</v>
      </c>
      <c r="R59" s="197">
        <f>O59*2</f>
        <v>0</v>
      </c>
      <c r="S59" s="198"/>
    </row>
    <row r="60" spans="11:19" x14ac:dyDescent="0.25">
      <c r="K60" s="4" t="s">
        <v>44</v>
      </c>
      <c r="L60" s="5">
        <v>6</v>
      </c>
      <c r="M60" s="52">
        <f>$C$43</f>
        <v>0</v>
      </c>
      <c r="N60" s="5">
        <f t="shared" ref="N60:N63" si="13">L60*M60</f>
        <v>0</v>
      </c>
      <c r="O60" s="44">
        <f>N60*I16</f>
        <v>0</v>
      </c>
      <c r="Q60" s="4" t="s">
        <v>44</v>
      </c>
      <c r="R60" s="197">
        <f t="shared" ref="R60:R63" si="14">O60*2</f>
        <v>0</v>
      </c>
      <c r="S60" s="198"/>
    </row>
    <row r="61" spans="11:19" x14ac:dyDescent="0.25">
      <c r="K61" s="4" t="s">
        <v>45</v>
      </c>
      <c r="L61" s="5">
        <v>4</v>
      </c>
      <c r="M61" s="52">
        <f>$C$44</f>
        <v>0</v>
      </c>
      <c r="N61" s="5">
        <f t="shared" si="13"/>
        <v>0</v>
      </c>
      <c r="O61" s="44">
        <f>N61*I16</f>
        <v>0</v>
      </c>
      <c r="Q61" s="4" t="s">
        <v>45</v>
      </c>
      <c r="R61" s="197">
        <f t="shared" si="14"/>
        <v>0</v>
      </c>
      <c r="S61" s="198"/>
    </row>
    <row r="62" spans="11:19" x14ac:dyDescent="0.25">
      <c r="K62" s="4" t="s">
        <v>46</v>
      </c>
      <c r="L62" s="5">
        <v>3</v>
      </c>
      <c r="M62" s="52">
        <f>$C$45</f>
        <v>0</v>
      </c>
      <c r="N62" s="5">
        <f t="shared" si="13"/>
        <v>0</v>
      </c>
      <c r="O62" s="44">
        <f>N62*I16</f>
        <v>0</v>
      </c>
      <c r="Q62" s="4" t="s">
        <v>46</v>
      </c>
      <c r="R62" s="197">
        <f t="shared" si="14"/>
        <v>0</v>
      </c>
      <c r="S62" s="198"/>
    </row>
    <row r="63" spans="11:19" x14ac:dyDescent="0.25">
      <c r="K63" s="4" t="s">
        <v>47</v>
      </c>
      <c r="L63" s="5">
        <v>2</v>
      </c>
      <c r="M63" s="52">
        <f>$C$46</f>
        <v>0</v>
      </c>
      <c r="N63" s="5">
        <f t="shared" si="13"/>
        <v>0</v>
      </c>
      <c r="O63" s="44">
        <f>N63*I16</f>
        <v>0</v>
      </c>
      <c r="Q63" s="4" t="s">
        <v>47</v>
      </c>
      <c r="R63" s="197">
        <f t="shared" si="14"/>
        <v>0</v>
      </c>
      <c r="S63" s="198"/>
    </row>
    <row r="64" spans="11:19" ht="15.75" thickBot="1" x14ac:dyDescent="0.3">
      <c r="K64" s="53" t="s">
        <v>5</v>
      </c>
      <c r="L64" s="29" t="s">
        <v>25</v>
      </c>
      <c r="M64" s="29" t="s">
        <v>25</v>
      </c>
      <c r="N64" s="29" t="s">
        <v>25</v>
      </c>
      <c r="O64" s="47">
        <f>SUM(O59:O63)</f>
        <v>0</v>
      </c>
      <c r="Q64" s="53" t="s">
        <v>5</v>
      </c>
      <c r="R64" s="195">
        <f>SUM(R59:S63)</f>
        <v>0</v>
      </c>
      <c r="S64" s="196"/>
    </row>
    <row r="65" spans="11:19" ht="15.75" thickTop="1" x14ac:dyDescent="0.25">
      <c r="K65" s="32"/>
      <c r="L65" s="33"/>
      <c r="M65" s="33"/>
      <c r="N65" s="33"/>
      <c r="O65" s="33"/>
      <c r="P65" s="33"/>
      <c r="Q65" s="33"/>
      <c r="R65" s="33"/>
      <c r="S65" s="34"/>
    </row>
    <row r="66" spans="11:19" ht="15" customHeight="1" x14ac:dyDescent="0.25">
      <c r="L66" s="35"/>
      <c r="M66" s="35"/>
      <c r="N66" s="35"/>
      <c r="O66" s="35"/>
      <c r="P66" s="35"/>
      <c r="Q66" s="35"/>
      <c r="R66" s="35"/>
      <c r="S66" s="35"/>
    </row>
    <row r="67" spans="11:19" ht="15" customHeight="1" x14ac:dyDescent="0.25">
      <c r="K67" s="201" t="s">
        <v>39</v>
      </c>
      <c r="L67" s="201"/>
      <c r="M67" s="201"/>
      <c r="N67" s="201"/>
      <c r="O67" s="201"/>
      <c r="P67" s="201"/>
      <c r="Q67" s="201"/>
      <c r="R67" s="201"/>
      <c r="S67" s="201"/>
    </row>
    <row r="68" spans="11:19" ht="15" customHeight="1" x14ac:dyDescent="0.25">
      <c r="K68" s="201"/>
      <c r="L68" s="201"/>
      <c r="M68" s="201"/>
      <c r="N68" s="201"/>
      <c r="O68" s="201"/>
      <c r="P68" s="201"/>
      <c r="Q68" s="201"/>
      <c r="R68" s="201"/>
      <c r="S68" s="201"/>
    </row>
    <row r="69" spans="11:19" x14ac:dyDescent="0.25">
      <c r="K69" s="201"/>
      <c r="L69" s="201"/>
      <c r="M69" s="201"/>
      <c r="N69" s="201"/>
      <c r="O69" s="201"/>
      <c r="P69" s="201"/>
      <c r="Q69" s="201"/>
      <c r="R69" s="201"/>
      <c r="S69" s="201"/>
    </row>
    <row r="70" spans="11:19" x14ac:dyDescent="0.25">
      <c r="K70" s="55" t="s">
        <v>7</v>
      </c>
      <c r="L70" s="55" t="s">
        <v>8</v>
      </c>
      <c r="M70" s="55" t="s">
        <v>9</v>
      </c>
      <c r="N70" s="55" t="s">
        <v>10</v>
      </c>
      <c r="O70" s="2"/>
      <c r="P70" s="2"/>
      <c r="Q70" s="2"/>
      <c r="R70" s="2"/>
      <c r="S70" s="3"/>
    </row>
    <row r="71" spans="11:19" x14ac:dyDescent="0.25">
      <c r="K71" s="5" t="str">
        <f>IF($D$16&gt;0,"YES","NO")</f>
        <v>NO</v>
      </c>
      <c r="L71" s="5" t="str">
        <f>IF($D$16&gt;10,"YES","NO")</f>
        <v>NO</v>
      </c>
      <c r="M71" s="5" t="str">
        <f>IF($D$16&gt;35,"YES","NO")</f>
        <v>NO</v>
      </c>
      <c r="N71" s="5" t="str">
        <f>IF($D$16&gt;50,"YES","NO")</f>
        <v>NO</v>
      </c>
      <c r="O71" s="2"/>
      <c r="P71" s="2"/>
      <c r="Q71" s="2"/>
      <c r="R71" s="2"/>
      <c r="S71" s="3"/>
    </row>
    <row r="72" spans="11:19" x14ac:dyDescent="0.25">
      <c r="K72" s="12">
        <f>IF($D$16&lt;=10,($D$16*I21),(10*I21))</f>
        <v>0</v>
      </c>
      <c r="L72" s="12" t="str">
        <f>IF($D$16&lt;=35,IF($D$16&gt;10,(($D$16-10)*I22),"0"),(25*I22))</f>
        <v>0</v>
      </c>
      <c r="M72" s="12" t="str">
        <f>IF($D$16&lt;=50,IF($D$16&gt;35,(($D$16-35)*I23),"0"),(15*I23))</f>
        <v>0</v>
      </c>
      <c r="N72" s="12" t="str">
        <f>IF($D$16&gt;50,(($D$16-50)*I24),"0")</f>
        <v>0</v>
      </c>
      <c r="O72" s="2"/>
      <c r="P72" s="2"/>
      <c r="Q72" s="2"/>
      <c r="R72" s="2"/>
      <c r="S72" s="3"/>
    </row>
    <row r="73" spans="11:19" x14ac:dyDescent="0.25">
      <c r="K73" s="14"/>
      <c r="L73" s="2"/>
      <c r="M73" s="2"/>
      <c r="N73" s="2"/>
      <c r="O73" s="2"/>
      <c r="P73" s="2"/>
      <c r="Q73" s="2"/>
      <c r="R73" s="2"/>
      <c r="S73" s="3"/>
    </row>
    <row r="74" spans="11:19" x14ac:dyDescent="0.25">
      <c r="K74" s="14"/>
      <c r="L74" s="2"/>
      <c r="M74" s="2"/>
      <c r="N74" s="2"/>
      <c r="O74" s="2"/>
      <c r="P74" s="2"/>
      <c r="Q74" s="2"/>
      <c r="R74" s="2"/>
      <c r="S74" s="3"/>
    </row>
    <row r="75" spans="11:19" ht="15.75" thickBot="1" x14ac:dyDescent="0.3">
      <c r="K75" s="148" t="s">
        <v>24</v>
      </c>
      <c r="L75" s="149"/>
      <c r="M75" s="149"/>
      <c r="N75" s="16">
        <f>SUM(K72:N72)</f>
        <v>0</v>
      </c>
      <c r="O75" s="2"/>
      <c r="P75" s="2"/>
      <c r="Q75" s="2"/>
      <c r="R75" s="2"/>
      <c r="S75" s="3"/>
    </row>
    <row r="76" spans="11:19" ht="15.75" thickTop="1" x14ac:dyDescent="0.25">
      <c r="K76" s="14"/>
      <c r="L76" s="2"/>
      <c r="M76" s="2"/>
      <c r="N76" s="2"/>
      <c r="O76" s="2"/>
      <c r="P76" s="2"/>
      <c r="Q76" s="2"/>
      <c r="R76" s="2"/>
      <c r="S76" s="3"/>
    </row>
    <row r="77" spans="11:19" ht="15.75" x14ac:dyDescent="0.25">
      <c r="K77" s="202" t="s">
        <v>27</v>
      </c>
      <c r="L77" s="203"/>
      <c r="M77" s="203"/>
      <c r="N77" s="203"/>
      <c r="O77" s="204"/>
      <c r="P77" s="21"/>
      <c r="Q77" s="205" t="s">
        <v>28</v>
      </c>
      <c r="R77" s="206"/>
      <c r="S77" s="207"/>
    </row>
    <row r="78" spans="11:19" x14ac:dyDescent="0.25">
      <c r="K78" s="48" t="s">
        <v>2</v>
      </c>
      <c r="L78" s="48" t="s">
        <v>3</v>
      </c>
      <c r="M78" s="48" t="s">
        <v>30</v>
      </c>
      <c r="N78" s="48" t="s">
        <v>31</v>
      </c>
      <c r="O78" s="48" t="s">
        <v>5</v>
      </c>
      <c r="P78" s="24"/>
      <c r="Q78" s="48" t="s">
        <v>2</v>
      </c>
      <c r="R78" s="208" t="s">
        <v>32</v>
      </c>
      <c r="S78" s="209"/>
    </row>
    <row r="79" spans="11:19" x14ac:dyDescent="0.25">
      <c r="K79" s="4" t="s">
        <v>11</v>
      </c>
      <c r="L79" s="5">
        <v>12</v>
      </c>
      <c r="M79" s="6">
        <v>0</v>
      </c>
      <c r="N79" s="7">
        <f>TRUNC((L79*M79),4)</f>
        <v>0</v>
      </c>
      <c r="O79" s="26">
        <f>IF(N79&lt;=10,(N79*I21),((10*I21)+(2*I22)))</f>
        <v>0</v>
      </c>
      <c r="P79" s="27"/>
      <c r="Q79" s="4" t="s">
        <v>11</v>
      </c>
      <c r="R79" s="197">
        <f>O79*2</f>
        <v>0</v>
      </c>
      <c r="S79" s="198"/>
    </row>
    <row r="80" spans="11:19" x14ac:dyDescent="0.25">
      <c r="K80" s="4" t="s">
        <v>15</v>
      </c>
      <c r="L80" s="5">
        <v>8</v>
      </c>
      <c r="M80" s="6">
        <f>$C$29</f>
        <v>0</v>
      </c>
      <c r="N80" s="7">
        <f t="shared" ref="N80:N81" si="15">TRUNC((L80*M80),4)</f>
        <v>0</v>
      </c>
      <c r="O80" s="26">
        <f>N80*I21</f>
        <v>0</v>
      </c>
      <c r="P80" s="27"/>
      <c r="Q80" s="4" t="s">
        <v>15</v>
      </c>
      <c r="R80" s="197">
        <f t="shared" ref="R80:R83" si="16">O80*2</f>
        <v>0</v>
      </c>
      <c r="S80" s="198"/>
    </row>
    <row r="81" spans="11:19" x14ac:dyDescent="0.25">
      <c r="K81" s="4" t="s">
        <v>18</v>
      </c>
      <c r="L81" s="5">
        <v>7</v>
      </c>
      <c r="M81" s="6">
        <f>$C$30</f>
        <v>0</v>
      </c>
      <c r="N81" s="7">
        <f t="shared" si="15"/>
        <v>0</v>
      </c>
      <c r="O81" s="26">
        <f>N81*I21</f>
        <v>0</v>
      </c>
      <c r="P81" s="27"/>
      <c r="Q81" s="4" t="s">
        <v>18</v>
      </c>
      <c r="R81" s="197">
        <f t="shared" si="16"/>
        <v>0</v>
      </c>
      <c r="S81" s="198"/>
    </row>
    <row r="82" spans="11:19" x14ac:dyDescent="0.25">
      <c r="K82" s="4" t="s">
        <v>20</v>
      </c>
      <c r="L82" s="5">
        <v>6</v>
      </c>
      <c r="M82" s="6">
        <f>$C$31</f>
        <v>0</v>
      </c>
      <c r="N82" s="7">
        <f>ROUND((L82*M82),1)</f>
        <v>0</v>
      </c>
      <c r="O82" s="26">
        <f>N82*I21</f>
        <v>0</v>
      </c>
      <c r="P82" s="27"/>
      <c r="Q82" s="4" t="s">
        <v>20</v>
      </c>
      <c r="R82" s="197">
        <f t="shared" si="16"/>
        <v>0</v>
      </c>
      <c r="S82" s="198"/>
    </row>
    <row r="83" spans="11:19" x14ac:dyDescent="0.25">
      <c r="K83" s="4" t="s">
        <v>22</v>
      </c>
      <c r="L83" s="5">
        <v>4</v>
      </c>
      <c r="M83" s="6">
        <f>$C$32</f>
        <v>0</v>
      </c>
      <c r="N83" s="7">
        <f t="shared" ref="N83" si="17">TRUNC((L83*M83),4)</f>
        <v>0</v>
      </c>
      <c r="O83" s="26">
        <f>N83*I21</f>
        <v>0</v>
      </c>
      <c r="P83" s="27"/>
      <c r="Q83" s="4" t="s">
        <v>22</v>
      </c>
      <c r="R83" s="197">
        <f t="shared" si="16"/>
        <v>0</v>
      </c>
      <c r="S83" s="198"/>
    </row>
    <row r="84" spans="11:19" ht="15.75" thickBot="1" x14ac:dyDescent="0.3">
      <c r="K84" s="28" t="s">
        <v>5</v>
      </c>
      <c r="L84" s="29" t="s">
        <v>25</v>
      </c>
      <c r="M84" s="29" t="s">
        <v>25</v>
      </c>
      <c r="N84" s="29" t="s">
        <v>25</v>
      </c>
      <c r="O84" s="30">
        <f>SUM(O79:O83)</f>
        <v>0</v>
      </c>
      <c r="P84" s="2"/>
      <c r="Q84" s="2"/>
      <c r="R84" s="2"/>
      <c r="S84" s="3"/>
    </row>
    <row r="85" spans="11:19" ht="15.75" thickTop="1" x14ac:dyDescent="0.25">
      <c r="K85" s="14"/>
      <c r="L85" s="2"/>
      <c r="M85" s="2"/>
      <c r="N85" s="2"/>
      <c r="O85" s="2"/>
      <c r="P85" s="2"/>
      <c r="Q85" s="2"/>
      <c r="R85" s="2"/>
      <c r="S85" s="3"/>
    </row>
    <row r="86" spans="11:19" ht="15.75" thickBot="1" x14ac:dyDescent="0.3">
      <c r="K86" s="148" t="s">
        <v>36</v>
      </c>
      <c r="L86" s="149"/>
      <c r="M86" s="149"/>
      <c r="N86" s="36">
        <f>SUM(N75+O84)</f>
        <v>0</v>
      </c>
      <c r="O86" s="2"/>
      <c r="P86" s="2"/>
      <c r="Q86" s="2"/>
      <c r="R86" s="2"/>
      <c r="S86" s="3"/>
    </row>
    <row r="87" spans="11:19" ht="15.75" thickTop="1" x14ac:dyDescent="0.25">
      <c r="K87" s="14"/>
      <c r="L87" s="2"/>
      <c r="M87" s="2"/>
      <c r="N87" s="2"/>
      <c r="O87" s="2"/>
      <c r="P87" s="2"/>
      <c r="Q87" s="2"/>
      <c r="R87" s="2"/>
      <c r="S87" s="3"/>
    </row>
    <row r="88" spans="11:19" x14ac:dyDescent="0.25">
      <c r="K88" s="14"/>
      <c r="S88" s="3"/>
    </row>
    <row r="89" spans="11:19" x14ac:dyDescent="0.25">
      <c r="K89" s="32"/>
      <c r="S89" s="34"/>
    </row>
    <row r="90" spans="11:19" ht="15.75" x14ac:dyDescent="0.25">
      <c r="K90" s="199" t="s">
        <v>40</v>
      </c>
      <c r="L90" s="199"/>
      <c r="M90" s="199"/>
      <c r="N90" s="199"/>
      <c r="O90" s="199"/>
      <c r="Q90" s="200" t="s">
        <v>28</v>
      </c>
      <c r="R90" s="200"/>
      <c r="S90" s="200"/>
    </row>
    <row r="91" spans="11:19" x14ac:dyDescent="0.25">
      <c r="K91" s="40" t="s">
        <v>41</v>
      </c>
      <c r="L91" s="40" t="s">
        <v>3</v>
      </c>
      <c r="M91" s="40" t="s">
        <v>30</v>
      </c>
      <c r="N91" s="40" t="s">
        <v>42</v>
      </c>
      <c r="O91" s="40" t="s">
        <v>5</v>
      </c>
      <c r="Q91" s="48" t="s">
        <v>41</v>
      </c>
      <c r="R91" s="154" t="s">
        <v>32</v>
      </c>
      <c r="S91" s="154"/>
    </row>
    <row r="92" spans="11:19" x14ac:dyDescent="0.25">
      <c r="K92" s="4" t="s">
        <v>43</v>
      </c>
      <c r="L92" s="5">
        <v>12</v>
      </c>
      <c r="M92" s="52">
        <f>$C$42</f>
        <v>0</v>
      </c>
      <c r="N92" s="5">
        <f>L92*M92</f>
        <v>0</v>
      </c>
      <c r="O92" s="44">
        <f>IF(N92&lt;=10,(N92*I21),((10*I21)+(2*I22)))</f>
        <v>0</v>
      </c>
      <c r="Q92" s="4" t="s">
        <v>43</v>
      </c>
      <c r="R92" s="197">
        <f>O92*2</f>
        <v>0</v>
      </c>
      <c r="S92" s="198"/>
    </row>
    <row r="93" spans="11:19" x14ac:dyDescent="0.25">
      <c r="K93" s="4" t="s">
        <v>44</v>
      </c>
      <c r="L93" s="5">
        <v>6</v>
      </c>
      <c r="M93" s="52">
        <f>$C$43</f>
        <v>0</v>
      </c>
      <c r="N93" s="5">
        <f t="shared" ref="N93:N96" si="18">L93*M93</f>
        <v>0</v>
      </c>
      <c r="O93" s="44">
        <f>N93*I21</f>
        <v>0</v>
      </c>
      <c r="Q93" s="4" t="s">
        <v>44</v>
      </c>
      <c r="R93" s="197">
        <f t="shared" ref="R93:R96" si="19">O93*2</f>
        <v>0</v>
      </c>
      <c r="S93" s="198"/>
    </row>
    <row r="94" spans="11:19" x14ac:dyDescent="0.25">
      <c r="K94" s="4" t="s">
        <v>45</v>
      </c>
      <c r="L94" s="5">
        <v>4</v>
      </c>
      <c r="M94" s="52">
        <f>$C$44</f>
        <v>0</v>
      </c>
      <c r="N94" s="5">
        <f t="shared" si="18"/>
        <v>0</v>
      </c>
      <c r="O94" s="44">
        <f>N94*I21</f>
        <v>0</v>
      </c>
      <c r="Q94" s="4" t="s">
        <v>45</v>
      </c>
      <c r="R94" s="197">
        <f t="shared" si="19"/>
        <v>0</v>
      </c>
      <c r="S94" s="198"/>
    </row>
    <row r="95" spans="11:19" x14ac:dyDescent="0.25">
      <c r="K95" s="4" t="s">
        <v>46</v>
      </c>
      <c r="L95" s="5">
        <v>3</v>
      </c>
      <c r="M95" s="52">
        <f>$C$45</f>
        <v>0</v>
      </c>
      <c r="N95" s="5">
        <f t="shared" si="18"/>
        <v>0</v>
      </c>
      <c r="O95" s="44">
        <f>N95*I21</f>
        <v>0</v>
      </c>
      <c r="Q95" s="4" t="s">
        <v>46</v>
      </c>
      <c r="R95" s="197">
        <f t="shared" si="19"/>
        <v>0</v>
      </c>
      <c r="S95" s="198"/>
    </row>
    <row r="96" spans="11:19" x14ac:dyDescent="0.25">
      <c r="K96" s="4" t="s">
        <v>47</v>
      </c>
      <c r="L96" s="5">
        <v>2</v>
      </c>
      <c r="M96" s="52">
        <f>$C$46</f>
        <v>0</v>
      </c>
      <c r="N96" s="5">
        <f t="shared" si="18"/>
        <v>0</v>
      </c>
      <c r="O96" s="44">
        <f>N96*I21</f>
        <v>0</v>
      </c>
      <c r="Q96" s="4" t="s">
        <v>47</v>
      </c>
      <c r="R96" s="197">
        <f t="shared" si="19"/>
        <v>0</v>
      </c>
      <c r="S96" s="198"/>
    </row>
    <row r="97" spans="11:19" ht="15.75" thickBot="1" x14ac:dyDescent="0.3">
      <c r="K97" s="53" t="s">
        <v>5</v>
      </c>
      <c r="L97" s="29" t="s">
        <v>25</v>
      </c>
      <c r="M97" s="29" t="s">
        <v>25</v>
      </c>
      <c r="N97" s="29" t="s">
        <v>25</v>
      </c>
      <c r="O97" s="47">
        <f>SUM(O92:O96)</f>
        <v>0</v>
      </c>
      <c r="Q97" s="53" t="s">
        <v>5</v>
      </c>
      <c r="R97" s="195">
        <f>SUM(R92:S96)</f>
        <v>0</v>
      </c>
      <c r="S97" s="196"/>
    </row>
    <row r="98" spans="11:19" ht="15.75" thickTop="1" x14ac:dyDescent="0.25">
      <c r="K98" s="32"/>
      <c r="L98" s="33"/>
      <c r="M98" s="33"/>
      <c r="N98" s="33"/>
      <c r="O98" s="33"/>
      <c r="P98" s="33"/>
      <c r="Q98" s="33"/>
      <c r="R98" s="33"/>
      <c r="S98" s="34"/>
    </row>
  </sheetData>
  <sheetProtection algorithmName="SHA-512" hashValue="41Uz5Xf6BbRLp3nFhILpKTHgnD7XxKQ5Fk5n15jgz4o8tOpbuRwgaqncdlOk50d0A7ogu04xXU9CcyHzSXTbJw==" saltValue="roaWsC4XIbkNQTSYRhhfrQ==" spinCount="100000" sheet="1" objects="1" scenarios="1" selectLockedCells="1"/>
  <protectedRanges>
    <protectedRange sqref="C28:C32 C42:C46 M26:M30 M59:M63 M92:M96" name="Range2"/>
    <protectedRange sqref="C5:C9" name="Range1"/>
  </protectedRanges>
  <mergeCells count="81">
    <mergeCell ref="A1:I3"/>
    <mergeCell ref="K1:S3"/>
    <mergeCell ref="G4:I4"/>
    <mergeCell ref="K9:M9"/>
    <mergeCell ref="K11:O11"/>
    <mergeCell ref="Q11:S11"/>
    <mergeCell ref="A26:E26"/>
    <mergeCell ref="G26:I26"/>
    <mergeCell ref="R26:S26"/>
    <mergeCell ref="R12:S12"/>
    <mergeCell ref="R13:S13"/>
    <mergeCell ref="R14:S14"/>
    <mergeCell ref="R15:S15"/>
    <mergeCell ref="R16:S16"/>
    <mergeCell ref="R17:S17"/>
    <mergeCell ref="K20:M20"/>
    <mergeCell ref="A24:C24"/>
    <mergeCell ref="K24:O24"/>
    <mergeCell ref="Q24:S24"/>
    <mergeCell ref="R25:S25"/>
    <mergeCell ref="H27:I27"/>
    <mergeCell ref="R27:S27"/>
    <mergeCell ref="H28:I28"/>
    <mergeCell ref="R28:S28"/>
    <mergeCell ref="H29:I29"/>
    <mergeCell ref="R29:S29"/>
    <mergeCell ref="K42:M42"/>
    <mergeCell ref="H30:I30"/>
    <mergeCell ref="R30:S30"/>
    <mergeCell ref="H31:I31"/>
    <mergeCell ref="R31:S31"/>
    <mergeCell ref="H32:I32"/>
    <mergeCell ref="K34:S36"/>
    <mergeCell ref="A35:C35"/>
    <mergeCell ref="A40:E40"/>
    <mergeCell ref="G40:I40"/>
    <mergeCell ref="H41:I41"/>
    <mergeCell ref="H42:I42"/>
    <mergeCell ref="H43:I43"/>
    <mergeCell ref="H44:I44"/>
    <mergeCell ref="K44:O44"/>
    <mergeCell ref="Q44:S44"/>
    <mergeCell ref="H45:I45"/>
    <mergeCell ref="R45:S45"/>
    <mergeCell ref="R59:S59"/>
    <mergeCell ref="H46:I46"/>
    <mergeCell ref="R46:S46"/>
    <mergeCell ref="H47:I47"/>
    <mergeCell ref="R47:S47"/>
    <mergeCell ref="R48:S48"/>
    <mergeCell ref="R49:S49"/>
    <mergeCell ref="R50:S50"/>
    <mergeCell ref="K53:M53"/>
    <mergeCell ref="K57:O57"/>
    <mergeCell ref="Q57:S57"/>
    <mergeCell ref="R58:S58"/>
    <mergeCell ref="R80:S80"/>
    <mergeCell ref="R60:S60"/>
    <mergeCell ref="R61:S61"/>
    <mergeCell ref="R62:S62"/>
    <mergeCell ref="R63:S63"/>
    <mergeCell ref="R64:S64"/>
    <mergeCell ref="K67:S69"/>
    <mergeCell ref="K75:M75"/>
    <mergeCell ref="K77:O77"/>
    <mergeCell ref="Q77:S77"/>
    <mergeCell ref="R78:S78"/>
    <mergeCell ref="R79:S79"/>
    <mergeCell ref="R81:S81"/>
    <mergeCell ref="R82:S82"/>
    <mergeCell ref="R83:S83"/>
    <mergeCell ref="K86:M86"/>
    <mergeCell ref="K90:O90"/>
    <mergeCell ref="Q90:S90"/>
    <mergeCell ref="R97:S97"/>
    <mergeCell ref="R91:S91"/>
    <mergeCell ref="R92:S92"/>
    <mergeCell ref="R93:S93"/>
    <mergeCell ref="R94:S94"/>
    <mergeCell ref="R95:S95"/>
    <mergeCell ref="R96:S96"/>
  </mergeCells>
  <conditionalFormatting sqref="A20:D20">
    <cfRule type="cellIs" dxfId="112" priority="20" operator="equal">
      <formula>"NO"</formula>
    </cfRule>
    <cfRule type="cellIs" dxfId="111" priority="21" operator="equal">
      <formula>"YES"</formula>
    </cfRule>
  </conditionalFormatting>
  <conditionalFormatting sqref="N5">
    <cfRule type="cellIs" dxfId="110" priority="14" operator="equal">
      <formula>"NO"</formula>
    </cfRule>
    <cfRule type="cellIs" dxfId="109" priority="15" operator="equal">
      <formula>"YES"</formula>
    </cfRule>
  </conditionalFormatting>
  <conditionalFormatting sqref="K5:L5">
    <cfRule type="cellIs" dxfId="108" priority="18" operator="equal">
      <formula>"NO"</formula>
    </cfRule>
    <cfRule type="cellIs" dxfId="107" priority="19" operator="equal">
      <formula>"YES"</formula>
    </cfRule>
  </conditionalFormatting>
  <conditionalFormatting sqref="M5">
    <cfRule type="cellIs" dxfId="106" priority="16" operator="equal">
      <formula>"NO"</formula>
    </cfRule>
    <cfRule type="cellIs" dxfId="105" priority="17" operator="equal">
      <formula>"YES"</formula>
    </cfRule>
  </conditionalFormatting>
  <conditionalFormatting sqref="N38">
    <cfRule type="cellIs" dxfId="104" priority="8" operator="equal">
      <formula>"NO"</formula>
    </cfRule>
    <cfRule type="cellIs" dxfId="103" priority="9" operator="equal">
      <formula>"YES"</formula>
    </cfRule>
  </conditionalFormatting>
  <conditionalFormatting sqref="K38:L38">
    <cfRule type="cellIs" dxfId="102" priority="12" operator="equal">
      <formula>"NO"</formula>
    </cfRule>
    <cfRule type="cellIs" dxfId="101" priority="13" operator="equal">
      <formula>"YES"</formula>
    </cfRule>
  </conditionalFormatting>
  <conditionalFormatting sqref="M38">
    <cfRule type="cellIs" dxfId="100" priority="10" operator="equal">
      <formula>"NO"</formula>
    </cfRule>
    <cfRule type="cellIs" dxfId="99" priority="11" operator="equal">
      <formula>"YES"</formula>
    </cfRule>
  </conditionalFormatting>
  <conditionalFormatting sqref="N71">
    <cfRule type="cellIs" dxfId="98" priority="2" operator="equal">
      <formula>"NO"</formula>
    </cfRule>
    <cfRule type="cellIs" dxfId="97" priority="3" operator="equal">
      <formula>"YES"</formula>
    </cfRule>
  </conditionalFormatting>
  <conditionalFormatting sqref="K71:L71">
    <cfRule type="cellIs" dxfId="96" priority="6" operator="equal">
      <formula>"NO"</formula>
    </cfRule>
    <cfRule type="cellIs" dxfId="95" priority="7" operator="equal">
      <formula>"YES"</formula>
    </cfRule>
  </conditionalFormatting>
  <conditionalFormatting sqref="M71">
    <cfRule type="cellIs" dxfId="94" priority="4" operator="equal">
      <formula>"NO"</formula>
    </cfRule>
    <cfRule type="cellIs" dxfId="93" priority="5" operator="equal">
      <formula>"YES"</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ACA0700C-D972-4B41-A2A2-677B8F738D39}">
            <xm:f>NOT(ISERROR(SEARCH("INVALID",D16)))</xm:f>
            <xm:f>"INVALID"</xm:f>
            <x14:dxf>
              <fill>
                <patternFill>
                  <bgColor rgb="FFFF0000"/>
                </patternFill>
              </fill>
            </x14:dxf>
          </x14:cfRule>
          <xm:sqref>D16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S98"/>
  <sheetViews>
    <sheetView zoomScale="80" zoomScaleNormal="80" workbookViewId="0">
      <selection activeCell="C60" sqref="C60"/>
    </sheetView>
  </sheetViews>
  <sheetFormatPr defaultRowHeight="15" x14ac:dyDescent="0.25"/>
  <cols>
    <col min="1" max="1" width="14.42578125" bestFit="1" customWidth="1"/>
    <col min="2" max="2" width="16.5703125" bestFit="1" customWidth="1"/>
    <col min="3" max="3" width="18.7109375" bestFit="1" customWidth="1"/>
    <col min="4" max="4" width="13.7109375" bestFit="1" customWidth="1"/>
    <col min="5" max="5" width="13.42578125" bestFit="1" customWidth="1"/>
    <col min="6" max="6" width="2.7109375" customWidth="1"/>
    <col min="7" max="9" width="13.42578125" bestFit="1" customWidth="1"/>
    <col min="10" max="10" width="2" customWidth="1"/>
    <col min="11" max="11" width="12.28515625" bestFit="1" customWidth="1"/>
    <col min="12" max="13" width="16.5703125" bestFit="1" customWidth="1"/>
    <col min="14" max="14" width="13.7109375" bestFit="1" customWidth="1"/>
    <col min="15" max="15" width="12.28515625" bestFit="1" customWidth="1"/>
    <col min="16" max="16" width="3.28515625" customWidth="1"/>
    <col min="17" max="17" width="8.140625" bestFit="1" customWidth="1"/>
  </cols>
  <sheetData>
    <row r="1" spans="1:19" x14ac:dyDescent="0.25">
      <c r="A1" s="177" t="s">
        <v>0</v>
      </c>
      <c r="B1" s="178"/>
      <c r="C1" s="178"/>
      <c r="D1" s="178"/>
      <c r="E1" s="178"/>
      <c r="F1" s="178"/>
      <c r="G1" s="178"/>
      <c r="H1" s="178"/>
      <c r="I1" s="179"/>
      <c r="K1" s="183" t="s">
        <v>1</v>
      </c>
      <c r="L1" s="184"/>
      <c r="M1" s="184"/>
      <c r="N1" s="184"/>
      <c r="O1" s="184"/>
      <c r="P1" s="184"/>
      <c r="Q1" s="184"/>
      <c r="R1" s="184"/>
      <c r="S1" s="185"/>
    </row>
    <row r="2" spans="1:19" x14ac:dyDescent="0.25">
      <c r="A2" s="177"/>
      <c r="B2" s="178"/>
      <c r="C2" s="178"/>
      <c r="D2" s="178"/>
      <c r="E2" s="178"/>
      <c r="F2" s="178"/>
      <c r="G2" s="178"/>
      <c r="H2" s="178"/>
      <c r="I2" s="179"/>
      <c r="K2" s="186"/>
      <c r="L2" s="187"/>
      <c r="M2" s="187"/>
      <c r="N2" s="187"/>
      <c r="O2" s="187"/>
      <c r="P2" s="187"/>
      <c r="Q2" s="187"/>
      <c r="R2" s="187"/>
      <c r="S2" s="188"/>
    </row>
    <row r="3" spans="1:19" x14ac:dyDescent="0.25">
      <c r="A3" s="180"/>
      <c r="B3" s="181"/>
      <c r="C3" s="181"/>
      <c r="D3" s="181"/>
      <c r="E3" s="181"/>
      <c r="F3" s="181"/>
      <c r="G3" s="181"/>
      <c r="H3" s="181"/>
      <c r="I3" s="182"/>
      <c r="K3" s="189"/>
      <c r="L3" s="190"/>
      <c r="M3" s="190"/>
      <c r="N3" s="190"/>
      <c r="O3" s="190"/>
      <c r="P3" s="190"/>
      <c r="Q3" s="190"/>
      <c r="R3" s="190"/>
      <c r="S3" s="191"/>
    </row>
    <row r="4" spans="1:19" x14ac:dyDescent="0.25">
      <c r="A4" s="49" t="s">
        <v>2</v>
      </c>
      <c r="B4" s="49" t="s">
        <v>3</v>
      </c>
      <c r="C4" s="49" t="s">
        <v>4</v>
      </c>
      <c r="D4" s="49" t="s">
        <v>5</v>
      </c>
      <c r="G4" s="192" t="s">
        <v>6</v>
      </c>
      <c r="H4" s="193"/>
      <c r="I4" s="194"/>
      <c r="K4" s="1" t="s">
        <v>7</v>
      </c>
      <c r="L4" s="1" t="s">
        <v>8</v>
      </c>
      <c r="M4" s="1" t="s">
        <v>9</v>
      </c>
      <c r="N4" s="1" t="s">
        <v>10</v>
      </c>
      <c r="O4" s="2"/>
      <c r="P4" s="2"/>
      <c r="Q4" s="2"/>
      <c r="R4" s="2"/>
      <c r="S4" s="3"/>
    </row>
    <row r="5" spans="1:19" x14ac:dyDescent="0.25">
      <c r="A5" s="4" t="s">
        <v>11</v>
      </c>
      <c r="B5" s="5">
        <v>12</v>
      </c>
      <c r="C5" s="39">
        <v>0</v>
      </c>
      <c r="D5" s="7">
        <f>TRUNC((B5*C5),4)</f>
        <v>0</v>
      </c>
      <c r="G5" s="8" t="s">
        <v>12</v>
      </c>
      <c r="H5" s="8" t="s">
        <v>13</v>
      </c>
      <c r="I5" s="8" t="s">
        <v>14</v>
      </c>
      <c r="K5" s="5" t="str">
        <f>IF($D$16&gt;0,"YES","NO")</f>
        <v>NO</v>
      </c>
      <c r="L5" s="5" t="str">
        <f>IF($D$16&gt;10,"YES","NO")</f>
        <v>NO</v>
      </c>
      <c r="M5" s="5" t="str">
        <f>IF($D$16&gt;35,"YES","NO")</f>
        <v>NO</v>
      </c>
      <c r="N5" s="5" t="str">
        <f>IF($D$16&gt;50,"YES","NO")</f>
        <v>NO</v>
      </c>
      <c r="O5" s="2"/>
      <c r="P5" s="2"/>
      <c r="Q5" s="2"/>
      <c r="R5" s="2"/>
      <c r="S5" s="3"/>
    </row>
    <row r="6" spans="1:19" x14ac:dyDescent="0.25">
      <c r="A6" s="4" t="s">
        <v>15</v>
      </c>
      <c r="B6" s="5">
        <v>8</v>
      </c>
      <c r="C6" s="39">
        <v>0</v>
      </c>
      <c r="D6" s="7">
        <f t="shared" ref="D6:D7" si="0">TRUNC((B6*C6),4)</f>
        <v>0</v>
      </c>
      <c r="G6" s="9" t="s">
        <v>16</v>
      </c>
      <c r="H6" s="10" t="s">
        <v>17</v>
      </c>
      <c r="I6" s="11">
        <v>1750</v>
      </c>
      <c r="K6" s="12">
        <f>IF($D$16&lt;=10,($D$16*I11),(10*I11))</f>
        <v>0</v>
      </c>
      <c r="L6" s="12" t="str">
        <f>IF($D$16&lt;=35,IF($D$16&gt;10,(($D$16-10)*I12),"0"),(25*I12))</f>
        <v>0</v>
      </c>
      <c r="M6" s="12" t="str">
        <f>IF($D$16&lt;=50,IF($D$16&gt;35,(($D$16-35)*I13),"0"),(15*I13))</f>
        <v>0</v>
      </c>
      <c r="N6" s="12" t="str">
        <f>IF($D$16&gt;50,(($D$16-50)*I14),"0")</f>
        <v>0</v>
      </c>
      <c r="O6" s="2"/>
      <c r="P6" s="2"/>
      <c r="Q6" s="2"/>
      <c r="R6" s="2"/>
      <c r="S6" s="3"/>
    </row>
    <row r="7" spans="1:19" x14ac:dyDescent="0.25">
      <c r="A7" s="4" t="s">
        <v>18</v>
      </c>
      <c r="B7" s="5">
        <v>7</v>
      </c>
      <c r="C7" s="39">
        <v>0</v>
      </c>
      <c r="D7" s="7">
        <f t="shared" si="0"/>
        <v>0</v>
      </c>
      <c r="G7" s="13" t="s">
        <v>19</v>
      </c>
      <c r="H7" s="10" t="s">
        <v>17</v>
      </c>
      <c r="I7" s="11">
        <v>1952</v>
      </c>
      <c r="K7" s="14"/>
      <c r="L7" s="2"/>
      <c r="M7" s="2"/>
      <c r="N7" s="2"/>
      <c r="O7" s="2"/>
      <c r="P7" s="2"/>
      <c r="Q7" s="2"/>
      <c r="R7" s="2"/>
      <c r="S7" s="3"/>
    </row>
    <row r="8" spans="1:19" x14ac:dyDescent="0.25">
      <c r="A8" s="4" t="s">
        <v>20</v>
      </c>
      <c r="B8" s="5">
        <v>6</v>
      </c>
      <c r="C8" s="39">
        <v>0</v>
      </c>
      <c r="D8" s="7">
        <f>ROUND((B8*C8),1)</f>
        <v>0</v>
      </c>
      <c r="G8" s="15" t="s">
        <v>21</v>
      </c>
      <c r="H8" s="10" t="s">
        <v>17</v>
      </c>
      <c r="I8" s="11">
        <v>3186</v>
      </c>
      <c r="K8" s="14"/>
      <c r="L8" s="2"/>
      <c r="M8" s="2"/>
      <c r="N8" s="2"/>
      <c r="O8" s="2"/>
      <c r="P8" s="2"/>
      <c r="Q8" s="2"/>
      <c r="R8" s="2"/>
      <c r="S8" s="3"/>
    </row>
    <row r="9" spans="1:19" ht="15.75" thickBot="1" x14ac:dyDescent="0.3">
      <c r="A9" s="4" t="s">
        <v>22</v>
      </c>
      <c r="B9" s="5">
        <v>4</v>
      </c>
      <c r="C9" s="39">
        <v>0</v>
      </c>
      <c r="D9" s="7">
        <f t="shared" ref="D9" si="1">TRUNC((B9*C9),4)</f>
        <v>0</v>
      </c>
      <c r="G9" s="15" t="s">
        <v>23</v>
      </c>
      <c r="H9" s="10" t="s">
        <v>17</v>
      </c>
      <c r="I9" s="11">
        <v>4060</v>
      </c>
      <c r="K9" s="148" t="s">
        <v>24</v>
      </c>
      <c r="L9" s="149"/>
      <c r="M9" s="149"/>
      <c r="N9" s="16">
        <f>SUM(K6:N6)</f>
        <v>0</v>
      </c>
      <c r="O9" s="2"/>
      <c r="P9" s="2"/>
      <c r="Q9" s="2"/>
      <c r="R9" s="2"/>
      <c r="S9" s="3"/>
    </row>
    <row r="10" spans="1:19" ht="16.5" thickTop="1" thickBot="1" x14ac:dyDescent="0.3">
      <c r="A10" s="17" t="s">
        <v>5</v>
      </c>
      <c r="B10" s="18" t="s">
        <v>25</v>
      </c>
      <c r="C10" s="18" t="s">
        <v>25</v>
      </c>
      <c r="D10" s="19">
        <f>SUM(D5:D9)</f>
        <v>0</v>
      </c>
      <c r="I10" s="37"/>
      <c r="K10" s="14"/>
      <c r="L10" s="2"/>
      <c r="M10" s="2"/>
      <c r="N10" s="2"/>
      <c r="O10" s="2"/>
      <c r="P10" s="2"/>
      <c r="Q10" s="2"/>
      <c r="R10" s="2"/>
      <c r="S10" s="3"/>
    </row>
    <row r="11" spans="1:19" ht="16.5" thickTop="1" x14ac:dyDescent="0.25">
      <c r="G11" s="9" t="s">
        <v>16</v>
      </c>
      <c r="H11" s="20" t="s">
        <v>26</v>
      </c>
      <c r="I11" s="11">
        <v>1633</v>
      </c>
      <c r="K11" s="221" t="s">
        <v>27</v>
      </c>
      <c r="L11" s="221"/>
      <c r="M11" s="221"/>
      <c r="N11" s="221"/>
      <c r="O11" s="221"/>
      <c r="P11" s="21"/>
      <c r="Q11" s="220" t="s">
        <v>28</v>
      </c>
      <c r="R11" s="220"/>
      <c r="S11" s="220"/>
    </row>
    <row r="12" spans="1:19" ht="15.75" thickBot="1" x14ac:dyDescent="0.3">
      <c r="C12" s="22" t="s">
        <v>29</v>
      </c>
      <c r="D12" s="23">
        <f>ROUND((D10/40),4)</f>
        <v>0</v>
      </c>
      <c r="G12" s="13" t="s">
        <v>19</v>
      </c>
      <c r="H12" s="20" t="s">
        <v>26</v>
      </c>
      <c r="I12" s="11">
        <v>1835</v>
      </c>
      <c r="K12" s="49" t="s">
        <v>2</v>
      </c>
      <c r="L12" s="49" t="s">
        <v>3</v>
      </c>
      <c r="M12" s="49" t="s">
        <v>30</v>
      </c>
      <c r="N12" s="49" t="s">
        <v>31</v>
      </c>
      <c r="O12" s="49" t="s">
        <v>5</v>
      </c>
      <c r="P12" s="24"/>
      <c r="Q12" s="49" t="s">
        <v>2</v>
      </c>
      <c r="R12" s="154" t="s">
        <v>32</v>
      </c>
      <c r="S12" s="154"/>
    </row>
    <row r="13" spans="1:19" ht="15.75" thickTop="1" x14ac:dyDescent="0.25">
      <c r="G13" s="15" t="s">
        <v>21</v>
      </c>
      <c r="H13" s="20" t="s">
        <v>26</v>
      </c>
      <c r="I13" s="11">
        <v>3024</v>
      </c>
      <c r="K13" s="4" t="s">
        <v>11</v>
      </c>
      <c r="L13" s="5">
        <v>12</v>
      </c>
      <c r="M13" s="6">
        <f>$C$28</f>
        <v>0</v>
      </c>
      <c r="N13" s="7">
        <f>TRUNC((L13*M13),4)</f>
        <v>0</v>
      </c>
      <c r="O13" s="26">
        <f>IF(N13&lt;=10,(N13*I11),((10*I11)+(2*I12)))</f>
        <v>0</v>
      </c>
      <c r="P13" s="27"/>
      <c r="Q13" s="4" t="s">
        <v>11</v>
      </c>
      <c r="R13" s="147">
        <f>O13*2</f>
        <v>0</v>
      </c>
      <c r="S13" s="147"/>
    </row>
    <row r="14" spans="1:19" ht="15.75" thickBot="1" x14ac:dyDescent="0.3">
      <c r="C14" s="22" t="s">
        <v>33</v>
      </c>
      <c r="D14" s="23">
        <f>ROUND((D12*D10),4)</f>
        <v>0</v>
      </c>
      <c r="G14" s="15" t="s">
        <v>23</v>
      </c>
      <c r="H14" s="20" t="s">
        <v>26</v>
      </c>
      <c r="I14" s="11">
        <v>3873</v>
      </c>
      <c r="K14" s="4" t="s">
        <v>15</v>
      </c>
      <c r="L14" s="5">
        <v>8</v>
      </c>
      <c r="M14" s="6">
        <f>$C$29</f>
        <v>0</v>
      </c>
      <c r="N14" s="7">
        <f t="shared" ref="N14:N17" si="2">TRUNC((L14*M14),4)</f>
        <v>0</v>
      </c>
      <c r="O14" s="26">
        <f>N14*I11</f>
        <v>0</v>
      </c>
      <c r="P14" s="27"/>
      <c r="Q14" s="4" t="s">
        <v>15</v>
      </c>
      <c r="R14" s="147">
        <f t="shared" ref="R14:R17" si="3">O14*2</f>
        <v>0</v>
      </c>
      <c r="S14" s="147"/>
    </row>
    <row r="15" spans="1:19" ht="15.75" thickTop="1" x14ac:dyDescent="0.25">
      <c r="C15" s="2"/>
      <c r="I15" s="37"/>
      <c r="K15" s="4" t="s">
        <v>18</v>
      </c>
      <c r="L15" s="5">
        <v>7</v>
      </c>
      <c r="M15" s="6">
        <f>$C$30</f>
        <v>0</v>
      </c>
      <c r="N15" s="7">
        <f t="shared" si="2"/>
        <v>0</v>
      </c>
      <c r="O15" s="26">
        <f>N15*I11</f>
        <v>0</v>
      </c>
      <c r="P15" s="27"/>
      <c r="Q15" s="4" t="s">
        <v>18</v>
      </c>
      <c r="R15" s="147">
        <f t="shared" si="3"/>
        <v>0</v>
      </c>
      <c r="S15" s="147"/>
    </row>
    <row r="16" spans="1:19" ht="15.75" thickBot="1" x14ac:dyDescent="0.3">
      <c r="C16" s="22" t="s">
        <v>34</v>
      </c>
      <c r="D16" s="23">
        <f>IF((D14+D10)&lt;=40,(ROUND((D14+D10),4)),"INVALID")</f>
        <v>0</v>
      </c>
      <c r="G16" s="9" t="s">
        <v>16</v>
      </c>
      <c r="H16" s="20" t="s">
        <v>35</v>
      </c>
      <c r="I16" s="11">
        <v>1517</v>
      </c>
      <c r="K16" s="4" t="s">
        <v>20</v>
      </c>
      <c r="L16" s="5">
        <v>6</v>
      </c>
      <c r="M16" s="6">
        <f>$C$31</f>
        <v>0</v>
      </c>
      <c r="N16" s="7">
        <f>ROUND((L16*M16),1)</f>
        <v>0</v>
      </c>
      <c r="O16" s="26">
        <f>N16*I11</f>
        <v>0</v>
      </c>
      <c r="P16" s="27"/>
      <c r="Q16" s="4" t="s">
        <v>20</v>
      </c>
      <c r="R16" s="147">
        <f t="shared" si="3"/>
        <v>0</v>
      </c>
      <c r="S16" s="147"/>
    </row>
    <row r="17" spans="1:19" ht="15.75" thickTop="1" x14ac:dyDescent="0.25">
      <c r="G17" s="13" t="s">
        <v>19</v>
      </c>
      <c r="H17" s="20" t="s">
        <v>35</v>
      </c>
      <c r="I17" s="11">
        <v>1717</v>
      </c>
      <c r="K17" s="4" t="s">
        <v>22</v>
      </c>
      <c r="L17" s="5">
        <v>4</v>
      </c>
      <c r="M17" s="6">
        <f>$C$32</f>
        <v>0</v>
      </c>
      <c r="N17" s="7">
        <f t="shared" si="2"/>
        <v>0</v>
      </c>
      <c r="O17" s="26">
        <f>N17*I11</f>
        <v>0</v>
      </c>
      <c r="P17" s="27"/>
      <c r="Q17" s="4" t="s">
        <v>22</v>
      </c>
      <c r="R17" s="147">
        <f t="shared" si="3"/>
        <v>0</v>
      </c>
      <c r="S17" s="147"/>
    </row>
    <row r="18" spans="1:19" ht="15.75" thickBot="1" x14ac:dyDescent="0.3">
      <c r="G18" s="15" t="s">
        <v>21</v>
      </c>
      <c r="H18" s="20" t="s">
        <v>35</v>
      </c>
      <c r="I18" s="11">
        <v>2862</v>
      </c>
      <c r="K18" s="28" t="s">
        <v>5</v>
      </c>
      <c r="L18" s="29" t="s">
        <v>25</v>
      </c>
      <c r="M18" s="29" t="s">
        <v>25</v>
      </c>
      <c r="N18" s="29" t="s">
        <v>25</v>
      </c>
      <c r="O18" s="30">
        <f>SUM(O13:O17)</f>
        <v>0</v>
      </c>
      <c r="P18" s="2"/>
      <c r="Q18" s="2"/>
      <c r="R18" s="2"/>
      <c r="S18" s="3"/>
    </row>
    <row r="19" spans="1:19" ht="15.75" thickTop="1" x14ac:dyDescent="0.25">
      <c r="A19" s="1" t="s">
        <v>7</v>
      </c>
      <c r="B19" s="1" t="s">
        <v>8</v>
      </c>
      <c r="C19" s="1" t="s">
        <v>9</v>
      </c>
      <c r="D19" s="1" t="s">
        <v>10</v>
      </c>
      <c r="G19" s="15" t="s">
        <v>23</v>
      </c>
      <c r="H19" s="20" t="s">
        <v>35</v>
      </c>
      <c r="I19" s="11">
        <v>3687</v>
      </c>
      <c r="K19" s="14"/>
      <c r="L19" s="2"/>
      <c r="M19" s="2"/>
      <c r="N19" s="2"/>
      <c r="O19" s="2"/>
      <c r="P19" s="2"/>
      <c r="Q19" s="2"/>
      <c r="R19" s="2"/>
      <c r="S19" s="3"/>
    </row>
    <row r="20" spans="1:19" ht="15.75" thickBot="1" x14ac:dyDescent="0.3">
      <c r="A20" s="5" t="str">
        <f>IF($D$16&gt;0,"YES","NO")</f>
        <v>NO</v>
      </c>
      <c r="B20" s="5" t="str">
        <f>IF($D$16&gt;10,"YES","NO")</f>
        <v>NO</v>
      </c>
      <c r="C20" s="5" t="str">
        <f>IF($D$16&gt;35,"YES","NO")</f>
        <v>NO</v>
      </c>
      <c r="D20" s="5" t="str">
        <f>IF($D$16&gt;50,"YES","NO")</f>
        <v>NO</v>
      </c>
      <c r="I20" s="37"/>
      <c r="K20" s="148" t="s">
        <v>36</v>
      </c>
      <c r="L20" s="149"/>
      <c r="M20" s="149"/>
      <c r="N20" s="36">
        <f>SUM(N9+O18)</f>
        <v>0</v>
      </c>
      <c r="O20" s="2"/>
      <c r="P20" s="2"/>
      <c r="Q20" s="2"/>
      <c r="R20" s="2"/>
      <c r="S20" s="3"/>
    </row>
    <row r="21" spans="1:19" ht="15.75" thickTop="1" x14ac:dyDescent="0.25">
      <c r="A21" s="12">
        <f>IF($D$16&lt;=10,($D$16*I6),(10*I6))</f>
        <v>0</v>
      </c>
      <c r="B21" s="12" t="str">
        <f>IF($D$16&lt;=35,IF($D$16&gt;10,(($D$16-10)*I7),"0"),(25*I7))</f>
        <v>0</v>
      </c>
      <c r="C21" s="12" t="str">
        <f>IF($D$16&lt;=50,IF($D$16&gt;35,(($D$16-35)*I8),"0"),(15*I8))</f>
        <v>0</v>
      </c>
      <c r="D21" s="12" t="str">
        <f>IF($D$16&gt;50,(($D$16-50)*I9),"0")</f>
        <v>0</v>
      </c>
      <c r="G21" s="9" t="s">
        <v>16</v>
      </c>
      <c r="H21" s="20" t="s">
        <v>37</v>
      </c>
      <c r="I21" s="11">
        <v>1400</v>
      </c>
      <c r="K21" s="14"/>
      <c r="L21" s="2"/>
      <c r="M21" s="2"/>
      <c r="N21" s="2"/>
      <c r="O21" s="2"/>
      <c r="P21" s="2"/>
      <c r="Q21" s="2"/>
      <c r="R21" s="2"/>
      <c r="S21" s="3"/>
    </row>
    <row r="22" spans="1:19" ht="14.25" customHeight="1" x14ac:dyDescent="0.25">
      <c r="G22" s="13" t="s">
        <v>19</v>
      </c>
      <c r="H22" s="20" t="s">
        <v>37</v>
      </c>
      <c r="I22" s="11">
        <v>1600</v>
      </c>
      <c r="K22" s="50"/>
      <c r="L22" s="35"/>
      <c r="M22" s="35"/>
      <c r="N22" s="35"/>
      <c r="O22" s="35"/>
      <c r="P22" s="35"/>
      <c r="Q22" s="35"/>
      <c r="R22" s="35"/>
      <c r="S22" s="51"/>
    </row>
    <row r="23" spans="1:19" ht="15" customHeight="1" x14ac:dyDescent="0.25">
      <c r="G23" s="15" t="s">
        <v>21</v>
      </c>
      <c r="H23" s="20" t="s">
        <v>37</v>
      </c>
      <c r="I23" s="11">
        <v>2700</v>
      </c>
      <c r="K23" s="32"/>
      <c r="S23" s="34"/>
    </row>
    <row r="24" spans="1:19" ht="15.75" customHeight="1" thickBot="1" x14ac:dyDescent="0.3">
      <c r="A24" s="155" t="s">
        <v>24</v>
      </c>
      <c r="B24" s="155"/>
      <c r="C24" s="155"/>
      <c r="D24" s="16">
        <f>SUM(A21:D21)</f>
        <v>0</v>
      </c>
      <c r="G24" s="15" t="s">
        <v>23</v>
      </c>
      <c r="H24" s="20" t="s">
        <v>37</v>
      </c>
      <c r="I24" s="11">
        <v>3500</v>
      </c>
      <c r="K24" s="199" t="s">
        <v>40</v>
      </c>
      <c r="L24" s="199"/>
      <c r="M24" s="199"/>
      <c r="N24" s="199"/>
      <c r="O24" s="199"/>
      <c r="Q24" s="200" t="s">
        <v>28</v>
      </c>
      <c r="R24" s="200"/>
      <c r="S24" s="200"/>
    </row>
    <row r="25" spans="1:19" ht="15.75" customHeight="1" thickTop="1" x14ac:dyDescent="0.25">
      <c r="I25" s="38"/>
      <c r="K25" s="40" t="s">
        <v>41</v>
      </c>
      <c r="L25" s="40" t="s">
        <v>3</v>
      </c>
      <c r="M25" s="40" t="s">
        <v>30</v>
      </c>
      <c r="N25" s="40" t="s">
        <v>42</v>
      </c>
      <c r="O25" s="40" t="s">
        <v>5</v>
      </c>
      <c r="Q25" s="49" t="s">
        <v>41</v>
      </c>
      <c r="R25" s="154" t="s">
        <v>32</v>
      </c>
      <c r="S25" s="154"/>
    </row>
    <row r="26" spans="1:19" ht="15.75" x14ac:dyDescent="0.25">
      <c r="A26" s="219" t="s">
        <v>27</v>
      </c>
      <c r="B26" s="219"/>
      <c r="C26" s="219"/>
      <c r="D26" s="219"/>
      <c r="E26" s="219"/>
      <c r="F26" s="21"/>
      <c r="G26" s="220" t="s">
        <v>28</v>
      </c>
      <c r="H26" s="220"/>
      <c r="I26" s="220"/>
      <c r="K26" s="4" t="s">
        <v>43</v>
      </c>
      <c r="L26" s="5">
        <v>12</v>
      </c>
      <c r="M26" s="52">
        <f>$C$42</f>
        <v>0</v>
      </c>
      <c r="N26" s="5">
        <f>L26*M26</f>
        <v>0</v>
      </c>
      <c r="O26" s="44">
        <f>IF(N26&lt;=10,(N26*I11),((10*I11)+(2*I12)))</f>
        <v>0</v>
      </c>
      <c r="Q26" s="4" t="s">
        <v>43</v>
      </c>
      <c r="R26" s="197">
        <f>O26*2</f>
        <v>0</v>
      </c>
      <c r="S26" s="198"/>
    </row>
    <row r="27" spans="1:19" x14ac:dyDescent="0.25">
      <c r="A27" s="40" t="s">
        <v>2</v>
      </c>
      <c r="B27" s="40" t="s">
        <v>3</v>
      </c>
      <c r="C27" s="40" t="s">
        <v>30</v>
      </c>
      <c r="D27" s="40" t="s">
        <v>31</v>
      </c>
      <c r="E27" s="40" t="s">
        <v>5</v>
      </c>
      <c r="F27" s="24"/>
      <c r="G27" s="49" t="s">
        <v>2</v>
      </c>
      <c r="H27" s="154" t="s">
        <v>32</v>
      </c>
      <c r="I27" s="154"/>
      <c r="K27" s="4" t="s">
        <v>44</v>
      </c>
      <c r="L27" s="5">
        <v>6</v>
      </c>
      <c r="M27" s="52">
        <f>$C$43</f>
        <v>0</v>
      </c>
      <c r="N27" s="5">
        <f t="shared" ref="N27:N30" si="4">L27*M27</f>
        <v>0</v>
      </c>
      <c r="O27" s="44">
        <f>N27*I11</f>
        <v>0</v>
      </c>
      <c r="Q27" s="4" t="s">
        <v>44</v>
      </c>
      <c r="R27" s="197">
        <f t="shared" ref="R27:R30" si="5">O27*2</f>
        <v>0</v>
      </c>
      <c r="S27" s="198"/>
    </row>
    <row r="28" spans="1:19" x14ac:dyDescent="0.25">
      <c r="A28" s="41" t="s">
        <v>11</v>
      </c>
      <c r="B28" s="42">
        <v>12</v>
      </c>
      <c r="C28" s="39">
        <v>0</v>
      </c>
      <c r="D28" s="43">
        <f>TRUNC((B28*C28),4)</f>
        <v>0</v>
      </c>
      <c r="E28" s="44">
        <f>IF(D28&lt;=10,(D28*I6),((10*I6)+(2*I7)))</f>
        <v>0</v>
      </c>
      <c r="F28" s="27"/>
      <c r="G28" s="4" t="s">
        <v>11</v>
      </c>
      <c r="H28" s="147">
        <f>E28*2</f>
        <v>0</v>
      </c>
      <c r="I28" s="147"/>
      <c r="K28" s="4" t="s">
        <v>45</v>
      </c>
      <c r="L28" s="5">
        <v>4</v>
      </c>
      <c r="M28" s="52">
        <f>$C$44</f>
        <v>0</v>
      </c>
      <c r="N28" s="5">
        <f t="shared" si="4"/>
        <v>0</v>
      </c>
      <c r="O28" s="44">
        <f>N28*I11</f>
        <v>0</v>
      </c>
      <c r="Q28" s="4" t="s">
        <v>45</v>
      </c>
      <c r="R28" s="197">
        <f t="shared" si="5"/>
        <v>0</v>
      </c>
      <c r="S28" s="198"/>
    </row>
    <row r="29" spans="1:19" x14ac:dyDescent="0.25">
      <c r="A29" s="41" t="s">
        <v>15</v>
      </c>
      <c r="B29" s="42">
        <v>8</v>
      </c>
      <c r="C29" s="39">
        <v>0</v>
      </c>
      <c r="D29" s="43">
        <f t="shared" ref="D29:D32" si="6">TRUNC((B29*C29),4)</f>
        <v>0</v>
      </c>
      <c r="E29" s="44">
        <f>D29*I6</f>
        <v>0</v>
      </c>
      <c r="F29" s="27"/>
      <c r="G29" s="4" t="s">
        <v>15</v>
      </c>
      <c r="H29" s="147">
        <f t="shared" ref="H29:H32" si="7">E29*2</f>
        <v>0</v>
      </c>
      <c r="I29" s="147"/>
      <c r="K29" s="4" t="s">
        <v>46</v>
      </c>
      <c r="L29" s="5">
        <v>3</v>
      </c>
      <c r="M29" s="52">
        <f>$C$45</f>
        <v>0</v>
      </c>
      <c r="N29" s="5">
        <f t="shared" si="4"/>
        <v>0</v>
      </c>
      <c r="O29" s="44">
        <f>N29*I11</f>
        <v>0</v>
      </c>
      <c r="Q29" s="4" t="s">
        <v>46</v>
      </c>
      <c r="R29" s="197">
        <f t="shared" si="5"/>
        <v>0</v>
      </c>
      <c r="S29" s="198"/>
    </row>
    <row r="30" spans="1:19" x14ac:dyDescent="0.25">
      <c r="A30" s="41" t="s">
        <v>18</v>
      </c>
      <c r="B30" s="42">
        <v>7</v>
      </c>
      <c r="C30" s="39">
        <v>0</v>
      </c>
      <c r="D30" s="43">
        <f t="shared" si="6"/>
        <v>0</v>
      </c>
      <c r="E30" s="44">
        <f>D30*I6</f>
        <v>0</v>
      </c>
      <c r="F30" s="27"/>
      <c r="G30" s="4" t="s">
        <v>18</v>
      </c>
      <c r="H30" s="147">
        <f t="shared" si="7"/>
        <v>0</v>
      </c>
      <c r="I30" s="147"/>
      <c r="K30" s="4" t="s">
        <v>47</v>
      </c>
      <c r="L30" s="5">
        <v>2</v>
      </c>
      <c r="M30" s="52">
        <f>$C$46</f>
        <v>0</v>
      </c>
      <c r="N30" s="5">
        <f t="shared" si="4"/>
        <v>0</v>
      </c>
      <c r="O30" s="44">
        <f>N30*I11</f>
        <v>0</v>
      </c>
      <c r="Q30" s="4" t="s">
        <v>47</v>
      </c>
      <c r="R30" s="197">
        <f t="shared" si="5"/>
        <v>0</v>
      </c>
      <c r="S30" s="198"/>
    </row>
    <row r="31" spans="1:19" ht="15.75" thickBot="1" x14ac:dyDescent="0.3">
      <c r="A31" s="41" t="s">
        <v>20</v>
      </c>
      <c r="B31" s="42">
        <v>6</v>
      </c>
      <c r="C31" s="39">
        <v>0</v>
      </c>
      <c r="D31" s="43">
        <f>ROUND((B31*C31),1)</f>
        <v>0</v>
      </c>
      <c r="E31" s="44">
        <f>D31*I6</f>
        <v>0</v>
      </c>
      <c r="F31" s="27"/>
      <c r="G31" s="4" t="s">
        <v>20</v>
      </c>
      <c r="H31" s="147">
        <f t="shared" si="7"/>
        <v>0</v>
      </c>
      <c r="I31" s="147"/>
      <c r="K31" s="53" t="s">
        <v>5</v>
      </c>
      <c r="L31" s="29" t="s">
        <v>25</v>
      </c>
      <c r="M31" s="29" t="s">
        <v>25</v>
      </c>
      <c r="N31" s="29" t="s">
        <v>25</v>
      </c>
      <c r="O31" s="47">
        <f>SUM(O26:O30)</f>
        <v>0</v>
      </c>
      <c r="Q31" s="53" t="s">
        <v>5</v>
      </c>
      <c r="R31" s="195">
        <f>SUM(R26:S30)</f>
        <v>0</v>
      </c>
      <c r="S31" s="196"/>
    </row>
    <row r="32" spans="1:19" ht="15.75" thickTop="1" x14ac:dyDescent="0.25">
      <c r="A32" s="41" t="s">
        <v>22</v>
      </c>
      <c r="B32" s="42">
        <v>4</v>
      </c>
      <c r="C32" s="39">
        <v>0</v>
      </c>
      <c r="D32" s="43">
        <f t="shared" si="6"/>
        <v>0</v>
      </c>
      <c r="E32" s="44">
        <f>D32*I6</f>
        <v>0</v>
      </c>
      <c r="F32" s="27"/>
      <c r="G32" s="4" t="s">
        <v>22</v>
      </c>
      <c r="H32" s="147">
        <f t="shared" si="7"/>
        <v>0</v>
      </c>
      <c r="I32" s="147"/>
      <c r="K32" s="32"/>
      <c r="L32" s="33"/>
      <c r="M32" s="33"/>
      <c r="N32" s="33"/>
      <c r="O32" s="33"/>
      <c r="P32" s="33"/>
      <c r="Q32" s="33"/>
      <c r="R32" s="33"/>
      <c r="S32" s="34"/>
    </row>
    <row r="33" spans="1:19" ht="15.75" thickBot="1" x14ac:dyDescent="0.3">
      <c r="A33" s="45" t="s">
        <v>5</v>
      </c>
      <c r="B33" s="46" t="s">
        <v>25</v>
      </c>
      <c r="C33" s="46" t="s">
        <v>25</v>
      </c>
      <c r="D33" s="46" t="s">
        <v>25</v>
      </c>
      <c r="E33" s="47">
        <f>SUM(E28:E32)</f>
        <v>0</v>
      </c>
      <c r="I33" s="38"/>
    </row>
    <row r="34" spans="1:19" ht="15.75" thickTop="1" x14ac:dyDescent="0.25">
      <c r="I34" s="3"/>
      <c r="K34" s="210" t="s">
        <v>38</v>
      </c>
      <c r="L34" s="211"/>
      <c r="M34" s="211"/>
      <c r="N34" s="211"/>
      <c r="O34" s="211"/>
      <c r="P34" s="211"/>
      <c r="Q34" s="211"/>
      <c r="R34" s="211"/>
      <c r="S34" s="212"/>
    </row>
    <row r="35" spans="1:19" ht="15.75" thickBot="1" x14ac:dyDescent="0.3">
      <c r="A35" s="155" t="s">
        <v>36</v>
      </c>
      <c r="B35" s="155"/>
      <c r="C35" s="155"/>
      <c r="D35" s="36">
        <f>SUM(D24+E33)</f>
        <v>0</v>
      </c>
      <c r="I35" s="3"/>
      <c r="K35" s="213"/>
      <c r="L35" s="214"/>
      <c r="M35" s="214"/>
      <c r="N35" s="214"/>
      <c r="O35" s="214"/>
      <c r="P35" s="214"/>
      <c r="Q35" s="214"/>
      <c r="R35" s="214"/>
      <c r="S35" s="215"/>
    </row>
    <row r="36" spans="1:19" ht="15.75" thickTop="1" x14ac:dyDescent="0.25">
      <c r="A36" s="14"/>
      <c r="B36" s="2"/>
      <c r="C36" s="2"/>
      <c r="D36" s="2"/>
      <c r="E36" s="2"/>
      <c r="F36" s="2"/>
      <c r="G36" s="2"/>
      <c r="H36" s="2"/>
      <c r="I36" s="3"/>
      <c r="K36" s="216"/>
      <c r="L36" s="217"/>
      <c r="M36" s="217"/>
      <c r="N36" s="217"/>
      <c r="O36" s="217"/>
      <c r="P36" s="217"/>
      <c r="Q36" s="217"/>
      <c r="R36" s="217"/>
      <c r="S36" s="218"/>
    </row>
    <row r="37" spans="1:19" x14ac:dyDescent="0.25">
      <c r="I37" s="3"/>
      <c r="K37" s="1" t="s">
        <v>7</v>
      </c>
      <c r="L37" s="1" t="s">
        <v>8</v>
      </c>
      <c r="M37" s="1" t="s">
        <v>9</v>
      </c>
      <c r="N37" s="1" t="s">
        <v>10</v>
      </c>
      <c r="O37" s="2"/>
      <c r="P37" s="2"/>
      <c r="Q37" s="2"/>
      <c r="R37" s="2"/>
      <c r="S37" s="3"/>
    </row>
    <row r="38" spans="1:19" ht="15" customHeight="1" x14ac:dyDescent="0.25">
      <c r="I38" s="3"/>
      <c r="K38" s="5" t="str">
        <f>IF($D$16&gt;0,"YES","NO")</f>
        <v>NO</v>
      </c>
      <c r="L38" s="5" t="str">
        <f>IF($D$16&gt;10,"YES","NO")</f>
        <v>NO</v>
      </c>
      <c r="M38" s="5" t="str">
        <f>IF($D$16&gt;35,"YES","NO")</f>
        <v>NO</v>
      </c>
      <c r="N38" s="5" t="str">
        <f>IF($D$16&gt;50,"YES","NO")</f>
        <v>NO</v>
      </c>
      <c r="O38" s="2"/>
      <c r="P38" s="2"/>
      <c r="Q38" s="2"/>
      <c r="R38" s="2"/>
      <c r="S38" s="3"/>
    </row>
    <row r="39" spans="1:19" ht="15" customHeight="1" x14ac:dyDescent="0.25">
      <c r="I39" s="34"/>
      <c r="K39" s="12">
        <f>IF($D$16&lt;=10,($D$16*I16),(10*I16))</f>
        <v>0</v>
      </c>
      <c r="L39" s="12" t="str">
        <f>IF($D$16&lt;=35,IF($D$16&gt;10,(($D$16-10)*I17),"0"),(25*I17))</f>
        <v>0</v>
      </c>
      <c r="M39" s="12" t="str">
        <f>IF($D$16&lt;=50,IF($D$16&gt;35,(($D$16-35)*I18),"0"),(15*I18))</f>
        <v>0</v>
      </c>
      <c r="N39" s="12" t="str">
        <f>IF($D$16&gt;50,(($D$16-50)*I19),"0")</f>
        <v>0</v>
      </c>
      <c r="O39" s="2"/>
      <c r="P39" s="2"/>
      <c r="Q39" s="2"/>
      <c r="R39" s="2"/>
      <c r="S39" s="3"/>
    </row>
    <row r="40" spans="1:19" ht="15.75" customHeight="1" x14ac:dyDescent="0.25">
      <c r="A40" s="199" t="s">
        <v>40</v>
      </c>
      <c r="B40" s="199"/>
      <c r="C40" s="199"/>
      <c r="D40" s="199"/>
      <c r="E40" s="199"/>
      <c r="G40" s="200" t="s">
        <v>28</v>
      </c>
      <c r="H40" s="200"/>
      <c r="I40" s="200"/>
      <c r="K40" s="14"/>
      <c r="L40" s="2"/>
      <c r="M40" s="2"/>
      <c r="N40" s="2"/>
      <c r="O40" s="2"/>
      <c r="P40" s="2"/>
      <c r="Q40" s="2"/>
      <c r="R40" s="2"/>
      <c r="S40" s="3"/>
    </row>
    <row r="41" spans="1:19" x14ac:dyDescent="0.25">
      <c r="A41" s="40" t="s">
        <v>41</v>
      </c>
      <c r="B41" s="40" t="s">
        <v>3</v>
      </c>
      <c r="C41" s="40" t="s">
        <v>30</v>
      </c>
      <c r="D41" s="40" t="s">
        <v>42</v>
      </c>
      <c r="E41" s="40" t="s">
        <v>5</v>
      </c>
      <c r="G41" s="49" t="s">
        <v>41</v>
      </c>
      <c r="H41" s="154" t="s">
        <v>32</v>
      </c>
      <c r="I41" s="154"/>
      <c r="K41" s="14"/>
      <c r="L41" s="2"/>
      <c r="M41" s="2"/>
      <c r="N41" s="2"/>
      <c r="O41" s="2"/>
      <c r="P41" s="2"/>
      <c r="Q41" s="2"/>
      <c r="R41" s="2"/>
      <c r="S41" s="3"/>
    </row>
    <row r="42" spans="1:19" ht="15.75" thickBot="1" x14ac:dyDescent="0.3">
      <c r="A42" s="4" t="s">
        <v>43</v>
      </c>
      <c r="B42" s="5">
        <v>12</v>
      </c>
      <c r="C42" s="39">
        <v>0</v>
      </c>
      <c r="D42" s="5">
        <f>B42*C42</f>
        <v>0</v>
      </c>
      <c r="E42" s="44">
        <f>IF(D42&lt;=10,(D42*I6),((10*I6)+(2*I7)))</f>
        <v>0</v>
      </c>
      <c r="G42" s="4" t="s">
        <v>43</v>
      </c>
      <c r="H42" s="197">
        <f>E42*2</f>
        <v>0</v>
      </c>
      <c r="I42" s="198"/>
      <c r="K42" s="148" t="s">
        <v>24</v>
      </c>
      <c r="L42" s="149"/>
      <c r="M42" s="149"/>
      <c r="N42" s="16">
        <f>SUM(K39:N39)</f>
        <v>0</v>
      </c>
      <c r="O42" s="2"/>
      <c r="P42" s="2"/>
      <c r="Q42" s="2"/>
      <c r="R42" s="2"/>
      <c r="S42" s="3"/>
    </row>
    <row r="43" spans="1:19" ht="15.75" thickTop="1" x14ac:dyDescent="0.25">
      <c r="A43" s="4" t="s">
        <v>44</v>
      </c>
      <c r="B43" s="5">
        <v>6</v>
      </c>
      <c r="C43" s="39">
        <v>0</v>
      </c>
      <c r="D43" s="5">
        <f t="shared" ref="D43:D46" si="8">B43*C43</f>
        <v>0</v>
      </c>
      <c r="E43" s="44">
        <f>D43*I6</f>
        <v>0</v>
      </c>
      <c r="G43" s="4" t="s">
        <v>44</v>
      </c>
      <c r="H43" s="197">
        <f t="shared" ref="H43:H46" si="9">E43*2</f>
        <v>0</v>
      </c>
      <c r="I43" s="198"/>
      <c r="K43" s="14"/>
      <c r="L43" s="2"/>
      <c r="M43" s="2"/>
      <c r="N43" s="2"/>
      <c r="O43" s="2"/>
      <c r="P43" s="2"/>
      <c r="Q43" s="2"/>
      <c r="R43" s="2"/>
      <c r="S43" s="3"/>
    </row>
    <row r="44" spans="1:19" ht="15.75" x14ac:dyDescent="0.25">
      <c r="A44" s="4" t="s">
        <v>45</v>
      </c>
      <c r="B44" s="5">
        <v>4</v>
      </c>
      <c r="C44" s="39">
        <v>0</v>
      </c>
      <c r="D44" s="5">
        <f t="shared" si="8"/>
        <v>0</v>
      </c>
      <c r="E44" s="44">
        <f>D44*I6</f>
        <v>0</v>
      </c>
      <c r="G44" s="4" t="s">
        <v>45</v>
      </c>
      <c r="H44" s="197">
        <f t="shared" si="9"/>
        <v>0</v>
      </c>
      <c r="I44" s="198"/>
      <c r="K44" s="202" t="s">
        <v>27</v>
      </c>
      <c r="L44" s="203"/>
      <c r="M44" s="203"/>
      <c r="N44" s="203"/>
      <c r="O44" s="204"/>
      <c r="P44" s="21"/>
      <c r="Q44" s="205" t="s">
        <v>28</v>
      </c>
      <c r="R44" s="206"/>
      <c r="S44" s="207"/>
    </row>
    <row r="45" spans="1:19" x14ac:dyDescent="0.25">
      <c r="A45" s="4" t="s">
        <v>46</v>
      </c>
      <c r="B45" s="5">
        <v>3</v>
      </c>
      <c r="C45" s="39">
        <v>0</v>
      </c>
      <c r="D45" s="5">
        <f t="shared" si="8"/>
        <v>0</v>
      </c>
      <c r="E45" s="44">
        <f>D45*I6</f>
        <v>0</v>
      </c>
      <c r="G45" s="4" t="s">
        <v>46</v>
      </c>
      <c r="H45" s="197">
        <f t="shared" si="9"/>
        <v>0</v>
      </c>
      <c r="I45" s="198"/>
      <c r="K45" s="49" t="s">
        <v>2</v>
      </c>
      <c r="L45" s="49" t="s">
        <v>3</v>
      </c>
      <c r="M45" s="49" t="s">
        <v>30</v>
      </c>
      <c r="N45" s="49" t="s">
        <v>31</v>
      </c>
      <c r="O45" s="49" t="s">
        <v>5</v>
      </c>
      <c r="P45" s="24"/>
      <c r="Q45" s="49" t="s">
        <v>2</v>
      </c>
      <c r="R45" s="154" t="s">
        <v>32</v>
      </c>
      <c r="S45" s="154"/>
    </row>
    <row r="46" spans="1:19" x14ac:dyDescent="0.25">
      <c r="A46" s="4" t="s">
        <v>47</v>
      </c>
      <c r="B46" s="5">
        <v>2</v>
      </c>
      <c r="C46" s="39">
        <v>0</v>
      </c>
      <c r="D46" s="5">
        <f t="shared" si="8"/>
        <v>0</v>
      </c>
      <c r="E46" s="44">
        <f>D46*I6</f>
        <v>0</v>
      </c>
      <c r="G46" s="4" t="s">
        <v>47</v>
      </c>
      <c r="H46" s="197">
        <f t="shared" si="9"/>
        <v>0</v>
      </c>
      <c r="I46" s="198"/>
      <c r="K46" s="4" t="s">
        <v>11</v>
      </c>
      <c r="L46" s="5">
        <v>12</v>
      </c>
      <c r="M46" s="6">
        <f>$C$28</f>
        <v>0</v>
      </c>
      <c r="N46" s="7">
        <f>TRUNC((L46*M46),4)</f>
        <v>0</v>
      </c>
      <c r="O46" s="26">
        <f>IF(N46&lt;=10,(N46*I16),((10*I16)+(2*I17)))</f>
        <v>0</v>
      </c>
      <c r="P46" s="27"/>
      <c r="Q46" s="4" t="s">
        <v>11</v>
      </c>
      <c r="R46" s="147">
        <f>O46*2</f>
        <v>0</v>
      </c>
      <c r="S46" s="147"/>
    </row>
    <row r="47" spans="1:19" ht="15.75" thickBot="1" x14ac:dyDescent="0.3">
      <c r="A47" s="53" t="s">
        <v>5</v>
      </c>
      <c r="B47" s="29" t="s">
        <v>25</v>
      </c>
      <c r="C47" s="29" t="s">
        <v>25</v>
      </c>
      <c r="D47" s="29" t="s">
        <v>25</v>
      </c>
      <c r="E47" s="47">
        <f>SUM(E42:E46)</f>
        <v>0</v>
      </c>
      <c r="G47" s="53" t="s">
        <v>5</v>
      </c>
      <c r="H47" s="195">
        <f>SUM(H42:I46)</f>
        <v>0</v>
      </c>
      <c r="I47" s="196"/>
      <c r="K47" s="4" t="s">
        <v>15</v>
      </c>
      <c r="L47" s="5">
        <v>8</v>
      </c>
      <c r="M47" s="6">
        <f>$C$29</f>
        <v>0</v>
      </c>
      <c r="N47" s="7">
        <f t="shared" ref="N47:N48" si="10">TRUNC((L47*M47),4)</f>
        <v>0</v>
      </c>
      <c r="O47" s="26">
        <f>N47*I16</f>
        <v>0</v>
      </c>
      <c r="P47" s="27"/>
      <c r="Q47" s="4" t="s">
        <v>15</v>
      </c>
      <c r="R47" s="197">
        <f t="shared" ref="R47:R50" si="11">O47*2</f>
        <v>0</v>
      </c>
      <c r="S47" s="198"/>
    </row>
    <row r="48" spans="1:19" ht="15.75" thickTop="1" x14ac:dyDescent="0.25">
      <c r="A48" s="33"/>
      <c r="B48" s="33"/>
      <c r="C48" s="33"/>
      <c r="D48" s="33"/>
      <c r="E48" s="33"/>
      <c r="F48" s="33"/>
      <c r="G48" s="33"/>
      <c r="H48" s="33"/>
      <c r="I48" s="54"/>
      <c r="K48" s="4" t="s">
        <v>18</v>
      </c>
      <c r="L48" s="5">
        <v>7</v>
      </c>
      <c r="M48" s="6">
        <f>$C$30</f>
        <v>0</v>
      </c>
      <c r="N48" s="7">
        <f t="shared" si="10"/>
        <v>0</v>
      </c>
      <c r="O48" s="26">
        <f>N48*I16</f>
        <v>0</v>
      </c>
      <c r="P48" s="27"/>
      <c r="Q48" s="4" t="s">
        <v>18</v>
      </c>
      <c r="R48" s="197">
        <f t="shared" si="11"/>
        <v>0</v>
      </c>
      <c r="S48" s="198"/>
    </row>
    <row r="49" spans="1:19" x14ac:dyDescent="0.25">
      <c r="K49" s="4" t="s">
        <v>20</v>
      </c>
      <c r="L49" s="5">
        <v>6</v>
      </c>
      <c r="M49" s="6">
        <f>$C$31</f>
        <v>0</v>
      </c>
      <c r="N49" s="7">
        <f>ROUND((L49*M49),1)</f>
        <v>0</v>
      </c>
      <c r="O49" s="26">
        <f>N49*I16</f>
        <v>0</v>
      </c>
      <c r="P49" s="27"/>
      <c r="Q49" s="4" t="s">
        <v>20</v>
      </c>
      <c r="R49" s="197">
        <f t="shared" si="11"/>
        <v>0</v>
      </c>
      <c r="S49" s="198"/>
    </row>
    <row r="50" spans="1:19" x14ac:dyDescent="0.25">
      <c r="A50" s="223" t="s">
        <v>48</v>
      </c>
      <c r="B50" s="223"/>
      <c r="C50" s="223"/>
      <c r="D50" s="223"/>
      <c r="E50" s="223"/>
      <c r="F50" s="223"/>
      <c r="G50" s="223"/>
      <c r="H50" s="223"/>
      <c r="I50" s="223"/>
      <c r="K50" s="4" t="s">
        <v>22</v>
      </c>
      <c r="L50" s="5">
        <v>4</v>
      </c>
      <c r="M50" s="6">
        <f>$C$32</f>
        <v>0</v>
      </c>
      <c r="N50" s="7">
        <f t="shared" ref="N50" si="12">TRUNC((L50*M50),4)</f>
        <v>0</v>
      </c>
      <c r="O50" s="26">
        <f>N50*I16</f>
        <v>0</v>
      </c>
      <c r="P50" s="27"/>
      <c r="Q50" s="4" t="s">
        <v>22</v>
      </c>
      <c r="R50" s="197">
        <f t="shared" si="11"/>
        <v>0</v>
      </c>
      <c r="S50" s="198"/>
    </row>
    <row r="51" spans="1:19" ht="15.75" thickBot="1" x14ac:dyDescent="0.3">
      <c r="A51" s="223"/>
      <c r="B51" s="223"/>
      <c r="C51" s="223"/>
      <c r="D51" s="223"/>
      <c r="E51" s="223"/>
      <c r="F51" s="223"/>
      <c r="G51" s="223"/>
      <c r="H51" s="223"/>
      <c r="I51" s="223"/>
      <c r="K51" s="28" t="s">
        <v>5</v>
      </c>
      <c r="L51" s="29" t="s">
        <v>25</v>
      </c>
      <c r="M51" s="29" t="s">
        <v>25</v>
      </c>
      <c r="N51" s="29" t="s">
        <v>25</v>
      </c>
      <c r="O51" s="30">
        <f>SUM(O46:O50)</f>
        <v>0</v>
      </c>
      <c r="P51" s="2"/>
      <c r="Q51" s="2"/>
      <c r="R51" s="2"/>
      <c r="S51" s="3"/>
    </row>
    <row r="52" spans="1:19" ht="15.75" thickTop="1" x14ac:dyDescent="0.25">
      <c r="A52" s="223"/>
      <c r="B52" s="223"/>
      <c r="C52" s="223"/>
      <c r="D52" s="223"/>
      <c r="E52" s="223"/>
      <c r="F52" s="223"/>
      <c r="G52" s="223"/>
      <c r="H52" s="223"/>
      <c r="I52" s="223"/>
      <c r="K52" s="14"/>
      <c r="L52" s="2"/>
      <c r="M52" s="2"/>
      <c r="N52" s="2"/>
      <c r="O52" s="2"/>
      <c r="P52" s="2"/>
      <c r="Q52" s="2"/>
      <c r="R52" s="2"/>
      <c r="S52" s="3"/>
    </row>
    <row r="53" spans="1:19" ht="19.5" thickBot="1" x14ac:dyDescent="0.35">
      <c r="A53" s="224" t="s">
        <v>49</v>
      </c>
      <c r="B53" s="224"/>
      <c r="C53" s="224"/>
      <c r="D53" s="224"/>
      <c r="E53" s="224"/>
      <c r="F53" s="56"/>
      <c r="G53" s="224" t="s">
        <v>50</v>
      </c>
      <c r="H53" s="224"/>
      <c r="I53" s="224"/>
      <c r="K53" s="148" t="s">
        <v>36</v>
      </c>
      <c r="L53" s="149"/>
      <c r="M53" s="149"/>
      <c r="N53" s="36">
        <f>SUM(N42+O51)</f>
        <v>0</v>
      </c>
      <c r="O53" s="2"/>
      <c r="P53" s="2"/>
      <c r="Q53" s="2"/>
      <c r="R53" s="2"/>
      <c r="S53" s="3"/>
    </row>
    <row r="54" spans="1:19" ht="15.75" thickTop="1" x14ac:dyDescent="0.25">
      <c r="A54" s="57" t="s">
        <v>51</v>
      </c>
      <c r="B54" s="57" t="s">
        <v>52</v>
      </c>
      <c r="C54" s="57" t="s">
        <v>4</v>
      </c>
      <c r="D54" s="57" t="s">
        <v>53</v>
      </c>
      <c r="E54" s="57" t="s">
        <v>5</v>
      </c>
      <c r="F54" s="56"/>
      <c r="G54" s="57" t="s">
        <v>54</v>
      </c>
      <c r="H54" s="57" t="s">
        <v>55</v>
      </c>
      <c r="I54" s="57" t="s">
        <v>56</v>
      </c>
      <c r="K54" s="14"/>
      <c r="L54" s="2"/>
      <c r="M54" s="2"/>
      <c r="N54" s="2"/>
      <c r="O54" s="2"/>
      <c r="P54" s="2"/>
      <c r="Q54" s="2"/>
      <c r="R54" s="2"/>
      <c r="S54" s="3"/>
    </row>
    <row r="55" spans="1:19" x14ac:dyDescent="0.25">
      <c r="A55" s="58" t="s">
        <v>57</v>
      </c>
      <c r="B55" s="59">
        <v>100</v>
      </c>
      <c r="C55" s="60">
        <v>0</v>
      </c>
      <c r="D55" s="59">
        <f>B55*C55</f>
        <v>0</v>
      </c>
      <c r="E55" s="61">
        <f>IF(D55&lt;=10,(D55*$I$6),IF(D55&lt;=35,((10*$I$6)+((D55-10)*$I$7)),IF(D55&lt;=50,((10*$I$6)+(25*$I$7)+((D55-35)*$I$8)),IF(D55&gt;50,((10*$I$6)+(25*$I$7)+(15*$I$8)+((D55-50)*$I$9)),"ERROR"))))</f>
        <v>0</v>
      </c>
      <c r="F55" s="56"/>
      <c r="G55" s="61">
        <f>IF(D55&lt;=10,(D55*$I$11),IF(D55&lt;=35,((10*$I$11)+((D55-10)*$I$12)),IF(D55&lt;=50,((10*$I$11)+(25*$I$12)+((D55-35)*$I$13)),IF(D55&gt;50,((10*$I$11)+(25*$I$12)+(15*$I$13)+((D55-50)*$I$14)),"ERROR"))))</f>
        <v>0</v>
      </c>
      <c r="H55" s="61">
        <f>IF(D55&lt;=10,(D55*$I$16),IF(D55&lt;=35,((10*$I$16)+((D55-10)*$I$17)),IF(D55&lt;=50,((10*$I$16)+(25*$I$17)+((D55-35)*$I$18)),IF(D55&gt;50,((10*$I$16)+(25*$I$17)+(15*$I$18)+((D55-50)*$I$19)),"ERROR"))))</f>
        <v>0</v>
      </c>
      <c r="I55" s="61">
        <f>IF(D55&lt;=10,(D55*$I$21),IF(D55&lt;=35,((10*$I$21)+((D55-10)*$I$22)),IF(D55&lt;=50,((10*$I$21)+(25*$I$22)+((D55-35)*$I$23)),IF(D55&gt;50,((10*$I$21)+(25*$I$22)+(15*$I$23)+((D55-50)*$I$24)),"ERROR"))))</f>
        <v>0</v>
      </c>
      <c r="K55" s="14"/>
      <c r="S55" s="3"/>
    </row>
    <row r="56" spans="1:19" x14ac:dyDescent="0.25">
      <c r="A56" s="58" t="s">
        <v>58</v>
      </c>
      <c r="B56" s="59">
        <v>100</v>
      </c>
      <c r="C56" s="60">
        <v>0</v>
      </c>
      <c r="D56" s="59">
        <f t="shared" ref="D56:D62" si="13">B56*C56</f>
        <v>0</v>
      </c>
      <c r="E56" s="61">
        <f t="shared" ref="E56:E62" si="14">IF(D56&lt;=10,(D56*$I$6),IF(D56&lt;=35,((10*$I$6)+((D56-10)*$I$7)),IF(D56&lt;=50,((10*$I$6)+(25*$I$7)+((D56-35)*$I$8)),IF(D56&gt;50,((10*$I$6)+(25*$I$7)+(15*$I$8)+((D56-50)*$I$9)),"ERROR"))))</f>
        <v>0</v>
      </c>
      <c r="F56" s="56"/>
      <c r="G56" s="61">
        <f t="shared" ref="G56:G62" si="15">IF(D56&lt;=10,(D56*$I$11),IF(D56&lt;=35,((10*$I$11)+((D56-10)*$I$12)),IF(D56&lt;=50,((10*$I$11)+(25*$I$12)+((D56-35)*$I$13)),IF(D56&gt;50,((10*$I$11)+(25*$I$12)+(15*$I$13)+((D56-50)*$I$14)),"ERROR"))))</f>
        <v>0</v>
      </c>
      <c r="H56" s="61">
        <f t="shared" ref="H56:H62" si="16">IF(D56&lt;=10,(D56*$I$16),IF(D56&lt;=35,((10*$I$16)+((D56-10)*$I$17)),IF(D56&lt;=50,((10*$I$16)+(25*$I$17)+((D56-35)*$I$18)),IF(D56&gt;50,((10*$I$16)+(25*$I$17)+(15*$I$18)+((D56-50)*$I$19)),"ERROR"))))</f>
        <v>0</v>
      </c>
      <c r="I56" s="61">
        <f t="shared" ref="I56:I62" si="17">IF(D56&lt;=10,(D56*$I$21),IF(D56&lt;=35,((10*$I$21)+((D56-10)*$I$22)),IF(D56&lt;=50,((10*$I$21)+(25*$I$22)+((D56-35)*$I$23)),IF(D56&gt;50,((10*$I$21)+(25*$I$22)+(15*$I$23)+((D56-50)*$I$24)),"ERROR"))))</f>
        <v>0</v>
      </c>
      <c r="K56" s="32"/>
      <c r="S56" s="34"/>
    </row>
    <row r="57" spans="1:19" ht="15.75" x14ac:dyDescent="0.25">
      <c r="A57" s="58" t="s">
        <v>59</v>
      </c>
      <c r="B57" s="59">
        <v>100</v>
      </c>
      <c r="C57" s="60">
        <v>0</v>
      </c>
      <c r="D57" s="59">
        <f t="shared" si="13"/>
        <v>0</v>
      </c>
      <c r="E57" s="61">
        <f t="shared" si="14"/>
        <v>0</v>
      </c>
      <c r="F57" s="56"/>
      <c r="G57" s="61">
        <f t="shared" si="15"/>
        <v>0</v>
      </c>
      <c r="H57" s="61">
        <f t="shared" si="16"/>
        <v>0</v>
      </c>
      <c r="I57" s="61">
        <f t="shared" si="17"/>
        <v>0</v>
      </c>
      <c r="K57" s="199" t="s">
        <v>40</v>
      </c>
      <c r="L57" s="199"/>
      <c r="M57" s="199"/>
      <c r="N57" s="199"/>
      <c r="O57" s="199"/>
      <c r="Q57" s="200" t="s">
        <v>28</v>
      </c>
      <c r="R57" s="200"/>
      <c r="S57" s="200"/>
    </row>
    <row r="58" spans="1:19" x14ac:dyDescent="0.25">
      <c r="A58" s="58" t="s">
        <v>60</v>
      </c>
      <c r="B58" s="59">
        <v>100</v>
      </c>
      <c r="C58" s="60">
        <v>0</v>
      </c>
      <c r="D58" s="59">
        <f t="shared" si="13"/>
        <v>0</v>
      </c>
      <c r="E58" s="61">
        <f t="shared" si="14"/>
        <v>0</v>
      </c>
      <c r="F58" s="56"/>
      <c r="G58" s="61">
        <f t="shared" si="15"/>
        <v>0</v>
      </c>
      <c r="H58" s="61">
        <f t="shared" si="16"/>
        <v>0</v>
      </c>
      <c r="I58" s="61">
        <f t="shared" si="17"/>
        <v>0</v>
      </c>
      <c r="K58" s="40" t="s">
        <v>41</v>
      </c>
      <c r="L58" s="40" t="s">
        <v>3</v>
      </c>
      <c r="M58" s="40" t="s">
        <v>30</v>
      </c>
      <c r="N58" s="40" t="s">
        <v>42</v>
      </c>
      <c r="O58" s="40" t="s">
        <v>5</v>
      </c>
      <c r="Q58" s="49" t="s">
        <v>41</v>
      </c>
      <c r="R58" s="154" t="s">
        <v>32</v>
      </c>
      <c r="S58" s="154"/>
    </row>
    <row r="59" spans="1:19" x14ac:dyDescent="0.25">
      <c r="A59" s="58" t="s">
        <v>61</v>
      </c>
      <c r="B59" s="59">
        <v>100</v>
      </c>
      <c r="C59" s="60">
        <v>0</v>
      </c>
      <c r="D59" s="59">
        <f t="shared" si="13"/>
        <v>0</v>
      </c>
      <c r="E59" s="61">
        <f t="shared" si="14"/>
        <v>0</v>
      </c>
      <c r="F59" s="56"/>
      <c r="G59" s="61">
        <f t="shared" si="15"/>
        <v>0</v>
      </c>
      <c r="H59" s="61">
        <f t="shared" si="16"/>
        <v>0</v>
      </c>
      <c r="I59" s="61">
        <f t="shared" si="17"/>
        <v>0</v>
      </c>
      <c r="K59" s="4" t="s">
        <v>43</v>
      </c>
      <c r="L59" s="5">
        <v>12</v>
      </c>
      <c r="M59" s="52">
        <f>$C$42</f>
        <v>0</v>
      </c>
      <c r="N59" s="5">
        <f>L59*M59</f>
        <v>0</v>
      </c>
      <c r="O59" s="44">
        <f>IF(N59&lt;=10,(N59*I16),((10*I16)+(2*I17)))</f>
        <v>0</v>
      </c>
      <c r="Q59" s="4" t="s">
        <v>43</v>
      </c>
      <c r="R59" s="197">
        <f>O59*2</f>
        <v>0</v>
      </c>
      <c r="S59" s="198"/>
    </row>
    <row r="60" spans="1:19" x14ac:dyDescent="0.25">
      <c r="A60" s="58" t="s">
        <v>62</v>
      </c>
      <c r="B60" s="59">
        <v>100</v>
      </c>
      <c r="C60" s="60">
        <v>0</v>
      </c>
      <c r="D60" s="59">
        <f t="shared" si="13"/>
        <v>0</v>
      </c>
      <c r="E60" s="61">
        <f t="shared" si="14"/>
        <v>0</v>
      </c>
      <c r="F60" s="56"/>
      <c r="G60" s="61">
        <f t="shared" si="15"/>
        <v>0</v>
      </c>
      <c r="H60" s="61">
        <f t="shared" si="16"/>
        <v>0</v>
      </c>
      <c r="I60" s="61">
        <f t="shared" si="17"/>
        <v>0</v>
      </c>
      <c r="K60" s="4" t="s">
        <v>44</v>
      </c>
      <c r="L60" s="5">
        <v>6</v>
      </c>
      <c r="M60" s="52">
        <f>$C$43</f>
        <v>0</v>
      </c>
      <c r="N60" s="5">
        <f t="shared" ref="N60:N63" si="18">L60*M60</f>
        <v>0</v>
      </c>
      <c r="O60" s="44">
        <f>N60*I16</f>
        <v>0</v>
      </c>
      <c r="Q60" s="4" t="s">
        <v>44</v>
      </c>
      <c r="R60" s="197">
        <f t="shared" ref="R60:R63" si="19">O60*2</f>
        <v>0</v>
      </c>
      <c r="S60" s="198"/>
    </row>
    <row r="61" spans="1:19" x14ac:dyDescent="0.25">
      <c r="A61" s="58" t="s">
        <v>63</v>
      </c>
      <c r="B61" s="59">
        <v>100</v>
      </c>
      <c r="C61" s="60">
        <v>0</v>
      </c>
      <c r="D61" s="59">
        <f t="shared" si="13"/>
        <v>0</v>
      </c>
      <c r="E61" s="61">
        <f t="shared" si="14"/>
        <v>0</v>
      </c>
      <c r="F61" s="56"/>
      <c r="G61" s="61">
        <f t="shared" si="15"/>
        <v>0</v>
      </c>
      <c r="H61" s="61">
        <f t="shared" si="16"/>
        <v>0</v>
      </c>
      <c r="I61" s="61">
        <f t="shared" si="17"/>
        <v>0</v>
      </c>
      <c r="K61" s="4" t="s">
        <v>45</v>
      </c>
      <c r="L61" s="5">
        <v>4</v>
      </c>
      <c r="M61" s="52">
        <f>$C$44</f>
        <v>0</v>
      </c>
      <c r="N61" s="5">
        <f t="shared" si="18"/>
        <v>0</v>
      </c>
      <c r="O61" s="44">
        <f>N61*I16</f>
        <v>0</v>
      </c>
      <c r="Q61" s="4" t="s">
        <v>45</v>
      </c>
      <c r="R61" s="197">
        <f t="shared" si="19"/>
        <v>0</v>
      </c>
      <c r="S61" s="198"/>
    </row>
    <row r="62" spans="1:19" x14ac:dyDescent="0.25">
      <c r="A62" s="58" t="s">
        <v>64</v>
      </c>
      <c r="B62" s="59">
        <v>100</v>
      </c>
      <c r="C62" s="60">
        <v>0</v>
      </c>
      <c r="D62" s="59">
        <f t="shared" si="13"/>
        <v>0</v>
      </c>
      <c r="E62" s="61">
        <f t="shared" si="14"/>
        <v>0</v>
      </c>
      <c r="F62" s="56"/>
      <c r="G62" s="61">
        <f t="shared" si="15"/>
        <v>0</v>
      </c>
      <c r="H62" s="61">
        <f t="shared" si="16"/>
        <v>0</v>
      </c>
      <c r="I62" s="61">
        <f t="shared" si="17"/>
        <v>0</v>
      </c>
      <c r="K62" s="4" t="s">
        <v>46</v>
      </c>
      <c r="L62" s="5">
        <v>3</v>
      </c>
      <c r="M62" s="52">
        <f>$C$45</f>
        <v>0</v>
      </c>
      <c r="N62" s="5">
        <f t="shared" si="18"/>
        <v>0</v>
      </c>
      <c r="O62" s="44">
        <f>N62*I16</f>
        <v>0</v>
      </c>
      <c r="Q62" s="4" t="s">
        <v>46</v>
      </c>
      <c r="R62" s="197">
        <f t="shared" si="19"/>
        <v>0</v>
      </c>
      <c r="S62" s="198"/>
    </row>
    <row r="63" spans="1:19" x14ac:dyDescent="0.25">
      <c r="A63" s="222"/>
      <c r="B63" s="222"/>
      <c r="C63" s="222"/>
      <c r="D63" s="222"/>
      <c r="E63" s="222"/>
      <c r="F63" s="56"/>
      <c r="G63" s="222"/>
      <c r="H63" s="222"/>
      <c r="I63" s="222"/>
      <c r="K63" s="4" t="s">
        <v>47</v>
      </c>
      <c r="L63" s="5">
        <v>2</v>
      </c>
      <c r="M63" s="52">
        <f>$C$46</f>
        <v>0</v>
      </c>
      <c r="N63" s="5">
        <f t="shared" si="18"/>
        <v>0</v>
      </c>
      <c r="O63" s="44">
        <f>N63*I16</f>
        <v>0</v>
      </c>
      <c r="Q63" s="4" t="s">
        <v>47</v>
      </c>
      <c r="R63" s="197">
        <f t="shared" si="19"/>
        <v>0</v>
      </c>
      <c r="S63" s="198"/>
    </row>
    <row r="64" spans="1:19" ht="19.5" thickBot="1" x14ac:dyDescent="0.35">
      <c r="A64" s="224" t="s">
        <v>65</v>
      </c>
      <c r="B64" s="224"/>
      <c r="C64" s="224"/>
      <c r="D64" s="224"/>
      <c r="E64" s="224"/>
      <c r="F64" s="56"/>
      <c r="G64" s="224" t="s">
        <v>50</v>
      </c>
      <c r="H64" s="224"/>
      <c r="I64" s="224"/>
      <c r="K64" s="53" t="s">
        <v>5</v>
      </c>
      <c r="L64" s="29" t="s">
        <v>25</v>
      </c>
      <c r="M64" s="29" t="s">
        <v>25</v>
      </c>
      <c r="N64" s="29" t="s">
        <v>25</v>
      </c>
      <c r="O64" s="47">
        <f>SUM(O59:O63)</f>
        <v>0</v>
      </c>
      <c r="Q64" s="53" t="s">
        <v>5</v>
      </c>
      <c r="R64" s="195">
        <f>SUM(R59:S63)</f>
        <v>0</v>
      </c>
      <c r="S64" s="196"/>
    </row>
    <row r="65" spans="1:19" ht="15.75" thickTop="1" x14ac:dyDescent="0.25">
      <c r="A65" s="225" t="s">
        <v>66</v>
      </c>
      <c r="B65" s="226"/>
      <c r="C65" s="226"/>
      <c r="D65" s="226"/>
      <c r="E65" s="227"/>
      <c r="F65" s="56"/>
      <c r="G65" s="57" t="s">
        <v>54</v>
      </c>
      <c r="H65" s="57" t="s">
        <v>55</v>
      </c>
      <c r="I65" s="57" t="s">
        <v>56</v>
      </c>
      <c r="K65" s="32"/>
      <c r="L65" s="33"/>
      <c r="M65" s="33"/>
      <c r="N65" s="33"/>
      <c r="O65" s="33"/>
      <c r="P65" s="33"/>
      <c r="Q65" s="33"/>
      <c r="R65" s="33"/>
      <c r="S65" s="34"/>
    </row>
    <row r="66" spans="1:19" ht="15" customHeight="1" x14ac:dyDescent="0.25">
      <c r="A66" s="58" t="s">
        <v>67</v>
      </c>
      <c r="B66" s="59">
        <v>35</v>
      </c>
      <c r="C66" s="60">
        <v>0</v>
      </c>
      <c r="D66" s="59">
        <f>B66*C66</f>
        <v>0</v>
      </c>
      <c r="E66" s="61">
        <f>IF(D66&lt;=10,(D66*$I$6),IF(D66&lt;=35,((10*$I$6)+((D66-10)*$I$7)),"ERROR"))</f>
        <v>0</v>
      </c>
      <c r="F66" s="56"/>
      <c r="G66" s="61">
        <f>IF(D66&lt;=10,(D66*$I$11),IF(D66&lt;=35,((10*$I$11)+((D66-10)*$I$12)),"ERROR"))</f>
        <v>0</v>
      </c>
      <c r="H66" s="61">
        <f>IF(D66&lt;=10,(D66*$I$16),IF(D66&lt;=35,((10*$I$16)+((D66-10)*$I$17)),"ERROR"))</f>
        <v>0</v>
      </c>
      <c r="I66" s="61">
        <f>IF(D66&lt;=10,(D66*$I$21),IF(D66&lt;=35,((10*$I$21)+((D66-10)*$I$22)),"ERROR"))</f>
        <v>0</v>
      </c>
      <c r="L66" s="35"/>
      <c r="M66" s="35"/>
      <c r="N66" s="35"/>
      <c r="O66" s="35"/>
      <c r="P66" s="35"/>
      <c r="Q66" s="35"/>
      <c r="R66" s="35"/>
      <c r="S66" s="35"/>
    </row>
    <row r="67" spans="1:19" ht="15" customHeight="1" x14ac:dyDescent="0.25">
      <c r="A67" s="58" t="s">
        <v>68</v>
      </c>
      <c r="B67" s="59">
        <v>100</v>
      </c>
      <c r="C67" s="60">
        <v>0</v>
      </c>
      <c r="D67" s="59">
        <f>B67*C67</f>
        <v>0</v>
      </c>
      <c r="E67" s="61">
        <f t="shared" ref="E67" si="20">IF(D67&lt;=10,(D67*$I$6),IF(D67&lt;=35,((10*$I$6)+((D67-10)*$I$7)),IF(D67&lt;=50,((10*$I$6)+(25*$I$7)+((D67-35)*$I$8)),IF(D67&gt;50,((10*$I$6)+(25*$I$7)+(15*$I$8)+((D67-50)*$I$9)),"ERROR"))))</f>
        <v>0</v>
      </c>
      <c r="F67" s="56"/>
      <c r="G67" s="62">
        <f t="shared" ref="G67" si="21">IF(D67&lt;=10,(D67*$I$11),IF(D67&lt;=35,((10*$I$11)+((D67-10)*$I$12)),IF(D67&lt;=50,((10*$I$11)+(25*$I$12)+((D67-35)*$I$13)),IF(D67&gt;50,((10*$I$11)+(25*$I$12)+(15*$I$13)+((D67-50)*$I$14)),"ERROR"))))</f>
        <v>0</v>
      </c>
      <c r="H67" s="62">
        <f t="shared" ref="H67" si="22">IF(D67&lt;=10,(D67*$I$16),IF(D67&lt;=35,((10*$I$16)+((D67-10)*$I$17)),IF(D67&lt;=50,((10*$I$16)+(25*$I$17)+((D67-35)*$I$18)),IF(D67&gt;50,((10*$I$16)+(25*$I$17)+(15*$I$18)+((D67-50)*$I$19)),"ERROR"))))</f>
        <v>0</v>
      </c>
      <c r="I67" s="62">
        <f t="shared" ref="I67" si="23">IF(D67&lt;=10,(D67*$I$21),IF(D67&lt;=35,((10*$I$21)+((D67-10)*$I$22)),IF(D67&lt;=50,((10*$I$21)+(25*$I$22)+((D67-35)*$I$23)),IF(D67&gt;50,((10*$I$21)+(25*$I$22)+(15*$I$23)+((D67-50)*$I$24)),"ERROR"))))</f>
        <v>0</v>
      </c>
      <c r="K67" s="201" t="s">
        <v>39</v>
      </c>
      <c r="L67" s="201"/>
      <c r="M67" s="201"/>
      <c r="N67" s="201"/>
      <c r="O67" s="201"/>
      <c r="P67" s="201"/>
      <c r="Q67" s="201"/>
      <c r="R67" s="201"/>
      <c r="S67" s="201"/>
    </row>
    <row r="68" spans="1:19" ht="15" customHeight="1" x14ac:dyDescent="0.25">
      <c r="A68" s="225" t="s">
        <v>69</v>
      </c>
      <c r="B68" s="226"/>
      <c r="C68" s="226"/>
      <c r="D68" s="226"/>
      <c r="E68" s="227"/>
      <c r="F68" s="56"/>
      <c r="G68" s="222"/>
      <c r="H68" s="222"/>
      <c r="I68" s="222"/>
      <c r="K68" s="201"/>
      <c r="L68" s="201"/>
      <c r="M68" s="201"/>
      <c r="N68" s="201"/>
      <c r="O68" s="201"/>
      <c r="P68" s="201"/>
      <c r="Q68" s="201"/>
      <c r="R68" s="201"/>
      <c r="S68" s="201"/>
    </row>
    <row r="69" spans="1:19" x14ac:dyDescent="0.25">
      <c r="A69" s="58" t="s">
        <v>70</v>
      </c>
      <c r="B69" s="59">
        <v>15</v>
      </c>
      <c r="C69" s="60">
        <v>0</v>
      </c>
      <c r="D69" s="59">
        <f>B69*C69</f>
        <v>0</v>
      </c>
      <c r="E69" s="61">
        <f>IF(D69&lt;=10,(D69*$I$6),IF(D69&lt;=15,((10*$I$6)+((D69-10)*$I$7)),"ERROR"))</f>
        <v>0</v>
      </c>
      <c r="F69" s="56"/>
      <c r="G69" s="63">
        <f>IF(D69&lt;=10,(D69*$I$11),IF(D69&lt;=15,((10*$I$11)+((D69-10)*$I$12)),"ERROR"))</f>
        <v>0</v>
      </c>
      <c r="H69" s="63">
        <f>IF(D69&lt;=10,(D69*$I$16),IF(D69&lt;=15,((10*$I$16)+((D69-10)*$I$17)),"ERROR"))</f>
        <v>0</v>
      </c>
      <c r="I69" s="63">
        <f>IF(D69&lt;=10,(D69*$I$21),IF(D69&lt;=15,((10*$I$21)+((D69-10)*$I$22)),"ERROR"))</f>
        <v>0</v>
      </c>
      <c r="K69" s="201"/>
      <c r="L69" s="201"/>
      <c r="M69" s="201"/>
      <c r="N69" s="201"/>
      <c r="O69" s="201"/>
      <c r="P69" s="201"/>
      <c r="Q69" s="201"/>
      <c r="R69" s="201"/>
      <c r="S69" s="201"/>
    </row>
    <row r="70" spans="1:19" x14ac:dyDescent="0.25">
      <c r="A70" s="58" t="s">
        <v>71</v>
      </c>
      <c r="B70" s="59">
        <v>40</v>
      </c>
      <c r="C70" s="60">
        <v>0</v>
      </c>
      <c r="D70" s="59">
        <f>B70*C70</f>
        <v>0</v>
      </c>
      <c r="E70" s="61">
        <f>IF(D70&lt;=10,(D70*$I$6),IF(D70&lt;=35,((10*$I$6)+((D70-10)*$I$7)),IF(D70&lt;=40,((10*$I$6)+(25*$I$7)+((D70-35)*$I$8)),"ERROR")))</f>
        <v>0</v>
      </c>
      <c r="F70" s="56"/>
      <c r="G70" s="62">
        <f>IF(D70&lt;=10,(D70*$I$11),IF(D70&lt;=35,((10*$I$11)+((D70-10)*$I$12)),IF(D70&lt;=40,((10*$I$11)+(25*$I$12)+((D70-35)*$I$13)),"ERROR")))</f>
        <v>0</v>
      </c>
      <c r="H70" s="62">
        <f>IF(D70&lt;=10,(D70*$I$16),IF(D70&lt;=35,((10*$I$16)+((D70-10)*$I$17)),IF(D70&lt;=40,((10*$I$16)+(25*$I$17)+((D70-35)*$I$18)),"ERROR")))</f>
        <v>0</v>
      </c>
      <c r="I70" s="62">
        <f>IF(D70&lt;=10,(D70*$I$21),IF(D70&lt;=35,((10*$I$21)+((D70-10)*$I$22)),IF(D70&lt;=40,((10*$I$21)+(25*$I$22)+((D70-35)*$I$23)),"ERROR")))</f>
        <v>0</v>
      </c>
      <c r="K70" s="55" t="s">
        <v>7</v>
      </c>
      <c r="L70" s="55" t="s">
        <v>8</v>
      </c>
      <c r="M70" s="55" t="s">
        <v>9</v>
      </c>
      <c r="N70" s="55" t="s">
        <v>10</v>
      </c>
      <c r="O70" s="2"/>
      <c r="P70" s="2"/>
      <c r="Q70" s="2"/>
      <c r="R70" s="2"/>
      <c r="S70" s="3"/>
    </row>
    <row r="71" spans="1:19" x14ac:dyDescent="0.25">
      <c r="A71" s="225" t="s">
        <v>72</v>
      </c>
      <c r="B71" s="226"/>
      <c r="C71" s="226"/>
      <c r="D71" s="226"/>
      <c r="E71" s="227"/>
      <c r="F71" s="56"/>
      <c r="G71" s="222"/>
      <c r="H71" s="222"/>
      <c r="I71" s="222"/>
      <c r="K71" s="5" t="str">
        <f>IF($D$16&gt;0,"YES","NO")</f>
        <v>NO</v>
      </c>
      <c r="L71" s="5" t="str">
        <f>IF($D$16&gt;10,"YES","NO")</f>
        <v>NO</v>
      </c>
      <c r="M71" s="5" t="str">
        <f>IF($D$16&gt;35,"YES","NO")</f>
        <v>NO</v>
      </c>
      <c r="N71" s="5" t="str">
        <f>IF($D$16&gt;50,"YES","NO")</f>
        <v>NO</v>
      </c>
      <c r="O71" s="2"/>
      <c r="P71" s="2"/>
      <c r="Q71" s="2"/>
      <c r="R71" s="2"/>
      <c r="S71" s="3"/>
    </row>
    <row r="72" spans="1:19" x14ac:dyDescent="0.25">
      <c r="A72" s="58" t="s">
        <v>73</v>
      </c>
      <c r="B72" s="59">
        <v>10</v>
      </c>
      <c r="C72" s="60">
        <v>0</v>
      </c>
      <c r="D72" s="59">
        <f>B72*C72</f>
        <v>0</v>
      </c>
      <c r="E72" s="61">
        <f>IF(D72&lt;=10,(D72*$I$6),"ERROR")</f>
        <v>0</v>
      </c>
      <c r="F72" s="56"/>
      <c r="G72" s="63">
        <f>IF(D72&lt;=10,(D72*$I$11),"ERROR")</f>
        <v>0</v>
      </c>
      <c r="H72" s="63">
        <f>IF(D72&lt;=10,(D72*$I$16),"ERROR")</f>
        <v>0</v>
      </c>
      <c r="I72" s="63">
        <f>IF(D72&lt;=10,(D72*$I$21),"ERROR")</f>
        <v>0</v>
      </c>
      <c r="K72" s="12">
        <f>IF($D$16&lt;=10,($D$16*I21),(10*I21))</f>
        <v>0</v>
      </c>
      <c r="L72" s="12" t="str">
        <f>IF($D$16&lt;=35,IF($D$16&gt;10,(($D$16-10)*I22),"0"),(25*I22))</f>
        <v>0</v>
      </c>
      <c r="M72" s="12" t="str">
        <f>IF($D$16&lt;=50,IF($D$16&gt;35,(($D$16-35)*I23),"0"),(15*I23))</f>
        <v>0</v>
      </c>
      <c r="N72" s="12" t="str">
        <f>IF($D$16&gt;50,(($D$16-50)*I24),"0")</f>
        <v>0</v>
      </c>
      <c r="O72" s="2"/>
      <c r="P72" s="2"/>
      <c r="Q72" s="2"/>
      <c r="R72" s="2"/>
      <c r="S72" s="3"/>
    </row>
    <row r="73" spans="1:19" x14ac:dyDescent="0.25">
      <c r="A73" s="58" t="s">
        <v>74</v>
      </c>
      <c r="B73" s="59">
        <v>30</v>
      </c>
      <c r="C73" s="60">
        <v>0</v>
      </c>
      <c r="D73" s="59">
        <f>B73*C73</f>
        <v>0</v>
      </c>
      <c r="E73" s="61">
        <f>IF(D73&lt;=10,(D73*$I$6),IF(D73&lt;=30,((10*$I$6)+((D73-10)*$I$7)),"ERROR"))</f>
        <v>0</v>
      </c>
      <c r="F73" s="56"/>
      <c r="G73" s="61">
        <f>IF(D73&lt;=10,(D73*$I$11),IF(D73&lt;=30,((10*$I$11)+((D73-10)*$I$12)),"ERROR"))</f>
        <v>0</v>
      </c>
      <c r="H73" s="61">
        <f>IF(D73&lt;=10,(D73*$I$16),IF(D73&lt;=30,((10*$I$16)+((D73-10)*$I$17)),"ERROR"))</f>
        <v>0</v>
      </c>
      <c r="I73" s="61">
        <f>IF(D73&lt;=10,(D73*$I$21),IF(D73&lt;=30,((10*$I$21)+((D73-10)*$I$22)),"ERROR"))</f>
        <v>0</v>
      </c>
      <c r="K73" s="14"/>
      <c r="L73" s="2"/>
      <c r="M73" s="2"/>
      <c r="N73" s="2"/>
      <c r="O73" s="2"/>
      <c r="P73" s="2"/>
      <c r="Q73" s="2"/>
      <c r="R73" s="2"/>
      <c r="S73" s="3"/>
    </row>
    <row r="74" spans="1:19" x14ac:dyDescent="0.25">
      <c r="A74" s="222"/>
      <c r="B74" s="222"/>
      <c r="C74" s="222"/>
      <c r="D74" s="222"/>
      <c r="E74" s="222"/>
      <c r="F74" s="56"/>
      <c r="G74" s="228"/>
      <c r="H74" s="228"/>
      <c r="I74" s="228"/>
      <c r="K74" s="14"/>
      <c r="L74" s="2"/>
      <c r="M74" s="2"/>
      <c r="N74" s="2"/>
      <c r="O74" s="2"/>
      <c r="P74" s="2"/>
      <c r="Q74" s="2"/>
      <c r="R74" s="2"/>
      <c r="S74" s="3"/>
    </row>
    <row r="75" spans="1:19" ht="19.5" thickBot="1" x14ac:dyDescent="0.35">
      <c r="A75" s="224" t="s">
        <v>75</v>
      </c>
      <c r="B75" s="224"/>
      <c r="C75" s="224"/>
      <c r="D75" s="224"/>
      <c r="E75" s="224"/>
      <c r="F75" s="56"/>
      <c r="G75" s="229"/>
      <c r="H75" s="229"/>
      <c r="I75" s="229"/>
      <c r="K75" s="148" t="s">
        <v>24</v>
      </c>
      <c r="L75" s="149"/>
      <c r="M75" s="149"/>
      <c r="N75" s="16">
        <f>SUM(K72:N72)</f>
        <v>0</v>
      </c>
      <c r="O75" s="2"/>
      <c r="P75" s="2"/>
      <c r="Q75" s="2"/>
      <c r="R75" s="2"/>
      <c r="S75" s="3"/>
    </row>
    <row r="76" spans="1:19" ht="15.75" thickTop="1" x14ac:dyDescent="0.25">
      <c r="A76" s="58" t="s">
        <v>76</v>
      </c>
      <c r="B76" s="59">
        <v>40</v>
      </c>
      <c r="C76" s="60">
        <v>0</v>
      </c>
      <c r="D76" s="59">
        <f>B76*C76</f>
        <v>0</v>
      </c>
      <c r="E76" s="61">
        <f>IF(D76&lt;=10,(D76*$I$6),IF(D76&lt;=35,((10*$I$6)+((D76-10)*$I$7)),IF(D76&lt;=40,((10*$I$6)+(25*$I$7)+((D76-35)*$I$8)),"ERROR")))</f>
        <v>0</v>
      </c>
      <c r="F76" s="56"/>
      <c r="G76" s="63">
        <f>IF(D76&lt;=10,(D76*$I$11),IF(D76&lt;=35,((10*$I$11)+((D76-10)*$I$12)),IF(D76&lt;=40,((10*$I$11)+(25*$I$12)+((D76-35)*$I$13)),"ERROR")))</f>
        <v>0</v>
      </c>
      <c r="H76" s="63">
        <f>IF(D76&lt;=10,(D76*$I$16),IF(D76&lt;=35,((10*$I$16)+((D76-10)*$I$17)),IF(D76&lt;=40,((10*$I$16)+(25*$I$17)+((D76-35)*$I$18)),"ERROR")))</f>
        <v>0</v>
      </c>
      <c r="I76" s="63">
        <f>IF(D76&lt;=10,(D76*$I$21),IF(D76&lt;=35,((10*$I$21)+((D76-10)*$I$22)),IF(D76&lt;=40,((10*$I$21)+(25*$I$22)+((D76-35)*$I$23)),"ERROR")))</f>
        <v>0</v>
      </c>
      <c r="K76" s="14"/>
      <c r="L76" s="2"/>
      <c r="M76" s="2"/>
      <c r="N76" s="2"/>
      <c r="O76" s="2"/>
      <c r="P76" s="2"/>
      <c r="Q76" s="2"/>
      <c r="R76" s="2"/>
      <c r="S76" s="3"/>
    </row>
    <row r="77" spans="1:19" ht="15.75" x14ac:dyDescent="0.25">
      <c r="A77" s="58" t="s">
        <v>77</v>
      </c>
      <c r="B77" s="59">
        <v>40</v>
      </c>
      <c r="C77" s="60">
        <v>0</v>
      </c>
      <c r="D77" s="59">
        <f t="shared" ref="D77:D79" si="24">B77*C77</f>
        <v>0</v>
      </c>
      <c r="E77" s="61">
        <f>IF(D77&lt;=10,(D77*$I$6),IF(D77&lt;=35,((10*$I$6)+((D77-10)*$I$7)),IF(D77&lt;=40,((10*$I$6)+(25*$I$7)+((D77-35)*$I$8)),"ERROR")))</f>
        <v>0</v>
      </c>
      <c r="F77" s="56"/>
      <c r="G77" s="61">
        <f>IF(D77&lt;=10,(D77*$I$11),IF(D77&lt;=35,((10*$I$11)+((D77-10)*$I$12)),IF(D77&lt;=40,((10*$I$11)+(25*$I$12)+((D77-35)*$I$13)),"ERROR")))</f>
        <v>0</v>
      </c>
      <c r="H77" s="61">
        <f>IF(D77&lt;=10,(D77*$I$16),IF(D77&lt;=35,((10*$I$16)+((D77-10)*$I$17)),IF(D77&lt;=40,((10*$I$16)+(25*$I$17)+((D77-35)*$I$18)),"ERROR")))</f>
        <v>0</v>
      </c>
      <c r="I77" s="61">
        <f>IF(D77&lt;=10,(D77*$I$21),IF(D77&lt;=35,((10*$I$21)+((D77-10)*$I$22)),IF(D77&lt;=40,((10*$I$21)+(25*$I$22)+((D77-35)*$I$23)),"ERROR")))</f>
        <v>0</v>
      </c>
      <c r="K77" s="202" t="s">
        <v>27</v>
      </c>
      <c r="L77" s="203"/>
      <c r="M77" s="203"/>
      <c r="N77" s="203"/>
      <c r="O77" s="204"/>
      <c r="P77" s="21"/>
      <c r="Q77" s="205" t="s">
        <v>28</v>
      </c>
      <c r="R77" s="206"/>
      <c r="S77" s="207"/>
    </row>
    <row r="78" spans="1:19" x14ac:dyDescent="0.25">
      <c r="A78" s="58" t="s">
        <v>78</v>
      </c>
      <c r="B78" s="59">
        <v>40</v>
      </c>
      <c r="C78" s="60">
        <v>0</v>
      </c>
      <c r="D78" s="59">
        <f t="shared" si="24"/>
        <v>0</v>
      </c>
      <c r="E78" s="61">
        <f>IF(D78&lt;=10,(D78*$I$6),IF(D78&lt;=35,((10*$I$6)+((D78-10)*$I$7)),IF(D78&lt;=40,((10*$I$6)+(25*$I$7)+((D78-35)*$I$8)),"ERROR")))</f>
        <v>0</v>
      </c>
      <c r="F78" s="56"/>
      <c r="G78" s="61">
        <f>IF(D78&lt;=10,(D78*$I$11),IF(D78&lt;=35,((10*$I$11)+((D78-10)*$I$12)),IF(D78&lt;=40,((10*$I$11)+(25*$I$12)+((D78-35)*$I$13)),"ERROR")))</f>
        <v>0</v>
      </c>
      <c r="H78" s="61">
        <f>IF(D78&lt;=10,(D78*$I$16),IF(D78&lt;=35,((10*$I$16)+((D78-10)*$I$17)),IF(D78&lt;=40,((10*$I$16)+(25*$I$17)+((D78-35)*$I$18)),"ERROR")))</f>
        <v>0</v>
      </c>
      <c r="I78" s="61">
        <f>IF(D78&lt;=10,(D78*$I$21),IF(D78&lt;=35,((10*$I$21)+((D78-10)*$I$22)),IF(D78&lt;=40,((10*$I$21)+(25*$I$22)+((D78-35)*$I$23)),"ERROR")))</f>
        <v>0</v>
      </c>
      <c r="K78" s="49" t="s">
        <v>2</v>
      </c>
      <c r="L78" s="49" t="s">
        <v>3</v>
      </c>
      <c r="M78" s="49" t="s">
        <v>30</v>
      </c>
      <c r="N78" s="49" t="s">
        <v>31</v>
      </c>
      <c r="O78" s="49" t="s">
        <v>5</v>
      </c>
      <c r="P78" s="24"/>
      <c r="Q78" s="49" t="s">
        <v>2</v>
      </c>
      <c r="R78" s="208" t="s">
        <v>32</v>
      </c>
      <c r="S78" s="209"/>
    </row>
    <row r="79" spans="1:19" x14ac:dyDescent="0.25">
      <c r="A79" s="58" t="s">
        <v>79</v>
      </c>
      <c r="B79" s="59">
        <v>50</v>
      </c>
      <c r="C79" s="60">
        <v>0</v>
      </c>
      <c r="D79" s="59">
        <f t="shared" si="24"/>
        <v>0</v>
      </c>
      <c r="E79" s="61">
        <f>IF(D79&lt;=10,(D79*$I$6),IF(D79&lt;=35,((10*$I$6)+((D79-10)*$I$7)),IF(D79&lt;=50,((10*$I$6)+(25*$I$7)+((D79-35)*$I$8)),"ERROR")))</f>
        <v>0</v>
      </c>
      <c r="F79" s="56"/>
      <c r="G79" s="61">
        <f>IF(D79&lt;=10,(D79*$I$11),IF(D79&lt;=35,((10*$I$11)+((D79-10)*$I$12)),IF(D79&lt;=50,((10*$I$11)+(25*$I$12)+((D79-35)*$I$13)),"ERROR")))</f>
        <v>0</v>
      </c>
      <c r="H79" s="61">
        <f>IF(D79&lt;=10,(D79*$I$16),IF(D79&lt;=35,((10*$I$16)+((D79-10)*$I$17)),IF(D79&lt;=50,((10*$I$16)+(25*$I$17)+((D79-35)*$I$18)),"ERROR")))</f>
        <v>0</v>
      </c>
      <c r="I79" s="61">
        <f>IF(D79&lt;=10,(D79*$I$21),IF(D79&lt;=35,((10*$I$21)+((D79-10)*$I$22)),IF(D79&lt;=50,((10*$I$21)+(25*$I$22)+((D79-35)*$I$23)),"ERROR")))</f>
        <v>0</v>
      </c>
      <c r="K79" s="4" t="s">
        <v>11</v>
      </c>
      <c r="L79" s="5">
        <v>12</v>
      </c>
      <c r="M79" s="6">
        <v>0</v>
      </c>
      <c r="N79" s="7">
        <f>TRUNC((L79*M79),4)</f>
        <v>0</v>
      </c>
      <c r="O79" s="26">
        <f>IF(N79&lt;=10,(N79*I21),((10*I21)+(2*I22)))</f>
        <v>0</v>
      </c>
      <c r="P79" s="27"/>
      <c r="Q79" s="4" t="s">
        <v>11</v>
      </c>
      <c r="R79" s="197">
        <f>O79*2</f>
        <v>0</v>
      </c>
      <c r="S79" s="198"/>
    </row>
    <row r="80" spans="1:19" x14ac:dyDescent="0.25">
      <c r="A80" s="222"/>
      <c r="B80" s="222"/>
      <c r="C80" s="222"/>
      <c r="D80" s="222"/>
      <c r="E80" s="222"/>
      <c r="F80" s="56"/>
      <c r="G80" s="228"/>
      <c r="H80" s="228"/>
      <c r="I80" s="228"/>
      <c r="K80" s="4" t="s">
        <v>15</v>
      </c>
      <c r="L80" s="5">
        <v>8</v>
      </c>
      <c r="M80" s="6">
        <f>$C$29</f>
        <v>0</v>
      </c>
      <c r="N80" s="7">
        <f t="shared" ref="N80:N81" si="25">TRUNC((L80*M80),4)</f>
        <v>0</v>
      </c>
      <c r="O80" s="26">
        <f>N80*I21</f>
        <v>0</v>
      </c>
      <c r="P80" s="27"/>
      <c r="Q80" s="4" t="s">
        <v>15</v>
      </c>
      <c r="R80" s="197">
        <f t="shared" ref="R80:R83" si="26">O80*2</f>
        <v>0</v>
      </c>
      <c r="S80" s="198"/>
    </row>
    <row r="81" spans="1:19" ht="18.75" x14ac:dyDescent="0.3">
      <c r="A81" s="224" t="s">
        <v>80</v>
      </c>
      <c r="B81" s="224"/>
      <c r="C81" s="224"/>
      <c r="D81" s="224"/>
      <c r="E81" s="224"/>
      <c r="F81" s="56"/>
      <c r="G81" s="229"/>
      <c r="H81" s="229"/>
      <c r="I81" s="229"/>
      <c r="K81" s="4" t="s">
        <v>18</v>
      </c>
      <c r="L81" s="5">
        <v>7</v>
      </c>
      <c r="M81" s="6">
        <f>$C$30</f>
        <v>0</v>
      </c>
      <c r="N81" s="7">
        <f t="shared" si="25"/>
        <v>0</v>
      </c>
      <c r="O81" s="26">
        <f>N81*I21</f>
        <v>0</v>
      </c>
      <c r="P81" s="27"/>
      <c r="Q81" s="4" t="s">
        <v>18</v>
      </c>
      <c r="R81" s="197">
        <f t="shared" si="26"/>
        <v>0</v>
      </c>
      <c r="S81" s="198"/>
    </row>
    <row r="82" spans="1:19" x14ac:dyDescent="0.25">
      <c r="A82" s="58" t="s">
        <v>81</v>
      </c>
      <c r="B82" s="59">
        <v>35</v>
      </c>
      <c r="C82" s="60">
        <v>0</v>
      </c>
      <c r="D82" s="59">
        <f>B82*C82</f>
        <v>0</v>
      </c>
      <c r="E82" s="61">
        <f>IF(D82&lt;=10,(D82*$I$6),IF(D82&lt;=35,((10*$I$6)+((D82-10)*$I$7)),"ERROR"))</f>
        <v>0</v>
      </c>
      <c r="F82" s="56"/>
      <c r="G82" s="63">
        <f>IF(D82&lt;=10,(D82*$I$11),IF(D82&lt;=35,((10*$I$11)+((D82-10)*$I$12)),"ERROR"))</f>
        <v>0</v>
      </c>
      <c r="H82" s="63">
        <f>IF(D82&lt;=10,(D82*$I$16),IF(D82&lt;=35,((10*$I$16)+((D82-10)*$I$17)),"ERROR"))</f>
        <v>0</v>
      </c>
      <c r="I82" s="63">
        <f>IF(D82&lt;=10,(D82*$I$21),IF(D82&lt;=35,((10*$I$21)+((D82-10)*$I$22)),"ERROR"))</f>
        <v>0</v>
      </c>
      <c r="K82" s="4" t="s">
        <v>20</v>
      </c>
      <c r="L82" s="5">
        <v>6</v>
      </c>
      <c r="M82" s="6">
        <f>$C$31</f>
        <v>0</v>
      </c>
      <c r="N82" s="7">
        <f>ROUND((L82*M82),1)</f>
        <v>0</v>
      </c>
      <c r="O82" s="26">
        <f>N82*I21</f>
        <v>0</v>
      </c>
      <c r="P82" s="27"/>
      <c r="Q82" s="4" t="s">
        <v>20</v>
      </c>
      <c r="R82" s="197">
        <f t="shared" si="26"/>
        <v>0</v>
      </c>
      <c r="S82" s="198"/>
    </row>
    <row r="83" spans="1:19" x14ac:dyDescent="0.25">
      <c r="A83" s="58" t="s">
        <v>82</v>
      </c>
      <c r="B83" s="59">
        <v>35</v>
      </c>
      <c r="C83" s="60">
        <v>0</v>
      </c>
      <c r="D83" s="59">
        <f t="shared" ref="D83:D85" si="27">B83*C83</f>
        <v>0</v>
      </c>
      <c r="E83" s="61">
        <f t="shared" ref="E83:E84" si="28">IF(D83&lt;=10,(D83*$I$6),IF(D83&lt;=35,((10*$I$6)+((D83-10)*$I$7)),"ERROR"))</f>
        <v>0</v>
      </c>
      <c r="F83" s="56"/>
      <c r="G83" s="61">
        <f>IF(D83&lt;=10,(D83*$I$11),IF(D83&lt;=35,((10*$I$11)+((D83-10)*$I$12)),"ERROR"))</f>
        <v>0</v>
      </c>
      <c r="H83" s="61">
        <f>IF(D83&lt;=10,(D83*$I$16),IF(D83&lt;=35,((10*$I$16)+((D83-10)*$I$17)),"ERROR"))</f>
        <v>0</v>
      </c>
      <c r="I83" s="61">
        <f>IF(D83&lt;=10,(D83*$I$21),IF(D83&lt;=35,((10*$I$21)+((D83-10)*$I$22)),"ERROR"))</f>
        <v>0</v>
      </c>
      <c r="K83" s="4" t="s">
        <v>22</v>
      </c>
      <c r="L83" s="5">
        <v>4</v>
      </c>
      <c r="M83" s="6">
        <f>$C$32</f>
        <v>0</v>
      </c>
      <c r="N83" s="7">
        <f t="shared" ref="N83" si="29">TRUNC((L83*M83),4)</f>
        <v>0</v>
      </c>
      <c r="O83" s="26">
        <f>N83*I21</f>
        <v>0</v>
      </c>
      <c r="P83" s="27"/>
      <c r="Q83" s="4" t="s">
        <v>22</v>
      </c>
      <c r="R83" s="197">
        <f t="shared" si="26"/>
        <v>0</v>
      </c>
      <c r="S83" s="198"/>
    </row>
    <row r="84" spans="1:19" ht="15.75" thickBot="1" x14ac:dyDescent="0.3">
      <c r="A84" s="58" t="s">
        <v>83</v>
      </c>
      <c r="B84" s="59">
        <v>35</v>
      </c>
      <c r="C84" s="60">
        <v>0</v>
      </c>
      <c r="D84" s="59">
        <f t="shared" si="27"/>
        <v>0</v>
      </c>
      <c r="E84" s="61">
        <f t="shared" si="28"/>
        <v>0</v>
      </c>
      <c r="F84" s="56"/>
      <c r="G84" s="61">
        <f>IF(D84&lt;=10,(D84*$I$11),IF(D84&lt;=35,((10*$I$11)+((D84-10)*$I$12)),"ERROR"))</f>
        <v>0</v>
      </c>
      <c r="H84" s="61">
        <f>IF(D84&lt;=10,(D84*$I$16),IF(D84&lt;=35,((10*$I$16)+((D84-10)*$I$17)),"ERROR"))</f>
        <v>0</v>
      </c>
      <c r="I84" s="61">
        <f>IF(D84&lt;=10,(D84*$I$21),IF(D84&lt;=35,((10*$I$21)+((D84-10)*$I$22)),"ERROR"))</f>
        <v>0</v>
      </c>
      <c r="K84" s="28" t="s">
        <v>5</v>
      </c>
      <c r="L84" s="29" t="s">
        <v>25</v>
      </c>
      <c r="M84" s="29" t="s">
        <v>25</v>
      </c>
      <c r="N84" s="29" t="s">
        <v>25</v>
      </c>
      <c r="O84" s="30">
        <f>SUM(O79:O83)</f>
        <v>0</v>
      </c>
      <c r="P84" s="2"/>
      <c r="Q84" s="2"/>
      <c r="R84" s="2"/>
      <c r="S84" s="3"/>
    </row>
    <row r="85" spans="1:19" ht="15.75" thickTop="1" x14ac:dyDescent="0.25">
      <c r="A85" s="58" t="s">
        <v>84</v>
      </c>
      <c r="B85" s="59">
        <v>45</v>
      </c>
      <c r="C85" s="60">
        <v>0</v>
      </c>
      <c r="D85" s="59">
        <f t="shared" si="27"/>
        <v>0</v>
      </c>
      <c r="E85" s="61">
        <f>IF(D85&lt;=10,(D85*$I$6),IF(D85&lt;=35,((10*$I$6)+((D85-10)*$I$7)),IF(D85&lt;=45,((10*$I$6)+(25*$I$7)+((D85-35)*$I$8)),"ERROR")))</f>
        <v>0</v>
      </c>
      <c r="F85" s="56"/>
      <c r="G85" s="61">
        <f>IF(D85&lt;=10,(D85*$I$11),IF(D85&lt;=35,((10*$I$11)+((D85-10)*$I$12)),IF(D85&lt;=45,((10*$I$11)+(25*$I$12)+((D85-35)*$I$13)),"ERROR")))</f>
        <v>0</v>
      </c>
      <c r="H85" s="61">
        <f>IF(D85&lt;=10,(D85*$I$16),IF(D85&lt;=35,((10*$I$16)+((D85-10)*$I$17)),IF(D85&lt;=45,((10*$I$16)+(25*$I$17)+((D85-35)*$I$18)),"ERROR")))</f>
        <v>0</v>
      </c>
      <c r="I85" s="61">
        <f>IF(D85&lt;=10,(D85*$I$21),IF(D85&lt;=35,((10*$I$21)+((D85-10)*$I$22)),IF(D85&lt;=45,((10*$I$21)+(25*$I$22)+((D85-35)*$I$23)),"ERROR")))</f>
        <v>0</v>
      </c>
      <c r="K85" s="14"/>
      <c r="L85" s="2"/>
      <c r="M85" s="2"/>
      <c r="N85" s="2"/>
      <c r="O85" s="2"/>
      <c r="P85" s="2"/>
      <c r="Q85" s="2"/>
      <c r="R85" s="2"/>
      <c r="S85" s="3"/>
    </row>
    <row r="86" spans="1:19" ht="15.75" thickBot="1" x14ac:dyDescent="0.3">
      <c r="K86" s="148" t="s">
        <v>36</v>
      </c>
      <c r="L86" s="149"/>
      <c r="M86" s="149"/>
      <c r="N86" s="36">
        <f>SUM(N75+O84)</f>
        <v>0</v>
      </c>
      <c r="O86" s="2"/>
      <c r="P86" s="2"/>
      <c r="Q86" s="2"/>
      <c r="R86" s="2"/>
      <c r="S86" s="3"/>
    </row>
    <row r="87" spans="1:19" ht="15.75" thickTop="1" x14ac:dyDescent="0.25">
      <c r="K87" s="14"/>
      <c r="L87" s="2"/>
      <c r="M87" s="2"/>
      <c r="N87" s="2"/>
      <c r="O87" s="2"/>
      <c r="P87" s="2"/>
      <c r="Q87" s="2"/>
      <c r="R87" s="2"/>
      <c r="S87" s="3"/>
    </row>
    <row r="88" spans="1:19" x14ac:dyDescent="0.25">
      <c r="K88" s="14"/>
      <c r="S88" s="3"/>
    </row>
    <row r="89" spans="1:19" x14ac:dyDescent="0.25">
      <c r="K89" s="32"/>
      <c r="S89" s="34"/>
    </row>
    <row r="90" spans="1:19" ht="15.75" x14ac:dyDescent="0.25">
      <c r="K90" s="199" t="s">
        <v>40</v>
      </c>
      <c r="L90" s="199"/>
      <c r="M90" s="199"/>
      <c r="N90" s="199"/>
      <c r="O90" s="199"/>
      <c r="Q90" s="200" t="s">
        <v>28</v>
      </c>
      <c r="R90" s="200"/>
      <c r="S90" s="200"/>
    </row>
    <row r="91" spans="1:19" x14ac:dyDescent="0.25">
      <c r="K91" s="40" t="s">
        <v>41</v>
      </c>
      <c r="L91" s="40" t="s">
        <v>3</v>
      </c>
      <c r="M91" s="40" t="s">
        <v>30</v>
      </c>
      <c r="N91" s="40" t="s">
        <v>42</v>
      </c>
      <c r="O91" s="40" t="s">
        <v>5</v>
      </c>
      <c r="Q91" s="49" t="s">
        <v>41</v>
      </c>
      <c r="R91" s="154" t="s">
        <v>32</v>
      </c>
      <c r="S91" s="154"/>
    </row>
    <row r="92" spans="1:19" x14ac:dyDescent="0.25">
      <c r="K92" s="4" t="s">
        <v>43</v>
      </c>
      <c r="L92" s="5">
        <v>12</v>
      </c>
      <c r="M92" s="52">
        <f>$C$42</f>
        <v>0</v>
      </c>
      <c r="N92" s="5">
        <f>L92*M92</f>
        <v>0</v>
      </c>
      <c r="O92" s="44">
        <f>IF(N92&lt;=10,(N92*I21),((10*I21)+(2*I22)))</f>
        <v>0</v>
      </c>
      <c r="Q92" s="4" t="s">
        <v>43</v>
      </c>
      <c r="R92" s="197">
        <f>O92*2</f>
        <v>0</v>
      </c>
      <c r="S92" s="198"/>
    </row>
    <row r="93" spans="1:19" x14ac:dyDescent="0.25">
      <c r="K93" s="4" t="s">
        <v>44</v>
      </c>
      <c r="L93" s="5">
        <v>6</v>
      </c>
      <c r="M93" s="52">
        <f>$C$43</f>
        <v>0</v>
      </c>
      <c r="N93" s="5">
        <f t="shared" ref="N93:N96" si="30">L93*M93</f>
        <v>0</v>
      </c>
      <c r="O93" s="44">
        <f>N93*I21</f>
        <v>0</v>
      </c>
      <c r="Q93" s="4" t="s">
        <v>44</v>
      </c>
      <c r="R93" s="197">
        <f t="shared" ref="R93:R96" si="31">O93*2</f>
        <v>0</v>
      </c>
      <c r="S93" s="198"/>
    </row>
    <row r="94" spans="1:19" x14ac:dyDescent="0.25">
      <c r="K94" s="4" t="s">
        <v>45</v>
      </c>
      <c r="L94" s="5">
        <v>4</v>
      </c>
      <c r="M94" s="52">
        <f>$C$44</f>
        <v>0</v>
      </c>
      <c r="N94" s="5">
        <f t="shared" si="30"/>
        <v>0</v>
      </c>
      <c r="O94" s="44">
        <f>N94*I21</f>
        <v>0</v>
      </c>
      <c r="Q94" s="4" t="s">
        <v>45</v>
      </c>
      <c r="R94" s="197">
        <f t="shared" si="31"/>
        <v>0</v>
      </c>
      <c r="S94" s="198"/>
    </row>
    <row r="95" spans="1:19" x14ac:dyDescent="0.25">
      <c r="K95" s="4" t="s">
        <v>46</v>
      </c>
      <c r="L95" s="5">
        <v>3</v>
      </c>
      <c r="M95" s="52">
        <f>$C$45</f>
        <v>0</v>
      </c>
      <c r="N95" s="5">
        <f t="shared" si="30"/>
        <v>0</v>
      </c>
      <c r="O95" s="44">
        <f>N95*I21</f>
        <v>0</v>
      </c>
      <c r="Q95" s="4" t="s">
        <v>46</v>
      </c>
      <c r="R95" s="197">
        <f t="shared" si="31"/>
        <v>0</v>
      </c>
      <c r="S95" s="198"/>
    </row>
    <row r="96" spans="1:19" x14ac:dyDescent="0.25">
      <c r="K96" s="4" t="s">
        <v>47</v>
      </c>
      <c r="L96" s="5">
        <v>2</v>
      </c>
      <c r="M96" s="52">
        <f>$C$46</f>
        <v>0</v>
      </c>
      <c r="N96" s="5">
        <f t="shared" si="30"/>
        <v>0</v>
      </c>
      <c r="O96" s="44">
        <f>N96*I21</f>
        <v>0</v>
      </c>
      <c r="Q96" s="4" t="s">
        <v>47</v>
      </c>
      <c r="R96" s="197">
        <f t="shared" si="31"/>
        <v>0</v>
      </c>
      <c r="S96" s="198"/>
    </row>
    <row r="97" spans="11:19" ht="15.75" thickBot="1" x14ac:dyDescent="0.3">
      <c r="K97" s="53" t="s">
        <v>5</v>
      </c>
      <c r="L97" s="29" t="s">
        <v>25</v>
      </c>
      <c r="M97" s="29" t="s">
        <v>25</v>
      </c>
      <c r="N97" s="29" t="s">
        <v>25</v>
      </c>
      <c r="O97" s="47">
        <f>SUM(O92:O96)</f>
        <v>0</v>
      </c>
      <c r="Q97" s="53" t="s">
        <v>5</v>
      </c>
      <c r="R97" s="195">
        <f>SUM(R92:S96)</f>
        <v>0</v>
      </c>
      <c r="S97" s="196"/>
    </row>
    <row r="98" spans="11:19" ht="15.75" thickTop="1" x14ac:dyDescent="0.25">
      <c r="K98" s="32"/>
      <c r="L98" s="33"/>
      <c r="M98" s="33"/>
      <c r="N98" s="33"/>
      <c r="O98" s="33"/>
      <c r="P98" s="33"/>
      <c r="Q98" s="33"/>
      <c r="R98" s="33"/>
      <c r="S98" s="34"/>
    </row>
  </sheetData>
  <sheetProtection algorithmName="SHA-512" hashValue="wbkUtE7pijjVgcC2VYz2gK8Nl66krp9pEz8m6Ydsrka54D+DCSQRAbCYEmq0MUGjU0QFxWJuoQFYppoq4iv9SA==" saltValue="I/IQT+pRGOFbs8dDgULIMQ==" spinCount="100000" sheet="1" objects="1" scenarios="1" selectLockedCells="1"/>
  <protectedRanges>
    <protectedRange sqref="C28:C32 C42:C46 M26:M30 M59:M63 M92:M96" name="Range2"/>
    <protectedRange sqref="C5:C9" name="Range1"/>
  </protectedRanges>
  <mergeCells count="99">
    <mergeCell ref="R97:S97"/>
    <mergeCell ref="R82:S82"/>
    <mergeCell ref="R83:S83"/>
    <mergeCell ref="K86:M86"/>
    <mergeCell ref="K90:O90"/>
    <mergeCell ref="Q90:S90"/>
    <mergeCell ref="R91:S91"/>
    <mergeCell ref="R92:S92"/>
    <mergeCell ref="R93:S93"/>
    <mergeCell ref="R94:S94"/>
    <mergeCell ref="R95:S95"/>
    <mergeCell ref="R96:S96"/>
    <mergeCell ref="K77:O77"/>
    <mergeCell ref="Q77:S77"/>
    <mergeCell ref="R78:S78"/>
    <mergeCell ref="R79:S79"/>
    <mergeCell ref="A80:E80"/>
    <mergeCell ref="G80:I81"/>
    <mergeCell ref="R80:S80"/>
    <mergeCell ref="A81:E81"/>
    <mergeCell ref="R81:S81"/>
    <mergeCell ref="K75:M75"/>
    <mergeCell ref="A64:E64"/>
    <mergeCell ref="G64:I64"/>
    <mergeCell ref="R64:S64"/>
    <mergeCell ref="A65:E65"/>
    <mergeCell ref="K67:S69"/>
    <mergeCell ref="A68:E68"/>
    <mergeCell ref="G68:I68"/>
    <mergeCell ref="A71:E71"/>
    <mergeCell ref="G71:I71"/>
    <mergeCell ref="A74:E74"/>
    <mergeCell ref="G74:I75"/>
    <mergeCell ref="A75:E75"/>
    <mergeCell ref="A63:E63"/>
    <mergeCell ref="G63:I63"/>
    <mergeCell ref="R63:S63"/>
    <mergeCell ref="A50:I52"/>
    <mergeCell ref="R50:S50"/>
    <mergeCell ref="A53:E53"/>
    <mergeCell ref="G53:I53"/>
    <mergeCell ref="K53:M53"/>
    <mergeCell ref="K57:O57"/>
    <mergeCell ref="Q57:S57"/>
    <mergeCell ref="R58:S58"/>
    <mergeCell ref="R59:S59"/>
    <mergeCell ref="R60:S60"/>
    <mergeCell ref="R61:S61"/>
    <mergeCell ref="R62:S62"/>
    <mergeCell ref="R49:S49"/>
    <mergeCell ref="H43:I43"/>
    <mergeCell ref="H44:I44"/>
    <mergeCell ref="K44:O44"/>
    <mergeCell ref="Q44:S44"/>
    <mergeCell ref="H45:I45"/>
    <mergeCell ref="R45:S45"/>
    <mergeCell ref="H46:I46"/>
    <mergeCell ref="R46:S46"/>
    <mergeCell ref="H47:I47"/>
    <mergeCell ref="R47:S47"/>
    <mergeCell ref="R48:S48"/>
    <mergeCell ref="A35:C35"/>
    <mergeCell ref="A40:E40"/>
    <mergeCell ref="G40:I40"/>
    <mergeCell ref="H41:I41"/>
    <mergeCell ref="H42:I42"/>
    <mergeCell ref="K42:M42"/>
    <mergeCell ref="H30:I30"/>
    <mergeCell ref="R30:S30"/>
    <mergeCell ref="H31:I31"/>
    <mergeCell ref="R31:S31"/>
    <mergeCell ref="H32:I32"/>
    <mergeCell ref="K34:S36"/>
    <mergeCell ref="H27:I27"/>
    <mergeCell ref="R27:S27"/>
    <mergeCell ref="H28:I28"/>
    <mergeCell ref="R28:S28"/>
    <mergeCell ref="H29:I29"/>
    <mergeCell ref="R29:S29"/>
    <mergeCell ref="A26:E26"/>
    <mergeCell ref="G26:I26"/>
    <mergeCell ref="R26:S26"/>
    <mergeCell ref="R12:S12"/>
    <mergeCell ref="R13:S13"/>
    <mergeCell ref="R14:S14"/>
    <mergeCell ref="R15:S15"/>
    <mergeCell ref="R16:S16"/>
    <mergeCell ref="R17:S17"/>
    <mergeCell ref="K20:M20"/>
    <mergeCell ref="A24:C24"/>
    <mergeCell ref="K24:O24"/>
    <mergeCell ref="Q24:S24"/>
    <mergeCell ref="R25:S25"/>
    <mergeCell ref="A1:I3"/>
    <mergeCell ref="K1:S3"/>
    <mergeCell ref="G4:I4"/>
    <mergeCell ref="K9:M9"/>
    <mergeCell ref="K11:O11"/>
    <mergeCell ref="Q11:S11"/>
  </mergeCells>
  <conditionalFormatting sqref="A20:D20">
    <cfRule type="cellIs" dxfId="91" priority="58" operator="equal">
      <formula>"NO"</formula>
    </cfRule>
    <cfRule type="cellIs" dxfId="90" priority="59" operator="equal">
      <formula>"YES"</formula>
    </cfRule>
  </conditionalFormatting>
  <conditionalFormatting sqref="N5">
    <cfRule type="cellIs" dxfId="89" priority="52" operator="equal">
      <formula>"NO"</formula>
    </cfRule>
    <cfRule type="cellIs" dxfId="88" priority="53" operator="equal">
      <formula>"YES"</formula>
    </cfRule>
  </conditionalFormatting>
  <conditionalFormatting sqref="K5:L5">
    <cfRule type="cellIs" dxfId="87" priority="56" operator="equal">
      <formula>"NO"</formula>
    </cfRule>
    <cfRule type="cellIs" dxfId="86" priority="57" operator="equal">
      <formula>"YES"</formula>
    </cfRule>
  </conditionalFormatting>
  <conditionalFormatting sqref="M5">
    <cfRule type="cellIs" dxfId="85" priority="54" operator="equal">
      <formula>"NO"</formula>
    </cfRule>
    <cfRule type="cellIs" dxfId="84" priority="55" operator="equal">
      <formula>"YES"</formula>
    </cfRule>
  </conditionalFormatting>
  <conditionalFormatting sqref="N38">
    <cfRule type="cellIs" dxfId="83" priority="46" operator="equal">
      <formula>"NO"</formula>
    </cfRule>
    <cfRule type="cellIs" dxfId="82" priority="47" operator="equal">
      <formula>"YES"</formula>
    </cfRule>
  </conditionalFormatting>
  <conditionalFormatting sqref="K38:L38">
    <cfRule type="cellIs" dxfId="81" priority="50" operator="equal">
      <formula>"NO"</formula>
    </cfRule>
    <cfRule type="cellIs" dxfId="80" priority="51" operator="equal">
      <formula>"YES"</formula>
    </cfRule>
  </conditionalFormatting>
  <conditionalFormatting sqref="M38">
    <cfRule type="cellIs" dxfId="79" priority="48" operator="equal">
      <formula>"NO"</formula>
    </cfRule>
    <cfRule type="cellIs" dxfId="78" priority="49" operator="equal">
      <formula>"YES"</formula>
    </cfRule>
  </conditionalFormatting>
  <conditionalFormatting sqref="N71">
    <cfRule type="cellIs" dxfId="77" priority="40" operator="equal">
      <formula>"NO"</formula>
    </cfRule>
    <cfRule type="cellIs" dxfId="76" priority="41" operator="equal">
      <formula>"YES"</formula>
    </cfRule>
  </conditionalFormatting>
  <conditionalFormatting sqref="K71:L71">
    <cfRule type="cellIs" dxfId="75" priority="44" operator="equal">
      <formula>"NO"</formula>
    </cfRule>
    <cfRule type="cellIs" dxfId="74" priority="45" operator="equal">
      <formula>"YES"</formula>
    </cfRule>
  </conditionalFormatting>
  <conditionalFormatting sqref="M71">
    <cfRule type="cellIs" dxfId="73" priority="42" operator="equal">
      <formula>"NO"</formula>
    </cfRule>
    <cfRule type="cellIs" dxfId="72" priority="43" operator="equal">
      <formula>"YES"</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9" operator="containsText" id="{E29A991B-F700-46EC-8228-EF3BBA289040}">
            <xm:f>NOT(ISERROR(SEARCH("INVALID",D16)))</xm:f>
            <xm:f>"INVALID"</xm:f>
            <x14:dxf>
              <fill>
                <patternFill>
                  <bgColor rgb="FFFF0000"/>
                </patternFill>
              </fill>
            </x14:dxf>
          </x14:cfRule>
          <xm:sqref>D16</xm:sqref>
        </x14:conditionalFormatting>
        <x14:conditionalFormatting xmlns:xm="http://schemas.microsoft.com/office/excel/2006/main">
          <x14:cfRule type="containsText" priority="38" operator="containsText" id="{C45BE30A-6623-4978-9F01-DFF6A26CF464}">
            <xm:f>NOT(ISERROR(SEARCH("ERROR",E55)))</xm:f>
            <xm:f>"ERROR"</xm:f>
            <x14:dxf>
              <fill>
                <patternFill>
                  <bgColor rgb="FFFF0000"/>
                </patternFill>
              </fill>
            </x14:dxf>
          </x14:cfRule>
          <xm:sqref>E55:E62 E66:E67 E69:E70 E72:E73 E76:E79 E82:E85</xm:sqref>
        </x14:conditionalFormatting>
        <x14:conditionalFormatting xmlns:xm="http://schemas.microsoft.com/office/excel/2006/main">
          <x14:cfRule type="containsText" priority="37" operator="containsText" id="{55836899-9871-43AC-8087-76D64B779B29}">
            <xm:f>NOT(ISERROR(SEARCH("ERROR",G68)))</xm:f>
            <xm:f>"ERROR"</xm:f>
            <x14:dxf>
              <fill>
                <patternFill>
                  <bgColor rgb="FFFF0000"/>
                </patternFill>
              </fill>
            </x14:dxf>
          </x14:cfRule>
          <xm:sqref>G68 G71</xm:sqref>
        </x14:conditionalFormatting>
        <x14:conditionalFormatting xmlns:xm="http://schemas.microsoft.com/office/excel/2006/main">
          <x14:cfRule type="containsText" priority="36" operator="containsText" id="{9FB48A70-4D5A-4808-B697-F5187A55E57A}">
            <xm:f>NOT(ISERROR(SEARCH("ERROR",G55)))</xm:f>
            <xm:f>"ERROR"</xm:f>
            <x14:dxf>
              <fill>
                <patternFill>
                  <bgColor rgb="FFFF0000"/>
                </patternFill>
              </fill>
            </x14:dxf>
          </x14:cfRule>
          <xm:sqref>G55:G62</xm:sqref>
        </x14:conditionalFormatting>
        <x14:conditionalFormatting xmlns:xm="http://schemas.microsoft.com/office/excel/2006/main">
          <x14:cfRule type="containsText" priority="35" operator="containsText" id="{E13B245B-6FA9-4740-A507-441AE298D588}">
            <xm:f>NOT(ISERROR(SEARCH("ERROR",H55)))</xm:f>
            <xm:f>"ERROR"</xm:f>
            <x14:dxf>
              <fill>
                <patternFill>
                  <bgColor rgb="FFFF0000"/>
                </patternFill>
              </fill>
            </x14:dxf>
          </x14:cfRule>
          <xm:sqref>H55:I62</xm:sqref>
        </x14:conditionalFormatting>
        <x14:conditionalFormatting xmlns:xm="http://schemas.microsoft.com/office/excel/2006/main">
          <x14:cfRule type="containsText" priority="34" operator="containsText" id="{BCE70AEE-BB43-43EA-9D8E-B2B1AA26DF8B}">
            <xm:f>NOT(ISERROR(SEARCH("ERROR",G67)))</xm:f>
            <xm:f>"ERROR"</xm:f>
            <x14:dxf>
              <fill>
                <patternFill>
                  <bgColor rgb="FFFF0000"/>
                </patternFill>
              </fill>
            </x14:dxf>
          </x14:cfRule>
          <xm:sqref>G67</xm:sqref>
        </x14:conditionalFormatting>
        <x14:conditionalFormatting xmlns:xm="http://schemas.microsoft.com/office/excel/2006/main">
          <x14:cfRule type="containsText" priority="33" operator="containsText" id="{4A410242-9E9A-4B21-9DAC-3681AC024A94}">
            <xm:f>NOT(ISERROR(SEARCH("ERROR",H67)))</xm:f>
            <xm:f>"ERROR"</xm:f>
            <x14:dxf>
              <fill>
                <patternFill>
                  <bgColor rgb="FFFF0000"/>
                </patternFill>
              </fill>
            </x14:dxf>
          </x14:cfRule>
          <xm:sqref>H67</xm:sqref>
        </x14:conditionalFormatting>
        <x14:conditionalFormatting xmlns:xm="http://schemas.microsoft.com/office/excel/2006/main">
          <x14:cfRule type="containsText" priority="32" operator="containsText" id="{764AEF53-55A5-44A7-BFBA-0206A3EC403F}">
            <xm:f>NOT(ISERROR(SEARCH("ERROR",I67)))</xm:f>
            <xm:f>"ERROR"</xm:f>
            <x14:dxf>
              <fill>
                <patternFill>
                  <bgColor rgb="FFFF0000"/>
                </patternFill>
              </fill>
            </x14:dxf>
          </x14:cfRule>
          <xm:sqref>I67</xm:sqref>
        </x14:conditionalFormatting>
        <x14:conditionalFormatting xmlns:xm="http://schemas.microsoft.com/office/excel/2006/main">
          <x14:cfRule type="containsText" priority="31" operator="containsText" id="{0C57DBBA-3C4B-436B-8A76-3580A465D05E}">
            <xm:f>NOT(ISERROR(SEARCH("ERROR",G66)))</xm:f>
            <xm:f>"ERROR"</xm:f>
            <x14:dxf>
              <fill>
                <patternFill>
                  <bgColor rgb="FFFF0000"/>
                </patternFill>
              </fill>
            </x14:dxf>
          </x14:cfRule>
          <xm:sqref>G66:I66</xm:sqref>
        </x14:conditionalFormatting>
        <x14:conditionalFormatting xmlns:xm="http://schemas.microsoft.com/office/excel/2006/main">
          <x14:cfRule type="containsText" priority="30" operator="containsText" id="{777E391A-A474-4DC3-93FC-EFD64BE6DC32}">
            <xm:f>NOT(ISERROR(SEARCH("ERROR",G82)))</xm:f>
            <xm:f>"ERROR"</xm:f>
            <x14:dxf>
              <fill>
                <patternFill>
                  <bgColor rgb="FFFF0000"/>
                </patternFill>
              </fill>
            </x14:dxf>
          </x14:cfRule>
          <xm:sqref>G82</xm:sqref>
        </x14:conditionalFormatting>
        <x14:conditionalFormatting xmlns:xm="http://schemas.microsoft.com/office/excel/2006/main">
          <x14:cfRule type="containsText" priority="29" operator="containsText" id="{FBAEA1A7-B0F3-4D4D-8E02-07CD647F12B6}">
            <xm:f>NOT(ISERROR(SEARCH("ERROR",G83)))</xm:f>
            <xm:f>"ERROR"</xm:f>
            <x14:dxf>
              <fill>
                <patternFill>
                  <bgColor rgb="FFFF0000"/>
                </patternFill>
              </fill>
            </x14:dxf>
          </x14:cfRule>
          <xm:sqref>G83</xm:sqref>
        </x14:conditionalFormatting>
        <x14:conditionalFormatting xmlns:xm="http://schemas.microsoft.com/office/excel/2006/main">
          <x14:cfRule type="containsText" priority="28" operator="containsText" id="{801E6CF9-2763-4FB1-872C-72A9402963CA}">
            <xm:f>NOT(ISERROR(SEARCH("ERROR",G84)))</xm:f>
            <xm:f>"ERROR"</xm:f>
            <x14:dxf>
              <fill>
                <patternFill>
                  <bgColor rgb="FFFF0000"/>
                </patternFill>
              </fill>
            </x14:dxf>
          </x14:cfRule>
          <xm:sqref>G84</xm:sqref>
        </x14:conditionalFormatting>
        <x14:conditionalFormatting xmlns:xm="http://schemas.microsoft.com/office/excel/2006/main">
          <x14:cfRule type="containsText" priority="27" operator="containsText" id="{5A5A2F52-D79F-4469-BA11-EA056F1643AE}">
            <xm:f>NOT(ISERROR(SEARCH("ERROR",H82)))</xm:f>
            <xm:f>"ERROR"</xm:f>
            <x14:dxf>
              <fill>
                <patternFill>
                  <bgColor rgb="FFFF0000"/>
                </patternFill>
              </fill>
            </x14:dxf>
          </x14:cfRule>
          <xm:sqref>H82</xm:sqref>
        </x14:conditionalFormatting>
        <x14:conditionalFormatting xmlns:xm="http://schemas.microsoft.com/office/excel/2006/main">
          <x14:cfRule type="containsText" priority="26" operator="containsText" id="{6277D3FB-F77B-48FE-8003-AB1A4E0DEB6F}">
            <xm:f>NOT(ISERROR(SEARCH("ERROR",H83)))</xm:f>
            <xm:f>"ERROR"</xm:f>
            <x14:dxf>
              <fill>
                <patternFill>
                  <bgColor rgb="FFFF0000"/>
                </patternFill>
              </fill>
            </x14:dxf>
          </x14:cfRule>
          <xm:sqref>H83</xm:sqref>
        </x14:conditionalFormatting>
        <x14:conditionalFormatting xmlns:xm="http://schemas.microsoft.com/office/excel/2006/main">
          <x14:cfRule type="containsText" priority="25" operator="containsText" id="{A3AD92B0-C22C-4D1C-A5B3-FB1ED9106D6F}">
            <xm:f>NOT(ISERROR(SEARCH("ERROR",H84)))</xm:f>
            <xm:f>"ERROR"</xm:f>
            <x14:dxf>
              <fill>
                <patternFill>
                  <bgColor rgb="FFFF0000"/>
                </patternFill>
              </fill>
            </x14:dxf>
          </x14:cfRule>
          <xm:sqref>H84</xm:sqref>
        </x14:conditionalFormatting>
        <x14:conditionalFormatting xmlns:xm="http://schemas.microsoft.com/office/excel/2006/main">
          <x14:cfRule type="containsText" priority="24" operator="containsText" id="{492D3B57-0DB3-4EF0-BEFE-AD57926C9A98}">
            <xm:f>NOT(ISERROR(SEARCH("ERROR",I82)))</xm:f>
            <xm:f>"ERROR"</xm:f>
            <x14:dxf>
              <fill>
                <patternFill>
                  <bgColor rgb="FFFF0000"/>
                </patternFill>
              </fill>
            </x14:dxf>
          </x14:cfRule>
          <xm:sqref>I82</xm:sqref>
        </x14:conditionalFormatting>
        <x14:conditionalFormatting xmlns:xm="http://schemas.microsoft.com/office/excel/2006/main">
          <x14:cfRule type="containsText" priority="23" operator="containsText" id="{075BD0C9-23D3-4437-BBCE-5755B1DBADF9}">
            <xm:f>NOT(ISERROR(SEARCH("ERROR",I83)))</xm:f>
            <xm:f>"ERROR"</xm:f>
            <x14:dxf>
              <fill>
                <patternFill>
                  <bgColor rgb="FFFF0000"/>
                </patternFill>
              </fill>
            </x14:dxf>
          </x14:cfRule>
          <xm:sqref>I83</xm:sqref>
        </x14:conditionalFormatting>
        <x14:conditionalFormatting xmlns:xm="http://schemas.microsoft.com/office/excel/2006/main">
          <x14:cfRule type="containsText" priority="22" operator="containsText" id="{653AC6DE-942A-48B8-A0D2-99D005958314}">
            <xm:f>NOT(ISERROR(SEARCH("ERROR",I84)))</xm:f>
            <xm:f>"ERROR"</xm:f>
            <x14:dxf>
              <fill>
                <patternFill>
                  <bgColor rgb="FFFF0000"/>
                </patternFill>
              </fill>
            </x14:dxf>
          </x14:cfRule>
          <xm:sqref>I84</xm:sqref>
        </x14:conditionalFormatting>
        <x14:conditionalFormatting xmlns:xm="http://schemas.microsoft.com/office/excel/2006/main">
          <x14:cfRule type="containsText" priority="21" operator="containsText" id="{D8A003A2-E5A2-47C8-8E48-FC335D0C5513}">
            <xm:f>NOT(ISERROR(SEARCH("ERROR",G72)))</xm:f>
            <xm:f>"ERROR"</xm:f>
            <x14:dxf>
              <fill>
                <patternFill>
                  <bgColor rgb="FFFF0000"/>
                </patternFill>
              </fill>
            </x14:dxf>
          </x14:cfRule>
          <xm:sqref>G72:I72</xm:sqref>
        </x14:conditionalFormatting>
        <x14:conditionalFormatting xmlns:xm="http://schemas.microsoft.com/office/excel/2006/main">
          <x14:cfRule type="containsText" priority="20" operator="containsText" id="{B6CE8B62-A73B-4492-8D43-D7CCC1620B7C}">
            <xm:f>NOT(ISERROR(SEARCH("ERROR",G69)))</xm:f>
            <xm:f>"ERROR"</xm:f>
            <x14:dxf>
              <fill>
                <patternFill>
                  <bgColor rgb="FFFF0000"/>
                </patternFill>
              </fill>
            </x14:dxf>
          </x14:cfRule>
          <xm:sqref>G69:I69</xm:sqref>
        </x14:conditionalFormatting>
        <x14:conditionalFormatting xmlns:xm="http://schemas.microsoft.com/office/excel/2006/main">
          <x14:cfRule type="containsText" priority="19" operator="containsText" id="{7BD553C1-02CF-46D7-AE4D-F1A6247E8ED5}">
            <xm:f>NOT(ISERROR(SEARCH("ERROR",G70)))</xm:f>
            <xm:f>"ERROR"</xm:f>
            <x14:dxf>
              <fill>
                <patternFill>
                  <bgColor rgb="FFFF0000"/>
                </patternFill>
              </fill>
            </x14:dxf>
          </x14:cfRule>
          <xm:sqref>G70:I70</xm:sqref>
        </x14:conditionalFormatting>
        <x14:conditionalFormatting xmlns:xm="http://schemas.microsoft.com/office/excel/2006/main">
          <x14:cfRule type="containsText" priority="18" operator="containsText" id="{AFB2EA64-C8EE-42A5-8CBF-822A76284426}">
            <xm:f>NOT(ISERROR(SEARCH("ERROR",G76)))</xm:f>
            <xm:f>"ERROR"</xm:f>
            <x14:dxf>
              <fill>
                <patternFill>
                  <bgColor rgb="FFFF0000"/>
                </patternFill>
              </fill>
            </x14:dxf>
          </x14:cfRule>
          <xm:sqref>G76</xm:sqref>
        </x14:conditionalFormatting>
        <x14:conditionalFormatting xmlns:xm="http://schemas.microsoft.com/office/excel/2006/main">
          <x14:cfRule type="containsText" priority="17" operator="containsText" id="{FD8D638A-D5E2-4391-87A7-71B9BFB064B5}">
            <xm:f>NOT(ISERROR(SEARCH("ERROR",G77)))</xm:f>
            <xm:f>"ERROR"</xm:f>
            <x14:dxf>
              <fill>
                <patternFill>
                  <bgColor rgb="FFFF0000"/>
                </patternFill>
              </fill>
            </x14:dxf>
          </x14:cfRule>
          <xm:sqref>G77</xm:sqref>
        </x14:conditionalFormatting>
        <x14:conditionalFormatting xmlns:xm="http://schemas.microsoft.com/office/excel/2006/main">
          <x14:cfRule type="containsText" priority="16" operator="containsText" id="{F22C04E0-B6FA-4007-90B1-D099E55F002C}">
            <xm:f>NOT(ISERROR(SEARCH("ERROR",G78)))</xm:f>
            <xm:f>"ERROR"</xm:f>
            <x14:dxf>
              <fill>
                <patternFill>
                  <bgColor rgb="FFFF0000"/>
                </patternFill>
              </fill>
            </x14:dxf>
          </x14:cfRule>
          <xm:sqref>G78</xm:sqref>
        </x14:conditionalFormatting>
        <x14:conditionalFormatting xmlns:xm="http://schemas.microsoft.com/office/excel/2006/main">
          <x14:cfRule type="containsText" priority="15" operator="containsText" id="{7AF7848C-CDE0-41D7-BCF0-7D26149A742C}">
            <xm:f>NOT(ISERROR(SEARCH("ERROR",H76)))</xm:f>
            <xm:f>"ERROR"</xm:f>
            <x14:dxf>
              <fill>
                <patternFill>
                  <bgColor rgb="FFFF0000"/>
                </patternFill>
              </fill>
            </x14:dxf>
          </x14:cfRule>
          <xm:sqref>H76</xm:sqref>
        </x14:conditionalFormatting>
        <x14:conditionalFormatting xmlns:xm="http://schemas.microsoft.com/office/excel/2006/main">
          <x14:cfRule type="containsText" priority="14" operator="containsText" id="{AEC6E62C-167E-4EEB-98A6-D46105596DBD}">
            <xm:f>NOT(ISERROR(SEARCH("ERROR",H77)))</xm:f>
            <xm:f>"ERROR"</xm:f>
            <x14:dxf>
              <fill>
                <patternFill>
                  <bgColor rgb="FFFF0000"/>
                </patternFill>
              </fill>
            </x14:dxf>
          </x14:cfRule>
          <xm:sqref>H77</xm:sqref>
        </x14:conditionalFormatting>
        <x14:conditionalFormatting xmlns:xm="http://schemas.microsoft.com/office/excel/2006/main">
          <x14:cfRule type="containsText" priority="13" operator="containsText" id="{2BCFF034-F1AE-410E-A5CB-90672666C151}">
            <xm:f>NOT(ISERROR(SEARCH("ERROR",H78)))</xm:f>
            <xm:f>"ERROR"</xm:f>
            <x14:dxf>
              <fill>
                <patternFill>
                  <bgColor rgb="FFFF0000"/>
                </patternFill>
              </fill>
            </x14:dxf>
          </x14:cfRule>
          <xm:sqref>H78</xm:sqref>
        </x14:conditionalFormatting>
        <x14:conditionalFormatting xmlns:xm="http://schemas.microsoft.com/office/excel/2006/main">
          <x14:cfRule type="containsText" priority="12" operator="containsText" id="{8ED684D7-349F-44FC-B122-CF8F1C995E29}">
            <xm:f>NOT(ISERROR(SEARCH("ERROR",I76)))</xm:f>
            <xm:f>"ERROR"</xm:f>
            <x14:dxf>
              <fill>
                <patternFill>
                  <bgColor rgb="FFFF0000"/>
                </patternFill>
              </fill>
            </x14:dxf>
          </x14:cfRule>
          <xm:sqref>I76</xm:sqref>
        </x14:conditionalFormatting>
        <x14:conditionalFormatting xmlns:xm="http://schemas.microsoft.com/office/excel/2006/main">
          <x14:cfRule type="containsText" priority="11" operator="containsText" id="{48FECF35-E51F-4AED-9B0C-D1755BBA3D77}">
            <xm:f>NOT(ISERROR(SEARCH("ERROR",I77)))</xm:f>
            <xm:f>"ERROR"</xm:f>
            <x14:dxf>
              <fill>
                <patternFill>
                  <bgColor rgb="FFFF0000"/>
                </patternFill>
              </fill>
            </x14:dxf>
          </x14:cfRule>
          <xm:sqref>I77</xm:sqref>
        </x14:conditionalFormatting>
        <x14:conditionalFormatting xmlns:xm="http://schemas.microsoft.com/office/excel/2006/main">
          <x14:cfRule type="containsText" priority="10" operator="containsText" id="{D21128FA-CC6F-4BB2-83E4-574E61450824}">
            <xm:f>NOT(ISERROR(SEARCH("ERROR",I78)))</xm:f>
            <xm:f>"ERROR"</xm:f>
            <x14:dxf>
              <fill>
                <patternFill>
                  <bgColor rgb="FFFF0000"/>
                </patternFill>
              </fill>
            </x14:dxf>
          </x14:cfRule>
          <xm:sqref>I78</xm:sqref>
        </x14:conditionalFormatting>
        <x14:conditionalFormatting xmlns:xm="http://schemas.microsoft.com/office/excel/2006/main">
          <x14:cfRule type="containsText" priority="9" operator="containsText" id="{B0EF1171-7F44-4C14-8AB5-20787089BA52}">
            <xm:f>NOT(ISERROR(SEARCH("ERROR",G73)))</xm:f>
            <xm:f>"ERROR"</xm:f>
            <x14:dxf>
              <fill>
                <patternFill>
                  <bgColor rgb="FFFF0000"/>
                </patternFill>
              </fill>
            </x14:dxf>
          </x14:cfRule>
          <xm:sqref>G73</xm:sqref>
        </x14:conditionalFormatting>
        <x14:conditionalFormatting xmlns:xm="http://schemas.microsoft.com/office/excel/2006/main">
          <x14:cfRule type="containsText" priority="8" operator="containsText" id="{CFE4056C-56D8-4227-AE89-137D3DFAFEE5}">
            <xm:f>NOT(ISERROR(SEARCH("ERROR",H73)))</xm:f>
            <xm:f>"ERROR"</xm:f>
            <x14:dxf>
              <fill>
                <patternFill>
                  <bgColor rgb="FFFF0000"/>
                </patternFill>
              </fill>
            </x14:dxf>
          </x14:cfRule>
          <xm:sqref>H73</xm:sqref>
        </x14:conditionalFormatting>
        <x14:conditionalFormatting xmlns:xm="http://schemas.microsoft.com/office/excel/2006/main">
          <x14:cfRule type="containsText" priority="7" operator="containsText" id="{17CB00E3-7AAA-4122-A425-8408D186D444}">
            <xm:f>NOT(ISERROR(SEARCH("ERROR",I73)))</xm:f>
            <xm:f>"ERROR"</xm:f>
            <x14:dxf>
              <fill>
                <patternFill>
                  <bgColor rgb="FFFF0000"/>
                </patternFill>
              </fill>
            </x14:dxf>
          </x14:cfRule>
          <xm:sqref>I73</xm:sqref>
        </x14:conditionalFormatting>
        <x14:conditionalFormatting xmlns:xm="http://schemas.microsoft.com/office/excel/2006/main">
          <x14:cfRule type="containsText" priority="6" operator="containsText" id="{3B9C0B73-B360-45FF-AFD5-2E9675D77794}">
            <xm:f>NOT(ISERROR(SEARCH("ERROR",G79)))</xm:f>
            <xm:f>"ERROR"</xm:f>
            <x14:dxf>
              <fill>
                <patternFill>
                  <bgColor rgb="FFFF0000"/>
                </patternFill>
              </fill>
            </x14:dxf>
          </x14:cfRule>
          <xm:sqref>G79</xm:sqref>
        </x14:conditionalFormatting>
        <x14:conditionalFormatting xmlns:xm="http://schemas.microsoft.com/office/excel/2006/main">
          <x14:cfRule type="containsText" priority="5" operator="containsText" id="{E9131E73-DE34-4EA0-B85E-E33618179AFE}">
            <xm:f>NOT(ISERROR(SEARCH("ERROR",H79)))</xm:f>
            <xm:f>"ERROR"</xm:f>
            <x14:dxf>
              <fill>
                <patternFill>
                  <bgColor rgb="FFFF0000"/>
                </patternFill>
              </fill>
            </x14:dxf>
          </x14:cfRule>
          <xm:sqref>H79</xm:sqref>
        </x14:conditionalFormatting>
        <x14:conditionalFormatting xmlns:xm="http://schemas.microsoft.com/office/excel/2006/main">
          <x14:cfRule type="containsText" priority="4" operator="containsText" id="{06A82A5B-5D80-4BBA-84E9-27D0DBA5ED9B}">
            <xm:f>NOT(ISERROR(SEARCH("ERROR",I79)))</xm:f>
            <xm:f>"ERROR"</xm:f>
            <x14:dxf>
              <fill>
                <patternFill>
                  <bgColor rgb="FFFF0000"/>
                </patternFill>
              </fill>
            </x14:dxf>
          </x14:cfRule>
          <xm:sqref>I79</xm:sqref>
        </x14:conditionalFormatting>
        <x14:conditionalFormatting xmlns:xm="http://schemas.microsoft.com/office/excel/2006/main">
          <x14:cfRule type="containsText" priority="3" operator="containsText" id="{283F81C6-839F-4AC3-8DDF-7D43AAFADBBA}">
            <xm:f>NOT(ISERROR(SEARCH("ERROR",G85)))</xm:f>
            <xm:f>"ERROR"</xm:f>
            <x14:dxf>
              <fill>
                <patternFill>
                  <bgColor rgb="FFFF0000"/>
                </patternFill>
              </fill>
            </x14:dxf>
          </x14:cfRule>
          <xm:sqref>G85</xm:sqref>
        </x14:conditionalFormatting>
        <x14:conditionalFormatting xmlns:xm="http://schemas.microsoft.com/office/excel/2006/main">
          <x14:cfRule type="containsText" priority="2" operator="containsText" id="{8CB825B8-7C47-4CFB-B9FA-2EFC6BEF6785}">
            <xm:f>NOT(ISERROR(SEARCH("ERROR",H85)))</xm:f>
            <xm:f>"ERROR"</xm:f>
            <x14:dxf>
              <fill>
                <patternFill>
                  <bgColor rgb="FFFF0000"/>
                </patternFill>
              </fill>
            </x14:dxf>
          </x14:cfRule>
          <xm:sqref>H85</xm:sqref>
        </x14:conditionalFormatting>
        <x14:conditionalFormatting xmlns:xm="http://schemas.microsoft.com/office/excel/2006/main">
          <x14:cfRule type="containsText" priority="1" operator="containsText" id="{4D51F7E1-7172-40D4-8AF0-27873EC013CB}">
            <xm:f>NOT(ISERROR(SEARCH("ERROR",I85)))</xm:f>
            <xm:f>"ERROR"</xm:f>
            <x14:dxf>
              <fill>
                <patternFill>
                  <bgColor rgb="FFFF0000"/>
                </patternFill>
              </fill>
            </x14:dxf>
          </x14:cfRule>
          <xm:sqref>I85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Q33"/>
  <sheetViews>
    <sheetView showGridLines="0" tabSelected="1" workbookViewId="0">
      <selection activeCell="A4" sqref="A4:L5"/>
    </sheetView>
  </sheetViews>
  <sheetFormatPr defaultRowHeight="23.25" x14ac:dyDescent="0.35"/>
  <cols>
    <col min="1" max="1" width="24.7109375" style="98" customWidth="1"/>
    <col min="2" max="2" width="9.140625" style="98"/>
    <col min="3" max="3" width="18.7109375" style="98" customWidth="1"/>
    <col min="4" max="7" width="9.140625" style="98"/>
  </cols>
  <sheetData>
    <row r="1" spans="1:17" x14ac:dyDescent="0.35">
      <c r="A1" s="237" t="s">
        <v>111</v>
      </c>
      <c r="B1" s="237"/>
      <c r="C1" s="237"/>
      <c r="D1" s="237"/>
      <c r="E1" s="237"/>
      <c r="F1" s="237"/>
      <c r="G1" s="237"/>
      <c r="H1" s="237"/>
      <c r="I1" s="237"/>
      <c r="J1" s="237"/>
      <c r="K1" s="237"/>
      <c r="L1" s="237"/>
      <c r="M1" s="64"/>
      <c r="N1" s="64"/>
      <c r="O1" s="64"/>
      <c r="P1" s="64"/>
      <c r="Q1" s="64"/>
    </row>
    <row r="2" spans="1:17" ht="15" customHeight="1" x14ac:dyDescent="0.25">
      <c r="A2" s="233" t="s">
        <v>112</v>
      </c>
      <c r="B2" s="233"/>
      <c r="C2" s="233"/>
      <c r="D2" s="233"/>
      <c r="E2" s="233"/>
      <c r="F2" s="233"/>
      <c r="G2" s="233"/>
      <c r="H2" s="233"/>
      <c r="I2" s="233"/>
      <c r="J2" s="233"/>
      <c r="K2" s="233"/>
      <c r="L2" s="233"/>
      <c r="M2" s="64"/>
      <c r="N2" s="64"/>
      <c r="O2" s="64"/>
      <c r="P2" s="64"/>
      <c r="Q2" s="64"/>
    </row>
    <row r="3" spans="1:17" ht="15" customHeight="1" x14ac:dyDescent="0.25">
      <c r="A3" s="233"/>
      <c r="B3" s="233"/>
      <c r="C3" s="233"/>
      <c r="D3" s="233"/>
      <c r="E3" s="233"/>
      <c r="F3" s="233"/>
      <c r="G3" s="233"/>
      <c r="H3" s="233"/>
      <c r="I3" s="233"/>
      <c r="J3" s="233"/>
      <c r="K3" s="233"/>
      <c r="L3" s="233"/>
      <c r="M3" s="64"/>
      <c r="N3" s="64"/>
      <c r="O3" s="64"/>
      <c r="P3" s="64"/>
      <c r="Q3" s="64"/>
    </row>
    <row r="4" spans="1:17" ht="15" x14ac:dyDescent="0.25">
      <c r="A4" s="232" t="s">
        <v>99</v>
      </c>
      <c r="B4" s="232"/>
      <c r="C4" s="232"/>
      <c r="D4" s="232"/>
      <c r="E4" s="232"/>
      <c r="F4" s="232"/>
      <c r="G4" s="232"/>
      <c r="H4" s="232"/>
      <c r="I4" s="232"/>
      <c r="J4" s="232"/>
      <c r="K4" s="232"/>
      <c r="L4" s="232"/>
      <c r="M4" s="64"/>
      <c r="N4" s="64"/>
      <c r="O4" s="64"/>
      <c r="P4" s="64"/>
      <c r="Q4" s="64"/>
    </row>
    <row r="5" spans="1:17" ht="15" customHeight="1" x14ac:dyDescent="0.25">
      <c r="A5" s="232"/>
      <c r="B5" s="232"/>
      <c r="C5" s="232"/>
      <c r="D5" s="232"/>
      <c r="E5" s="232"/>
      <c r="F5" s="232"/>
      <c r="G5" s="232"/>
      <c r="H5" s="232"/>
      <c r="I5" s="232"/>
      <c r="J5" s="232"/>
      <c r="K5" s="232"/>
      <c r="L5" s="232"/>
      <c r="M5" s="64"/>
      <c r="N5" s="64"/>
      <c r="O5" s="64"/>
      <c r="P5" s="64"/>
      <c r="Q5" s="64"/>
    </row>
    <row r="6" spans="1:17" x14ac:dyDescent="0.35">
      <c r="A6" s="143"/>
      <c r="B6" s="143"/>
      <c r="C6" s="143"/>
      <c r="D6" s="143"/>
      <c r="E6" s="143"/>
      <c r="F6" s="143"/>
      <c r="G6" s="143"/>
      <c r="H6" s="144"/>
      <c r="I6" s="144"/>
      <c r="J6" s="144"/>
      <c r="K6" s="144"/>
      <c r="L6" s="144"/>
      <c r="M6" s="64"/>
      <c r="N6" s="64"/>
      <c r="O6" s="64"/>
      <c r="P6" s="64"/>
      <c r="Q6" s="64"/>
    </row>
    <row r="7" spans="1:17" x14ac:dyDescent="0.35">
      <c r="A7" s="238" t="s">
        <v>98</v>
      </c>
      <c r="B7" s="238"/>
      <c r="C7" s="238"/>
      <c r="D7" s="238"/>
      <c r="E7" s="238"/>
      <c r="F7" s="238"/>
      <c r="G7" s="238"/>
      <c r="H7" s="238"/>
      <c r="I7" s="238"/>
      <c r="J7" s="238"/>
      <c r="K7" s="238"/>
      <c r="L7" s="238"/>
      <c r="M7" s="64"/>
      <c r="N7" s="64"/>
      <c r="O7" s="64"/>
      <c r="P7" s="64"/>
      <c r="Q7" s="64"/>
    </row>
    <row r="8" spans="1:17" ht="30" customHeight="1" x14ac:dyDescent="0.25">
      <c r="A8" s="99">
        <v>1</v>
      </c>
      <c r="B8" s="233" t="s">
        <v>97</v>
      </c>
      <c r="C8" s="233"/>
      <c r="D8" s="233"/>
      <c r="E8" s="233"/>
      <c r="F8" s="233"/>
      <c r="G8" s="233"/>
      <c r="H8" s="233"/>
      <c r="I8" s="233"/>
      <c r="J8" s="233"/>
      <c r="K8" s="233"/>
      <c r="L8" s="233"/>
      <c r="M8" s="64"/>
      <c r="N8" s="64"/>
      <c r="O8" s="64"/>
      <c r="P8" s="64"/>
      <c r="Q8" s="64"/>
    </row>
    <row r="9" spans="1:17" ht="30" customHeight="1" x14ac:dyDescent="0.25">
      <c r="A9" s="99">
        <v>2</v>
      </c>
      <c r="B9" s="233" t="s">
        <v>96</v>
      </c>
      <c r="C9" s="233"/>
      <c r="D9" s="233"/>
      <c r="E9" s="233"/>
      <c r="F9" s="233"/>
      <c r="G9" s="233"/>
      <c r="H9" s="233"/>
      <c r="I9" s="233"/>
      <c r="J9" s="233"/>
      <c r="K9" s="233"/>
      <c r="L9" s="233"/>
      <c r="M9" s="64"/>
      <c r="N9" s="64"/>
      <c r="O9" s="64"/>
      <c r="P9" s="64"/>
      <c r="Q9" s="64"/>
    </row>
    <row r="10" spans="1:17" ht="45" customHeight="1" x14ac:dyDescent="0.25">
      <c r="A10" s="99">
        <v>4</v>
      </c>
      <c r="B10" s="232" t="s">
        <v>95</v>
      </c>
      <c r="C10" s="232"/>
      <c r="D10" s="232"/>
      <c r="E10" s="232"/>
      <c r="F10" s="232"/>
      <c r="G10" s="232"/>
      <c r="H10" s="232"/>
      <c r="I10" s="232"/>
      <c r="J10" s="232"/>
      <c r="K10" s="232"/>
      <c r="L10" s="232"/>
      <c r="M10" s="64"/>
      <c r="N10" s="64"/>
      <c r="O10" s="64"/>
      <c r="P10" s="64"/>
      <c r="Q10" s="64"/>
    </row>
    <row r="11" spans="1:17" ht="45" customHeight="1" x14ac:dyDescent="0.25">
      <c r="A11" s="99">
        <v>5</v>
      </c>
      <c r="B11" s="233" t="s">
        <v>94</v>
      </c>
      <c r="C11" s="233"/>
      <c r="D11" s="233"/>
      <c r="E11" s="233"/>
      <c r="F11" s="233"/>
      <c r="G11" s="233"/>
      <c r="H11" s="233"/>
      <c r="I11" s="233"/>
      <c r="J11" s="233"/>
      <c r="K11" s="233"/>
      <c r="L11" s="233"/>
      <c r="M11" s="64"/>
      <c r="N11" s="64"/>
      <c r="O11" s="64"/>
      <c r="P11" s="64"/>
      <c r="Q11" s="64"/>
    </row>
    <row r="12" spans="1:17" ht="30" customHeight="1" x14ac:dyDescent="0.25">
      <c r="A12" s="99">
        <v>6</v>
      </c>
      <c r="B12" s="232" t="s">
        <v>93</v>
      </c>
      <c r="C12" s="232"/>
      <c r="D12" s="232"/>
      <c r="E12" s="232"/>
      <c r="F12" s="232"/>
      <c r="G12" s="232"/>
      <c r="H12" s="232"/>
      <c r="I12" s="232"/>
      <c r="J12" s="232"/>
      <c r="K12" s="232"/>
      <c r="L12" s="232"/>
      <c r="M12" s="64"/>
      <c r="N12" s="64"/>
      <c r="O12" s="64"/>
      <c r="P12" s="64"/>
      <c r="Q12" s="64"/>
    </row>
    <row r="13" spans="1:17" ht="30" customHeight="1" x14ac:dyDescent="0.25">
      <c r="A13" s="99">
        <v>7</v>
      </c>
      <c r="B13" s="233" t="s">
        <v>114</v>
      </c>
      <c r="C13" s="233"/>
      <c r="D13" s="233"/>
      <c r="E13" s="233"/>
      <c r="F13" s="233"/>
      <c r="G13" s="233"/>
      <c r="H13" s="233"/>
      <c r="I13" s="233"/>
      <c r="J13" s="233"/>
      <c r="K13" s="233"/>
      <c r="L13" s="233"/>
      <c r="M13" s="64"/>
      <c r="N13" s="64"/>
      <c r="O13" s="64"/>
      <c r="P13" s="64"/>
      <c r="Q13" s="64"/>
    </row>
    <row r="14" spans="1:17" x14ac:dyDescent="0.35">
      <c r="A14" s="143"/>
      <c r="B14" s="143"/>
      <c r="C14" s="143"/>
      <c r="D14" s="143"/>
      <c r="E14" s="143"/>
      <c r="F14" s="143"/>
      <c r="G14" s="143"/>
      <c r="H14" s="144"/>
      <c r="I14" s="144"/>
      <c r="J14" s="144"/>
      <c r="K14" s="144"/>
      <c r="L14" s="144"/>
      <c r="M14" s="64"/>
      <c r="N14" s="64"/>
      <c r="O14" s="64"/>
      <c r="P14" s="64"/>
      <c r="Q14" s="64"/>
    </row>
    <row r="15" spans="1:17" ht="45" customHeight="1" x14ac:dyDescent="0.25">
      <c r="A15" s="232" t="s">
        <v>115</v>
      </c>
      <c r="B15" s="232"/>
      <c r="C15" s="232"/>
      <c r="D15" s="232"/>
      <c r="E15" s="232"/>
      <c r="F15" s="232"/>
      <c r="G15" s="232"/>
      <c r="H15" s="232"/>
      <c r="I15" s="232"/>
      <c r="J15" s="232"/>
      <c r="K15" s="232"/>
      <c r="L15" s="232"/>
      <c r="M15" s="64"/>
      <c r="N15" s="64"/>
      <c r="O15" s="64"/>
      <c r="P15" s="64"/>
      <c r="Q15" s="64"/>
    </row>
    <row r="16" spans="1:17" ht="23.25" customHeight="1" x14ac:dyDescent="0.25">
      <c r="A16" s="145"/>
      <c r="B16" s="145"/>
      <c r="C16" s="145"/>
      <c r="D16" s="145"/>
      <c r="E16" s="145"/>
      <c r="F16" s="145"/>
      <c r="G16" s="145"/>
      <c r="H16" s="145"/>
      <c r="I16" s="145"/>
      <c r="J16" s="145"/>
      <c r="K16" s="145"/>
      <c r="L16" s="145"/>
      <c r="M16" s="64"/>
      <c r="N16" s="64"/>
      <c r="O16" s="64"/>
      <c r="P16" s="64"/>
      <c r="Q16" s="64"/>
    </row>
    <row r="17" spans="1:17" ht="23.25" customHeight="1" x14ac:dyDescent="0.35">
      <c r="A17" s="234" t="s">
        <v>92</v>
      </c>
      <c r="B17" s="235"/>
      <c r="C17" s="236"/>
      <c r="D17" s="143"/>
      <c r="E17" s="143"/>
      <c r="F17" s="144"/>
      <c r="G17" s="144"/>
      <c r="H17" s="144"/>
      <c r="I17" s="144"/>
      <c r="J17" s="144"/>
      <c r="K17" s="64"/>
      <c r="L17" s="64"/>
      <c r="M17" s="64"/>
      <c r="N17" s="64"/>
      <c r="O17" s="64"/>
      <c r="P17" s="64"/>
      <c r="Q17" s="64"/>
    </row>
    <row r="18" spans="1:17" x14ac:dyDescent="0.35">
      <c r="A18" s="40" t="s">
        <v>91</v>
      </c>
      <c r="B18" s="230" t="s">
        <v>90</v>
      </c>
      <c r="C18" s="230"/>
      <c r="D18" s="143"/>
      <c r="E18" s="143"/>
      <c r="F18" s="144"/>
      <c r="G18" s="144"/>
      <c r="H18" s="144"/>
      <c r="I18" s="144"/>
      <c r="J18" s="144"/>
      <c r="K18" s="64"/>
      <c r="L18" s="64"/>
      <c r="M18" s="64"/>
      <c r="N18" s="64"/>
      <c r="O18" s="64"/>
      <c r="P18" s="64"/>
      <c r="Q18" s="64"/>
    </row>
    <row r="19" spans="1:17" x14ac:dyDescent="0.35">
      <c r="A19" s="141" t="s">
        <v>113</v>
      </c>
      <c r="B19" s="231" t="s">
        <v>89</v>
      </c>
      <c r="C19" s="231"/>
      <c r="D19" s="143"/>
      <c r="E19" s="143"/>
      <c r="F19" s="143"/>
      <c r="G19" s="143"/>
      <c r="H19" s="143"/>
      <c r="I19" s="143"/>
      <c r="J19" s="143"/>
      <c r="K19" s="64"/>
      <c r="L19" s="64"/>
      <c r="M19" s="64"/>
      <c r="N19" s="64"/>
      <c r="O19" s="64"/>
      <c r="P19" s="64"/>
      <c r="Q19" s="64"/>
    </row>
    <row r="20" spans="1:17" x14ac:dyDescent="0.35">
      <c r="A20" s="146"/>
      <c r="B20" s="146"/>
      <c r="C20" s="146"/>
      <c r="D20" s="146"/>
      <c r="E20" s="146"/>
      <c r="F20" s="146"/>
      <c r="G20" s="146"/>
      <c r="H20" s="64"/>
      <c r="I20" s="64"/>
      <c r="J20" s="64"/>
      <c r="K20" s="64"/>
      <c r="L20" s="64"/>
      <c r="M20" s="64"/>
      <c r="N20" s="64"/>
      <c r="O20" s="64"/>
      <c r="P20" s="64"/>
      <c r="Q20" s="64"/>
    </row>
    <row r="21" spans="1:17" x14ac:dyDescent="0.35">
      <c r="A21" s="146"/>
      <c r="B21" s="146"/>
      <c r="C21" s="146"/>
      <c r="D21" s="146"/>
      <c r="E21" s="146"/>
      <c r="F21" s="146"/>
      <c r="G21" s="146"/>
      <c r="H21" s="64"/>
      <c r="I21" s="64"/>
      <c r="J21" s="64"/>
      <c r="K21" s="64"/>
      <c r="L21" s="64"/>
      <c r="M21" s="64"/>
      <c r="N21" s="64"/>
      <c r="O21" s="64"/>
      <c r="P21" s="64"/>
      <c r="Q21" s="64"/>
    </row>
    <row r="22" spans="1:17" x14ac:dyDescent="0.35">
      <c r="A22" s="146"/>
      <c r="B22" s="146"/>
      <c r="C22" s="146"/>
      <c r="D22" s="146"/>
      <c r="E22" s="146"/>
      <c r="F22" s="146"/>
      <c r="G22" s="146"/>
      <c r="H22" s="64"/>
      <c r="I22" s="64"/>
      <c r="J22" s="64"/>
      <c r="K22" s="64"/>
      <c r="L22" s="64"/>
      <c r="M22" s="64"/>
      <c r="N22" s="64"/>
      <c r="O22" s="64"/>
      <c r="P22" s="64"/>
      <c r="Q22" s="64"/>
    </row>
    <row r="23" spans="1:17" x14ac:dyDescent="0.35">
      <c r="A23" s="146"/>
      <c r="B23" s="146"/>
      <c r="C23" s="146"/>
      <c r="D23" s="146"/>
      <c r="E23" s="146"/>
      <c r="F23" s="146"/>
      <c r="G23" s="146"/>
      <c r="H23" s="64"/>
      <c r="I23" s="64"/>
      <c r="J23" s="64"/>
      <c r="K23" s="64"/>
      <c r="L23" s="64"/>
      <c r="M23" s="64"/>
      <c r="N23" s="64"/>
      <c r="O23" s="64"/>
      <c r="P23" s="64"/>
      <c r="Q23" s="64"/>
    </row>
    <row r="24" spans="1:17" x14ac:dyDescent="0.35">
      <c r="A24" s="146"/>
      <c r="B24" s="146"/>
      <c r="C24" s="146"/>
      <c r="D24" s="146"/>
      <c r="E24" s="146"/>
      <c r="F24" s="146"/>
      <c r="G24" s="146"/>
      <c r="H24" s="64"/>
      <c r="I24" s="64"/>
      <c r="J24" s="64"/>
      <c r="K24" s="64"/>
      <c r="L24" s="64"/>
      <c r="M24" s="64"/>
      <c r="N24" s="64"/>
      <c r="O24" s="64"/>
      <c r="P24" s="64"/>
      <c r="Q24" s="64"/>
    </row>
    <row r="25" spans="1:17" x14ac:dyDescent="0.35">
      <c r="A25" s="146"/>
      <c r="B25" s="146"/>
      <c r="C25" s="146"/>
      <c r="D25" s="146"/>
      <c r="E25" s="146"/>
      <c r="F25" s="146"/>
      <c r="G25" s="146"/>
      <c r="H25" s="64"/>
      <c r="I25" s="64"/>
      <c r="J25" s="64"/>
      <c r="K25" s="64"/>
      <c r="L25" s="64"/>
      <c r="M25" s="64"/>
      <c r="N25" s="64"/>
      <c r="O25" s="64"/>
      <c r="P25" s="64"/>
      <c r="Q25" s="64"/>
    </row>
    <row r="26" spans="1:17" x14ac:dyDescent="0.35">
      <c r="A26" s="146"/>
      <c r="B26" s="146"/>
      <c r="C26" s="146"/>
      <c r="D26" s="146"/>
      <c r="E26" s="146"/>
      <c r="F26" s="146"/>
      <c r="G26" s="146"/>
      <c r="H26" s="64"/>
      <c r="I26" s="64"/>
      <c r="J26" s="64"/>
      <c r="K26" s="64"/>
      <c r="L26" s="64"/>
      <c r="M26" s="64"/>
      <c r="N26" s="64"/>
      <c r="O26" s="64"/>
      <c r="P26" s="64"/>
      <c r="Q26" s="64"/>
    </row>
    <row r="27" spans="1:17" x14ac:dyDescent="0.35">
      <c r="A27" s="146"/>
      <c r="B27" s="146"/>
      <c r="C27" s="146"/>
      <c r="D27" s="146"/>
      <c r="E27" s="146"/>
      <c r="F27" s="146"/>
      <c r="G27" s="146"/>
      <c r="H27" s="64"/>
      <c r="I27" s="64"/>
      <c r="J27" s="64"/>
      <c r="K27" s="64"/>
      <c r="L27" s="64"/>
      <c r="M27" s="64"/>
      <c r="N27" s="64"/>
      <c r="O27" s="64"/>
      <c r="P27" s="64"/>
      <c r="Q27" s="64"/>
    </row>
    <row r="28" spans="1:17" x14ac:dyDescent="0.35">
      <c r="A28" s="146"/>
      <c r="B28" s="146"/>
      <c r="C28" s="146"/>
      <c r="D28" s="146"/>
      <c r="E28" s="146"/>
      <c r="F28" s="146"/>
      <c r="G28" s="146"/>
      <c r="H28" s="64"/>
      <c r="I28" s="64"/>
      <c r="J28" s="64"/>
      <c r="K28" s="64"/>
      <c r="L28" s="64"/>
      <c r="M28" s="64"/>
      <c r="N28" s="64"/>
      <c r="O28" s="64"/>
      <c r="P28" s="64"/>
      <c r="Q28" s="64"/>
    </row>
    <row r="29" spans="1:17" x14ac:dyDescent="0.35">
      <c r="A29" s="146"/>
      <c r="B29" s="146"/>
      <c r="C29" s="146"/>
      <c r="D29" s="146"/>
      <c r="E29" s="146"/>
      <c r="F29" s="146"/>
      <c r="G29" s="146"/>
      <c r="H29" s="64"/>
      <c r="I29" s="64"/>
      <c r="J29" s="64"/>
      <c r="K29" s="64"/>
      <c r="L29" s="64"/>
      <c r="M29" s="64"/>
      <c r="N29" s="64"/>
      <c r="O29" s="64"/>
      <c r="P29" s="64"/>
      <c r="Q29" s="64"/>
    </row>
    <row r="30" spans="1:17" x14ac:dyDescent="0.35">
      <c r="A30" s="146"/>
      <c r="B30" s="146"/>
      <c r="C30" s="146"/>
      <c r="D30" s="146"/>
      <c r="E30" s="146"/>
      <c r="F30" s="146"/>
      <c r="G30" s="146"/>
      <c r="H30" s="64"/>
      <c r="I30" s="64"/>
      <c r="J30" s="64"/>
      <c r="K30" s="64"/>
      <c r="L30" s="64"/>
      <c r="M30" s="64"/>
      <c r="N30" s="64"/>
      <c r="O30" s="64"/>
      <c r="P30" s="64"/>
      <c r="Q30" s="64"/>
    </row>
    <row r="31" spans="1:17" x14ac:dyDescent="0.35">
      <c r="A31" s="146"/>
      <c r="B31" s="146"/>
      <c r="C31" s="146"/>
      <c r="D31" s="146"/>
      <c r="E31" s="146"/>
      <c r="F31" s="146"/>
      <c r="G31" s="146"/>
      <c r="H31" s="64"/>
      <c r="I31" s="64"/>
      <c r="J31" s="64"/>
      <c r="K31" s="64"/>
      <c r="L31" s="64"/>
      <c r="M31" s="64"/>
      <c r="N31" s="64"/>
      <c r="O31" s="64"/>
      <c r="P31" s="64"/>
      <c r="Q31" s="64"/>
    </row>
    <row r="32" spans="1:17" x14ac:dyDescent="0.35">
      <c r="A32" s="146"/>
      <c r="B32" s="146"/>
      <c r="C32" s="146"/>
      <c r="D32" s="146"/>
      <c r="E32" s="146"/>
      <c r="F32" s="146"/>
      <c r="G32" s="146"/>
      <c r="H32" s="64"/>
      <c r="I32" s="64"/>
      <c r="J32" s="64"/>
      <c r="K32" s="64"/>
      <c r="L32" s="64"/>
      <c r="M32" s="64"/>
      <c r="N32" s="64"/>
      <c r="O32" s="64"/>
      <c r="P32" s="64"/>
      <c r="Q32" s="64"/>
    </row>
    <row r="33" spans="1:17" x14ac:dyDescent="0.35">
      <c r="A33" s="146"/>
      <c r="B33" s="146"/>
      <c r="C33" s="146"/>
      <c r="D33" s="146"/>
      <c r="E33" s="146"/>
      <c r="F33" s="146"/>
      <c r="G33" s="146"/>
      <c r="H33" s="64"/>
      <c r="I33" s="64"/>
      <c r="J33" s="64"/>
      <c r="K33" s="64"/>
      <c r="L33" s="64"/>
      <c r="M33" s="64"/>
      <c r="N33" s="64"/>
      <c r="O33" s="64"/>
      <c r="P33" s="64"/>
      <c r="Q33" s="64"/>
    </row>
  </sheetData>
  <sheetProtection algorithmName="SHA-512" hashValue="JLC/4uCSrUMep6wBKRkSoBmcOR6b8HYTMAwc6aL+l8IKSPKPuC3NM4cGBHpV97B6a7yMBeC07ZoiRes7FwNmjg==" saltValue="vNzxoOKOSCH+SIwU0Y/yXA==" spinCount="100000" sheet="1" objects="1" scenarios="1" selectLockedCells="1"/>
  <mergeCells count="14">
    <mergeCell ref="B9:L9"/>
    <mergeCell ref="B8:L8"/>
    <mergeCell ref="A1:L1"/>
    <mergeCell ref="A2:L3"/>
    <mergeCell ref="A4:L5"/>
    <mergeCell ref="A7:L7"/>
    <mergeCell ref="B18:C18"/>
    <mergeCell ref="B19:C19"/>
    <mergeCell ref="B10:L10"/>
    <mergeCell ref="B11:L11"/>
    <mergeCell ref="B12:L12"/>
    <mergeCell ref="B13:L13"/>
    <mergeCell ref="A15:L15"/>
    <mergeCell ref="A17:C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Y112"/>
  <sheetViews>
    <sheetView showGridLines="0" zoomScale="80" zoomScaleNormal="80" workbookViewId="0">
      <selection activeCell="C4" sqref="C4"/>
    </sheetView>
  </sheetViews>
  <sheetFormatPr defaultRowHeight="15" x14ac:dyDescent="0.25"/>
  <cols>
    <col min="1" max="1" width="14.42578125" bestFit="1" customWidth="1"/>
    <col min="2" max="2" width="16.5703125" bestFit="1" customWidth="1"/>
    <col min="3" max="3" width="18.7109375" bestFit="1" customWidth="1"/>
    <col min="4" max="4" width="13.7109375" bestFit="1" customWidth="1"/>
    <col min="5" max="5" width="13.42578125" bestFit="1" customWidth="1"/>
    <col min="6" max="6" width="2.7109375" customWidth="1"/>
    <col min="7" max="9" width="13.42578125" bestFit="1" customWidth="1"/>
    <col min="10" max="10" width="2" style="97" customWidth="1"/>
    <col min="11" max="11" width="11.28515625" style="64" bestFit="1" customWidth="1"/>
    <col min="12" max="12" width="12.28515625" style="64" bestFit="1" customWidth="1"/>
    <col min="13" max="13" width="7.85546875" style="64" bestFit="1" customWidth="1"/>
    <col min="14" max="14" width="11.7109375" style="64" hidden="1" customWidth="1"/>
    <col min="15" max="15" width="9.42578125" style="64" hidden="1" customWidth="1"/>
    <col min="16" max="51" width="9.140625" style="64"/>
  </cols>
  <sheetData>
    <row r="1" spans="1:51" ht="15.75" thickBot="1" x14ac:dyDescent="0.3">
      <c r="A1" s="85"/>
      <c r="B1" s="85"/>
      <c r="C1" s="85"/>
      <c r="D1" s="85"/>
      <c r="E1" s="85"/>
      <c r="F1" s="85"/>
      <c r="G1" s="85"/>
      <c r="H1" s="85"/>
      <c r="I1" s="85"/>
      <c r="J1" s="64"/>
    </row>
    <row r="2" spans="1:51" ht="15" customHeight="1" x14ac:dyDescent="0.25">
      <c r="A2" s="272" t="s">
        <v>100</v>
      </c>
      <c r="B2" s="273"/>
      <c r="C2" s="273"/>
      <c r="D2" s="273"/>
      <c r="E2" s="274"/>
      <c r="F2" s="79"/>
      <c r="G2" s="275" t="s">
        <v>28</v>
      </c>
      <c r="H2" s="276"/>
      <c r="I2" s="277"/>
      <c r="J2" s="64"/>
      <c r="K2" s="278" t="s">
        <v>116</v>
      </c>
      <c r="L2" s="279"/>
      <c r="M2" s="280"/>
      <c r="N2" s="271" t="s">
        <v>85</v>
      </c>
      <c r="O2" s="271"/>
      <c r="AV2"/>
      <c r="AW2"/>
      <c r="AX2"/>
      <c r="AY2"/>
    </row>
    <row r="3" spans="1:51" ht="15" customHeight="1" x14ac:dyDescent="0.25">
      <c r="A3" s="126" t="s">
        <v>2</v>
      </c>
      <c r="B3" s="127" t="s">
        <v>3</v>
      </c>
      <c r="C3" s="127" t="s">
        <v>30</v>
      </c>
      <c r="D3" s="127" t="s">
        <v>31</v>
      </c>
      <c r="E3" s="127" t="s">
        <v>5</v>
      </c>
      <c r="F3" s="130"/>
      <c r="G3" s="103" t="s">
        <v>2</v>
      </c>
      <c r="H3" s="208" t="s">
        <v>32</v>
      </c>
      <c r="I3" s="253"/>
      <c r="J3" s="64"/>
      <c r="K3" s="115" t="s">
        <v>12</v>
      </c>
      <c r="L3" s="71" t="s">
        <v>13</v>
      </c>
      <c r="M3" s="72" t="s">
        <v>14</v>
      </c>
      <c r="N3" s="65">
        <v>0</v>
      </c>
      <c r="O3" s="65">
        <v>0</v>
      </c>
      <c r="AV3"/>
      <c r="AW3"/>
      <c r="AX3"/>
      <c r="AY3"/>
    </row>
    <row r="4" spans="1:51" ht="15" customHeight="1" x14ac:dyDescent="0.25">
      <c r="A4" s="83" t="s">
        <v>11</v>
      </c>
      <c r="B4" s="42">
        <v>12</v>
      </c>
      <c r="C4" s="39">
        <v>0</v>
      </c>
      <c r="D4" s="43">
        <f>TRUNC((B4*C4),4)</f>
        <v>0</v>
      </c>
      <c r="E4" s="44">
        <f>IF(D4&lt;=10,(D4*M4),((10*M4)+(2*M5)))</f>
        <v>0</v>
      </c>
      <c r="F4" s="131"/>
      <c r="G4" s="37" t="s">
        <v>11</v>
      </c>
      <c r="H4" s="197">
        <f>E4*2</f>
        <v>0</v>
      </c>
      <c r="I4" s="266"/>
      <c r="J4" s="64"/>
      <c r="K4" s="116" t="s">
        <v>16</v>
      </c>
      <c r="L4" s="74" t="s">
        <v>17</v>
      </c>
      <c r="M4" s="75">
        <v>1750</v>
      </c>
      <c r="N4" s="66">
        <v>0.33333299999999999</v>
      </c>
      <c r="O4" s="65">
        <v>0.5</v>
      </c>
      <c r="AV4"/>
      <c r="AW4"/>
      <c r="AX4"/>
      <c r="AY4"/>
    </row>
    <row r="5" spans="1:51" x14ac:dyDescent="0.25">
      <c r="A5" s="83" t="s">
        <v>15</v>
      </c>
      <c r="B5" s="42">
        <v>8</v>
      </c>
      <c r="C5" s="39">
        <v>0</v>
      </c>
      <c r="D5" s="43">
        <f t="shared" ref="D5:D8" si="0">TRUNC((B5*C5),4)</f>
        <v>0</v>
      </c>
      <c r="E5" s="44">
        <f>D5*M4</f>
        <v>0</v>
      </c>
      <c r="F5" s="131"/>
      <c r="G5" s="37" t="s">
        <v>15</v>
      </c>
      <c r="H5" s="197">
        <f t="shared" ref="H5:H8" si="1">E5*2</f>
        <v>0</v>
      </c>
      <c r="I5" s="266"/>
      <c r="J5" s="64"/>
      <c r="K5" s="117" t="s">
        <v>19</v>
      </c>
      <c r="L5" s="74" t="s">
        <v>17</v>
      </c>
      <c r="M5" s="75">
        <v>1952</v>
      </c>
      <c r="N5" s="65">
        <v>0.5</v>
      </c>
      <c r="O5" s="65">
        <v>1</v>
      </c>
      <c r="AV5"/>
      <c r="AW5"/>
      <c r="AX5"/>
      <c r="AY5"/>
    </row>
    <row r="6" spans="1:51" x14ac:dyDescent="0.25">
      <c r="A6" s="83" t="s">
        <v>18</v>
      </c>
      <c r="B6" s="42">
        <v>7</v>
      </c>
      <c r="C6" s="39">
        <v>0</v>
      </c>
      <c r="D6" s="43">
        <f t="shared" si="0"/>
        <v>0</v>
      </c>
      <c r="E6" s="44">
        <f>D6*M4</f>
        <v>0</v>
      </c>
      <c r="F6" s="131"/>
      <c r="G6" s="37" t="s">
        <v>18</v>
      </c>
      <c r="H6" s="197">
        <f t="shared" si="1"/>
        <v>0</v>
      </c>
      <c r="I6" s="266"/>
      <c r="J6" s="64"/>
      <c r="K6" s="118" t="s">
        <v>21</v>
      </c>
      <c r="L6" s="74" t="s">
        <v>17</v>
      </c>
      <c r="M6" s="75">
        <v>3186</v>
      </c>
      <c r="N6" s="65">
        <v>1</v>
      </c>
      <c r="O6" s="73"/>
      <c r="AV6"/>
      <c r="AW6"/>
      <c r="AX6"/>
      <c r="AY6"/>
    </row>
    <row r="7" spans="1:51" x14ac:dyDescent="0.25">
      <c r="A7" s="83" t="s">
        <v>20</v>
      </c>
      <c r="B7" s="42">
        <v>6</v>
      </c>
      <c r="C7" s="39">
        <v>0</v>
      </c>
      <c r="D7" s="43">
        <f>ROUND((B7*C7),2)</f>
        <v>0</v>
      </c>
      <c r="E7" s="44">
        <f>D7*M4</f>
        <v>0</v>
      </c>
      <c r="F7" s="131"/>
      <c r="G7" s="37" t="s">
        <v>20</v>
      </c>
      <c r="H7" s="197">
        <f t="shared" si="1"/>
        <v>0</v>
      </c>
      <c r="I7" s="266"/>
      <c r="J7" s="64"/>
      <c r="K7" s="118" t="s">
        <v>23</v>
      </c>
      <c r="L7" s="74" t="s">
        <v>17</v>
      </c>
      <c r="M7" s="75">
        <v>4060</v>
      </c>
      <c r="AV7"/>
      <c r="AW7"/>
      <c r="AX7"/>
      <c r="AY7"/>
    </row>
    <row r="8" spans="1:51" x14ac:dyDescent="0.25">
      <c r="A8" s="83" t="s">
        <v>22</v>
      </c>
      <c r="B8" s="42">
        <v>4</v>
      </c>
      <c r="C8" s="39">
        <v>0</v>
      </c>
      <c r="D8" s="43">
        <f t="shared" si="0"/>
        <v>0</v>
      </c>
      <c r="E8" s="44">
        <f>D8*M4</f>
        <v>0</v>
      </c>
      <c r="F8" s="131"/>
      <c r="G8" s="37" t="s">
        <v>22</v>
      </c>
      <c r="H8" s="197">
        <f t="shared" si="1"/>
        <v>0</v>
      </c>
      <c r="I8" s="266"/>
      <c r="J8" s="64"/>
      <c r="K8" s="76"/>
      <c r="L8" s="68"/>
      <c r="M8" s="77"/>
      <c r="AV8"/>
      <c r="AW8"/>
      <c r="AX8"/>
      <c r="AY8"/>
    </row>
    <row r="9" spans="1:51" ht="15.75" thickBot="1" x14ac:dyDescent="0.3">
      <c r="A9" s="87" t="s">
        <v>5</v>
      </c>
      <c r="B9" s="46" t="s">
        <v>25</v>
      </c>
      <c r="C9" s="46" t="s">
        <v>25</v>
      </c>
      <c r="D9" s="46" t="s">
        <v>25</v>
      </c>
      <c r="E9" s="129">
        <f>SUM(E4:E8)</f>
        <v>0</v>
      </c>
      <c r="F9" s="132"/>
      <c r="G9" s="125" t="s">
        <v>5</v>
      </c>
      <c r="H9" s="267">
        <f>SUM(H4:I8)</f>
        <v>0</v>
      </c>
      <c r="I9" s="268"/>
      <c r="J9" s="64"/>
      <c r="K9" s="119" t="s">
        <v>16</v>
      </c>
      <c r="L9" s="20" t="s">
        <v>26</v>
      </c>
      <c r="M9" s="78">
        <v>1633</v>
      </c>
      <c r="AV9"/>
      <c r="AW9"/>
      <c r="AX9"/>
      <c r="AY9"/>
    </row>
    <row r="10" spans="1:51" ht="15.75" thickTop="1" x14ac:dyDescent="0.25">
      <c r="A10" s="133"/>
      <c r="B10" s="134"/>
      <c r="C10" s="134"/>
      <c r="D10" s="134"/>
      <c r="E10" s="134"/>
      <c r="F10" s="68"/>
      <c r="G10" s="68"/>
      <c r="H10" s="68"/>
      <c r="I10" s="69"/>
      <c r="J10" s="64"/>
      <c r="K10" s="120" t="s">
        <v>19</v>
      </c>
      <c r="L10" s="20" t="s">
        <v>26</v>
      </c>
      <c r="M10" s="78">
        <v>1835</v>
      </c>
      <c r="AV10"/>
      <c r="AW10"/>
      <c r="AX10"/>
      <c r="AY10"/>
    </row>
    <row r="11" spans="1:51" ht="15.75" x14ac:dyDescent="0.25">
      <c r="A11" s="269" t="s">
        <v>101</v>
      </c>
      <c r="B11" s="175"/>
      <c r="C11" s="175"/>
      <c r="D11" s="175"/>
      <c r="E11" s="270"/>
      <c r="F11" s="68"/>
      <c r="G11" s="68"/>
      <c r="H11" s="68"/>
      <c r="I11" s="69"/>
      <c r="J11" s="64"/>
      <c r="K11" s="121" t="s">
        <v>21</v>
      </c>
      <c r="L11" s="20" t="s">
        <v>26</v>
      </c>
      <c r="M11" s="78">
        <v>3024</v>
      </c>
      <c r="AV11"/>
      <c r="AW11"/>
      <c r="AX11"/>
      <c r="AY11"/>
    </row>
    <row r="12" spans="1:51" x14ac:dyDescent="0.25">
      <c r="A12" s="82" t="s">
        <v>2</v>
      </c>
      <c r="B12" s="114" t="s">
        <v>3</v>
      </c>
      <c r="C12" s="114" t="s">
        <v>102</v>
      </c>
      <c r="D12" s="114" t="s">
        <v>31</v>
      </c>
      <c r="E12" s="114" t="s">
        <v>5</v>
      </c>
      <c r="F12" s="68"/>
      <c r="G12" s="68"/>
      <c r="H12" s="68"/>
      <c r="I12" s="69"/>
      <c r="J12" s="64"/>
      <c r="K12" s="121" t="s">
        <v>23</v>
      </c>
      <c r="L12" s="20" t="s">
        <v>26</v>
      </c>
      <c r="M12" s="78">
        <v>3873</v>
      </c>
      <c r="AV12"/>
      <c r="AW12"/>
      <c r="AX12"/>
      <c r="AY12"/>
    </row>
    <row r="13" spans="1:51" x14ac:dyDescent="0.25">
      <c r="A13" s="83" t="s">
        <v>11</v>
      </c>
      <c r="B13" s="42">
        <v>12</v>
      </c>
      <c r="C13" s="39">
        <v>0</v>
      </c>
      <c r="D13" s="43">
        <f>IF((B13*C13)&gt;12,"INVALID",(B13*C13))</f>
        <v>0</v>
      </c>
      <c r="E13" s="44">
        <f>IF(D13&lt;=10,(D13*M4),((10*M4)+((D13-10)*M5)))</f>
        <v>0</v>
      </c>
      <c r="F13" s="68"/>
      <c r="G13" s="68"/>
      <c r="H13" s="68"/>
      <c r="I13" s="69"/>
      <c r="J13" s="64"/>
      <c r="K13" s="76"/>
      <c r="L13" s="68"/>
      <c r="M13" s="77"/>
      <c r="AV13"/>
      <c r="AW13"/>
      <c r="AX13"/>
      <c r="AY13"/>
    </row>
    <row r="14" spans="1:51" x14ac:dyDescent="0.25">
      <c r="A14" s="83" t="s">
        <v>15</v>
      </c>
      <c r="B14" s="42">
        <v>8</v>
      </c>
      <c r="C14" s="39">
        <v>0</v>
      </c>
      <c r="D14" s="43">
        <f>IF((B14*C14)&gt;8,"INVALID",(B14*C14))</f>
        <v>0</v>
      </c>
      <c r="E14" s="44">
        <f>D14*M4</f>
        <v>0</v>
      </c>
      <c r="F14" s="68"/>
      <c r="G14" s="68"/>
      <c r="H14" s="68"/>
      <c r="I14" s="69"/>
      <c r="J14" s="64"/>
      <c r="K14" s="119" t="s">
        <v>16</v>
      </c>
      <c r="L14" s="20" t="s">
        <v>35</v>
      </c>
      <c r="M14" s="78">
        <v>1517</v>
      </c>
      <c r="AV14"/>
      <c r="AW14"/>
      <c r="AX14"/>
      <c r="AY14"/>
    </row>
    <row r="15" spans="1:51" x14ac:dyDescent="0.25">
      <c r="A15" s="83" t="s">
        <v>18</v>
      </c>
      <c r="B15" s="42">
        <v>7</v>
      </c>
      <c r="C15" s="39">
        <v>0</v>
      </c>
      <c r="D15" s="43">
        <f>IF((B15*C15)&gt;7,"INVALID",(B15*C15))</f>
        <v>0</v>
      </c>
      <c r="E15" s="44">
        <f>D15*M4</f>
        <v>0</v>
      </c>
      <c r="F15" s="64"/>
      <c r="G15" s="64"/>
      <c r="H15" s="64"/>
      <c r="I15" s="69"/>
      <c r="J15" s="64"/>
      <c r="K15" s="120" t="s">
        <v>19</v>
      </c>
      <c r="L15" s="20" t="s">
        <v>35</v>
      </c>
      <c r="M15" s="78">
        <v>1717</v>
      </c>
      <c r="AV15"/>
      <c r="AW15"/>
      <c r="AX15"/>
      <c r="AY15"/>
    </row>
    <row r="16" spans="1:51" x14ac:dyDescent="0.25">
      <c r="A16" s="83" t="s">
        <v>20</v>
      </c>
      <c r="B16" s="42">
        <v>6</v>
      </c>
      <c r="C16" s="39">
        <v>0</v>
      </c>
      <c r="D16" s="43">
        <f>IF((B16*C16)&gt;6,"INVALID",(B16*C16))</f>
        <v>0</v>
      </c>
      <c r="E16" s="44">
        <f>D16*M4</f>
        <v>0</v>
      </c>
      <c r="F16" s="64"/>
      <c r="G16" s="64"/>
      <c r="H16" s="64"/>
      <c r="I16" s="69"/>
      <c r="J16" s="64"/>
      <c r="K16" s="121" t="s">
        <v>21</v>
      </c>
      <c r="L16" s="20" t="s">
        <v>35</v>
      </c>
      <c r="M16" s="78">
        <v>2862</v>
      </c>
      <c r="AV16"/>
      <c r="AW16"/>
      <c r="AX16"/>
      <c r="AY16"/>
    </row>
    <row r="17" spans="1:51" x14ac:dyDescent="0.25">
      <c r="A17" s="83" t="s">
        <v>22</v>
      </c>
      <c r="B17" s="42">
        <v>4</v>
      </c>
      <c r="C17" s="39">
        <v>0</v>
      </c>
      <c r="D17" s="43">
        <f>IF((B17*C17)&gt;4,"INVALID",(B17*C17))</f>
        <v>0</v>
      </c>
      <c r="E17" s="44">
        <f>D17*M4</f>
        <v>0</v>
      </c>
      <c r="F17" s="64"/>
      <c r="G17" s="64"/>
      <c r="H17" s="64"/>
      <c r="I17" s="69"/>
      <c r="J17" s="64"/>
      <c r="K17" s="121" t="s">
        <v>23</v>
      </c>
      <c r="L17" s="20" t="s">
        <v>35</v>
      </c>
      <c r="M17" s="78">
        <v>3687</v>
      </c>
      <c r="AV17"/>
      <c r="AW17"/>
      <c r="AX17"/>
      <c r="AY17"/>
    </row>
    <row r="18" spans="1:51" x14ac:dyDescent="0.25">
      <c r="A18" s="64"/>
      <c r="B18" s="64"/>
      <c r="C18" s="64"/>
      <c r="D18" s="64"/>
      <c r="E18" s="64"/>
      <c r="F18" s="64"/>
      <c r="G18" s="64"/>
      <c r="H18" s="64"/>
      <c r="I18" s="81"/>
      <c r="J18" s="64"/>
      <c r="K18" s="76"/>
      <c r="L18" s="68"/>
      <c r="M18" s="77"/>
      <c r="AV18"/>
      <c r="AW18"/>
      <c r="AX18"/>
      <c r="AY18"/>
    </row>
    <row r="19" spans="1:51" ht="15.75" x14ac:dyDescent="0.25">
      <c r="A19" s="247" t="s">
        <v>106</v>
      </c>
      <c r="B19" s="248"/>
      <c r="C19" s="248"/>
      <c r="D19" s="248"/>
      <c r="E19" s="249"/>
      <c r="F19" s="68"/>
      <c r="G19" s="250" t="s">
        <v>28</v>
      </c>
      <c r="H19" s="251"/>
      <c r="I19" s="252"/>
      <c r="J19" s="64"/>
      <c r="K19" s="119" t="s">
        <v>16</v>
      </c>
      <c r="L19" s="20" t="s">
        <v>37</v>
      </c>
      <c r="M19" s="78">
        <v>1400</v>
      </c>
      <c r="AV19"/>
      <c r="AW19"/>
      <c r="AX19"/>
      <c r="AY19"/>
    </row>
    <row r="20" spans="1:51" x14ac:dyDescent="0.25">
      <c r="A20" s="82" t="s">
        <v>41</v>
      </c>
      <c r="B20" s="114" t="s">
        <v>3</v>
      </c>
      <c r="C20" s="114" t="s">
        <v>30</v>
      </c>
      <c r="D20" s="114" t="s">
        <v>42</v>
      </c>
      <c r="E20" s="114" t="s">
        <v>5</v>
      </c>
      <c r="F20" s="68"/>
      <c r="G20" s="100" t="s">
        <v>41</v>
      </c>
      <c r="H20" s="208" t="s">
        <v>32</v>
      </c>
      <c r="I20" s="253"/>
      <c r="J20" s="64"/>
      <c r="K20" s="120" t="s">
        <v>19</v>
      </c>
      <c r="L20" s="20" t="s">
        <v>37</v>
      </c>
      <c r="M20" s="78">
        <v>1600</v>
      </c>
      <c r="AV20"/>
      <c r="AW20"/>
      <c r="AX20"/>
      <c r="AY20"/>
    </row>
    <row r="21" spans="1:51" x14ac:dyDescent="0.25">
      <c r="A21" s="70" t="s">
        <v>43</v>
      </c>
      <c r="B21" s="5">
        <v>12</v>
      </c>
      <c r="C21" s="39">
        <v>0</v>
      </c>
      <c r="D21" s="5">
        <f>B21*C21</f>
        <v>0</v>
      </c>
      <c r="E21" s="44">
        <f>IF(D21&lt;=10,(D21*M4),((10*M4)+(2*M5)))</f>
        <v>0</v>
      </c>
      <c r="F21" s="68"/>
      <c r="G21" s="4" t="s">
        <v>43</v>
      </c>
      <c r="H21" s="102">
        <f>E21*2</f>
        <v>0</v>
      </c>
      <c r="I21" s="104"/>
      <c r="J21" s="64"/>
      <c r="K21" s="121" t="s">
        <v>21</v>
      </c>
      <c r="L21" s="20" t="s">
        <v>37</v>
      </c>
      <c r="M21" s="78">
        <v>2700</v>
      </c>
      <c r="AV21"/>
      <c r="AW21"/>
      <c r="AX21"/>
      <c r="AY21"/>
    </row>
    <row r="22" spans="1:51" ht="15.75" thickBot="1" x14ac:dyDescent="0.3">
      <c r="A22" s="70" t="s">
        <v>44</v>
      </c>
      <c r="B22" s="5">
        <v>6</v>
      </c>
      <c r="C22" s="39">
        <v>0</v>
      </c>
      <c r="D22" s="5">
        <f t="shared" ref="D22:D25" si="2">B22*C22</f>
        <v>0</v>
      </c>
      <c r="E22" s="44">
        <f>D22*M4</f>
        <v>0</v>
      </c>
      <c r="F22" s="68"/>
      <c r="G22" s="4" t="s">
        <v>44</v>
      </c>
      <c r="H22" s="102">
        <f t="shared" ref="H22:H25" si="3">E22*2</f>
        <v>0</v>
      </c>
      <c r="I22" s="104"/>
      <c r="J22" s="64"/>
      <c r="K22" s="122" t="s">
        <v>23</v>
      </c>
      <c r="L22" s="123" t="s">
        <v>37</v>
      </c>
      <c r="M22" s="124">
        <v>3500</v>
      </c>
      <c r="AV22"/>
      <c r="AW22"/>
      <c r="AX22"/>
      <c r="AY22"/>
    </row>
    <row r="23" spans="1:51" ht="14.25" customHeight="1" x14ac:dyDescent="0.25">
      <c r="A23" s="70" t="s">
        <v>45</v>
      </c>
      <c r="B23" s="5">
        <v>4</v>
      </c>
      <c r="C23" s="39">
        <v>0</v>
      </c>
      <c r="D23" s="5">
        <f t="shared" si="2"/>
        <v>0</v>
      </c>
      <c r="E23" s="44">
        <f>D23*M4</f>
        <v>0</v>
      </c>
      <c r="F23" s="68"/>
      <c r="G23" s="4" t="s">
        <v>45</v>
      </c>
      <c r="H23" s="102">
        <f t="shared" si="3"/>
        <v>0</v>
      </c>
      <c r="I23" s="104"/>
      <c r="J23" s="64"/>
    </row>
    <row r="24" spans="1:51" ht="15" customHeight="1" x14ac:dyDescent="0.25">
      <c r="A24" s="70" t="s">
        <v>46</v>
      </c>
      <c r="B24" s="5">
        <v>3</v>
      </c>
      <c r="C24" s="39">
        <v>0</v>
      </c>
      <c r="D24" s="5">
        <f t="shared" si="2"/>
        <v>0</v>
      </c>
      <c r="E24" s="44">
        <f>D24*M4</f>
        <v>0</v>
      </c>
      <c r="F24" s="68"/>
      <c r="G24" s="4" t="s">
        <v>46</v>
      </c>
      <c r="H24" s="102">
        <f t="shared" si="3"/>
        <v>0</v>
      </c>
      <c r="I24" s="104"/>
      <c r="J24" s="64"/>
    </row>
    <row r="25" spans="1:51" ht="15.75" customHeight="1" x14ac:dyDescent="0.25">
      <c r="A25" s="70" t="s">
        <v>47</v>
      </c>
      <c r="B25" s="5">
        <v>2</v>
      </c>
      <c r="C25" s="39">
        <v>0</v>
      </c>
      <c r="D25" s="5">
        <f t="shared" si="2"/>
        <v>0</v>
      </c>
      <c r="E25" s="44">
        <f>D25*M4</f>
        <v>0</v>
      </c>
      <c r="F25" s="68"/>
      <c r="G25" s="4" t="s">
        <v>47</v>
      </c>
      <c r="H25" s="102">
        <f t="shared" si="3"/>
        <v>0</v>
      </c>
      <c r="I25" s="104"/>
      <c r="J25" s="64"/>
    </row>
    <row r="26" spans="1:51" ht="15.75" customHeight="1" thickBot="1" x14ac:dyDescent="0.3">
      <c r="A26" s="136" t="s">
        <v>5</v>
      </c>
      <c r="B26" s="137" t="s">
        <v>25</v>
      </c>
      <c r="C26" s="137" t="s">
        <v>25</v>
      </c>
      <c r="D26" s="137" t="s">
        <v>25</v>
      </c>
      <c r="E26" s="138">
        <f>SUM(E21:E25)</f>
        <v>0</v>
      </c>
      <c r="F26" s="68"/>
      <c r="G26" s="53" t="s">
        <v>5</v>
      </c>
      <c r="H26" s="101">
        <f>SUM(H21:I25)</f>
        <v>0</v>
      </c>
      <c r="I26" s="105"/>
      <c r="J26" s="64"/>
    </row>
    <row r="27" spans="1:51" ht="15.75" thickTop="1" x14ac:dyDescent="0.25">
      <c r="A27" s="139"/>
      <c r="B27" s="140"/>
      <c r="C27" s="140"/>
      <c r="D27" s="140"/>
      <c r="E27" s="140"/>
      <c r="F27" s="68"/>
      <c r="G27" s="64"/>
      <c r="H27" s="64"/>
      <c r="I27" s="88"/>
      <c r="J27" s="64"/>
    </row>
    <row r="28" spans="1:51" ht="15.75" x14ac:dyDescent="0.25">
      <c r="A28" s="263" t="s">
        <v>103</v>
      </c>
      <c r="B28" s="264"/>
      <c r="C28" s="264"/>
      <c r="D28" s="264"/>
      <c r="E28" s="265"/>
      <c r="F28" s="64"/>
      <c r="G28" s="64"/>
      <c r="H28" s="64"/>
      <c r="I28" s="69"/>
      <c r="J28" s="64"/>
    </row>
    <row r="29" spans="1:51" x14ac:dyDescent="0.25">
      <c r="A29" s="82" t="s">
        <v>2</v>
      </c>
      <c r="B29" s="114" t="s">
        <v>3</v>
      </c>
      <c r="C29" s="114" t="s">
        <v>102</v>
      </c>
      <c r="D29" s="114" t="s">
        <v>31</v>
      </c>
      <c r="E29" s="114" t="s">
        <v>5</v>
      </c>
      <c r="F29" s="64"/>
      <c r="G29" s="64"/>
      <c r="H29" s="64"/>
      <c r="I29" s="69"/>
      <c r="J29" s="64"/>
    </row>
    <row r="30" spans="1:51" x14ac:dyDescent="0.25">
      <c r="A30" s="83" t="s">
        <v>43</v>
      </c>
      <c r="B30" s="42">
        <v>12</v>
      </c>
      <c r="C30" s="39">
        <v>0</v>
      </c>
      <c r="D30" s="43">
        <f>IF((B30*C30)&gt;12,"INVALID",(B30*C30))</f>
        <v>0</v>
      </c>
      <c r="E30" s="44">
        <f>IF(D30&lt;=10,(D30*M4),((10*M4)+((D30-10)*M5)))</f>
        <v>0</v>
      </c>
      <c r="F30" s="64"/>
      <c r="G30" s="64"/>
      <c r="H30" s="64"/>
      <c r="I30" s="69"/>
      <c r="J30" s="64"/>
    </row>
    <row r="31" spans="1:51" x14ac:dyDescent="0.25">
      <c r="A31" s="83" t="s">
        <v>44</v>
      </c>
      <c r="B31" s="42">
        <v>6</v>
      </c>
      <c r="C31" s="39">
        <v>0</v>
      </c>
      <c r="D31" s="43">
        <f>IF((B31*C31)&gt;6,"INVALID",(B31*C31))</f>
        <v>0</v>
      </c>
      <c r="E31" s="44">
        <f>D31*M4</f>
        <v>0</v>
      </c>
      <c r="F31" s="64"/>
      <c r="G31" s="64"/>
      <c r="H31" s="64"/>
      <c r="I31" s="69"/>
      <c r="J31" s="64"/>
    </row>
    <row r="32" spans="1:51" x14ac:dyDescent="0.25">
      <c r="A32" s="83" t="s">
        <v>45</v>
      </c>
      <c r="B32" s="42">
        <v>4</v>
      </c>
      <c r="C32" s="39">
        <v>0</v>
      </c>
      <c r="D32" s="43">
        <f>IF((B32*C32)&gt;4,"INVALID",(B32*C32))</f>
        <v>0</v>
      </c>
      <c r="E32" s="44">
        <f>D32*M4</f>
        <v>0</v>
      </c>
      <c r="F32" s="64"/>
      <c r="G32" s="64"/>
      <c r="H32" s="64"/>
      <c r="I32" s="69"/>
      <c r="J32" s="64"/>
    </row>
    <row r="33" spans="1:10" ht="15.75" customHeight="1" x14ac:dyDescent="0.25">
      <c r="A33" s="83" t="s">
        <v>46</v>
      </c>
      <c r="B33" s="42">
        <v>3</v>
      </c>
      <c r="C33" s="39">
        <v>0</v>
      </c>
      <c r="D33" s="43">
        <f>IF((B33*C33)&gt;3,"INVALID",(B33*C33))</f>
        <v>0</v>
      </c>
      <c r="E33" s="44">
        <f>D33*M4</f>
        <v>0</v>
      </c>
      <c r="F33" s="64"/>
      <c r="G33" s="64"/>
      <c r="H33" s="64"/>
      <c r="I33" s="69"/>
      <c r="J33" s="64"/>
    </row>
    <row r="34" spans="1:10" ht="15" customHeight="1" x14ac:dyDescent="0.25">
      <c r="A34" s="83" t="s">
        <v>47</v>
      </c>
      <c r="B34" s="42">
        <v>2</v>
      </c>
      <c r="C34" s="39">
        <v>0</v>
      </c>
      <c r="D34" s="43">
        <f>IF((B34*C34)&gt;2,"INVALID",(B34*C34))</f>
        <v>0</v>
      </c>
      <c r="E34" s="128">
        <f>D34*M4</f>
        <v>0</v>
      </c>
      <c r="F34" s="135"/>
      <c r="G34" s="64"/>
      <c r="H34" s="64"/>
      <c r="I34" s="69"/>
      <c r="J34" s="64"/>
    </row>
    <row r="35" spans="1:10" ht="15" customHeight="1" x14ac:dyDescent="0.25">
      <c r="A35" s="76"/>
      <c r="B35" s="68"/>
      <c r="C35" s="68"/>
      <c r="D35" s="68"/>
      <c r="E35" s="68"/>
      <c r="F35" s="68"/>
      <c r="G35" s="68"/>
      <c r="H35" s="68"/>
      <c r="I35" s="69"/>
      <c r="J35" s="64"/>
    </row>
    <row r="36" spans="1:10" x14ac:dyDescent="0.25">
      <c r="A36" s="80"/>
      <c r="B36" s="89"/>
      <c r="C36" s="89"/>
      <c r="D36" s="89"/>
      <c r="E36" s="89"/>
      <c r="F36" s="89"/>
      <c r="G36" s="89"/>
      <c r="H36" s="89"/>
      <c r="I36" s="81"/>
      <c r="J36" s="64"/>
    </row>
    <row r="37" spans="1:10" ht="15" customHeight="1" x14ac:dyDescent="0.25">
      <c r="A37" s="254" t="s">
        <v>86</v>
      </c>
      <c r="B37" s="255"/>
      <c r="C37" s="255"/>
      <c r="D37" s="255"/>
      <c r="E37" s="255"/>
      <c r="F37" s="255"/>
      <c r="G37" s="255"/>
      <c r="H37" s="255"/>
      <c r="I37" s="256"/>
      <c r="J37" s="64"/>
    </row>
    <row r="38" spans="1:10" ht="15" customHeight="1" x14ac:dyDescent="0.25">
      <c r="A38" s="257"/>
      <c r="B38" s="258"/>
      <c r="C38" s="258"/>
      <c r="D38" s="258"/>
      <c r="E38" s="258"/>
      <c r="F38" s="258"/>
      <c r="G38" s="258"/>
      <c r="H38" s="258"/>
      <c r="I38" s="259"/>
      <c r="J38" s="64"/>
    </row>
    <row r="39" spans="1:10" ht="15.75" customHeight="1" x14ac:dyDescent="0.25">
      <c r="A39" s="260"/>
      <c r="B39" s="261"/>
      <c r="C39" s="261"/>
      <c r="D39" s="261"/>
      <c r="E39" s="261"/>
      <c r="F39" s="261"/>
      <c r="G39" s="261"/>
      <c r="H39" s="261"/>
      <c r="I39" s="262"/>
      <c r="J39" s="64"/>
    </row>
    <row r="40" spans="1:10" ht="18.75" x14ac:dyDescent="0.3">
      <c r="A40" s="242" t="s">
        <v>49</v>
      </c>
      <c r="B40" s="240"/>
      <c r="C40" s="240"/>
      <c r="D40" s="240"/>
      <c r="E40" s="243"/>
      <c r="F40" s="68"/>
      <c r="G40" s="239" t="s">
        <v>87</v>
      </c>
      <c r="H40" s="240"/>
      <c r="I40" s="241"/>
      <c r="J40" s="64"/>
    </row>
    <row r="41" spans="1:10" x14ac:dyDescent="0.25">
      <c r="A41" s="67" t="s">
        <v>51</v>
      </c>
      <c r="B41" s="100" t="s">
        <v>52</v>
      </c>
      <c r="C41" s="100" t="s">
        <v>4</v>
      </c>
      <c r="D41" s="100" t="s">
        <v>88</v>
      </c>
      <c r="E41" s="100" t="s">
        <v>5</v>
      </c>
      <c r="F41" s="68"/>
      <c r="G41" s="100" t="s">
        <v>54</v>
      </c>
      <c r="H41" s="100" t="s">
        <v>55</v>
      </c>
      <c r="I41" s="106" t="s">
        <v>56</v>
      </c>
      <c r="J41" s="64"/>
    </row>
    <row r="42" spans="1:10" x14ac:dyDescent="0.25">
      <c r="A42" s="70" t="s">
        <v>57</v>
      </c>
      <c r="B42" s="5">
        <v>100</v>
      </c>
      <c r="C42" s="39">
        <v>0</v>
      </c>
      <c r="D42" s="5">
        <f>IF((B42*C42)&gt;100,"INVALID",(B42*C42))</f>
        <v>0</v>
      </c>
      <c r="E42" s="44">
        <f t="shared" ref="E42:E49" si="4">IF(D42&lt;=10,(D42*$M$4),IF(D42&lt;=35,((10*$M$4)+((D42-10)*$M$5)),IF(D42&lt;=50,((10*$M$4)+(25*$M$5)+((D42-35)*$M$6)),IF(D42&gt;50,((10*$M$4)+(25*$M$5)+(15*$M$6)+((D42-50)*$M$7)),"ERROR"))))</f>
        <v>0</v>
      </c>
      <c r="F42" s="68"/>
      <c r="G42" s="44">
        <f t="shared" ref="G42:G49" si="5">IF(D42&lt;=10,(D42*$M$9),IF(D42&lt;=35,((10*$M$9)+((D42-10)*$M$10)),IF(D42&lt;=50,((10*$M$9)+(25*$M$10)+((D42-35)*$M$11)),IF(D42&gt;50,((10*$M$9)+(25*$M$10)+(15*$M$11)+((D42-50)*$M$12)),"ERROR"))))</f>
        <v>0</v>
      </c>
      <c r="H42" s="44">
        <f t="shared" ref="H42:H49" si="6">IF(D42&lt;=10,(D42*$M$14),IF(D42&lt;=35,((10*$M$14)+((D42-10)*$M$15)),IF(D42&lt;=50,((10*$M$14)+(25*$M$15)+((D42-35)*$M$16)),IF(D42&gt;50,((10*$M$14)+(25*$M$15)+(15*$M$16)+((D42-50)*$M$17)),"ERROR"))))</f>
        <v>0</v>
      </c>
      <c r="I42" s="90">
        <f t="shared" ref="I42:I49" si="7">IF(D42&lt;=10,(D42*$M$19),IF(D42&lt;=35,((10*$M$19)+((D42-10)*$M$20)),IF(D42&lt;=50,((10*$M$19)+(25*$M$20)+((D42-35)*$M$21)),IF(D42&gt;50,((10*$M$19)+(25*$M$20)+(15*$M$21)+((D42-50)*$M$22)),"ERROR"))))</f>
        <v>0</v>
      </c>
      <c r="J42" s="64"/>
    </row>
    <row r="43" spans="1:10" x14ac:dyDescent="0.25">
      <c r="A43" s="70" t="s">
        <v>58</v>
      </c>
      <c r="B43" s="5">
        <v>100</v>
      </c>
      <c r="C43" s="39">
        <v>0</v>
      </c>
      <c r="D43" s="5">
        <f t="shared" ref="D43:D49" si="8">IF((B43*C43)&gt;100,"INVALID",(B43*C43))</f>
        <v>0</v>
      </c>
      <c r="E43" s="44">
        <f t="shared" si="4"/>
        <v>0</v>
      </c>
      <c r="F43" s="68"/>
      <c r="G43" s="44">
        <f t="shared" si="5"/>
        <v>0</v>
      </c>
      <c r="H43" s="44">
        <f t="shared" si="6"/>
        <v>0</v>
      </c>
      <c r="I43" s="90">
        <f t="shared" si="7"/>
        <v>0</v>
      </c>
      <c r="J43" s="64"/>
    </row>
    <row r="44" spans="1:10" x14ac:dyDescent="0.25">
      <c r="A44" s="70" t="s">
        <v>59</v>
      </c>
      <c r="B44" s="5">
        <v>100</v>
      </c>
      <c r="C44" s="39">
        <v>0</v>
      </c>
      <c r="D44" s="5">
        <f t="shared" si="8"/>
        <v>0</v>
      </c>
      <c r="E44" s="44">
        <f t="shared" si="4"/>
        <v>0</v>
      </c>
      <c r="F44" s="68"/>
      <c r="G44" s="44">
        <f t="shared" si="5"/>
        <v>0</v>
      </c>
      <c r="H44" s="44">
        <f t="shared" si="6"/>
        <v>0</v>
      </c>
      <c r="I44" s="90">
        <f t="shared" si="7"/>
        <v>0</v>
      </c>
      <c r="J44" s="64"/>
    </row>
    <row r="45" spans="1:10" x14ac:dyDescent="0.25">
      <c r="A45" s="70" t="s">
        <v>60</v>
      </c>
      <c r="B45" s="5">
        <v>100</v>
      </c>
      <c r="C45" s="39">
        <v>0</v>
      </c>
      <c r="D45" s="5">
        <f t="shared" si="8"/>
        <v>0</v>
      </c>
      <c r="E45" s="44">
        <f t="shared" si="4"/>
        <v>0</v>
      </c>
      <c r="F45" s="68"/>
      <c r="G45" s="44">
        <f t="shared" si="5"/>
        <v>0</v>
      </c>
      <c r="H45" s="44">
        <f t="shared" si="6"/>
        <v>0</v>
      </c>
      <c r="I45" s="90">
        <f t="shared" si="7"/>
        <v>0</v>
      </c>
      <c r="J45" s="64"/>
    </row>
    <row r="46" spans="1:10" ht="15" customHeight="1" x14ac:dyDescent="0.25">
      <c r="A46" s="70" t="s">
        <v>61</v>
      </c>
      <c r="B46" s="5">
        <v>100</v>
      </c>
      <c r="C46" s="39">
        <v>0</v>
      </c>
      <c r="D46" s="5">
        <f t="shared" si="8"/>
        <v>0</v>
      </c>
      <c r="E46" s="44">
        <f t="shared" si="4"/>
        <v>0</v>
      </c>
      <c r="F46" s="68"/>
      <c r="G46" s="44">
        <f t="shared" si="5"/>
        <v>0</v>
      </c>
      <c r="H46" s="44">
        <f t="shared" si="6"/>
        <v>0</v>
      </c>
      <c r="I46" s="90">
        <f t="shared" si="7"/>
        <v>0</v>
      </c>
      <c r="J46" s="64"/>
    </row>
    <row r="47" spans="1:10" ht="15" customHeight="1" x14ac:dyDescent="0.25">
      <c r="A47" s="70" t="s">
        <v>62</v>
      </c>
      <c r="B47" s="5">
        <v>100</v>
      </c>
      <c r="C47" s="39">
        <v>0</v>
      </c>
      <c r="D47" s="5">
        <f t="shared" si="8"/>
        <v>0</v>
      </c>
      <c r="E47" s="44">
        <f t="shared" si="4"/>
        <v>0</v>
      </c>
      <c r="F47" s="68"/>
      <c r="G47" s="44">
        <f t="shared" si="5"/>
        <v>0</v>
      </c>
      <c r="H47" s="44">
        <f t="shared" si="6"/>
        <v>0</v>
      </c>
      <c r="I47" s="90">
        <f t="shared" si="7"/>
        <v>0</v>
      </c>
      <c r="J47" s="64"/>
    </row>
    <row r="48" spans="1:10" ht="15" customHeight="1" x14ac:dyDescent="0.25">
      <c r="A48" s="70" t="s">
        <v>63</v>
      </c>
      <c r="B48" s="5">
        <v>100</v>
      </c>
      <c r="C48" s="39">
        <v>0</v>
      </c>
      <c r="D48" s="5">
        <f t="shared" si="8"/>
        <v>0</v>
      </c>
      <c r="E48" s="44">
        <f t="shared" si="4"/>
        <v>0</v>
      </c>
      <c r="F48" s="68"/>
      <c r="G48" s="44">
        <f t="shared" si="5"/>
        <v>0</v>
      </c>
      <c r="H48" s="44">
        <f t="shared" si="6"/>
        <v>0</v>
      </c>
      <c r="I48" s="90">
        <f t="shared" si="7"/>
        <v>0</v>
      </c>
      <c r="J48" s="64"/>
    </row>
    <row r="49" spans="1:10" x14ac:dyDescent="0.25">
      <c r="A49" s="70" t="s">
        <v>64</v>
      </c>
      <c r="B49" s="5">
        <v>100</v>
      </c>
      <c r="C49" s="39">
        <v>0</v>
      </c>
      <c r="D49" s="5">
        <f t="shared" si="8"/>
        <v>0</v>
      </c>
      <c r="E49" s="44">
        <f t="shared" si="4"/>
        <v>0</v>
      </c>
      <c r="F49" s="68"/>
      <c r="G49" s="44">
        <f t="shared" si="5"/>
        <v>0</v>
      </c>
      <c r="H49" s="44">
        <f t="shared" si="6"/>
        <v>0</v>
      </c>
      <c r="I49" s="90">
        <f t="shared" si="7"/>
        <v>0</v>
      </c>
      <c r="J49" s="64"/>
    </row>
    <row r="50" spans="1:10" x14ac:dyDescent="0.25">
      <c r="A50" s="107"/>
      <c r="B50" s="108"/>
      <c r="C50" s="108"/>
      <c r="D50" s="108"/>
      <c r="E50" s="108"/>
      <c r="F50" s="68"/>
      <c r="G50" s="108"/>
      <c r="H50" s="108"/>
      <c r="I50" s="113"/>
      <c r="J50" s="64"/>
    </row>
    <row r="51" spans="1:10" ht="18.75" x14ac:dyDescent="0.3">
      <c r="A51" s="242" t="s">
        <v>65</v>
      </c>
      <c r="B51" s="240"/>
      <c r="C51" s="240"/>
      <c r="D51" s="240"/>
      <c r="E51" s="243"/>
      <c r="F51" s="68"/>
      <c r="G51" s="239" t="s">
        <v>87</v>
      </c>
      <c r="H51" s="240"/>
      <c r="I51" s="241"/>
      <c r="J51" s="64"/>
    </row>
    <row r="52" spans="1:10" x14ac:dyDescent="0.25">
      <c r="A52" s="244" t="s">
        <v>66</v>
      </c>
      <c r="B52" s="245"/>
      <c r="C52" s="245"/>
      <c r="D52" s="245"/>
      <c r="E52" s="246"/>
      <c r="F52" s="68"/>
      <c r="G52" s="100" t="s">
        <v>54</v>
      </c>
      <c r="H52" s="100" t="s">
        <v>55</v>
      </c>
      <c r="I52" s="106" t="s">
        <v>56</v>
      </c>
      <c r="J52" s="64"/>
    </row>
    <row r="53" spans="1:10" x14ac:dyDescent="0.25">
      <c r="A53" s="70" t="s">
        <v>67</v>
      </c>
      <c r="B53" s="5">
        <v>35</v>
      </c>
      <c r="C53" s="39">
        <v>0</v>
      </c>
      <c r="D53" s="5">
        <f>IF((B53*C53)&gt;35,"INVALID",(B53*C53))</f>
        <v>0</v>
      </c>
      <c r="E53" s="44">
        <f>IF(D53&lt;=10,(D53*$M$4),IF(D53&lt;=35,((10*$M$4)+((D53-10)*$M$5)),"ERROR"))</f>
        <v>0</v>
      </c>
      <c r="F53" s="68"/>
      <c r="G53" s="44">
        <f>IF(D53&lt;=10,(D53*$M$9),IF(D53&lt;=35,((10*$M$9)+((D53-10)*$M$10)),"ERROR"))</f>
        <v>0</v>
      </c>
      <c r="H53" s="44">
        <f>IF(D53&lt;=10,(D53*$M$14),IF(D53&lt;=35,((10*$M$14)+((D53-10)*$M$15)),"ERROR"))</f>
        <v>0</v>
      </c>
      <c r="I53" s="90">
        <f>IF(D53&lt;=10,(D53*$M$19),IF(D53&lt;=35,((10*$M$19)+((D53-10)*$M$20)),"ERROR"))</f>
        <v>0</v>
      </c>
      <c r="J53" s="64"/>
    </row>
    <row r="54" spans="1:10" x14ac:dyDescent="0.25">
      <c r="A54" s="70" t="s">
        <v>68</v>
      </c>
      <c r="B54" s="5">
        <v>100</v>
      </c>
      <c r="C54" s="39">
        <v>0</v>
      </c>
      <c r="D54" s="5">
        <f t="shared" ref="D54" si="9">IF((B54*C54)&gt;100,"INVALID",(B54*C54))</f>
        <v>0</v>
      </c>
      <c r="E54" s="44">
        <f>IF(D54&lt;=10,(D54*$M$4),IF(D54&lt;=35,((10*$M$4)+((D54-10)*$M$5)),IF(D54&lt;=50,((10*$M$4)+(25*$M$5)+((D54-35)*$M$6)),IF(D54&gt;50,((10*$M$4)+(25*$M$5)+(15*$M$6)+((D54-50)*$M$7)),"ERROR"))))</f>
        <v>0</v>
      </c>
      <c r="F54" s="68"/>
      <c r="G54" s="91">
        <f>IF(D54&lt;=10,(D54*$M$9),IF(D54&lt;=35,((10*$M$9)+((D54-10)*$M$10)),IF(D54&lt;=50,((10*$M$9)+(25*$M$10)+((D54-35)*$M$11)),IF(D54&gt;50,((10*$M$9)+(25*$M$10)+(15*$M$11)+((D54-50)*$M$12)),"ERROR"))))</f>
        <v>0</v>
      </c>
      <c r="H54" s="91">
        <f>IF(D54&lt;=10,(D54*$M$14),IF(D54&lt;=35,((10*$M$14)+((D54-10)*$M$15)),IF(D54&lt;=50,((10*$M$14)+(25*$M$15)+((D54-35)*$M$16)),IF(D54&gt;50,((10*$M$14)+(25*$M$15)+(15*$M$16)+((D54-50)*$M$17)),"ERROR"))))</f>
        <v>0</v>
      </c>
      <c r="I54" s="92">
        <f>IF(D54&lt;=10,(D54*$M$19),IF(D54&lt;=35,((10*$M$19)+((D54-10)*$M$20)),IF(D54&lt;=50,((10*$M$19)+(25*$M$20)+((D54-35)*$M$21)),IF(D54&gt;50,((10*$M$19)+(25*$M$20)+(15*$M$21)+((D54-50)*$M$22)),"ERROR"))))</f>
        <v>0</v>
      </c>
      <c r="J54" s="64"/>
    </row>
    <row r="55" spans="1:10" x14ac:dyDescent="0.25">
      <c r="A55" s="244" t="s">
        <v>69</v>
      </c>
      <c r="B55" s="245"/>
      <c r="C55" s="245"/>
      <c r="D55" s="245"/>
      <c r="E55" s="246"/>
      <c r="F55" s="68"/>
      <c r="G55" s="108"/>
      <c r="H55" s="108"/>
      <c r="I55" s="113"/>
      <c r="J55" s="64"/>
    </row>
    <row r="56" spans="1:10" x14ac:dyDescent="0.25">
      <c r="A56" s="70" t="s">
        <v>70</v>
      </c>
      <c r="B56" s="5">
        <v>15</v>
      </c>
      <c r="C56" s="39">
        <v>0</v>
      </c>
      <c r="D56" s="5">
        <f>IF((B56*C56)&gt;15,"INVALID",(B56*C56))</f>
        <v>0</v>
      </c>
      <c r="E56" s="26">
        <f>IF(D56&lt;=10,(D56*$M$4),IF(D56&lt;=15,((10*$M$4)+((D56-10)*$M$5)),"ERROR"))</f>
        <v>0</v>
      </c>
      <c r="F56" s="68"/>
      <c r="G56" s="93">
        <f>IF(D56&lt;=10,(D56*$M$9),IF(D56&lt;=15,((10*$M$9)+((D56-10)*$M$10)),"ERROR"))</f>
        <v>0</v>
      </c>
      <c r="H56" s="93">
        <f>IF(D56&lt;=10,(D56*$M$14),IF(D56&lt;=15,((10*$M$14)+((D56-10)*$M$15)),"ERROR"))</f>
        <v>0</v>
      </c>
      <c r="I56" s="94">
        <f>IF(D56&lt;=10,(D56*$M$19),IF(D56&lt;=15,((10*$M$19)+((D56-10)*$M$20)),"ERROR"))</f>
        <v>0</v>
      </c>
      <c r="J56" s="64"/>
    </row>
    <row r="57" spans="1:10" x14ac:dyDescent="0.25">
      <c r="A57" s="70" t="s">
        <v>71</v>
      </c>
      <c r="B57" s="5">
        <v>40</v>
      </c>
      <c r="C57" s="39">
        <v>0</v>
      </c>
      <c r="D57" s="5">
        <f>IF((B57*C57)&gt;40,"INVALID",(B57*C57))</f>
        <v>0</v>
      </c>
      <c r="E57" s="44">
        <f>IF(D57&lt;=10,(D57*$M$4),IF(D57&lt;=35,((10*$M$4)+((D57-10)*$M$5)),IF(D57&lt;=40,((10*$M$4)+(25*$M$5)+((D57-35)*$M$6)),"ERROR")))</f>
        <v>0</v>
      </c>
      <c r="F57" s="68"/>
      <c r="G57" s="91">
        <f>IF(D57&lt;=10,(D57*$M$9),IF(D57&lt;=35,((10*$M$9)+((D57-10)*$M$10)),IF(D57&lt;=40,((10*$M$9)+(25*$M$10)+((D57-35)*$M$11)),"ERROR")))</f>
        <v>0</v>
      </c>
      <c r="H57" s="91">
        <f>IF(D57&lt;=10,(D57*$M$14),IF(D57&lt;=35,((10*$M$14)+((D57-10)*$M$15)),IF(D57&lt;=40,((10*$M$14)+(25*$M$15)+((D57-35)*$M$16)),"ERROR")))</f>
        <v>0</v>
      </c>
      <c r="I57" s="92">
        <f>IF(D57&lt;=10,(D57*$M$19),IF(D57&lt;=35,((10*$M$19)+((D57-10)*$M$20)),IF(D57&lt;=40,((10*$M$19)+(25*$M$20)+((D57-35)*$M$21)),"ERROR")))</f>
        <v>0</v>
      </c>
      <c r="J57" s="64"/>
    </row>
    <row r="58" spans="1:10" x14ac:dyDescent="0.25">
      <c r="A58" s="244" t="s">
        <v>72</v>
      </c>
      <c r="B58" s="245"/>
      <c r="C58" s="245"/>
      <c r="D58" s="245"/>
      <c r="E58" s="246"/>
      <c r="F58" s="68"/>
      <c r="G58" s="108"/>
      <c r="H58" s="108"/>
      <c r="I58" s="113"/>
      <c r="J58" s="64"/>
    </row>
    <row r="59" spans="1:10" x14ac:dyDescent="0.25">
      <c r="A59" s="70" t="s">
        <v>73</v>
      </c>
      <c r="B59" s="5">
        <v>10</v>
      </c>
      <c r="C59" s="39">
        <v>0</v>
      </c>
      <c r="D59" s="5">
        <f>IF((B59*C59)&gt;10,"INVALID",(B59*C59))</f>
        <v>0</v>
      </c>
      <c r="E59" s="26">
        <f>IF(D59&lt;=10,(D59*$M$4),"ERROR")</f>
        <v>0</v>
      </c>
      <c r="F59" s="68"/>
      <c r="G59" s="93">
        <f>IF(D59&lt;=10,(D59*$M$9),"ERROR")</f>
        <v>0</v>
      </c>
      <c r="H59" s="93">
        <f>IF(D59&lt;=10,(D59*$M$14),"ERROR")</f>
        <v>0</v>
      </c>
      <c r="I59" s="94">
        <f>IF(D59&lt;=10,(D59*$M$19),"ERROR")</f>
        <v>0</v>
      </c>
      <c r="J59" s="64"/>
    </row>
    <row r="60" spans="1:10" x14ac:dyDescent="0.25">
      <c r="A60" s="70" t="s">
        <v>74</v>
      </c>
      <c r="B60" s="5">
        <v>30</v>
      </c>
      <c r="C60" s="39">
        <v>0</v>
      </c>
      <c r="D60" s="5">
        <f>IF((B60*C60)&gt;30,"INVALID",(B60*C60))</f>
        <v>0</v>
      </c>
      <c r="E60" s="26">
        <f>IF(D60&lt;=10,(D60*$M$4),IF(D60&lt;=30,((10*$M$4)+((D60-10)*$M$5)),"ERROR"))</f>
        <v>0</v>
      </c>
      <c r="F60" s="68"/>
      <c r="G60" s="44">
        <f>IF(D60&lt;=10,(D60*$M$9),IF(D60&lt;=30,((10*$M$9)+((D60-10)*$M$10)),"ERROR"))</f>
        <v>0</v>
      </c>
      <c r="H60" s="44">
        <f>IF(D60&lt;=10,(D60*$M$14),IF(D60&lt;=30,((10*$M$14)+((D60-10)*$M$15)),"ERROR"))</f>
        <v>0</v>
      </c>
      <c r="I60" s="90">
        <f>IF(D60&lt;=10,(D60*$M$19),IF(D60&lt;=30,((10*$M$19)+((D60-10)*$M$20)),"ERROR"))</f>
        <v>0</v>
      </c>
      <c r="J60" s="64"/>
    </row>
    <row r="61" spans="1:10" x14ac:dyDescent="0.25">
      <c r="A61" s="107"/>
      <c r="B61" s="108"/>
      <c r="C61" s="108"/>
      <c r="D61" s="108"/>
      <c r="E61" s="108"/>
      <c r="F61" s="68"/>
      <c r="G61" s="109"/>
      <c r="H61" s="109"/>
      <c r="I61" s="110"/>
      <c r="J61" s="64"/>
    </row>
    <row r="62" spans="1:10" ht="18.75" x14ac:dyDescent="0.3">
      <c r="A62" s="242" t="s">
        <v>104</v>
      </c>
      <c r="B62" s="240"/>
      <c r="C62" s="240"/>
      <c r="D62" s="240"/>
      <c r="E62" s="243"/>
      <c r="F62" s="68"/>
      <c r="G62" s="111"/>
      <c r="H62" s="111"/>
      <c r="I62" s="112"/>
      <c r="J62" s="64"/>
    </row>
    <row r="63" spans="1:10" x14ac:dyDescent="0.25">
      <c r="A63" s="70" t="s">
        <v>76</v>
      </c>
      <c r="B63" s="5">
        <v>40</v>
      </c>
      <c r="C63" s="39">
        <v>0</v>
      </c>
      <c r="D63" s="5">
        <f>IF((B63*C63)&gt;40,"INVALID",(B63*C63))</f>
        <v>0</v>
      </c>
      <c r="E63" s="44">
        <f>IF(D63&lt;=10,(D63*$M$4),IF(D63&lt;=35,((10*$M$4)+((D63-10)*$M$5)),IF(D63&lt;=40,((10*$M$4)+(25*$M$5)+((D63-35)*$M$6)),"ERROR")))</f>
        <v>0</v>
      </c>
      <c r="F63" s="68"/>
      <c r="G63" s="95">
        <f>IF(D63&lt;=10,(D63*$M$9),IF(D63&lt;=35,((10*$M$9)+((D63-10)*$M$10)),IF(D63&lt;=40,((10*$M$9)+(25*$M$10)+((D63-35)*$M$11)),"ERROR")))</f>
        <v>0</v>
      </c>
      <c r="H63" s="95">
        <f>IF(D63&lt;=10,(D63*$M$14),IF(D63&lt;=35,((10*$M$14)+((D63-10)*$M$15)),IF(D63&lt;=40,((10*$M$14)+(25*$M$15)+((D63-35)*$M$16)),"ERROR")))</f>
        <v>0</v>
      </c>
      <c r="I63" s="96">
        <f>IF(D63&lt;=10,(D63*$M$19),IF(D63&lt;=35,((10*$M$19)+((D63-10)*$M$20)),IF(D63&lt;=40,((10*$M$19)+(25*$M$20)+((D63-35)*$M$21)),"ERROR")))</f>
        <v>0</v>
      </c>
      <c r="J63" s="64"/>
    </row>
    <row r="64" spans="1:10" x14ac:dyDescent="0.25">
      <c r="A64" s="70" t="s">
        <v>77</v>
      </c>
      <c r="B64" s="5">
        <v>50</v>
      </c>
      <c r="C64" s="39">
        <v>0</v>
      </c>
      <c r="D64" s="5">
        <f>IF((B64*C64)&gt;40,"INVALID",(B64*C64))</f>
        <v>0</v>
      </c>
      <c r="E64" s="44">
        <f>IF(D64&lt;=10,(D64*$M$4),IF(D64&lt;=35,((10*$M$4)+((D64-10)*$M$5)),IF(D64&lt;=40,((10*$M$4)+(25*$M$5)+((D64-35)*$M$6)),"ERROR")))</f>
        <v>0</v>
      </c>
      <c r="F64" s="68"/>
      <c r="G64" s="44">
        <f>IF(D64&lt;=10,(D64*$M$9),IF(D64&lt;=35,((10*$M$9)+((D64-10)*$M$10)),IF(D64&lt;=40,((10*$M$9)+(25*$M$10)+((D64-35)*$M$11)),"ERROR")))</f>
        <v>0</v>
      </c>
      <c r="H64" s="44">
        <f>IF(D64&lt;=10,(D64*$M$14),IF(D64&lt;=35,((10*$M$14)+((D64-10)*$M$15)),IF(D64&lt;=40,((10*$M$14)+(25*$M$15)+((D64-35)*$M$16)),"ERROR")))</f>
        <v>0</v>
      </c>
      <c r="I64" s="90">
        <f>IF(D64&lt;=10,(D64*$M$19),IF(D64&lt;=35,((10*$M$19)+((D64-10)*$M$20)),IF(D64&lt;=40,((10*$M$19)+(25*$M$20)+((D64-35)*$M$21)),"ERROR")))</f>
        <v>0</v>
      </c>
      <c r="J64" s="64"/>
    </row>
    <row r="65" spans="1:10" ht="15" customHeight="1" x14ac:dyDescent="0.25">
      <c r="A65" s="70" t="s">
        <v>107</v>
      </c>
      <c r="B65" s="5">
        <v>50</v>
      </c>
      <c r="C65" s="39">
        <v>0</v>
      </c>
      <c r="D65" s="5">
        <f>IF((B65*C65)&gt;50,"INVALID",(B65*C65))</f>
        <v>0</v>
      </c>
      <c r="E65" s="44">
        <f>IF(D65&lt;=10,(D65*$M$4),IF(D65&lt;=35,((10*$M$4)+((D65-10)*$M$5)),IF(D65&lt;=50,((10*$M$4)+(25*$M$5)+((D65-35)*$M$6)),"ERROR")))</f>
        <v>0</v>
      </c>
      <c r="F65" s="68"/>
      <c r="G65" s="44">
        <f>IF(D65&lt;=10,(D65*$M$9),IF(D65&lt;=35,((10*$M$9)+((D65-10)*$M$10)),IF(D65&lt;=50,((10*$M$9)+(25*$M$10)+((D65-35)*$M$11)),"ERROR")))</f>
        <v>0</v>
      </c>
      <c r="H65" s="44">
        <f>IF(D65&lt;=10,(D65*$M$14),IF(D65&lt;=35,((10*$M$14)+((D65-10)*$M$15)),IF(D65&lt;=50,((10*$M$14)+(25*$M$15)+((D65-35)*$M$16)),"ERROR")))</f>
        <v>0</v>
      </c>
      <c r="I65" s="90">
        <f>IF(D65&lt;=10,(D65*$M$19),IF(D65&lt;=35,((10*$M$19)+((D65-10)*$M$20)),IF(D65&lt;=50,((10*$M$19)+(25*$M$20)+((D65-35)*$M$21)),"ERROR")))</f>
        <v>0</v>
      </c>
      <c r="J65" s="64"/>
    </row>
    <row r="66" spans="1:10" ht="15" customHeight="1" x14ac:dyDescent="0.25">
      <c r="A66" s="107"/>
      <c r="B66" s="108"/>
      <c r="C66" s="108"/>
      <c r="D66" s="108"/>
      <c r="E66" s="108"/>
      <c r="F66" s="68"/>
      <c r="G66" s="109"/>
      <c r="H66" s="109"/>
      <c r="I66" s="110"/>
      <c r="J66" s="64"/>
    </row>
    <row r="67" spans="1:10" ht="15" customHeight="1" x14ac:dyDescent="0.3">
      <c r="A67" s="242" t="s">
        <v>105</v>
      </c>
      <c r="B67" s="240"/>
      <c r="C67" s="240"/>
      <c r="D67" s="240"/>
      <c r="E67" s="243"/>
      <c r="F67" s="68"/>
      <c r="G67" s="111"/>
      <c r="H67" s="111"/>
      <c r="I67" s="112"/>
      <c r="J67" s="64"/>
    </row>
    <row r="68" spans="1:10" x14ac:dyDescent="0.25">
      <c r="A68" s="70" t="s">
        <v>108</v>
      </c>
      <c r="B68" s="5">
        <v>35</v>
      </c>
      <c r="C68" s="39">
        <v>0</v>
      </c>
      <c r="D68" s="5">
        <f>IF((B68*C68)&gt;35,"INVALID",(B68*C68))</f>
        <v>0</v>
      </c>
      <c r="E68" s="44">
        <f>IF(D68&lt;=10,(D68*$M$4),IF(D68&lt;=35,((10*$M$4)+((D68-10)*$M$5)),"ERROR"))</f>
        <v>0</v>
      </c>
      <c r="F68" s="68"/>
      <c r="G68" s="95">
        <f>IF(D68&lt;=10,(D68*$M$9),IF(D68&lt;=35,((10*$M$9)+((D68-10)*$M$10)),"ERROR"))</f>
        <v>0</v>
      </c>
      <c r="H68" s="95">
        <f>IF(D68&lt;=10,(D68*$M$14),IF(D68&lt;=35,((10*$M$14)+((D68-10)*$M$15)),"ERROR"))</f>
        <v>0</v>
      </c>
      <c r="I68" s="96">
        <f>IF(D68&lt;=10,(D68*$M$19),IF(D68&lt;=35,((10*$M$19)+((D68-10)*$M$20)),"ERROR"))</f>
        <v>0</v>
      </c>
      <c r="J68" s="64"/>
    </row>
    <row r="69" spans="1:10" x14ac:dyDescent="0.25">
      <c r="A69" s="70" t="s">
        <v>110</v>
      </c>
      <c r="B69" s="5">
        <v>45</v>
      </c>
      <c r="C69" s="39">
        <v>0</v>
      </c>
      <c r="D69" s="5">
        <f t="shared" ref="D69" si="10">IF((B69*C69)&gt;35,"INVALID",(B69*C69))</f>
        <v>0</v>
      </c>
      <c r="E69" s="44">
        <f>IF(D69&lt;=10,(D69*$M$4),IF(D69&lt;=35,((10*$M$4)+((D69-10)*$M$5)),"ERROR"))</f>
        <v>0</v>
      </c>
      <c r="F69" s="68"/>
      <c r="G69" s="44">
        <f>IF(D69&lt;=10,(D69*$M$9),IF(D69&lt;=35,((10*$M$9)+((D69-10)*$M$10)),"ERROR"))</f>
        <v>0</v>
      </c>
      <c r="H69" s="44">
        <f>IF(D69&lt;=10,(D69*$M$14),IF(D69&lt;=35,((10*$M$14)+((D69-10)*$M$15)),"ERROR"))</f>
        <v>0</v>
      </c>
      <c r="I69" s="90">
        <f>IF(D69&lt;=10,(D69*$M$19),IF(D69&lt;=35,((10*$M$19)+((D69-10)*$M$20)),"ERROR"))</f>
        <v>0</v>
      </c>
      <c r="J69" s="64"/>
    </row>
    <row r="70" spans="1:10" x14ac:dyDescent="0.25">
      <c r="A70" s="70" t="s">
        <v>109</v>
      </c>
      <c r="B70" s="5">
        <v>45</v>
      </c>
      <c r="C70" s="39">
        <v>0</v>
      </c>
      <c r="D70" s="5">
        <f>IF((B70*C70)&gt;45,"INVALID",(B70*C70))</f>
        <v>0</v>
      </c>
      <c r="E70" s="44">
        <f>IF(D70&lt;=10,(D70*$M$4),IF(D70&lt;=35,((10*$M$4)+((D70-10)*$M$5)),IF(D70&lt;=45,((10*$M$4)+(25*$M$5)+((D70-35)*$M$6)),"ERROR")))</f>
        <v>0</v>
      </c>
      <c r="F70" s="68"/>
      <c r="G70" s="44">
        <f>IF(D70&lt;=10,(D70*$M$9),IF(D70&lt;=35,((10*$M$9)+((D70-10)*$M$10)),IF(D70&lt;=45,((10*$M$9)+(25*$M$10)+((D70-35)*$M$11)),"ERROR")))</f>
        <v>0</v>
      </c>
      <c r="H70" s="44">
        <f>IF(D70&lt;=10,(D70*$M$14),IF(D70&lt;=35,((10*$M$14)+((D70-10)*$M$15)),IF(D70&lt;=45,((10*$M$14)+(25*$M$15)+((D70-35)*$M$16)),"ERROR")))</f>
        <v>0</v>
      </c>
      <c r="I70" s="90">
        <f>IF(D70&lt;=10,(D70*$M$19),IF(D70&lt;=35,((10*$M$19)+((D70-10)*$M$20)),IF(D70&lt;=45,((10*$M$19)+(25*$M$20)+((D70-35)*$M$21)),"ERROR")))</f>
        <v>0</v>
      </c>
      <c r="J70" s="64"/>
    </row>
    <row r="71" spans="1:10" ht="15.75" thickBot="1" x14ac:dyDescent="0.3">
      <c r="A71" s="84"/>
      <c r="B71" s="85"/>
      <c r="C71" s="142"/>
      <c r="D71" s="85"/>
      <c r="E71" s="85"/>
      <c r="F71" s="85"/>
      <c r="G71" s="85"/>
      <c r="H71" s="85"/>
      <c r="I71" s="86"/>
      <c r="J71" s="64"/>
    </row>
    <row r="72" spans="1:10" x14ac:dyDescent="0.25">
      <c r="A72" s="64"/>
      <c r="B72" s="64"/>
      <c r="C72" s="64"/>
      <c r="D72" s="64"/>
      <c r="E72" s="64"/>
      <c r="F72" s="64"/>
      <c r="G72" s="64"/>
      <c r="H72" s="64"/>
      <c r="I72" s="64"/>
      <c r="J72" s="64"/>
    </row>
    <row r="73" spans="1:10" x14ac:dyDescent="0.25">
      <c r="A73" s="64"/>
      <c r="B73" s="64"/>
      <c r="C73" s="64"/>
      <c r="D73" s="64"/>
      <c r="E73" s="64"/>
      <c r="F73" s="64"/>
      <c r="G73" s="64"/>
      <c r="H73" s="64"/>
      <c r="I73" s="64"/>
      <c r="J73" s="64"/>
    </row>
    <row r="74" spans="1:10" x14ac:dyDescent="0.25">
      <c r="A74" s="64"/>
      <c r="B74" s="64"/>
      <c r="C74" s="64"/>
      <c r="D74" s="64"/>
      <c r="E74" s="64"/>
      <c r="F74" s="64"/>
      <c r="G74" s="64"/>
      <c r="H74" s="64"/>
      <c r="I74" s="64"/>
      <c r="J74" s="64"/>
    </row>
    <row r="75" spans="1:10" x14ac:dyDescent="0.25">
      <c r="A75" s="64"/>
      <c r="B75" s="64"/>
      <c r="C75" s="64"/>
      <c r="D75" s="64"/>
      <c r="E75" s="64"/>
      <c r="F75" s="64"/>
      <c r="G75" s="64"/>
      <c r="H75" s="64"/>
      <c r="I75" s="64"/>
      <c r="J75" s="64"/>
    </row>
    <row r="76" spans="1:10" x14ac:dyDescent="0.25">
      <c r="A76" s="64"/>
      <c r="B76" s="64"/>
      <c r="C76" s="64"/>
      <c r="D76" s="64"/>
      <c r="E76" s="64"/>
      <c r="F76" s="64"/>
      <c r="G76" s="64"/>
      <c r="H76" s="64"/>
      <c r="I76" s="64"/>
      <c r="J76" s="64"/>
    </row>
    <row r="77" spans="1:10" x14ac:dyDescent="0.25">
      <c r="A77" s="64"/>
      <c r="B77" s="64"/>
      <c r="C77" s="64"/>
      <c r="D77" s="64"/>
      <c r="E77" s="64"/>
      <c r="F77" s="64"/>
      <c r="G77" s="64"/>
      <c r="H77" s="64"/>
      <c r="I77" s="64"/>
      <c r="J77" s="64"/>
    </row>
    <row r="78" spans="1:10" x14ac:dyDescent="0.25">
      <c r="A78" s="64"/>
      <c r="B78" s="64"/>
      <c r="C78" s="64"/>
      <c r="D78" s="64"/>
      <c r="E78" s="64"/>
      <c r="F78" s="64"/>
      <c r="G78" s="64"/>
      <c r="H78" s="64"/>
      <c r="I78" s="64"/>
      <c r="J78" s="64"/>
    </row>
    <row r="79" spans="1:10" x14ac:dyDescent="0.25">
      <c r="A79" s="64"/>
      <c r="B79" s="64"/>
      <c r="C79" s="64"/>
      <c r="D79" s="64"/>
      <c r="E79" s="64"/>
      <c r="F79" s="64"/>
      <c r="G79" s="64"/>
      <c r="H79" s="64"/>
      <c r="I79" s="64"/>
      <c r="J79" s="64"/>
    </row>
    <row r="80" spans="1:10" x14ac:dyDescent="0.25">
      <c r="A80" s="64"/>
      <c r="B80" s="64"/>
      <c r="C80" s="64"/>
      <c r="D80" s="64"/>
      <c r="E80" s="64"/>
      <c r="F80" s="64"/>
      <c r="G80" s="64"/>
      <c r="H80" s="64"/>
      <c r="I80" s="64"/>
      <c r="J80" s="64"/>
    </row>
    <row r="81" spans="1:10" x14ac:dyDescent="0.25">
      <c r="A81" s="64"/>
      <c r="B81" s="64"/>
      <c r="C81" s="64"/>
      <c r="D81" s="64"/>
      <c r="E81" s="64"/>
      <c r="F81" s="64"/>
      <c r="G81" s="64"/>
      <c r="H81" s="64"/>
      <c r="I81" s="64"/>
      <c r="J81" s="64"/>
    </row>
    <row r="82" spans="1:10" x14ac:dyDescent="0.25">
      <c r="A82" s="64"/>
      <c r="B82" s="64"/>
      <c r="C82" s="64"/>
      <c r="D82" s="64"/>
      <c r="E82" s="64"/>
      <c r="F82" s="64"/>
      <c r="G82" s="64"/>
      <c r="H82" s="64"/>
      <c r="I82" s="64"/>
      <c r="J82" s="64"/>
    </row>
    <row r="83" spans="1:10" x14ac:dyDescent="0.25">
      <c r="A83" s="64"/>
      <c r="B83" s="64"/>
      <c r="C83" s="64"/>
      <c r="D83" s="64"/>
      <c r="E83" s="64"/>
      <c r="F83" s="64"/>
      <c r="G83" s="64"/>
      <c r="H83" s="64"/>
      <c r="I83" s="64"/>
      <c r="J83" s="64"/>
    </row>
    <row r="84" spans="1:10" x14ac:dyDescent="0.25">
      <c r="A84" s="64"/>
      <c r="B84" s="64"/>
      <c r="C84" s="64"/>
      <c r="D84" s="64"/>
      <c r="E84" s="64"/>
      <c r="F84" s="64"/>
      <c r="G84" s="64"/>
      <c r="H84" s="64"/>
      <c r="I84" s="64"/>
      <c r="J84" s="64"/>
    </row>
    <row r="85" spans="1:10" x14ac:dyDescent="0.25">
      <c r="A85" s="64"/>
      <c r="B85" s="64"/>
      <c r="C85" s="64"/>
      <c r="D85" s="64"/>
      <c r="E85" s="64"/>
      <c r="F85" s="64"/>
      <c r="G85" s="64"/>
      <c r="H85" s="64"/>
      <c r="I85" s="64"/>
      <c r="J85" s="64"/>
    </row>
    <row r="86" spans="1:10" x14ac:dyDescent="0.25">
      <c r="A86" s="64"/>
      <c r="B86" s="64"/>
      <c r="C86" s="64"/>
      <c r="D86" s="64"/>
      <c r="E86" s="64"/>
      <c r="F86" s="64"/>
      <c r="G86" s="64"/>
      <c r="H86" s="64"/>
      <c r="I86" s="64"/>
      <c r="J86" s="64"/>
    </row>
    <row r="87" spans="1:10" x14ac:dyDescent="0.25">
      <c r="A87" s="64"/>
      <c r="B87" s="64"/>
      <c r="C87" s="64"/>
      <c r="D87" s="64"/>
      <c r="E87" s="64"/>
      <c r="F87" s="64"/>
      <c r="G87" s="64"/>
      <c r="H87" s="64"/>
      <c r="I87" s="64"/>
      <c r="J87" s="64"/>
    </row>
    <row r="88" spans="1:10" x14ac:dyDescent="0.25">
      <c r="A88" s="64"/>
      <c r="B88" s="64"/>
      <c r="C88" s="64"/>
      <c r="D88" s="64"/>
      <c r="E88" s="64"/>
      <c r="F88" s="64"/>
      <c r="G88" s="64"/>
      <c r="H88" s="64"/>
      <c r="I88" s="64"/>
      <c r="J88" s="64"/>
    </row>
    <row r="89" spans="1:10" x14ac:dyDescent="0.25">
      <c r="A89" s="64"/>
      <c r="B89" s="64"/>
      <c r="C89" s="64"/>
      <c r="D89" s="64"/>
      <c r="E89" s="64"/>
      <c r="F89" s="64"/>
      <c r="G89" s="64"/>
      <c r="H89" s="64"/>
      <c r="I89" s="64"/>
      <c r="J89" s="64"/>
    </row>
    <row r="90" spans="1:10" x14ac:dyDescent="0.25">
      <c r="A90" s="64"/>
      <c r="B90" s="64"/>
      <c r="C90" s="64"/>
      <c r="D90" s="64"/>
      <c r="E90" s="64"/>
      <c r="F90" s="64"/>
      <c r="G90" s="64"/>
      <c r="H90" s="64"/>
      <c r="I90" s="64"/>
      <c r="J90" s="64"/>
    </row>
    <row r="91" spans="1:10" x14ac:dyDescent="0.25">
      <c r="A91" s="64"/>
      <c r="B91" s="64"/>
      <c r="C91" s="64"/>
      <c r="D91" s="64"/>
      <c r="E91" s="64"/>
      <c r="F91" s="64"/>
      <c r="G91" s="64"/>
      <c r="H91" s="64"/>
      <c r="I91" s="64"/>
      <c r="J91" s="64"/>
    </row>
    <row r="92" spans="1:10" x14ac:dyDescent="0.25">
      <c r="A92" s="64"/>
      <c r="B92" s="64"/>
      <c r="C92" s="64"/>
      <c r="D92" s="64"/>
      <c r="E92" s="64"/>
      <c r="F92" s="64"/>
      <c r="G92" s="64"/>
      <c r="H92" s="64"/>
      <c r="I92" s="64"/>
      <c r="J92" s="64"/>
    </row>
    <row r="93" spans="1:10" x14ac:dyDescent="0.25">
      <c r="A93" s="64"/>
      <c r="B93" s="64"/>
      <c r="C93" s="64"/>
      <c r="D93" s="64"/>
      <c r="E93" s="64"/>
      <c r="F93" s="64"/>
      <c r="G93" s="64"/>
      <c r="H93" s="64"/>
      <c r="I93" s="64"/>
      <c r="J93" s="64"/>
    </row>
    <row r="94" spans="1:10" x14ac:dyDescent="0.25">
      <c r="A94" s="64"/>
      <c r="B94" s="64"/>
      <c r="C94" s="64"/>
      <c r="D94" s="64"/>
      <c r="E94" s="64"/>
      <c r="F94" s="64"/>
      <c r="G94" s="64"/>
      <c r="H94" s="64"/>
      <c r="I94" s="64"/>
      <c r="J94" s="64"/>
    </row>
    <row r="95" spans="1:10" x14ac:dyDescent="0.25">
      <c r="A95" s="64"/>
      <c r="B95" s="64"/>
      <c r="C95" s="64"/>
      <c r="D95" s="64"/>
      <c r="E95" s="64"/>
      <c r="F95" s="64"/>
      <c r="G95" s="64"/>
      <c r="H95" s="64"/>
      <c r="I95" s="64"/>
      <c r="J95" s="64"/>
    </row>
    <row r="96" spans="1:10" x14ac:dyDescent="0.25">
      <c r="A96" s="64"/>
      <c r="B96" s="64"/>
      <c r="C96" s="64"/>
      <c r="D96" s="64"/>
      <c r="E96" s="64"/>
      <c r="F96" s="64"/>
      <c r="G96" s="64"/>
      <c r="H96" s="64"/>
      <c r="I96" s="64"/>
      <c r="J96" s="64"/>
    </row>
    <row r="97" spans="1:10" x14ac:dyDescent="0.25">
      <c r="A97" s="64"/>
      <c r="B97" s="64"/>
      <c r="C97" s="64"/>
      <c r="D97" s="64"/>
      <c r="E97" s="64"/>
      <c r="F97" s="64"/>
      <c r="G97" s="64"/>
      <c r="H97" s="64"/>
      <c r="I97" s="64"/>
      <c r="J97" s="64"/>
    </row>
    <row r="98" spans="1:10" x14ac:dyDescent="0.25">
      <c r="A98" s="64"/>
      <c r="B98" s="64"/>
      <c r="C98" s="64"/>
      <c r="D98" s="64"/>
      <c r="E98" s="64"/>
      <c r="F98" s="64"/>
      <c r="G98" s="64"/>
      <c r="H98" s="64"/>
      <c r="I98" s="64"/>
      <c r="J98" s="64"/>
    </row>
    <row r="99" spans="1:10" x14ac:dyDescent="0.25">
      <c r="A99" s="64"/>
      <c r="B99" s="64"/>
      <c r="C99" s="64"/>
      <c r="D99" s="64"/>
      <c r="E99" s="64"/>
      <c r="F99" s="64"/>
      <c r="G99" s="64"/>
      <c r="H99" s="64"/>
      <c r="I99" s="64"/>
      <c r="J99" s="64"/>
    </row>
    <row r="100" spans="1:10" x14ac:dyDescent="0.25">
      <c r="A100" s="64"/>
      <c r="B100" s="64"/>
      <c r="C100" s="64"/>
      <c r="D100" s="64"/>
      <c r="E100" s="64"/>
      <c r="F100" s="64"/>
      <c r="G100" s="64"/>
      <c r="H100" s="64"/>
      <c r="I100" s="64"/>
      <c r="J100" s="64"/>
    </row>
    <row r="101" spans="1:10" x14ac:dyDescent="0.25">
      <c r="A101" s="64"/>
      <c r="B101" s="64"/>
      <c r="C101" s="64"/>
      <c r="D101" s="64"/>
      <c r="E101" s="64"/>
      <c r="F101" s="64"/>
      <c r="G101" s="64"/>
      <c r="H101" s="64"/>
      <c r="I101" s="64"/>
      <c r="J101" s="64"/>
    </row>
    <row r="102" spans="1:10" x14ac:dyDescent="0.25">
      <c r="A102" s="64"/>
      <c r="B102" s="64"/>
      <c r="C102" s="64"/>
      <c r="D102" s="64"/>
      <c r="E102" s="64"/>
      <c r="F102" s="64"/>
      <c r="G102" s="64"/>
      <c r="H102" s="64"/>
      <c r="I102" s="64"/>
      <c r="J102" s="64"/>
    </row>
    <row r="103" spans="1:10" x14ac:dyDescent="0.25">
      <c r="A103" s="64"/>
      <c r="B103" s="64"/>
      <c r="C103" s="64"/>
      <c r="D103" s="64"/>
      <c r="E103" s="64"/>
      <c r="F103" s="64"/>
      <c r="G103" s="64"/>
      <c r="H103" s="64"/>
      <c r="I103" s="64"/>
      <c r="J103" s="64"/>
    </row>
    <row r="104" spans="1:10" x14ac:dyDescent="0.25">
      <c r="A104" s="64"/>
      <c r="B104" s="64"/>
      <c r="C104" s="64"/>
      <c r="D104" s="64"/>
      <c r="E104" s="64"/>
      <c r="F104" s="64"/>
      <c r="G104" s="64"/>
      <c r="H104" s="64"/>
      <c r="I104" s="64"/>
      <c r="J104" s="64"/>
    </row>
    <row r="105" spans="1:10" x14ac:dyDescent="0.25">
      <c r="A105" s="64"/>
      <c r="B105" s="64"/>
      <c r="C105" s="64"/>
      <c r="D105" s="64"/>
      <c r="E105" s="64"/>
      <c r="F105" s="64"/>
      <c r="G105" s="64"/>
      <c r="H105" s="64"/>
      <c r="I105" s="64"/>
      <c r="J105" s="64"/>
    </row>
    <row r="106" spans="1:10" x14ac:dyDescent="0.25">
      <c r="A106" s="64"/>
      <c r="B106" s="64"/>
      <c r="C106" s="64"/>
      <c r="D106" s="64"/>
      <c r="E106" s="64"/>
      <c r="F106" s="64"/>
      <c r="G106" s="64"/>
      <c r="H106" s="64"/>
      <c r="I106" s="64"/>
      <c r="J106" s="64"/>
    </row>
    <row r="107" spans="1:10" x14ac:dyDescent="0.25">
      <c r="A107" s="64"/>
      <c r="B107" s="64"/>
      <c r="C107" s="64"/>
      <c r="D107" s="64"/>
      <c r="E107" s="64"/>
      <c r="F107" s="64"/>
      <c r="G107" s="64"/>
      <c r="H107" s="64"/>
      <c r="I107" s="64"/>
      <c r="J107" s="64"/>
    </row>
    <row r="108" spans="1:10" x14ac:dyDescent="0.25">
      <c r="A108" s="64"/>
      <c r="B108" s="64"/>
      <c r="C108" s="64"/>
      <c r="D108" s="64"/>
      <c r="E108" s="64"/>
      <c r="F108" s="64"/>
      <c r="G108" s="64"/>
      <c r="H108" s="64"/>
      <c r="I108" s="64"/>
      <c r="J108" s="64"/>
    </row>
    <row r="109" spans="1:10" x14ac:dyDescent="0.25">
      <c r="A109" s="64"/>
      <c r="B109" s="64"/>
      <c r="C109" s="64"/>
      <c r="D109" s="64"/>
      <c r="E109" s="64"/>
      <c r="F109" s="64"/>
      <c r="G109" s="64"/>
      <c r="H109" s="64"/>
      <c r="I109" s="64"/>
      <c r="J109" s="64"/>
    </row>
    <row r="110" spans="1:10" x14ac:dyDescent="0.25">
      <c r="A110" s="64"/>
      <c r="B110" s="64"/>
      <c r="C110" s="64"/>
      <c r="D110" s="64"/>
      <c r="E110" s="64"/>
      <c r="F110" s="64"/>
      <c r="G110" s="64"/>
      <c r="H110" s="64"/>
      <c r="I110" s="64"/>
      <c r="J110" s="64"/>
    </row>
    <row r="111" spans="1:10" x14ac:dyDescent="0.25">
      <c r="A111" s="64"/>
      <c r="B111" s="64"/>
      <c r="C111" s="64"/>
      <c r="D111" s="64"/>
      <c r="E111" s="64"/>
      <c r="F111" s="64"/>
      <c r="G111" s="64"/>
      <c r="H111" s="64"/>
      <c r="I111" s="64"/>
      <c r="J111" s="64"/>
    </row>
    <row r="112" spans="1:10" x14ac:dyDescent="0.25">
      <c r="A112" s="64"/>
      <c r="B112" s="64"/>
      <c r="C112" s="64"/>
      <c r="D112" s="64"/>
      <c r="E112" s="64"/>
      <c r="F112" s="64"/>
      <c r="G112" s="64"/>
      <c r="H112" s="64"/>
      <c r="I112" s="64"/>
      <c r="J112" s="64"/>
    </row>
  </sheetData>
  <sheetProtection algorithmName="SHA-512" hashValue="fXvxVNojeWBrqw8UVpk/I3oV07huJrrcb8S++z+djOFtThIym5n+b9UP93JyDEUu0YRSSNbHdsWJXAyTB9FaAQ==" saltValue="Dgdj16UOiVGL+uVnuf0Sew==" spinCount="100000" sheet="1" objects="1" scenarios="1" selectLockedCells="1"/>
  <protectedRanges>
    <protectedRange sqref="C4:C8 C21:C25" name="Range2"/>
  </protectedRanges>
  <mergeCells count="26">
    <mergeCell ref="N2:O2"/>
    <mergeCell ref="A2:E2"/>
    <mergeCell ref="G2:I2"/>
    <mergeCell ref="H4:I4"/>
    <mergeCell ref="H5:I5"/>
    <mergeCell ref="H3:I3"/>
    <mergeCell ref="K2:M2"/>
    <mergeCell ref="A55:E55"/>
    <mergeCell ref="A58:E58"/>
    <mergeCell ref="A62:E62"/>
    <mergeCell ref="A67:E67"/>
    <mergeCell ref="A40:E40"/>
    <mergeCell ref="H6:I6"/>
    <mergeCell ref="H7:I7"/>
    <mergeCell ref="H8:I8"/>
    <mergeCell ref="H9:I9"/>
    <mergeCell ref="A11:E11"/>
    <mergeCell ref="G40:I40"/>
    <mergeCell ref="A51:E51"/>
    <mergeCell ref="G51:I51"/>
    <mergeCell ref="A52:E52"/>
    <mergeCell ref="A19:E19"/>
    <mergeCell ref="G19:I19"/>
    <mergeCell ref="H20:I20"/>
    <mergeCell ref="A37:I39"/>
    <mergeCell ref="A28:E28"/>
  </mergeCells>
  <dataValidations count="2">
    <dataValidation type="list" allowBlank="1" showInputMessage="1" showErrorMessage="1" sqref="C4 C21:C25">
      <formula1>$O$3:$O$5</formula1>
    </dataValidation>
    <dataValidation type="list" allowBlank="1" showInputMessage="1" showErrorMessage="1" sqref="C5:C8">
      <formula1>$N$3:$N$6</formula1>
    </dataValidation>
  </dataValidations>
  <pageMargins left="0.7" right="0.7" top="0.75" bottom="0.75" header="0.3" footer="0.3"/>
  <pageSetup orientation="portrait" r:id="rId1"/>
  <ignoredErrors>
    <ignoredError sqref="D7" formula="1"/>
  </ignoredErrors>
  <extLst>
    <ext xmlns:x14="http://schemas.microsoft.com/office/spreadsheetml/2009/9/main" uri="{78C0D931-6437-407d-A8EE-F0AAD7539E65}">
      <x14:conditionalFormattings>
        <x14:conditionalFormatting xmlns:xm="http://schemas.microsoft.com/office/excel/2006/main">
          <x14:cfRule type="containsText" priority="39" operator="containsText" id="{154676FB-439F-4CB0-B92F-CAF6C37311D2}">
            <xm:f>NOT(ISERROR(SEARCH("ERROR",E42)))</xm:f>
            <xm:f>"ERROR"</xm:f>
            <x14:dxf>
              <fill>
                <patternFill>
                  <bgColor rgb="FFFF0000"/>
                </patternFill>
              </fill>
            </x14:dxf>
          </x14:cfRule>
          <xm:sqref>E42:E49 E53:E54 E56:E57 E59:E60 E63:E65 E68:E70</xm:sqref>
        </x14:conditionalFormatting>
        <x14:conditionalFormatting xmlns:xm="http://schemas.microsoft.com/office/excel/2006/main">
          <x14:cfRule type="containsText" priority="38" operator="containsText" id="{E1C236B0-913D-459C-9357-0EBAECB603F5}">
            <xm:f>NOT(ISERROR(SEARCH("ERROR",G55)))</xm:f>
            <xm:f>"ERROR"</xm:f>
            <x14:dxf>
              <fill>
                <patternFill>
                  <bgColor rgb="FFFF0000"/>
                </patternFill>
              </fill>
            </x14:dxf>
          </x14:cfRule>
          <xm:sqref>G55 G58</xm:sqref>
        </x14:conditionalFormatting>
        <x14:conditionalFormatting xmlns:xm="http://schemas.microsoft.com/office/excel/2006/main">
          <x14:cfRule type="containsText" priority="37" operator="containsText" id="{8FFD422B-BAF7-4875-BE4C-3B51BCB2D5EC}">
            <xm:f>NOT(ISERROR(SEARCH("ERROR",G42)))</xm:f>
            <xm:f>"ERROR"</xm:f>
            <x14:dxf>
              <fill>
                <patternFill>
                  <bgColor rgb="FFFF0000"/>
                </patternFill>
              </fill>
            </x14:dxf>
          </x14:cfRule>
          <xm:sqref>G42:G49</xm:sqref>
        </x14:conditionalFormatting>
        <x14:conditionalFormatting xmlns:xm="http://schemas.microsoft.com/office/excel/2006/main">
          <x14:cfRule type="containsText" priority="36" operator="containsText" id="{1F183EBA-F6BD-4200-BF95-84241FFF7A18}">
            <xm:f>NOT(ISERROR(SEARCH("ERROR",H42)))</xm:f>
            <xm:f>"ERROR"</xm:f>
            <x14:dxf>
              <fill>
                <patternFill>
                  <bgColor rgb="FFFF0000"/>
                </patternFill>
              </fill>
            </x14:dxf>
          </x14:cfRule>
          <xm:sqref>H42:I49</xm:sqref>
        </x14:conditionalFormatting>
        <x14:conditionalFormatting xmlns:xm="http://schemas.microsoft.com/office/excel/2006/main">
          <x14:cfRule type="containsText" priority="35" operator="containsText" id="{1F18CA8F-E0A1-4A74-AC98-CBA72AF1D0B4}">
            <xm:f>NOT(ISERROR(SEARCH("ERROR",G54)))</xm:f>
            <xm:f>"ERROR"</xm:f>
            <x14:dxf>
              <fill>
                <patternFill>
                  <bgColor rgb="FFFF0000"/>
                </patternFill>
              </fill>
            </x14:dxf>
          </x14:cfRule>
          <xm:sqref>G54</xm:sqref>
        </x14:conditionalFormatting>
        <x14:conditionalFormatting xmlns:xm="http://schemas.microsoft.com/office/excel/2006/main">
          <x14:cfRule type="containsText" priority="34" operator="containsText" id="{600224D6-B46F-4093-A9E0-24056833DADD}">
            <xm:f>NOT(ISERROR(SEARCH("ERROR",H54)))</xm:f>
            <xm:f>"ERROR"</xm:f>
            <x14:dxf>
              <fill>
                <patternFill>
                  <bgColor rgb="FFFF0000"/>
                </patternFill>
              </fill>
            </x14:dxf>
          </x14:cfRule>
          <xm:sqref>H54</xm:sqref>
        </x14:conditionalFormatting>
        <x14:conditionalFormatting xmlns:xm="http://schemas.microsoft.com/office/excel/2006/main">
          <x14:cfRule type="containsText" priority="33" operator="containsText" id="{CC52D990-D030-45D1-8CBC-10ACDD4D38F5}">
            <xm:f>NOT(ISERROR(SEARCH("ERROR",I54)))</xm:f>
            <xm:f>"ERROR"</xm:f>
            <x14:dxf>
              <fill>
                <patternFill>
                  <bgColor rgb="FFFF0000"/>
                </patternFill>
              </fill>
            </x14:dxf>
          </x14:cfRule>
          <xm:sqref>I54</xm:sqref>
        </x14:conditionalFormatting>
        <x14:conditionalFormatting xmlns:xm="http://schemas.microsoft.com/office/excel/2006/main">
          <x14:cfRule type="containsText" priority="32" operator="containsText" id="{A36250CB-9AF1-4E94-9D32-7EC656B71CC1}">
            <xm:f>NOT(ISERROR(SEARCH("ERROR",G53)))</xm:f>
            <xm:f>"ERROR"</xm:f>
            <x14:dxf>
              <fill>
                <patternFill>
                  <bgColor rgb="FFFF0000"/>
                </patternFill>
              </fill>
            </x14:dxf>
          </x14:cfRule>
          <xm:sqref>G53:I53</xm:sqref>
        </x14:conditionalFormatting>
        <x14:conditionalFormatting xmlns:xm="http://schemas.microsoft.com/office/excel/2006/main">
          <x14:cfRule type="containsText" priority="31" operator="containsText" id="{D6FDAF91-F8D2-4F86-9FDB-3B007BFEE170}">
            <xm:f>NOT(ISERROR(SEARCH("ERROR",G68)))</xm:f>
            <xm:f>"ERROR"</xm:f>
            <x14:dxf>
              <fill>
                <patternFill>
                  <bgColor rgb="FFFF0000"/>
                </patternFill>
              </fill>
            </x14:dxf>
          </x14:cfRule>
          <xm:sqref>G68</xm:sqref>
        </x14:conditionalFormatting>
        <x14:conditionalFormatting xmlns:xm="http://schemas.microsoft.com/office/excel/2006/main">
          <x14:cfRule type="containsText" priority="29" operator="containsText" id="{0C2C88FC-7D36-49D9-9D9E-4BFDA2830C6B}">
            <xm:f>NOT(ISERROR(SEARCH("ERROR",G69)))</xm:f>
            <xm:f>"ERROR"</xm:f>
            <x14:dxf>
              <fill>
                <patternFill>
                  <bgColor rgb="FFFF0000"/>
                </patternFill>
              </fill>
            </x14:dxf>
          </x14:cfRule>
          <xm:sqref>G69</xm:sqref>
        </x14:conditionalFormatting>
        <x14:conditionalFormatting xmlns:xm="http://schemas.microsoft.com/office/excel/2006/main">
          <x14:cfRule type="containsText" priority="28" operator="containsText" id="{A7FF9AE8-4312-4CBD-A548-373805CD7DE7}">
            <xm:f>NOT(ISERROR(SEARCH("ERROR",H68)))</xm:f>
            <xm:f>"ERROR"</xm:f>
            <x14:dxf>
              <fill>
                <patternFill>
                  <bgColor rgb="FFFF0000"/>
                </patternFill>
              </fill>
            </x14:dxf>
          </x14:cfRule>
          <xm:sqref>H68</xm:sqref>
        </x14:conditionalFormatting>
        <x14:conditionalFormatting xmlns:xm="http://schemas.microsoft.com/office/excel/2006/main">
          <x14:cfRule type="containsText" priority="26" operator="containsText" id="{4AC66FEF-68C7-45A3-AFE2-6C6616724DEC}">
            <xm:f>NOT(ISERROR(SEARCH("ERROR",H69)))</xm:f>
            <xm:f>"ERROR"</xm:f>
            <x14:dxf>
              <fill>
                <patternFill>
                  <bgColor rgb="FFFF0000"/>
                </patternFill>
              </fill>
            </x14:dxf>
          </x14:cfRule>
          <xm:sqref>H69</xm:sqref>
        </x14:conditionalFormatting>
        <x14:conditionalFormatting xmlns:xm="http://schemas.microsoft.com/office/excel/2006/main">
          <x14:cfRule type="containsText" priority="25" operator="containsText" id="{64A6689D-F137-4E10-8600-CF70F8FD005A}">
            <xm:f>NOT(ISERROR(SEARCH("ERROR",I68)))</xm:f>
            <xm:f>"ERROR"</xm:f>
            <x14:dxf>
              <fill>
                <patternFill>
                  <bgColor rgb="FFFF0000"/>
                </patternFill>
              </fill>
            </x14:dxf>
          </x14:cfRule>
          <xm:sqref>I68</xm:sqref>
        </x14:conditionalFormatting>
        <x14:conditionalFormatting xmlns:xm="http://schemas.microsoft.com/office/excel/2006/main">
          <x14:cfRule type="containsText" priority="23" operator="containsText" id="{B1205F5D-ED85-4DA3-A8E5-AAA4BED885AF}">
            <xm:f>NOT(ISERROR(SEARCH("ERROR",I69)))</xm:f>
            <xm:f>"ERROR"</xm:f>
            <x14:dxf>
              <fill>
                <patternFill>
                  <bgColor rgb="FFFF0000"/>
                </patternFill>
              </fill>
            </x14:dxf>
          </x14:cfRule>
          <xm:sqref>I69</xm:sqref>
        </x14:conditionalFormatting>
        <x14:conditionalFormatting xmlns:xm="http://schemas.microsoft.com/office/excel/2006/main">
          <x14:cfRule type="containsText" priority="22" operator="containsText" id="{27AD95A1-FCC5-455E-A4A6-3B4E3E8058F4}">
            <xm:f>NOT(ISERROR(SEARCH("ERROR",G59)))</xm:f>
            <xm:f>"ERROR"</xm:f>
            <x14:dxf>
              <fill>
                <patternFill>
                  <bgColor rgb="FFFF0000"/>
                </patternFill>
              </fill>
            </x14:dxf>
          </x14:cfRule>
          <xm:sqref>G59:I59</xm:sqref>
        </x14:conditionalFormatting>
        <x14:conditionalFormatting xmlns:xm="http://schemas.microsoft.com/office/excel/2006/main">
          <x14:cfRule type="containsText" priority="21" operator="containsText" id="{F2FF0B88-8C46-4961-8AD9-E02C5C9D82F7}">
            <xm:f>NOT(ISERROR(SEARCH("ERROR",G56)))</xm:f>
            <xm:f>"ERROR"</xm:f>
            <x14:dxf>
              <fill>
                <patternFill>
                  <bgColor rgb="FFFF0000"/>
                </patternFill>
              </fill>
            </x14:dxf>
          </x14:cfRule>
          <xm:sqref>G56:I56</xm:sqref>
        </x14:conditionalFormatting>
        <x14:conditionalFormatting xmlns:xm="http://schemas.microsoft.com/office/excel/2006/main">
          <x14:cfRule type="containsText" priority="20" operator="containsText" id="{E191118A-2A38-4C35-A7E2-FF34CCAF4F7A}">
            <xm:f>NOT(ISERROR(SEARCH("ERROR",G57)))</xm:f>
            <xm:f>"ERROR"</xm:f>
            <x14:dxf>
              <fill>
                <patternFill>
                  <bgColor rgb="FFFF0000"/>
                </patternFill>
              </fill>
            </x14:dxf>
          </x14:cfRule>
          <xm:sqref>G57:I57</xm:sqref>
        </x14:conditionalFormatting>
        <x14:conditionalFormatting xmlns:xm="http://schemas.microsoft.com/office/excel/2006/main">
          <x14:cfRule type="containsText" priority="19" operator="containsText" id="{C04528D8-F800-4D16-B599-D5B5FCD7C791}">
            <xm:f>NOT(ISERROR(SEARCH("ERROR",G63)))</xm:f>
            <xm:f>"ERROR"</xm:f>
            <x14:dxf>
              <fill>
                <patternFill>
                  <bgColor rgb="FFFF0000"/>
                </patternFill>
              </fill>
            </x14:dxf>
          </x14:cfRule>
          <xm:sqref>G63</xm:sqref>
        </x14:conditionalFormatting>
        <x14:conditionalFormatting xmlns:xm="http://schemas.microsoft.com/office/excel/2006/main">
          <x14:cfRule type="containsText" priority="18" operator="containsText" id="{EFBD8638-069B-4CB5-984F-079D4FFBFAFB}">
            <xm:f>NOT(ISERROR(SEARCH("ERROR",G64)))</xm:f>
            <xm:f>"ERROR"</xm:f>
            <x14:dxf>
              <fill>
                <patternFill>
                  <bgColor rgb="FFFF0000"/>
                </patternFill>
              </fill>
            </x14:dxf>
          </x14:cfRule>
          <xm:sqref>G64</xm:sqref>
        </x14:conditionalFormatting>
        <x14:conditionalFormatting xmlns:xm="http://schemas.microsoft.com/office/excel/2006/main">
          <x14:cfRule type="containsText" priority="16" operator="containsText" id="{4BC8F83B-5F05-4899-84FA-5443F4DB56CA}">
            <xm:f>NOT(ISERROR(SEARCH("ERROR",H63)))</xm:f>
            <xm:f>"ERROR"</xm:f>
            <x14:dxf>
              <fill>
                <patternFill>
                  <bgColor rgb="FFFF0000"/>
                </patternFill>
              </fill>
            </x14:dxf>
          </x14:cfRule>
          <xm:sqref>H63</xm:sqref>
        </x14:conditionalFormatting>
        <x14:conditionalFormatting xmlns:xm="http://schemas.microsoft.com/office/excel/2006/main">
          <x14:cfRule type="containsText" priority="15" operator="containsText" id="{52098779-16F3-4172-9985-7529045D9E7C}">
            <xm:f>NOT(ISERROR(SEARCH("ERROR",H64)))</xm:f>
            <xm:f>"ERROR"</xm:f>
            <x14:dxf>
              <fill>
                <patternFill>
                  <bgColor rgb="FFFF0000"/>
                </patternFill>
              </fill>
            </x14:dxf>
          </x14:cfRule>
          <xm:sqref>H64</xm:sqref>
        </x14:conditionalFormatting>
        <x14:conditionalFormatting xmlns:xm="http://schemas.microsoft.com/office/excel/2006/main">
          <x14:cfRule type="containsText" priority="13" operator="containsText" id="{F14EDD00-7A42-4A61-97BF-6F00C542DBB2}">
            <xm:f>NOT(ISERROR(SEARCH("ERROR",I63)))</xm:f>
            <xm:f>"ERROR"</xm:f>
            <x14:dxf>
              <fill>
                <patternFill>
                  <bgColor rgb="FFFF0000"/>
                </patternFill>
              </fill>
            </x14:dxf>
          </x14:cfRule>
          <xm:sqref>I63</xm:sqref>
        </x14:conditionalFormatting>
        <x14:conditionalFormatting xmlns:xm="http://schemas.microsoft.com/office/excel/2006/main">
          <x14:cfRule type="containsText" priority="12" operator="containsText" id="{6F344118-B91E-4E8F-ACB6-5CE3635D5158}">
            <xm:f>NOT(ISERROR(SEARCH("ERROR",I64)))</xm:f>
            <xm:f>"ERROR"</xm:f>
            <x14:dxf>
              <fill>
                <patternFill>
                  <bgColor rgb="FFFF0000"/>
                </patternFill>
              </fill>
            </x14:dxf>
          </x14:cfRule>
          <xm:sqref>I64</xm:sqref>
        </x14:conditionalFormatting>
        <x14:conditionalFormatting xmlns:xm="http://schemas.microsoft.com/office/excel/2006/main">
          <x14:cfRule type="containsText" priority="10" operator="containsText" id="{D2DCD2AD-CBFB-4D86-9A1F-592795047925}">
            <xm:f>NOT(ISERROR(SEARCH("ERROR",G60)))</xm:f>
            <xm:f>"ERROR"</xm:f>
            <x14:dxf>
              <fill>
                <patternFill>
                  <bgColor rgb="FFFF0000"/>
                </patternFill>
              </fill>
            </x14:dxf>
          </x14:cfRule>
          <xm:sqref>G60</xm:sqref>
        </x14:conditionalFormatting>
        <x14:conditionalFormatting xmlns:xm="http://schemas.microsoft.com/office/excel/2006/main">
          <x14:cfRule type="containsText" priority="9" operator="containsText" id="{AF7D1E0F-8D9A-4AA6-9510-BBB26AC97E9C}">
            <xm:f>NOT(ISERROR(SEARCH("ERROR",H60)))</xm:f>
            <xm:f>"ERROR"</xm:f>
            <x14:dxf>
              <fill>
                <patternFill>
                  <bgColor rgb="FFFF0000"/>
                </patternFill>
              </fill>
            </x14:dxf>
          </x14:cfRule>
          <xm:sqref>H60</xm:sqref>
        </x14:conditionalFormatting>
        <x14:conditionalFormatting xmlns:xm="http://schemas.microsoft.com/office/excel/2006/main">
          <x14:cfRule type="containsText" priority="8" operator="containsText" id="{8240E282-FF91-47C6-9F17-330230F96FF0}">
            <xm:f>NOT(ISERROR(SEARCH("ERROR",I60)))</xm:f>
            <xm:f>"ERROR"</xm:f>
            <x14:dxf>
              <fill>
                <patternFill>
                  <bgColor rgb="FFFF0000"/>
                </patternFill>
              </fill>
            </x14:dxf>
          </x14:cfRule>
          <xm:sqref>I60</xm:sqref>
        </x14:conditionalFormatting>
        <x14:conditionalFormatting xmlns:xm="http://schemas.microsoft.com/office/excel/2006/main">
          <x14:cfRule type="containsText" priority="7" operator="containsText" id="{C8357B87-39E7-40A1-8D64-E0FDAC23E7CF}">
            <xm:f>NOT(ISERROR(SEARCH("ERROR",G65)))</xm:f>
            <xm:f>"ERROR"</xm:f>
            <x14:dxf>
              <fill>
                <patternFill>
                  <bgColor rgb="FFFF0000"/>
                </patternFill>
              </fill>
            </x14:dxf>
          </x14:cfRule>
          <xm:sqref>G65</xm:sqref>
        </x14:conditionalFormatting>
        <x14:conditionalFormatting xmlns:xm="http://schemas.microsoft.com/office/excel/2006/main">
          <x14:cfRule type="containsText" priority="6" operator="containsText" id="{C144CCD7-49BB-43CB-B59A-731D8F6E752B}">
            <xm:f>NOT(ISERROR(SEARCH("ERROR",H65)))</xm:f>
            <xm:f>"ERROR"</xm:f>
            <x14:dxf>
              <fill>
                <patternFill>
                  <bgColor rgb="FFFF0000"/>
                </patternFill>
              </fill>
            </x14:dxf>
          </x14:cfRule>
          <xm:sqref>H65</xm:sqref>
        </x14:conditionalFormatting>
        <x14:conditionalFormatting xmlns:xm="http://schemas.microsoft.com/office/excel/2006/main">
          <x14:cfRule type="containsText" priority="5" operator="containsText" id="{522E2A49-E0AF-4583-926E-9D372EDCB71A}">
            <xm:f>NOT(ISERROR(SEARCH("ERROR",I65)))</xm:f>
            <xm:f>"ERROR"</xm:f>
            <x14:dxf>
              <fill>
                <patternFill>
                  <bgColor rgb="FFFF0000"/>
                </patternFill>
              </fill>
            </x14:dxf>
          </x14:cfRule>
          <xm:sqref>I65</xm:sqref>
        </x14:conditionalFormatting>
        <x14:conditionalFormatting xmlns:xm="http://schemas.microsoft.com/office/excel/2006/main">
          <x14:cfRule type="containsText" priority="4" operator="containsText" id="{98F06A45-54DD-4436-9755-A49A735A7E36}">
            <xm:f>NOT(ISERROR(SEARCH("ERROR",G70)))</xm:f>
            <xm:f>"ERROR"</xm:f>
            <x14:dxf>
              <fill>
                <patternFill>
                  <bgColor rgb="FFFF0000"/>
                </patternFill>
              </fill>
            </x14:dxf>
          </x14:cfRule>
          <xm:sqref>G70</xm:sqref>
        </x14:conditionalFormatting>
        <x14:conditionalFormatting xmlns:xm="http://schemas.microsoft.com/office/excel/2006/main">
          <x14:cfRule type="containsText" priority="3" operator="containsText" id="{EE14FB7C-DF0F-42A8-93AD-27A258779A01}">
            <xm:f>NOT(ISERROR(SEARCH("ERROR",H70)))</xm:f>
            <xm:f>"ERROR"</xm:f>
            <x14:dxf>
              <fill>
                <patternFill>
                  <bgColor rgb="FFFF0000"/>
                </patternFill>
              </fill>
            </x14:dxf>
          </x14:cfRule>
          <xm:sqref>H70</xm:sqref>
        </x14:conditionalFormatting>
        <x14:conditionalFormatting xmlns:xm="http://schemas.microsoft.com/office/excel/2006/main">
          <x14:cfRule type="containsText" priority="2" operator="containsText" id="{B2481199-A07C-45FB-89A7-70B93A835067}">
            <xm:f>NOT(ISERROR(SEARCH("ERROR",I70)))</xm:f>
            <xm:f>"ERROR"</xm:f>
            <x14:dxf>
              <fill>
                <patternFill>
                  <bgColor rgb="FFFF0000"/>
                </patternFill>
              </fill>
            </x14:dxf>
          </x14:cfRule>
          <xm:sqref>I70</xm:sqref>
        </x14:conditionalFormatting>
        <x14:conditionalFormatting xmlns:xm="http://schemas.microsoft.com/office/excel/2006/main">
          <x14:cfRule type="containsText" priority="1" operator="containsText" id="{BD138650-0C9A-430B-8D26-089D50D0E3A1}">
            <xm:f>NOT(ISERROR(SEARCH("INVALID",D13)))</xm:f>
            <xm:f>"INVALID"</xm:f>
            <x14:dxf>
              <fill>
                <patternFill>
                  <bgColor rgb="FFFF0000"/>
                </patternFill>
              </fill>
            </x14:dxf>
          </x14:cfRule>
          <xm:sqref>D42:D49 D53:D54 D56:D57 D59:D60 D63:D65 D68:D70 D13:D17 D30:D34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Calculations</vt:lpstr>
      <vt:lpstr>Calculations 2.0</vt:lpstr>
      <vt:lpstr>Calculations 3.0</vt:lpstr>
      <vt:lpstr>Instructions</vt:lpstr>
      <vt:lpstr>Calculations (Final)</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Forte, Jake</dc:creator>
  <cp:lastModifiedBy>Forte, Jake</cp:lastModifiedBy>
  <dcterms:created xsi:type="dcterms:W3CDTF">2018-10-17T15:15:25Z</dcterms:created>
  <dcterms:modified xsi:type="dcterms:W3CDTF">2020-01-17T21:20:54Z</dcterms:modified>
</cp:coreProperties>
</file>