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https://ingov-my.sharepoint.com/personal/hasandhu_oucc_in_gov/Documents/Documents/"/>
    </mc:Choice>
  </mc:AlternateContent>
  <xr:revisionPtr revIDLastSave="19" documentId="8_{0394F7B7-D2D5-4B5D-BD5B-2F07B26E10E1}" xr6:coauthVersionLast="47" xr6:coauthVersionMax="47" xr10:uidLastSave="{EDB161F7-1A11-466A-98FC-D7B1CB89E539}"/>
  <bookViews>
    <workbookView xWindow="-120" yWindow="-120" windowWidth="24240" windowHeight="13140" activeTab="7" xr2:uid="{BD9B470E-0E63-42B3-8099-19AC45AEC3F1}"/>
  </bookViews>
  <sheets>
    <sheet name="AES Indiana" sheetId="8" r:id="rId1"/>
    <sheet name="AES LIHEAP" sheetId="9" r:id="rId2"/>
    <sheet name=" CEI North" sheetId="5" r:id="rId3"/>
    <sheet name="CEI South" sheetId="6" r:id="rId4"/>
    <sheet name="CEI LIHEAP" sheetId="7" r:id="rId5"/>
    <sheet name="Duke Energy" sheetId="4" r:id="rId6"/>
    <sheet name="I&amp;M" sheetId="3" r:id="rId7"/>
    <sheet name="NIPSCO" sheetId="2" r:id="rId8"/>
  </sheets>
  <externalReferences>
    <externalReference r:id="rId9"/>
  </externalReferences>
  <definedNames>
    <definedName name="Utilities">[1]!UtilityNames[Utility Names]</definedName>
  </definedNames>
  <calcPr calcId="191029" iterate="1" iterateCount="10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7" l="1"/>
  <c r="H8" i="6"/>
  <c r="H7" i="6"/>
  <c r="H6" i="6"/>
  <c r="H5" i="6"/>
  <c r="B5" i="6"/>
  <c r="H4" i="6"/>
  <c r="G8" i="5"/>
  <c r="G7" i="5"/>
  <c r="G6" i="5"/>
  <c r="G5" i="5"/>
  <c r="B5" i="5"/>
  <c r="G4" i="5"/>
</calcChain>
</file>

<file path=xl/sharedStrings.xml><?xml version="1.0" encoding="utf-8"?>
<sst xmlns="http://schemas.openxmlformats.org/spreadsheetml/2006/main" count="132" uniqueCount="98">
  <si>
    <t xml:space="preserve">NIPSCO Residential Account Data </t>
  </si>
  <si>
    <t>Year</t>
  </si>
  <si>
    <t>Month</t>
  </si>
  <si>
    <t>Number of Accounts-Gas</t>
  </si>
  <si>
    <t>Number of Accounts-Electric</t>
  </si>
  <si>
    <t>60+ Day Arrears Amount</t>
  </si>
  <si>
    <t>Number of Accounts with 60+ Day Arrears</t>
  </si>
  <si>
    <t>Number of Accounts on Pay Arrangements-Combo</t>
  </si>
  <si>
    <t>Number of Accounts on Pay Arrangements-Electric</t>
  </si>
  <si>
    <t>Number of Accounts on Pay Arrangements-Gas</t>
  </si>
  <si>
    <t xml:space="preserve">Total Balance on Pay Arrangements-Combo </t>
  </si>
  <si>
    <t>Total Balance on Pay Arrangements-Electric</t>
  </si>
  <si>
    <t>Total Balance on Pay Arrangements -Gas</t>
  </si>
  <si>
    <t>Number of Disconnections from Non-Payment</t>
  </si>
  <si>
    <t>Number of  Reconnections from Non-Payment Disconnections</t>
  </si>
  <si>
    <t>Number of Disconnection Notices Sent for Non-Payment</t>
  </si>
  <si>
    <t xml:space="preserve">Number of LIHEAP Customers Disconnected if Applicable </t>
  </si>
  <si>
    <t>Number of Accounts Certified as Eligible for LIHEAP*</t>
  </si>
  <si>
    <t>Number of Accounts Eligible for LIHEAP and Past Due*</t>
  </si>
  <si>
    <t>Number of Accounts Eligible for LIHEAP and Past Due-Gas***</t>
  </si>
  <si>
    <t>Number of Accounts Eligible for LIHEAP and Past Due-Electric***</t>
  </si>
  <si>
    <t>Total Revenues Owed on Accounts Eligible for LIHEAP and Past Due*</t>
  </si>
  <si>
    <t>n/a</t>
  </si>
  <si>
    <t>0**</t>
  </si>
  <si>
    <t xml:space="preserve">*New Energy Assistance Enrollments per month.  The number "resets" each October for the subsequent program year. </t>
  </si>
  <si>
    <t>LIHEAP past due data is not available for August 2022</t>
  </si>
  <si>
    <t xml:space="preserve">**The query was adjusted beginning with the December 2022 numbers to adjust for customers who were disconnected and susequently received LIHEAP approval, which typically means reconnection during the moratorium period.  The remainder of 2022  was adjusted to reflect this change.  </t>
  </si>
  <si>
    <t xml:space="preserve">***Beginning with 2023 data, NIPSCO has broken out the LIHEAP accounts past due for gas and electric.  The Company continues to provide the total number as well. </t>
  </si>
  <si>
    <t xml:space="preserve">Total </t>
  </si>
  <si>
    <t xml:space="preserve">Total number of residential accounts </t>
  </si>
  <si>
    <t xml:space="preserve">Number of residential accounts in arrears by 60 or more days </t>
  </si>
  <si>
    <t>a. Total dollars of arrears</t>
  </si>
  <si>
    <t>Number of residential accounts on active payment arrangements</t>
  </si>
  <si>
    <t xml:space="preserve">Number of residential disconnections due to nonpayment </t>
  </si>
  <si>
    <t xml:space="preserve">Number of residential reconnections after disconnection due to nonpayment </t>
  </si>
  <si>
    <t xml:space="preserve">Number of residential disconnection notices sent due to nonpayment </t>
  </si>
  <si>
    <t xml:space="preserve">Number of residential accounts receiving assistance under the LIHEAP program </t>
  </si>
  <si>
    <t xml:space="preserve">a. Number of accounts past due </t>
  </si>
  <si>
    <t xml:space="preserve">b. Number of accounts that are disconnected due to nonpayment </t>
  </si>
  <si>
    <t xml:space="preserve">c. Total dollars owed </t>
  </si>
  <si>
    <t>Duke Energy Indiana Residential &amp; Low Income Eligible Customer Report</t>
  </si>
  <si>
    <t>General Residential Customers</t>
  </si>
  <si>
    <t>Dec 2022</t>
  </si>
  <si>
    <t>Jan 2023</t>
  </si>
  <si>
    <t>Feb 2023</t>
  </si>
  <si>
    <t>Total Number of Accounts</t>
  </si>
  <si>
    <t>Number of Accounts Sent Notice of Disconnection for Nonpayment</t>
  </si>
  <si>
    <t>Number of Service Disconnections for Nonpayment</t>
  </si>
  <si>
    <t>Number of Service Restorations after Disconnection for Nonpayment</t>
  </si>
  <si>
    <t>Number of unpaid accounts - 60 or greater days</t>
  </si>
  <si>
    <t>Dollar value of unpaid accounts - 60 or greater days</t>
  </si>
  <si>
    <t>Number of Payment Agreements (deferred payment arrangements)</t>
  </si>
  <si>
    <t>Dollar value of unpaid Payment Agreements (deferred payment arrangements) accounts</t>
  </si>
  <si>
    <t xml:space="preserve">Indiana Energy Assistance Program (IEAP) Customers </t>
  </si>
  <si>
    <t>Indiana Gas Company, Inc. d/b/a CenterPoint Energy Indiana North</t>
  </si>
  <si>
    <t>(1)</t>
  </si>
  <si>
    <t>(2)</t>
  </si>
  <si>
    <t>(3)</t>
  </si>
  <si>
    <t>(4)</t>
  </si>
  <si>
    <t>(5)</t>
  </si>
  <si>
    <t>(6)</t>
  </si>
  <si>
    <t>(7)</t>
  </si>
  <si>
    <t>(8)</t>
  </si>
  <si>
    <t>Number of Residential Accounts</t>
  </si>
  <si>
    <t># Accounts with 60+ Day Arrears</t>
  </si>
  <si>
    <t>Total Balance with 60+ Days Arrears</t>
  </si>
  <si>
    <t>Number of Accounts on Active Payment Arrangements</t>
  </si>
  <si>
    <t>Total Balance of Active Payment Arrangements</t>
  </si>
  <si>
    <t>Number of Disconnections</t>
  </si>
  <si>
    <t xml:space="preserve">Number of Reconnections </t>
  </si>
  <si>
    <t>Number of Disconnect Notices</t>
  </si>
  <si>
    <t>Southern Indiana Gas and Electric Company Company d/b/a CenterPoint Energy Indiana South</t>
  </si>
  <si>
    <t>Number of Residential Gas Accounts</t>
  </si>
  <si>
    <t>Number of Residential Electric Accounts</t>
  </si>
  <si>
    <t># Accounts with 60+ Days Arrears</t>
  </si>
  <si>
    <t>Total Centerpoint Energy Indiana LIHEAP Account Data as of 12/31/2022</t>
  </si>
  <si>
    <t>(9)</t>
  </si>
  <si>
    <t>(10)</t>
  </si>
  <si>
    <t>(11)</t>
  </si>
  <si>
    <t>Number of Accounts</t>
  </si>
  <si>
    <t>Number of Accounts Past Due</t>
  </si>
  <si>
    <t>Total Balance with 1+ Days Arrears</t>
  </si>
  <si>
    <r>
      <t>11</t>
    </r>
    <r>
      <rPr>
        <vertAlign val="superscript"/>
        <sz val="11"/>
        <color theme="1"/>
        <rFont val="Calibri"/>
        <family val="2"/>
        <scheme val="minor"/>
      </rPr>
      <t>1</t>
    </r>
  </si>
  <si>
    <r>
      <rPr>
        <vertAlign val="superscript"/>
        <sz val="11"/>
        <color theme="1"/>
        <rFont val="Calibri"/>
        <family val="2"/>
        <scheme val="minor"/>
      </rPr>
      <t>1</t>
    </r>
    <r>
      <rPr>
        <sz val="11"/>
        <color theme="1"/>
        <rFont val="Calibri"/>
        <family val="2"/>
        <scheme val="minor"/>
      </rPr>
      <t xml:space="preserve"> The decrease in number of accounts is due to the annual restart of the LIHEAP program.</t>
    </r>
  </si>
  <si>
    <t>AES Indiana Residential Account Data</t>
  </si>
  <si>
    <t>Number of Accounts (1)</t>
  </si>
  <si>
    <t>Accounts with 60 Day Arrears (2)</t>
  </si>
  <si>
    <t>60 Day Arrears Amount (3)</t>
  </si>
  <si>
    <t>Number of Accounts on Pay Extensions (4)</t>
  </si>
  <si>
    <t>Pay Extension Account Balances (5)</t>
  </si>
  <si>
    <t>Count of Disconnect Notices</t>
  </si>
  <si>
    <t>Count of Disconnections Due to Nonpayment (6)</t>
  </si>
  <si>
    <t>Count of Reconnections After Disconnection Due to Nonpayment (7)</t>
  </si>
  <si>
    <t>Number of Disconnection Noitces Sent Due to Nonpayment (8)</t>
  </si>
  <si>
    <t>AES Indiana Residential with LIHEAP Account Data</t>
  </si>
  <si>
    <t>Number of Accounts (9)</t>
  </si>
  <si>
    <t>Accounts with 30 Day Arrears (10)</t>
  </si>
  <si>
    <t>30 Day Arrears Amount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</si>
</sst>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4" formatCode="_(&quot;$&quot;* #,##0.00_);_(&quot;$&quot;* \(#,##0.00\);_(&quot;$&quot;* &quot;-&quot;??_);_(@_)"/>
    <numFmt numFmtId="43" formatCode="_(* #,##0.00_);_(* \(#,##0.00\);_(* &quot;-&quot;??_);_(@_)"/>
    <numFmt numFmtId="164" formatCode="&quot;$&quot;#,##0"/>
    <numFmt numFmtId="165" formatCode="_(* #,##0_);_(* \(#,##0\);_(* &quot;-&quot;??_);_(@_)"/>
    <numFmt numFmtId="166" formatCode="_(&quot;$&quot;* #,##0_);_(&quot;$&quot;* \(#,##0\);_(&quot;$&quot;* &quot;-&quot;??_);_(@_)"/>
  </numFmts>
  <fonts count="15"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sz val="11"/>
      <color theme="0"/>
      <name val="Calibri"/>
      <family val="2"/>
      <scheme val="minor"/>
    </font>
    <font>
      <b/>
      <sz val="14"/>
      <color theme="0"/>
      <name val="Calibri"/>
      <family val="2"/>
      <scheme val="minor"/>
    </font>
    <font>
      <sz val="11"/>
      <color rgb="FF000000"/>
      <name val="Calibri"/>
      <family val="2"/>
      <scheme val="minor"/>
    </font>
    <font>
      <b/>
      <sz val="12"/>
      <color theme="1"/>
      <name val="Arial"/>
      <family val="2"/>
    </font>
    <font>
      <sz val="11"/>
      <name val="Arial"/>
      <family val="2"/>
    </font>
    <font>
      <sz val="12"/>
      <name val="Arial"/>
      <family val="2"/>
    </font>
    <font>
      <sz val="12"/>
      <color theme="1"/>
      <name val="Arial"/>
      <family val="2"/>
    </font>
    <font>
      <b/>
      <sz val="20"/>
      <color rgb="FF0070C0"/>
      <name val="Calibri"/>
      <family val="2"/>
      <scheme val="minor"/>
    </font>
    <font>
      <b/>
      <sz val="14"/>
      <color rgb="FF0070C0"/>
      <name val="Calibri"/>
      <family val="2"/>
      <scheme val="minor"/>
    </font>
    <font>
      <b/>
      <sz val="12"/>
      <color rgb="FF0070C0"/>
      <name val="Calibri"/>
      <family val="2"/>
      <scheme val="minor"/>
    </font>
    <font>
      <vertAlign val="superscript"/>
      <sz val="11"/>
      <color theme="1"/>
      <name val="Calibri"/>
      <family val="2"/>
      <scheme val="minor"/>
    </font>
  </fonts>
  <fills count="8">
    <fill>
      <patternFill patternType="none"/>
    </fill>
    <fill>
      <patternFill patternType="gray125"/>
    </fill>
    <fill>
      <patternFill patternType="solid">
        <fgColor theme="3"/>
        <bgColor indexed="64"/>
      </patternFill>
    </fill>
    <fill>
      <patternFill patternType="solid">
        <fgColor theme="4" tint="0.79998168889431442"/>
        <bgColor theme="4" tint="0.79998168889431442"/>
      </patternFill>
    </fill>
    <fill>
      <patternFill patternType="solid">
        <fgColor theme="0"/>
        <bgColor indexed="64"/>
      </patternFill>
    </fill>
    <fill>
      <patternFill patternType="solid">
        <fgColor theme="0"/>
        <bgColor theme="4" tint="0.79998168889431442"/>
      </patternFill>
    </fill>
    <fill>
      <patternFill patternType="solid">
        <fgColor theme="4" tint="0.79998168889431442"/>
        <bgColor indexed="64"/>
      </patternFill>
    </fill>
    <fill>
      <patternFill patternType="solid">
        <fgColor theme="9" tint="0.79998168889431442"/>
        <bgColor indexed="64"/>
      </patternFill>
    </fill>
  </fills>
  <borders count="11">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89">
    <xf numFmtId="0" fontId="0" fillId="0" borderId="0" xfId="0"/>
    <xf numFmtId="3" fontId="5" fillId="2" borderId="1" xfId="0" applyNumberFormat="1" applyFont="1" applyFill="1" applyBorder="1" applyAlignment="1">
      <alignment horizontal="center" wrapText="1"/>
    </xf>
    <xf numFmtId="3" fontId="5" fillId="2" borderId="0" xfId="0" applyNumberFormat="1" applyFont="1" applyFill="1" applyAlignment="1">
      <alignment horizontal="center" wrapText="1"/>
    </xf>
    <xf numFmtId="0" fontId="2" fillId="2" borderId="2" xfId="0" applyFont="1" applyFill="1" applyBorder="1" applyAlignment="1">
      <alignment horizontal="center"/>
    </xf>
    <xf numFmtId="164" fontId="2" fillId="2" borderId="2" xfId="0" applyNumberFormat="1" applyFont="1" applyFill="1" applyBorder="1" applyAlignment="1">
      <alignment horizontal="center" wrapText="1"/>
    </xf>
    <xf numFmtId="3" fontId="2" fillId="2" borderId="2" xfId="0" applyNumberFormat="1" applyFont="1" applyFill="1" applyBorder="1" applyAlignment="1">
      <alignment horizontal="center" wrapText="1"/>
    </xf>
    <xf numFmtId="0" fontId="0" fillId="3" borderId="2" xfId="0" applyFill="1" applyBorder="1" applyAlignment="1">
      <alignment horizontal="center"/>
    </xf>
    <xf numFmtId="3" fontId="0" fillId="3" borderId="2" xfId="0" applyNumberFormat="1" applyFill="1" applyBorder="1" applyAlignment="1">
      <alignment horizontal="center"/>
    </xf>
    <xf numFmtId="164" fontId="0" fillId="3" borderId="2" xfId="0" applyNumberFormat="1" applyFill="1" applyBorder="1" applyAlignment="1">
      <alignment horizontal="center"/>
    </xf>
    <xf numFmtId="44" fontId="0" fillId="3" borderId="2" xfId="0" applyNumberFormat="1" applyFill="1" applyBorder="1" applyAlignment="1">
      <alignment horizontal="center"/>
    </xf>
    <xf numFmtId="44" fontId="0" fillId="3" borderId="2" xfId="2" applyFont="1" applyFill="1" applyBorder="1" applyAlignment="1">
      <alignment horizontal="center"/>
    </xf>
    <xf numFmtId="165" fontId="0" fillId="3" borderId="2" xfId="1" applyNumberFormat="1" applyFont="1" applyFill="1" applyBorder="1" applyAlignment="1"/>
    <xf numFmtId="0" fontId="0" fillId="0" borderId="2" xfId="0" applyBorder="1" applyAlignment="1">
      <alignment horizontal="center"/>
    </xf>
    <xf numFmtId="3" fontId="0" fillId="4" borderId="2" xfId="0" applyNumberFormat="1" applyFill="1" applyBorder="1" applyAlignment="1">
      <alignment horizontal="center"/>
    </xf>
    <xf numFmtId="164" fontId="0" fillId="0" borderId="2" xfId="0" applyNumberFormat="1" applyBorder="1" applyAlignment="1">
      <alignment horizontal="center"/>
    </xf>
    <xf numFmtId="3" fontId="0" fillId="0" borderId="2" xfId="0" applyNumberFormat="1" applyBorder="1" applyAlignment="1">
      <alignment horizontal="center"/>
    </xf>
    <xf numFmtId="44" fontId="0" fillId="0" borderId="2" xfId="0" applyNumberFormat="1" applyBorder="1" applyAlignment="1">
      <alignment horizontal="center"/>
    </xf>
    <xf numFmtId="44" fontId="0" fillId="0" borderId="2" xfId="2" applyFont="1" applyBorder="1" applyAlignment="1">
      <alignment horizontal="center"/>
    </xf>
    <xf numFmtId="165" fontId="0" fillId="5" borderId="2" xfId="1" applyNumberFormat="1" applyFont="1" applyFill="1" applyBorder="1" applyAlignment="1"/>
    <xf numFmtId="3" fontId="0" fillId="5" borderId="2" xfId="0" applyNumberFormat="1" applyFill="1" applyBorder="1" applyAlignment="1">
      <alignment horizontal="center"/>
    </xf>
    <xf numFmtId="3" fontId="6" fillId="0" borderId="3" xfId="0" applyNumberFormat="1" applyFont="1" applyBorder="1" applyAlignment="1">
      <alignment horizontal="center"/>
    </xf>
    <xf numFmtId="0" fontId="0" fillId="0" borderId="0" xfId="0" applyAlignment="1">
      <alignment horizontal="center" vertical="center"/>
    </xf>
    <xf numFmtId="0" fontId="0" fillId="0" borderId="0" xfId="0" applyAlignment="1">
      <alignment horizontal="center"/>
    </xf>
    <xf numFmtId="0" fontId="0" fillId="6" borderId="2" xfId="0" applyFill="1" applyBorder="1" applyAlignment="1">
      <alignment horizontal="center" vertical="center"/>
    </xf>
    <xf numFmtId="0" fontId="7" fillId="6" borderId="2" xfId="0" applyFont="1" applyFill="1" applyBorder="1" applyAlignment="1">
      <alignment horizontal="center" vertical="center"/>
    </xf>
    <xf numFmtId="0" fontId="8" fillId="7" borderId="2" xfId="0" applyFont="1" applyFill="1" applyBorder="1" applyAlignment="1">
      <alignment horizontal="center" vertical="center"/>
    </xf>
    <xf numFmtId="0" fontId="9" fillId="7" borderId="2" xfId="0" applyFont="1" applyFill="1" applyBorder="1" applyAlignment="1">
      <alignment horizontal="left" vertical="center"/>
    </xf>
    <xf numFmtId="3" fontId="10" fillId="0" borderId="2" xfId="0" applyNumberFormat="1" applyFont="1" applyBorder="1" applyAlignment="1">
      <alignment horizontal="center"/>
    </xf>
    <xf numFmtId="0" fontId="9" fillId="7" borderId="2" xfId="0" applyFont="1" applyFill="1" applyBorder="1" applyAlignment="1">
      <alignment vertical="center"/>
    </xf>
    <xf numFmtId="0" fontId="0" fillId="7" borderId="2" xfId="0" applyFill="1" applyBorder="1"/>
    <xf numFmtId="0" fontId="8" fillId="0" borderId="2" xfId="0" applyFont="1" applyBorder="1" applyAlignment="1">
      <alignment horizontal="center" vertical="center"/>
    </xf>
    <xf numFmtId="0" fontId="9" fillId="0" borderId="2" xfId="0" applyFont="1" applyBorder="1" applyAlignment="1">
      <alignment horizontal="left" vertical="center"/>
    </xf>
    <xf numFmtId="6" fontId="10" fillId="0" borderId="2" xfId="0" applyNumberFormat="1" applyFont="1" applyBorder="1" applyAlignment="1">
      <alignment horizontal="center"/>
    </xf>
    <xf numFmtId="0" fontId="8" fillId="0" borderId="4" xfId="0" applyFont="1" applyBorder="1" applyAlignment="1">
      <alignment horizontal="center" vertical="center"/>
    </xf>
    <xf numFmtId="0" fontId="10" fillId="0" borderId="2" xfId="0" applyFont="1" applyBorder="1" applyAlignment="1">
      <alignment horizont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8" fontId="10" fillId="0" borderId="2" xfId="0" applyNumberFormat="1" applyFont="1" applyBorder="1" applyAlignment="1">
      <alignment horizontal="center"/>
    </xf>
    <xf numFmtId="0" fontId="11" fillId="4" borderId="2" xfId="0" applyFont="1" applyFill="1" applyBorder="1" applyAlignment="1">
      <alignment wrapText="1"/>
    </xf>
    <xf numFmtId="0" fontId="0" fillId="4" borderId="2" xfId="0" applyFill="1" applyBorder="1"/>
    <xf numFmtId="0" fontId="0" fillId="4" borderId="2" xfId="0" applyFill="1" applyBorder="1" applyAlignment="1">
      <alignment horizontal="left" wrapText="1"/>
    </xf>
    <xf numFmtId="0" fontId="12" fillId="4" borderId="2" xfId="0" applyFont="1" applyFill="1" applyBorder="1" applyAlignment="1">
      <alignment horizontal="left" wrapText="1"/>
    </xf>
    <xf numFmtId="49" fontId="13" fillId="4" borderId="2" xfId="0" applyNumberFormat="1" applyFont="1" applyFill="1" applyBorder="1" applyAlignment="1">
      <alignment horizontal="center"/>
    </xf>
    <xf numFmtId="0" fontId="0" fillId="4" borderId="2" xfId="0" applyFill="1" applyBorder="1" applyAlignment="1">
      <alignment horizontal="left" vertical="center" wrapText="1"/>
    </xf>
    <xf numFmtId="3" fontId="0" fillId="0" borderId="7" xfId="0" applyNumberFormat="1" applyBorder="1"/>
    <xf numFmtId="3" fontId="0" fillId="0" borderId="2" xfId="0" applyNumberFormat="1" applyBorder="1"/>
    <xf numFmtId="0" fontId="0" fillId="4" borderId="2" xfId="0" applyFill="1" applyBorder="1" applyAlignment="1">
      <alignment vertical="center" wrapText="1"/>
    </xf>
    <xf numFmtId="3" fontId="0" fillId="0" borderId="7" xfId="0" applyNumberFormat="1" applyBorder="1" applyAlignment="1">
      <alignment vertical="center"/>
    </xf>
    <xf numFmtId="3" fontId="0" fillId="0" borderId="2" xfId="0" applyNumberFormat="1" applyBorder="1" applyAlignment="1">
      <alignment vertical="center"/>
    </xf>
    <xf numFmtId="164" fontId="0" fillId="0" borderId="7" xfId="0" applyNumberFormat="1" applyBorder="1" applyAlignment="1">
      <alignment vertical="center"/>
    </xf>
    <xf numFmtId="164" fontId="0" fillId="0" borderId="2" xfId="0" applyNumberFormat="1" applyBorder="1" applyAlignment="1">
      <alignment vertical="center"/>
    </xf>
    <xf numFmtId="3" fontId="0" fillId="4" borderId="2" xfId="0" applyNumberFormat="1" applyFill="1" applyBorder="1"/>
    <xf numFmtId="1" fontId="0" fillId="4" borderId="2" xfId="0" applyNumberFormat="1" applyFill="1" applyBorder="1"/>
    <xf numFmtId="164" fontId="0" fillId="0" borderId="7" xfId="0" applyNumberFormat="1" applyBorder="1"/>
    <xf numFmtId="164" fontId="0" fillId="4" borderId="2" xfId="0" applyNumberFormat="1" applyFill="1" applyBorder="1"/>
    <xf numFmtId="0" fontId="0" fillId="4" borderId="2" xfId="0" applyFill="1" applyBorder="1" applyAlignment="1">
      <alignment wrapText="1"/>
    </xf>
    <xf numFmtId="164" fontId="0" fillId="0" borderId="0" xfId="0" applyNumberFormat="1"/>
    <xf numFmtId="3" fontId="5" fillId="2" borderId="0" xfId="0" applyNumberFormat="1" applyFont="1" applyFill="1" applyAlignment="1">
      <alignment horizontal="center" wrapText="1"/>
    </xf>
    <xf numFmtId="164" fontId="2" fillId="2" borderId="0" xfId="0" quotePrefix="1" applyNumberFormat="1" applyFont="1" applyFill="1" applyAlignment="1">
      <alignment horizontal="center" wrapText="1"/>
    </xf>
    <xf numFmtId="0" fontId="4" fillId="0" borderId="0" xfId="0" applyFont="1"/>
    <xf numFmtId="0" fontId="2" fillId="2" borderId="0" xfId="0" applyFont="1" applyFill="1" applyAlignment="1">
      <alignment horizontal="center"/>
    </xf>
    <xf numFmtId="164" fontId="2" fillId="2" borderId="0" xfId="0" applyNumberFormat="1" applyFont="1" applyFill="1" applyAlignment="1">
      <alignment horizontal="center" wrapText="1"/>
    </xf>
    <xf numFmtId="3" fontId="2" fillId="2" borderId="0" xfId="0" applyNumberFormat="1" applyFont="1" applyFill="1" applyAlignment="1">
      <alignment horizontal="center" wrapText="1"/>
    </xf>
    <xf numFmtId="0" fontId="0" fillId="0" borderId="8" xfId="0" applyBorder="1" applyAlignment="1">
      <alignment horizontal="center"/>
    </xf>
    <xf numFmtId="3" fontId="0" fillId="0" borderId="9" xfId="0" applyNumberFormat="1" applyBorder="1" applyAlignment="1">
      <alignment horizontal="center"/>
    </xf>
    <xf numFmtId="166" fontId="0" fillId="0" borderId="9" xfId="2" applyNumberFormat="1" applyFont="1" applyFill="1" applyBorder="1" applyAlignment="1">
      <alignment horizontal="center"/>
    </xf>
    <xf numFmtId="0" fontId="0" fillId="3" borderId="8" xfId="0" applyFill="1" applyBorder="1" applyAlignment="1">
      <alignment horizontal="center"/>
    </xf>
    <xf numFmtId="3" fontId="0" fillId="3" borderId="9" xfId="0" applyNumberFormat="1" applyFill="1" applyBorder="1" applyAlignment="1">
      <alignment horizontal="center"/>
    </xf>
    <xf numFmtId="166" fontId="0" fillId="3" borderId="9" xfId="2" applyNumberFormat="1" applyFont="1" applyFill="1" applyBorder="1" applyAlignment="1">
      <alignment horizontal="center"/>
    </xf>
    <xf numFmtId="3" fontId="0" fillId="0" borderId="0" xfId="0" applyNumberFormat="1"/>
    <xf numFmtId="9" fontId="0" fillId="0" borderId="0" xfId="3" applyFont="1"/>
    <xf numFmtId="0" fontId="0" fillId="0" borderId="0" xfId="0" applyAlignment="1">
      <alignment horizontal="center"/>
    </xf>
    <xf numFmtId="3" fontId="0" fillId="0" borderId="0" xfId="0" applyNumberFormat="1" applyAlignment="1">
      <alignment horizontal="center"/>
    </xf>
    <xf numFmtId="166" fontId="0" fillId="0" borderId="0" xfId="2" applyNumberFormat="1" applyFont="1" applyFill="1" applyBorder="1" applyAlignment="1">
      <alignment horizontal="center"/>
    </xf>
    <xf numFmtId="0" fontId="3" fillId="0" borderId="0" xfId="0" quotePrefix="1" applyFont="1"/>
    <xf numFmtId="0" fontId="3" fillId="0" borderId="0" xfId="0" applyFont="1"/>
    <xf numFmtId="3" fontId="0" fillId="0" borderId="10" xfId="0" applyNumberFormat="1" applyBorder="1" applyAlignment="1">
      <alignment horizontal="center"/>
    </xf>
    <xf numFmtId="164" fontId="0" fillId="0" borderId="10" xfId="0" applyNumberFormat="1" applyBorder="1" applyAlignment="1">
      <alignment horizontal="center"/>
    </xf>
    <xf numFmtId="3" fontId="0" fillId="3" borderId="10" xfId="0" applyNumberFormat="1" applyFill="1" applyBorder="1" applyAlignment="1">
      <alignment horizontal="center"/>
    </xf>
    <xf numFmtId="164" fontId="0" fillId="3" borderId="9" xfId="0" applyNumberFormat="1" applyFill="1" applyBorder="1" applyAlignment="1">
      <alignment horizontal="center"/>
    </xf>
    <xf numFmtId="0" fontId="0" fillId="0" borderId="8" xfId="0" quotePrefix="1" applyBorder="1" applyAlignment="1">
      <alignment horizontal="center"/>
    </xf>
    <xf numFmtId="0" fontId="0" fillId="0" borderId="0" xfId="0" quotePrefix="1" applyAlignment="1">
      <alignment horizontal="center"/>
    </xf>
    <xf numFmtId="164" fontId="0" fillId="0" borderId="0" xfId="0" applyNumberFormat="1" applyAlignment="1">
      <alignment horizontal="center"/>
    </xf>
    <xf numFmtId="0" fontId="0" fillId="0" borderId="0" xfId="0" quotePrefix="1"/>
    <xf numFmtId="0" fontId="0" fillId="3" borderId="0" xfId="0" applyFill="1" applyAlignment="1">
      <alignment horizontal="center"/>
    </xf>
    <xf numFmtId="3" fontId="0" fillId="6" borderId="0" xfId="0" applyNumberFormat="1" applyFill="1" applyAlignment="1">
      <alignment horizontal="center"/>
    </xf>
    <xf numFmtId="164" fontId="0" fillId="6" borderId="0" xfId="0" applyNumberFormat="1" applyFill="1" applyAlignment="1">
      <alignment horizontal="center"/>
    </xf>
    <xf numFmtId="0" fontId="0" fillId="6" borderId="0" xfId="0" applyFill="1" applyAlignment="1">
      <alignment horizontal="center"/>
    </xf>
    <xf numFmtId="0" fontId="0" fillId="6" borderId="0" xfId="0" applyFill="1"/>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3263900</xdr:colOff>
      <xdr:row>0</xdr:row>
      <xdr:rowOff>101600</xdr:rowOff>
    </xdr:from>
    <xdr:to>
      <xdr:col>6</xdr:col>
      <xdr:colOff>5067300</xdr:colOff>
      <xdr:row>6</xdr:row>
      <xdr:rowOff>0</xdr:rowOff>
    </xdr:to>
    <xdr:pic>
      <xdr:nvPicPr>
        <xdr:cNvPr id="2" name="Picture 1" descr="I&amp;M_2C_RG">
          <a:extLst>
            <a:ext uri="{FF2B5EF4-FFF2-40B4-BE49-F238E27FC236}">
              <a16:creationId xmlns:a16="http://schemas.microsoft.com/office/drawing/2014/main" id="{18105957-A39B-4CC6-91F8-BEB4D157EE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59900" y="101600"/>
          <a:ext cx="1803400" cy="1041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82550</xdr:colOff>
      <xdr:row>1</xdr:row>
      <xdr:rowOff>0</xdr:rowOff>
    </xdr:from>
    <xdr:to>
      <xdr:col>5</xdr:col>
      <xdr:colOff>1333500</xdr:colOff>
      <xdr:row>9</xdr:row>
      <xdr:rowOff>88900</xdr:rowOff>
    </xdr:to>
    <xdr:sp macro="" textlink="">
      <xdr:nvSpPr>
        <xdr:cNvPr id="3" name="TextBox 2">
          <a:extLst>
            <a:ext uri="{FF2B5EF4-FFF2-40B4-BE49-F238E27FC236}">
              <a16:creationId xmlns:a16="http://schemas.microsoft.com/office/drawing/2014/main" id="{31D72D20-8E4C-4C23-91C7-571E7A6925D7}"/>
            </a:ext>
          </a:extLst>
        </xdr:cNvPr>
        <xdr:cNvSpPr txBox="1"/>
      </xdr:nvSpPr>
      <xdr:spPr>
        <a:xfrm>
          <a:off x="82550" y="190500"/>
          <a:ext cx="4298950" cy="161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500" b="1">
              <a:latin typeface="Arial" panose="020B0604020202020204" pitchFamily="34" charset="0"/>
              <a:cs typeface="Arial" panose="020B0604020202020204" pitchFamily="34" charset="0"/>
            </a:rPr>
            <a:t>Indiana Michigan Power Company </a:t>
          </a:r>
        </a:p>
        <a:p>
          <a:r>
            <a:rPr lang="en-US" sz="1500" b="1">
              <a:latin typeface="Arial" panose="020B0604020202020204" pitchFamily="34" charset="0"/>
              <a:cs typeface="Arial" panose="020B0604020202020204" pitchFamily="34" charset="0"/>
            </a:rPr>
            <a:t>Cause</a:t>
          </a:r>
          <a:r>
            <a:rPr lang="en-US" sz="1500" b="1" baseline="0">
              <a:latin typeface="Arial" panose="020B0604020202020204" pitchFamily="34" charset="0"/>
              <a:cs typeface="Arial" panose="020B0604020202020204" pitchFamily="34" charset="0"/>
            </a:rPr>
            <a:t> No. 45736</a:t>
          </a:r>
        </a:p>
        <a:p>
          <a:r>
            <a:rPr lang="en-US" sz="1500" b="1" baseline="0">
              <a:latin typeface="Arial" panose="020B0604020202020204" pitchFamily="34" charset="0"/>
              <a:cs typeface="Arial" panose="020B0604020202020204" pitchFamily="34" charset="0"/>
            </a:rPr>
            <a:t>February 2023 Report </a:t>
          </a:r>
          <a:endParaRPr lang="en-US" sz="1500" b="1">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308615\Documents\U-20757_Reporting_September%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sheetName val="Data Clarification"/>
      <sheetName val="NormalizedData"/>
      <sheetName val="SourceData"/>
      <sheetName val="U-20757_Reporting_September 202"/>
    </sheetNames>
    <sheetDataSet>
      <sheetData sheetId="0"/>
      <sheetData sheetId="1"/>
      <sheetData sheetId="2"/>
      <sheetData sheetId="3"/>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367BB-CC68-4168-B94F-6768C6A1EE31}">
  <dimension ref="A1:K13"/>
  <sheetViews>
    <sheetView zoomScaleNormal="100" workbookViewId="0">
      <pane ySplit="2" topLeftCell="A3" activePane="bottomLeft" state="frozen"/>
      <selection pane="bottomLeft" activeCell="I2" sqref="I2"/>
    </sheetView>
  </sheetViews>
  <sheetFormatPr defaultRowHeight="15" x14ac:dyDescent="0.25"/>
  <cols>
    <col min="1" max="1" width="5" bestFit="1" customWidth="1"/>
    <col min="2" max="2" width="7" bestFit="1" customWidth="1"/>
    <col min="3" max="3" width="11.7109375" style="56" customWidth="1"/>
    <col min="4" max="4" width="11.7109375" style="69" customWidth="1"/>
    <col min="5" max="5" width="11.7109375" customWidth="1"/>
    <col min="6" max="6" width="11.7109375" style="69" customWidth="1"/>
    <col min="7" max="7" width="11.7109375" customWidth="1"/>
    <col min="8" max="8" width="10.7109375" hidden="1" customWidth="1"/>
    <col min="9" max="9" width="14.5703125" bestFit="1" customWidth="1"/>
    <col min="10" max="10" width="14.140625" bestFit="1" customWidth="1"/>
    <col min="11" max="11" width="14" customWidth="1"/>
  </cols>
  <sheetData>
    <row r="1" spans="1:11" ht="18.75" customHeight="1" x14ac:dyDescent="0.3">
      <c r="A1" s="2" t="s">
        <v>84</v>
      </c>
      <c r="B1" s="2"/>
      <c r="C1" s="2"/>
      <c r="D1" s="2"/>
      <c r="E1" s="2"/>
      <c r="F1" s="2"/>
      <c r="G1" s="2"/>
      <c r="H1" s="2"/>
      <c r="I1" s="2"/>
      <c r="J1" s="2"/>
      <c r="K1" s="2"/>
    </row>
    <row r="2" spans="1:11" ht="105" x14ac:dyDescent="0.25">
      <c r="A2" s="60" t="s">
        <v>1</v>
      </c>
      <c r="B2" s="60" t="s">
        <v>2</v>
      </c>
      <c r="C2" s="61" t="s">
        <v>85</v>
      </c>
      <c r="D2" s="62" t="s">
        <v>86</v>
      </c>
      <c r="E2" s="62" t="s">
        <v>87</v>
      </c>
      <c r="F2" s="62" t="s">
        <v>88</v>
      </c>
      <c r="G2" s="62" t="s">
        <v>89</v>
      </c>
      <c r="H2" s="62" t="s">
        <v>90</v>
      </c>
      <c r="I2" s="62" t="s">
        <v>91</v>
      </c>
      <c r="J2" s="62" t="s">
        <v>92</v>
      </c>
      <c r="K2" s="62" t="s">
        <v>93</v>
      </c>
    </row>
    <row r="3" spans="1:11" x14ac:dyDescent="0.25">
      <c r="A3">
        <v>2022</v>
      </c>
      <c r="B3" s="84">
        <v>9</v>
      </c>
      <c r="C3" s="85">
        <v>420149</v>
      </c>
      <c r="D3" s="85">
        <v>38756</v>
      </c>
      <c r="E3" s="86">
        <v>3930584.69</v>
      </c>
      <c r="F3" s="85">
        <v>17312</v>
      </c>
      <c r="G3" s="86">
        <v>7117300.5199999996</v>
      </c>
      <c r="H3" s="87"/>
      <c r="I3" s="85">
        <v>5937</v>
      </c>
      <c r="J3" s="85">
        <v>5066</v>
      </c>
      <c r="K3" s="85">
        <v>65727</v>
      </c>
    </row>
    <row r="4" spans="1:11" x14ac:dyDescent="0.25">
      <c r="A4">
        <v>2022</v>
      </c>
      <c r="B4" s="71">
        <v>10</v>
      </c>
      <c r="C4" s="72">
        <v>420415</v>
      </c>
      <c r="D4" s="72">
        <v>36855</v>
      </c>
      <c r="E4" s="82">
        <v>3583330</v>
      </c>
      <c r="F4" s="72">
        <v>17310</v>
      </c>
      <c r="G4" s="82">
        <v>6421490</v>
      </c>
      <c r="H4" s="71"/>
      <c r="I4" s="72">
        <v>6156</v>
      </c>
      <c r="J4" s="72">
        <v>5212</v>
      </c>
      <c r="K4" s="72">
        <v>66735</v>
      </c>
    </row>
    <row r="5" spans="1:11" x14ac:dyDescent="0.25">
      <c r="A5">
        <v>2022</v>
      </c>
      <c r="B5" s="87">
        <v>11</v>
      </c>
      <c r="C5" s="85">
        <v>419087</v>
      </c>
      <c r="D5" s="85">
        <v>44603</v>
      </c>
      <c r="E5" s="86">
        <v>4746527</v>
      </c>
      <c r="F5" s="85">
        <v>17417</v>
      </c>
      <c r="G5" s="86">
        <v>6404987</v>
      </c>
      <c r="H5" s="87"/>
      <c r="I5" s="85">
        <v>6204</v>
      </c>
      <c r="J5" s="85">
        <v>5366</v>
      </c>
      <c r="K5" s="85">
        <v>64733</v>
      </c>
    </row>
    <row r="6" spans="1:11" x14ac:dyDescent="0.25">
      <c r="A6">
        <v>2022</v>
      </c>
      <c r="B6" s="71">
        <v>12</v>
      </c>
      <c r="C6" s="72">
        <v>419012</v>
      </c>
      <c r="D6" s="72">
        <v>43076</v>
      </c>
      <c r="E6" s="82">
        <v>3897222</v>
      </c>
      <c r="F6" s="72">
        <v>17236</v>
      </c>
      <c r="G6" s="82">
        <v>7186907</v>
      </c>
      <c r="H6" s="71"/>
      <c r="I6" s="72">
        <v>5123</v>
      </c>
      <c r="J6" s="72">
        <v>4556</v>
      </c>
      <c r="K6" s="72">
        <v>61578</v>
      </c>
    </row>
    <row r="7" spans="1:11" x14ac:dyDescent="0.25">
      <c r="A7">
        <v>2023</v>
      </c>
      <c r="B7" s="87">
        <v>1</v>
      </c>
      <c r="C7" s="85">
        <v>419045</v>
      </c>
      <c r="D7" s="85">
        <v>38257</v>
      </c>
      <c r="E7" s="86">
        <v>3517308</v>
      </c>
      <c r="F7" s="85">
        <v>17381</v>
      </c>
      <c r="G7" s="86">
        <v>8096243</v>
      </c>
      <c r="H7" s="87"/>
      <c r="I7" s="87">
        <v>5160</v>
      </c>
      <c r="J7" s="87">
        <v>4332</v>
      </c>
      <c r="K7" s="87">
        <v>61494</v>
      </c>
    </row>
    <row r="8" spans="1:11" x14ac:dyDescent="0.25">
      <c r="B8" s="71"/>
      <c r="C8" s="72"/>
      <c r="D8" s="72"/>
      <c r="E8" s="82"/>
      <c r="F8" s="72"/>
      <c r="G8" s="82"/>
      <c r="H8" s="71"/>
      <c r="I8" s="71"/>
      <c r="J8" s="71"/>
      <c r="K8" s="71"/>
    </row>
    <row r="9" spans="1:11" x14ac:dyDescent="0.25">
      <c r="C9" s="69"/>
      <c r="E9" s="69"/>
    </row>
    <row r="10" spans="1:11" x14ac:dyDescent="0.25">
      <c r="C10" s="69"/>
      <c r="E10" s="69"/>
    </row>
    <row r="11" spans="1:11" x14ac:dyDescent="0.25">
      <c r="C11" s="69"/>
      <c r="E11" s="69"/>
    </row>
    <row r="12" spans="1:11" x14ac:dyDescent="0.25">
      <c r="C12" s="69"/>
    </row>
    <row r="13" spans="1:11" x14ac:dyDescent="0.25">
      <c r="C13" s="69"/>
    </row>
  </sheetData>
  <mergeCells count="1">
    <mergeCell ref="A1:K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482C1-0AFD-496C-8FF1-19DC65231C6F}">
  <dimension ref="A1:F9"/>
  <sheetViews>
    <sheetView workbookViewId="0">
      <pane ySplit="2" topLeftCell="A3" activePane="bottomLeft" state="frozen"/>
      <selection pane="bottomLeft" activeCell="H5" sqref="H5"/>
    </sheetView>
  </sheetViews>
  <sheetFormatPr defaultRowHeight="15" x14ac:dyDescent="0.25"/>
  <cols>
    <col min="1" max="1" width="5" bestFit="1" customWidth="1"/>
    <col min="2" max="2" width="7" bestFit="1" customWidth="1"/>
    <col min="3" max="3" width="15.5703125" customWidth="1"/>
    <col min="4" max="4" width="11.7109375" style="56" customWidth="1"/>
    <col min="5" max="5" width="11.7109375" style="69" customWidth="1"/>
    <col min="6" max="6" width="11.7109375" style="56" customWidth="1"/>
  </cols>
  <sheetData>
    <row r="1" spans="1:6" ht="18.600000000000001" customHeight="1" x14ac:dyDescent="0.3">
      <c r="A1" s="2" t="s">
        <v>94</v>
      </c>
      <c r="B1" s="2"/>
      <c r="C1" s="2"/>
      <c r="D1" s="2"/>
      <c r="E1" s="2"/>
      <c r="F1" s="2"/>
    </row>
    <row r="2" spans="1:6" ht="60" x14ac:dyDescent="0.25">
      <c r="A2" s="60" t="s">
        <v>1</v>
      </c>
      <c r="B2" s="60" t="s">
        <v>2</v>
      </c>
      <c r="C2" s="62" t="s">
        <v>91</v>
      </c>
      <c r="D2" s="61" t="s">
        <v>95</v>
      </c>
      <c r="E2" s="62" t="s">
        <v>96</v>
      </c>
      <c r="F2" s="61" t="s">
        <v>97</v>
      </c>
    </row>
    <row r="3" spans="1:6" x14ac:dyDescent="0.25">
      <c r="A3">
        <v>2022</v>
      </c>
      <c r="B3" s="87">
        <v>9</v>
      </c>
      <c r="C3" s="88">
        <v>192</v>
      </c>
      <c r="D3" s="85">
        <v>14970</v>
      </c>
      <c r="E3" s="85">
        <v>4988</v>
      </c>
      <c r="F3" s="86">
        <v>684972.38</v>
      </c>
    </row>
    <row r="4" spans="1:6" x14ac:dyDescent="0.25">
      <c r="A4">
        <v>2022</v>
      </c>
      <c r="B4" s="71">
        <v>10</v>
      </c>
      <c r="C4">
        <v>265</v>
      </c>
      <c r="D4" s="72">
        <v>15241</v>
      </c>
      <c r="E4" s="72">
        <v>3089</v>
      </c>
      <c r="F4" s="82">
        <v>432262</v>
      </c>
    </row>
    <row r="5" spans="1:6" x14ac:dyDescent="0.25">
      <c r="A5">
        <v>2022</v>
      </c>
      <c r="B5" s="87">
        <v>11</v>
      </c>
      <c r="C5" s="88">
        <v>323</v>
      </c>
      <c r="D5" s="85">
        <v>14524</v>
      </c>
      <c r="E5" s="85">
        <v>4180</v>
      </c>
      <c r="F5" s="86">
        <v>483129</v>
      </c>
    </row>
    <row r="6" spans="1:6" x14ac:dyDescent="0.25">
      <c r="A6">
        <v>2022</v>
      </c>
      <c r="B6" s="71">
        <v>12</v>
      </c>
      <c r="C6">
        <v>156</v>
      </c>
      <c r="D6" s="72">
        <v>14434</v>
      </c>
      <c r="E6" s="72">
        <v>5110</v>
      </c>
      <c r="F6" s="82">
        <v>629046</v>
      </c>
    </row>
    <row r="7" spans="1:6" x14ac:dyDescent="0.25">
      <c r="A7">
        <v>2023</v>
      </c>
      <c r="B7" s="87">
        <v>1</v>
      </c>
      <c r="C7" s="88">
        <v>125</v>
      </c>
      <c r="D7" s="85">
        <v>8452</v>
      </c>
      <c r="E7" s="85">
        <v>3241</v>
      </c>
      <c r="F7" s="86">
        <v>549047</v>
      </c>
    </row>
    <row r="8" spans="1:6" x14ac:dyDescent="0.25">
      <c r="D8" s="69"/>
    </row>
    <row r="9" spans="1:6" x14ac:dyDescent="0.25">
      <c r="D9" s="69"/>
    </row>
  </sheetData>
  <mergeCells count="1">
    <mergeCell ref="A1:F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74B97-2160-4A90-9060-488FA05E8F62}">
  <sheetPr>
    <pageSetUpPr fitToPage="1"/>
  </sheetPr>
  <dimension ref="A1:L11"/>
  <sheetViews>
    <sheetView zoomScaleNormal="100" workbookViewId="0">
      <pane xSplit="2" ySplit="3" topLeftCell="C4" activePane="bottomRight" state="frozen"/>
      <selection pane="topRight" activeCell="C4" sqref="C4:G10"/>
      <selection pane="bottomLeft" activeCell="C4" sqref="C4:G10"/>
      <selection pane="bottomRight" activeCell="J4" sqref="J4"/>
    </sheetView>
  </sheetViews>
  <sheetFormatPr defaultRowHeight="15" x14ac:dyDescent="0.25"/>
  <cols>
    <col min="1" max="1" width="4.85546875" bestFit="1" customWidth="1"/>
    <col min="2" max="2" width="6.5703125" bestFit="1" customWidth="1"/>
    <col min="3" max="3" width="13.5703125" style="56" customWidth="1"/>
    <col min="4" max="4" width="13.5703125" customWidth="1"/>
    <col min="5" max="6" width="13.5703125" style="69" customWidth="1"/>
    <col min="7" max="7" width="13.5703125" customWidth="1"/>
    <col min="8" max="8" width="14.140625" customWidth="1"/>
    <col min="9" max="9" width="14.28515625" customWidth="1"/>
    <col min="10" max="10" width="13.5703125" customWidth="1"/>
  </cols>
  <sheetData>
    <row r="1" spans="1:12" ht="18.75" customHeight="1" x14ac:dyDescent="0.3">
      <c r="A1" s="2" t="s">
        <v>54</v>
      </c>
      <c r="B1" s="2"/>
      <c r="C1" s="2"/>
      <c r="D1" s="2"/>
      <c r="E1" s="2"/>
      <c r="F1" s="2"/>
      <c r="G1" s="2"/>
      <c r="H1" s="2"/>
      <c r="I1" s="2"/>
      <c r="J1" s="2"/>
    </row>
    <row r="2" spans="1:12" s="59" customFormat="1" ht="18.75" customHeight="1" x14ac:dyDescent="0.3">
      <c r="A2" s="57"/>
      <c r="B2" s="57"/>
      <c r="C2" s="58" t="s">
        <v>55</v>
      </c>
      <c r="D2" s="58" t="s">
        <v>56</v>
      </c>
      <c r="E2" s="58" t="s">
        <v>57</v>
      </c>
      <c r="F2" s="58" t="s">
        <v>58</v>
      </c>
      <c r="G2" s="58" t="s">
        <v>59</v>
      </c>
      <c r="H2" s="58" t="s">
        <v>60</v>
      </c>
      <c r="I2" s="58" t="s">
        <v>61</v>
      </c>
      <c r="J2" s="58" t="s">
        <v>62</v>
      </c>
    </row>
    <row r="3" spans="1:12" s="59" customFormat="1" ht="78.75" customHeight="1" x14ac:dyDescent="0.25">
      <c r="A3" s="60" t="s">
        <v>1</v>
      </c>
      <c r="B3" s="60" t="s">
        <v>2</v>
      </c>
      <c r="C3" s="61" t="s">
        <v>63</v>
      </c>
      <c r="D3" s="62" t="s">
        <v>64</v>
      </c>
      <c r="E3" s="62" t="s">
        <v>65</v>
      </c>
      <c r="F3" s="62" t="s">
        <v>66</v>
      </c>
      <c r="G3" s="62" t="s">
        <v>67</v>
      </c>
      <c r="H3" s="62" t="s">
        <v>68</v>
      </c>
      <c r="I3" s="62" t="s">
        <v>69</v>
      </c>
      <c r="J3" s="62" t="s">
        <v>70</v>
      </c>
    </row>
    <row r="4" spans="1:12" x14ac:dyDescent="0.25">
      <c r="A4" s="63">
        <v>2022</v>
      </c>
      <c r="B4" s="63">
        <v>9</v>
      </c>
      <c r="C4" s="64">
        <v>578991</v>
      </c>
      <c r="D4" s="64">
        <v>22660</v>
      </c>
      <c r="E4" s="65">
        <v>4112835.2394007146</v>
      </c>
      <c r="F4" s="64">
        <v>858</v>
      </c>
      <c r="G4" s="65">
        <f>F4*306</f>
        <v>262548</v>
      </c>
      <c r="H4" s="64">
        <v>2679</v>
      </c>
      <c r="I4" s="64">
        <v>1370</v>
      </c>
      <c r="J4" s="64">
        <v>19300</v>
      </c>
    </row>
    <row r="5" spans="1:12" x14ac:dyDescent="0.25">
      <c r="A5" s="66">
        <v>2022</v>
      </c>
      <c r="B5" s="66">
        <f t="shared" ref="B5" si="0">B4+1</f>
        <v>10</v>
      </c>
      <c r="C5" s="67">
        <v>581690</v>
      </c>
      <c r="D5" s="67">
        <v>19336</v>
      </c>
      <c r="E5" s="68">
        <v>3137917</v>
      </c>
      <c r="F5" s="67">
        <v>809</v>
      </c>
      <c r="G5" s="68">
        <f>F5*292</f>
        <v>236228</v>
      </c>
      <c r="H5" s="67">
        <v>1343</v>
      </c>
      <c r="I5" s="67">
        <v>1618</v>
      </c>
      <c r="J5" s="67">
        <v>17144</v>
      </c>
    </row>
    <row r="6" spans="1:12" x14ac:dyDescent="0.25">
      <c r="A6" s="63">
        <v>2022</v>
      </c>
      <c r="B6" s="63">
        <v>11</v>
      </c>
      <c r="C6" s="64">
        <v>585804</v>
      </c>
      <c r="D6" s="64">
        <v>17147</v>
      </c>
      <c r="E6" s="65">
        <v>2402747.4408666636</v>
      </c>
      <c r="F6" s="64">
        <v>886</v>
      </c>
      <c r="G6" s="65">
        <f>F6*291</f>
        <v>257826</v>
      </c>
      <c r="H6" s="64">
        <v>591</v>
      </c>
      <c r="I6" s="64">
        <v>1293</v>
      </c>
      <c r="J6" s="64">
        <v>19450</v>
      </c>
    </row>
    <row r="7" spans="1:12" x14ac:dyDescent="0.25">
      <c r="A7" s="66">
        <v>2022</v>
      </c>
      <c r="B7" s="66">
        <v>12</v>
      </c>
      <c r="C7" s="67">
        <v>588947</v>
      </c>
      <c r="D7" s="67">
        <v>14781</v>
      </c>
      <c r="E7" s="68">
        <v>1747378.2209728579</v>
      </c>
      <c r="F7" s="67">
        <v>1453</v>
      </c>
      <c r="G7" s="68">
        <f>F7*278</f>
        <v>403934</v>
      </c>
      <c r="H7" s="67">
        <v>670</v>
      </c>
      <c r="I7" s="67">
        <v>717</v>
      </c>
      <c r="J7" s="67">
        <v>31779</v>
      </c>
    </row>
    <row r="8" spans="1:12" x14ac:dyDescent="0.25">
      <c r="A8" s="63">
        <v>2023</v>
      </c>
      <c r="B8" s="63">
        <v>1</v>
      </c>
      <c r="C8" s="64">
        <v>590474</v>
      </c>
      <c r="D8" s="64">
        <v>11954</v>
      </c>
      <c r="E8" s="65">
        <v>1388234.4200702496</v>
      </c>
      <c r="F8" s="64">
        <v>2256</v>
      </c>
      <c r="G8" s="65">
        <f>F8*364</f>
        <v>821184</v>
      </c>
      <c r="H8" s="64">
        <v>920</v>
      </c>
      <c r="I8" s="64">
        <v>615</v>
      </c>
      <c r="J8" s="64">
        <v>51597</v>
      </c>
      <c r="K8" s="69"/>
      <c r="L8" s="70"/>
    </row>
    <row r="9" spans="1:12" x14ac:dyDescent="0.25">
      <c r="A9" s="71"/>
      <c r="B9" s="71"/>
      <c r="C9" s="72"/>
      <c r="D9" s="72"/>
      <c r="E9" s="73"/>
      <c r="F9" s="72"/>
      <c r="G9" s="73"/>
      <c r="H9" s="72"/>
      <c r="I9" s="72"/>
      <c r="J9" s="72"/>
    </row>
    <row r="11" spans="1:12" x14ac:dyDescent="0.25">
      <c r="A11" s="74"/>
      <c r="L11" s="75"/>
    </row>
  </sheetData>
  <mergeCells count="1">
    <mergeCell ref="A1:J1"/>
  </mergeCells>
  <pageMargins left="0.7" right="0.7" top="1" bottom="0.75" header="0.3" footer="0.3"/>
  <pageSetup orientation="landscape" r:id="rId1"/>
  <headerFooter>
    <oddHeader>&amp;R&amp;10Vectren Energy Delivery of Indiana, Inc.
Cause No. 45380
Attachment 1
Page 1 of 6</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0E7F6-8574-42D7-B10A-ACF484B21E94}">
  <sheetPr>
    <pageSetUpPr fitToPage="1"/>
  </sheetPr>
  <dimension ref="A1:M13"/>
  <sheetViews>
    <sheetView zoomScaleNormal="100" workbookViewId="0">
      <pane xSplit="2" ySplit="3" topLeftCell="C4" activePane="bottomRight" state="frozen"/>
      <selection pane="topRight" activeCell="C4" sqref="C4:G10"/>
      <selection pane="bottomLeft" activeCell="C4" sqref="C4:G10"/>
      <selection pane="bottomRight" activeCell="A9" sqref="A9"/>
    </sheetView>
  </sheetViews>
  <sheetFormatPr defaultRowHeight="15" x14ac:dyDescent="0.25"/>
  <cols>
    <col min="1" max="1" width="4.85546875" bestFit="1" customWidth="1"/>
    <col min="2" max="2" width="6.5703125" bestFit="1" customWidth="1"/>
    <col min="3" max="5" width="13.5703125" style="56" customWidth="1"/>
    <col min="6" max="6" width="13.5703125" customWidth="1"/>
    <col min="7" max="8" width="13.5703125" style="69" customWidth="1"/>
    <col min="9" max="9" width="14.28515625" customWidth="1"/>
    <col min="10" max="10" width="14" customWidth="1"/>
    <col min="11" max="11" width="13.5703125" customWidth="1"/>
  </cols>
  <sheetData>
    <row r="1" spans="1:13" ht="18.75" customHeight="1" x14ac:dyDescent="0.3">
      <c r="A1" s="2" t="s">
        <v>71</v>
      </c>
      <c r="B1" s="2"/>
      <c r="C1" s="2"/>
      <c r="D1" s="2"/>
      <c r="E1" s="2"/>
      <c r="F1" s="2"/>
      <c r="G1" s="2"/>
      <c r="H1" s="2"/>
      <c r="I1" s="2"/>
      <c r="J1" s="2"/>
      <c r="K1" s="2"/>
    </row>
    <row r="2" spans="1:13" s="59" customFormat="1" ht="18.75" customHeight="1" x14ac:dyDescent="0.3">
      <c r="A2" s="57"/>
      <c r="B2" s="57"/>
      <c r="C2" s="58" t="s">
        <v>55</v>
      </c>
      <c r="D2" s="58" t="s">
        <v>55</v>
      </c>
      <c r="E2" s="58" t="s">
        <v>56</v>
      </c>
      <c r="F2" s="58" t="s">
        <v>57</v>
      </c>
      <c r="G2" s="58" t="s">
        <v>58</v>
      </c>
      <c r="H2" s="58" t="s">
        <v>59</v>
      </c>
      <c r="I2" s="58" t="s">
        <v>60</v>
      </c>
      <c r="J2" s="58" t="s">
        <v>61</v>
      </c>
      <c r="K2" s="58" t="s">
        <v>62</v>
      </c>
    </row>
    <row r="3" spans="1:13" s="59" customFormat="1" ht="90" x14ac:dyDescent="0.25">
      <c r="A3" s="60" t="s">
        <v>1</v>
      </c>
      <c r="B3" s="60" t="s">
        <v>2</v>
      </c>
      <c r="C3" s="61" t="s">
        <v>72</v>
      </c>
      <c r="D3" s="61" t="s">
        <v>73</v>
      </c>
      <c r="E3" s="62" t="s">
        <v>74</v>
      </c>
      <c r="F3" s="62" t="s">
        <v>65</v>
      </c>
      <c r="G3" s="62" t="s">
        <v>66</v>
      </c>
      <c r="H3" s="62" t="s">
        <v>67</v>
      </c>
      <c r="I3" s="62" t="s">
        <v>68</v>
      </c>
      <c r="J3" s="62" t="s">
        <v>69</v>
      </c>
      <c r="K3" s="62" t="s">
        <v>70</v>
      </c>
    </row>
    <row r="4" spans="1:13" x14ac:dyDescent="0.25">
      <c r="A4" s="63">
        <v>2022</v>
      </c>
      <c r="B4" s="63">
        <v>9</v>
      </c>
      <c r="C4" s="64">
        <v>103238</v>
      </c>
      <c r="D4" s="64">
        <v>131780</v>
      </c>
      <c r="E4" s="64">
        <v>5877</v>
      </c>
      <c r="F4" s="65">
        <v>2731743.2695651241</v>
      </c>
      <c r="G4" s="64">
        <v>1173</v>
      </c>
      <c r="H4" s="65">
        <f>G4*758</f>
        <v>889134</v>
      </c>
      <c r="I4" s="64">
        <v>263</v>
      </c>
      <c r="J4" s="64">
        <v>187</v>
      </c>
      <c r="K4" s="64">
        <v>18598</v>
      </c>
    </row>
    <row r="5" spans="1:13" x14ac:dyDescent="0.25">
      <c r="A5" s="66">
        <v>2022</v>
      </c>
      <c r="B5" s="66">
        <f t="shared" ref="B5" si="0">B4+1</f>
        <v>10</v>
      </c>
      <c r="C5" s="67">
        <v>103518</v>
      </c>
      <c r="D5" s="67">
        <v>131885</v>
      </c>
      <c r="E5" s="67">
        <v>5575</v>
      </c>
      <c r="F5" s="68">
        <v>2671136</v>
      </c>
      <c r="G5" s="67">
        <v>1248</v>
      </c>
      <c r="H5" s="68">
        <f>G5*711</f>
        <v>887328</v>
      </c>
      <c r="I5" s="67">
        <v>100</v>
      </c>
      <c r="J5" s="67">
        <v>221</v>
      </c>
      <c r="K5" s="67">
        <v>19127</v>
      </c>
    </row>
    <row r="6" spans="1:13" x14ac:dyDescent="0.25">
      <c r="A6" s="63">
        <v>2022</v>
      </c>
      <c r="B6" s="63">
        <v>11</v>
      </c>
      <c r="C6" s="64">
        <v>104036</v>
      </c>
      <c r="D6" s="64">
        <v>132126</v>
      </c>
      <c r="E6" s="64">
        <v>5733</v>
      </c>
      <c r="F6" s="65">
        <v>2759277.6298584095</v>
      </c>
      <c r="G6" s="64">
        <v>1191</v>
      </c>
      <c r="H6" s="65">
        <f>G6*629</f>
        <v>749139</v>
      </c>
      <c r="I6" s="64">
        <v>67</v>
      </c>
      <c r="J6" s="64">
        <v>127</v>
      </c>
      <c r="K6" s="64">
        <v>19123</v>
      </c>
    </row>
    <row r="7" spans="1:13" x14ac:dyDescent="0.25">
      <c r="A7" s="66">
        <v>2022</v>
      </c>
      <c r="B7" s="66">
        <v>12</v>
      </c>
      <c r="C7" s="67">
        <v>104366</v>
      </c>
      <c r="D7" s="67">
        <v>132269</v>
      </c>
      <c r="E7" s="67">
        <v>5789</v>
      </c>
      <c r="F7" s="68">
        <v>2695658.4998442587</v>
      </c>
      <c r="G7" s="67">
        <v>1044</v>
      </c>
      <c r="H7" s="68">
        <f>G7*590</f>
        <v>615960</v>
      </c>
      <c r="I7" s="67">
        <v>346</v>
      </c>
      <c r="J7" s="67">
        <v>213</v>
      </c>
      <c r="K7" s="67">
        <v>18842</v>
      </c>
    </row>
    <row r="8" spans="1:13" x14ac:dyDescent="0.25">
      <c r="A8" s="63">
        <v>2023</v>
      </c>
      <c r="B8" s="63">
        <v>1</v>
      </c>
      <c r="C8" s="64">
        <v>104541</v>
      </c>
      <c r="D8" s="64">
        <v>132404</v>
      </c>
      <c r="E8" s="64">
        <v>5080</v>
      </c>
      <c r="F8" s="65">
        <v>2252769.101005964</v>
      </c>
      <c r="G8" s="64">
        <v>1251</v>
      </c>
      <c r="H8" s="65">
        <f>G8*673</f>
        <v>841923</v>
      </c>
      <c r="I8" s="64">
        <v>360</v>
      </c>
      <c r="J8" s="64">
        <v>194</v>
      </c>
      <c r="K8" s="64">
        <v>20057</v>
      </c>
      <c r="L8" s="69"/>
      <c r="M8" s="70"/>
    </row>
    <row r="9" spans="1:13" x14ac:dyDescent="0.25">
      <c r="A9" s="71"/>
      <c r="B9" s="71"/>
      <c r="C9" s="72"/>
      <c r="D9" s="72"/>
      <c r="E9" s="72"/>
      <c r="F9" s="73"/>
      <c r="G9" s="72"/>
      <c r="H9" s="73"/>
      <c r="I9" s="72"/>
      <c r="J9" s="72"/>
      <c r="K9" s="72"/>
    </row>
    <row r="11" spans="1:13" x14ac:dyDescent="0.25">
      <c r="A11" s="74"/>
      <c r="D11"/>
      <c r="E11" s="69"/>
      <c r="F11" s="69"/>
      <c r="G11"/>
      <c r="H11"/>
      <c r="L11" s="75"/>
    </row>
    <row r="13" spans="1:13" x14ac:dyDescent="0.25">
      <c r="H13" s="63"/>
      <c r="I13" s="63"/>
    </row>
  </sheetData>
  <mergeCells count="1">
    <mergeCell ref="A1:K1"/>
  </mergeCells>
  <pageMargins left="0.7" right="0.7" top="1" bottom="0.75" header="0.3" footer="0.3"/>
  <pageSetup scale="90" orientation="landscape" r:id="rId1"/>
  <headerFooter>
    <oddHeader>&amp;RVectren Energy Delivery of Indiana, Inc.
Cause No. 45380
Attachment 1
Page 3 of 6</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8A283-837D-47BD-A79B-CE765CCBFF69}">
  <dimension ref="A1:E11"/>
  <sheetViews>
    <sheetView workbookViewId="0">
      <selection activeCell="A9" sqref="A9"/>
    </sheetView>
  </sheetViews>
  <sheetFormatPr defaultColWidth="9.140625" defaultRowHeight="15" x14ac:dyDescent="0.25"/>
  <cols>
    <col min="1" max="1" width="4.85546875" bestFit="1" customWidth="1"/>
    <col min="2" max="2" width="7.140625" customWidth="1"/>
    <col min="3" max="5" width="25.7109375" customWidth="1"/>
  </cols>
  <sheetData>
    <row r="1" spans="1:5" ht="18.75" x14ac:dyDescent="0.3">
      <c r="A1" s="2" t="s">
        <v>75</v>
      </c>
      <c r="B1" s="2"/>
      <c r="C1" s="2"/>
      <c r="D1" s="2"/>
      <c r="E1" s="2"/>
    </row>
    <row r="2" spans="1:5" ht="18.75" x14ac:dyDescent="0.3">
      <c r="A2" s="57"/>
      <c r="B2" s="57"/>
      <c r="C2" s="58" t="s">
        <v>76</v>
      </c>
      <c r="D2" s="58" t="s">
        <v>77</v>
      </c>
      <c r="E2" s="58" t="s">
        <v>78</v>
      </c>
    </row>
    <row r="3" spans="1:5" ht="30" x14ac:dyDescent="0.25">
      <c r="A3" s="61" t="s">
        <v>1</v>
      </c>
      <c r="B3" s="61" t="s">
        <v>2</v>
      </c>
      <c r="C3" s="61" t="s">
        <v>79</v>
      </c>
      <c r="D3" s="61" t="s">
        <v>80</v>
      </c>
      <c r="E3" s="61" t="s">
        <v>81</v>
      </c>
    </row>
    <row r="4" spans="1:5" x14ac:dyDescent="0.25">
      <c r="A4" s="63">
        <v>2022</v>
      </c>
      <c r="B4" s="63">
        <v>9</v>
      </c>
      <c r="C4" s="76">
        <v>22893</v>
      </c>
      <c r="D4" s="76">
        <v>2399</v>
      </c>
      <c r="E4" s="77">
        <v>755642.46</v>
      </c>
    </row>
    <row r="5" spans="1:5" x14ac:dyDescent="0.25">
      <c r="A5" s="66">
        <v>2022</v>
      </c>
      <c r="B5" s="66">
        <f t="shared" ref="B5" si="0">B4+1</f>
        <v>10</v>
      </c>
      <c r="C5" s="78">
        <v>23229</v>
      </c>
      <c r="D5" s="78">
        <v>2742</v>
      </c>
      <c r="E5" s="79">
        <v>834822.35</v>
      </c>
    </row>
    <row r="6" spans="1:5" ht="17.25" x14ac:dyDescent="0.25">
      <c r="A6" s="63">
        <v>2022</v>
      </c>
      <c r="B6" s="80" t="s">
        <v>82</v>
      </c>
      <c r="C6" s="76">
        <v>3183</v>
      </c>
      <c r="D6" s="76">
        <v>66</v>
      </c>
      <c r="E6" s="77">
        <v>13096.07</v>
      </c>
    </row>
    <row r="7" spans="1:5" x14ac:dyDescent="0.25">
      <c r="A7" s="66">
        <v>2022</v>
      </c>
      <c r="B7" s="66">
        <v>12</v>
      </c>
      <c r="C7" s="78">
        <v>7492</v>
      </c>
      <c r="D7" s="78">
        <v>382</v>
      </c>
      <c r="E7" s="79">
        <v>103150.56</v>
      </c>
    </row>
    <row r="8" spans="1:5" x14ac:dyDescent="0.25">
      <c r="A8" s="63">
        <v>2023</v>
      </c>
      <c r="B8" s="80">
        <v>1</v>
      </c>
      <c r="C8" s="76">
        <v>11951</v>
      </c>
      <c r="D8" s="76">
        <v>1031</v>
      </c>
      <c r="E8" s="77">
        <v>225192.07</v>
      </c>
    </row>
    <row r="9" spans="1:5" x14ac:dyDescent="0.25">
      <c r="A9" s="71"/>
      <c r="B9" s="81"/>
      <c r="C9" s="72"/>
      <c r="D9" s="72"/>
      <c r="E9" s="82"/>
    </row>
    <row r="11" spans="1:5" ht="17.25" x14ac:dyDescent="0.25">
      <c r="A11" s="83" t="s">
        <v>83</v>
      </c>
    </row>
  </sheetData>
  <mergeCells count="1">
    <mergeCell ref="A1:E1"/>
  </mergeCells>
  <pageMargins left="0.7" right="0.7" top="0.75" bottom="0.75" header="0.3" footer="0.3"/>
  <pageSetup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99CF0-E5B7-4719-B53D-F06A29C285A4}">
  <dimension ref="A1:N16"/>
  <sheetViews>
    <sheetView workbookViewId="0">
      <selection activeCell="A58" sqref="A58"/>
    </sheetView>
  </sheetViews>
  <sheetFormatPr defaultColWidth="8.7109375" defaultRowHeight="15" x14ac:dyDescent="0.25"/>
  <cols>
    <col min="1" max="1" width="93.42578125" style="55" bestFit="1" customWidth="1"/>
    <col min="2" max="2" width="12.7109375" style="39" bestFit="1" customWidth="1"/>
    <col min="3" max="3" width="11.140625" style="39" bestFit="1" customWidth="1"/>
    <col min="4" max="4" width="11.42578125" style="39" customWidth="1"/>
    <col min="5" max="16384" width="8.7109375" style="39"/>
  </cols>
  <sheetData>
    <row r="1" spans="1:14" ht="52.5" x14ac:dyDescent="0.4">
      <c r="A1" s="38" t="s">
        <v>40</v>
      </c>
    </row>
    <row r="2" spans="1:14" x14ac:dyDescent="0.25">
      <c r="A2" s="40"/>
    </row>
    <row r="3" spans="1:14" ht="18.75" x14ac:dyDescent="0.3">
      <c r="A3" s="41" t="s">
        <v>41</v>
      </c>
      <c r="B3" s="42" t="s">
        <v>42</v>
      </c>
      <c r="C3" s="42" t="s">
        <v>43</v>
      </c>
      <c r="D3" s="42" t="s">
        <v>44</v>
      </c>
    </row>
    <row r="4" spans="1:14" x14ac:dyDescent="0.25">
      <c r="A4" s="43" t="s">
        <v>45</v>
      </c>
      <c r="B4" s="44">
        <v>751566</v>
      </c>
      <c r="C4" s="45">
        <v>750037</v>
      </c>
      <c r="D4" s="45">
        <v>748034</v>
      </c>
    </row>
    <row r="5" spans="1:14" x14ac:dyDescent="0.25">
      <c r="A5" s="46" t="s">
        <v>46</v>
      </c>
      <c r="B5" s="44">
        <v>24009</v>
      </c>
      <c r="C5" s="45">
        <v>25843</v>
      </c>
      <c r="D5" s="45">
        <v>23157</v>
      </c>
    </row>
    <row r="6" spans="1:14" x14ac:dyDescent="0.25">
      <c r="A6" s="46" t="s">
        <v>47</v>
      </c>
      <c r="B6" s="44">
        <v>2230</v>
      </c>
      <c r="C6" s="45">
        <v>1709</v>
      </c>
      <c r="D6" s="45">
        <v>2588</v>
      </c>
    </row>
    <row r="7" spans="1:14" x14ac:dyDescent="0.25">
      <c r="A7" s="46" t="s">
        <v>48</v>
      </c>
      <c r="B7" s="44">
        <v>1359</v>
      </c>
      <c r="C7" s="45">
        <v>1066</v>
      </c>
      <c r="D7" s="45">
        <v>1395</v>
      </c>
    </row>
    <row r="8" spans="1:14" x14ac:dyDescent="0.25">
      <c r="A8" s="46" t="s">
        <v>49</v>
      </c>
      <c r="B8" s="47">
        <v>71720</v>
      </c>
      <c r="C8" s="48">
        <v>58069</v>
      </c>
      <c r="D8" s="48">
        <v>52661</v>
      </c>
    </row>
    <row r="9" spans="1:14" x14ac:dyDescent="0.25">
      <c r="A9" s="46" t="s">
        <v>50</v>
      </c>
      <c r="B9" s="49">
        <v>22972085</v>
      </c>
      <c r="C9" s="50">
        <v>21126876</v>
      </c>
      <c r="D9" s="50">
        <v>19756349</v>
      </c>
    </row>
    <row r="10" spans="1:14" x14ac:dyDescent="0.25">
      <c r="A10" s="46" t="s">
        <v>51</v>
      </c>
      <c r="B10" s="44">
        <v>25743</v>
      </c>
      <c r="C10" s="51">
        <v>23371</v>
      </c>
      <c r="D10" s="52">
        <v>22264</v>
      </c>
    </row>
    <row r="11" spans="1:14" x14ac:dyDescent="0.25">
      <c r="A11" s="46" t="s">
        <v>52</v>
      </c>
      <c r="B11" s="53">
        <v>16860806.710000001</v>
      </c>
      <c r="C11" s="54">
        <v>14935408</v>
      </c>
      <c r="D11" s="54">
        <v>14766172</v>
      </c>
      <c r="E11" s="51"/>
      <c r="F11" s="51"/>
      <c r="G11" s="51"/>
      <c r="H11" s="51"/>
      <c r="I11" s="51"/>
      <c r="J11" s="51"/>
      <c r="K11" s="51"/>
      <c r="L11" s="51"/>
      <c r="M11" s="51"/>
      <c r="N11" s="51"/>
    </row>
    <row r="13" spans="1:14" ht="18.75" x14ac:dyDescent="0.3">
      <c r="A13" s="41" t="s">
        <v>53</v>
      </c>
      <c r="B13" s="42" t="s">
        <v>42</v>
      </c>
      <c r="C13" s="42" t="s">
        <v>43</v>
      </c>
      <c r="D13" s="42" t="s">
        <v>44</v>
      </c>
    </row>
    <row r="14" spans="1:14" x14ac:dyDescent="0.25">
      <c r="A14" s="40" t="s">
        <v>45</v>
      </c>
      <c r="B14" s="44">
        <v>4490</v>
      </c>
      <c r="C14" s="45">
        <v>7416</v>
      </c>
      <c r="D14" s="45">
        <v>6423</v>
      </c>
    </row>
    <row r="15" spans="1:14" x14ac:dyDescent="0.25">
      <c r="A15" s="55" t="s">
        <v>49</v>
      </c>
      <c r="B15" s="44">
        <v>6865</v>
      </c>
      <c r="C15" s="45">
        <v>7572</v>
      </c>
      <c r="D15" s="45">
        <v>8013</v>
      </c>
    </row>
    <row r="16" spans="1:14" x14ac:dyDescent="0.25">
      <c r="A16" s="46" t="s">
        <v>50</v>
      </c>
      <c r="B16" s="56">
        <v>3441093.03</v>
      </c>
      <c r="C16" s="50">
        <v>4124167</v>
      </c>
      <c r="D16" s="50">
        <v>4547887</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4A246-DE2B-4D19-A08D-B87CE3758443}">
  <dimension ref="A1:L23"/>
  <sheetViews>
    <sheetView workbookViewId="0">
      <selection sqref="A1:G10"/>
    </sheetView>
  </sheetViews>
  <sheetFormatPr defaultRowHeight="15" x14ac:dyDescent="0.25"/>
  <cols>
    <col min="6" max="6" width="45.7109375" customWidth="1"/>
    <col min="7" max="7" width="76.42578125" customWidth="1"/>
  </cols>
  <sheetData>
    <row r="1" spans="1:12" x14ac:dyDescent="0.25">
      <c r="A1" s="21"/>
      <c r="B1" s="21"/>
      <c r="C1" s="21"/>
      <c r="D1" s="21"/>
      <c r="E1" s="21"/>
      <c r="F1" s="21"/>
      <c r="G1" s="21"/>
      <c r="H1" s="22"/>
      <c r="I1" s="22"/>
      <c r="J1" s="22"/>
      <c r="K1" s="22"/>
      <c r="L1" s="22"/>
    </row>
    <row r="2" spans="1:12" x14ac:dyDescent="0.25">
      <c r="A2" s="21"/>
      <c r="B2" s="21"/>
      <c r="C2" s="21"/>
      <c r="D2" s="21"/>
      <c r="E2" s="21"/>
      <c r="F2" s="21"/>
      <c r="G2" s="21"/>
      <c r="H2" s="22"/>
      <c r="I2" s="22"/>
      <c r="J2" s="22"/>
      <c r="K2" s="22"/>
      <c r="L2" s="22"/>
    </row>
    <row r="3" spans="1:12" x14ac:dyDescent="0.25">
      <c r="A3" s="21"/>
      <c r="B3" s="21"/>
      <c r="C3" s="21"/>
      <c r="D3" s="21"/>
      <c r="E3" s="21"/>
      <c r="F3" s="21"/>
      <c r="G3" s="21"/>
      <c r="H3" s="22"/>
      <c r="I3" s="22"/>
      <c r="J3" s="22"/>
      <c r="K3" s="22"/>
      <c r="L3" s="22"/>
    </row>
    <row r="4" spans="1:12" x14ac:dyDescent="0.25">
      <c r="A4" s="21"/>
      <c r="B4" s="21"/>
      <c r="C4" s="21"/>
      <c r="D4" s="21"/>
      <c r="E4" s="21"/>
      <c r="F4" s="21"/>
      <c r="G4" s="21"/>
      <c r="H4" s="22"/>
      <c r="I4" s="22"/>
      <c r="J4" s="22"/>
      <c r="K4" s="22"/>
      <c r="L4" s="22"/>
    </row>
    <row r="5" spans="1:12" x14ac:dyDescent="0.25">
      <c r="A5" s="21"/>
      <c r="B5" s="21"/>
      <c r="C5" s="21"/>
      <c r="D5" s="21"/>
      <c r="E5" s="21"/>
      <c r="F5" s="21"/>
      <c r="G5" s="21"/>
      <c r="H5" s="22"/>
      <c r="I5" s="22"/>
      <c r="J5" s="22"/>
      <c r="K5" s="22"/>
      <c r="L5" s="22"/>
    </row>
    <row r="6" spans="1:12" x14ac:dyDescent="0.25">
      <c r="A6" s="21"/>
      <c r="B6" s="21"/>
      <c r="C6" s="21"/>
      <c r="D6" s="21"/>
      <c r="E6" s="21"/>
      <c r="F6" s="21"/>
      <c r="G6" s="21"/>
      <c r="H6" s="22"/>
      <c r="I6" s="22"/>
      <c r="J6" s="22"/>
      <c r="K6" s="22"/>
      <c r="L6" s="22"/>
    </row>
    <row r="7" spans="1:12" x14ac:dyDescent="0.25">
      <c r="A7" s="21"/>
      <c r="B7" s="21"/>
      <c r="C7" s="21"/>
      <c r="D7" s="21"/>
      <c r="E7" s="21"/>
      <c r="F7" s="21"/>
      <c r="G7" s="21"/>
      <c r="H7" s="22"/>
      <c r="I7" s="22"/>
      <c r="J7" s="22"/>
      <c r="K7" s="22"/>
      <c r="L7" s="22"/>
    </row>
    <row r="8" spans="1:12" x14ac:dyDescent="0.25">
      <c r="A8" s="21"/>
      <c r="B8" s="21"/>
      <c r="C8" s="21"/>
      <c r="D8" s="21"/>
      <c r="E8" s="21"/>
      <c r="F8" s="21"/>
      <c r="G8" s="21"/>
      <c r="H8" s="22"/>
      <c r="I8" s="22"/>
      <c r="J8" s="22"/>
      <c r="K8" s="22"/>
      <c r="L8" s="22"/>
    </row>
    <row r="9" spans="1:12" x14ac:dyDescent="0.25">
      <c r="A9" s="21"/>
      <c r="B9" s="21"/>
      <c r="C9" s="21"/>
      <c r="D9" s="21"/>
      <c r="E9" s="21"/>
      <c r="F9" s="21"/>
      <c r="G9" s="21"/>
      <c r="H9" s="22"/>
      <c r="I9" s="22"/>
      <c r="J9" s="22"/>
      <c r="K9" s="22"/>
      <c r="L9" s="22"/>
    </row>
    <row r="10" spans="1:12" ht="14.1" customHeight="1" x14ac:dyDescent="0.25">
      <c r="A10" s="21"/>
      <c r="B10" s="21"/>
      <c r="C10" s="21"/>
      <c r="D10" s="21"/>
      <c r="E10" s="21"/>
      <c r="F10" s="21"/>
      <c r="G10" s="21"/>
      <c r="H10" s="22"/>
      <c r="I10" s="22"/>
      <c r="J10" s="22"/>
      <c r="K10" s="22"/>
      <c r="L10" s="22"/>
    </row>
    <row r="11" spans="1:12" ht="24.95" customHeight="1" x14ac:dyDescent="0.25">
      <c r="A11" s="23"/>
      <c r="B11" s="23"/>
      <c r="C11" s="23"/>
      <c r="D11" s="23"/>
      <c r="E11" s="23"/>
      <c r="F11" s="23"/>
      <c r="G11" s="24" t="s">
        <v>28</v>
      </c>
    </row>
    <row r="12" spans="1:12" ht="24.95" customHeight="1" x14ac:dyDescent="0.25">
      <c r="A12" s="25">
        <v>1</v>
      </c>
      <c r="B12" s="26" t="s">
        <v>29</v>
      </c>
      <c r="C12" s="26"/>
      <c r="D12" s="26"/>
      <c r="E12" s="26"/>
      <c r="F12" s="26"/>
      <c r="G12" s="27">
        <v>418580</v>
      </c>
    </row>
    <row r="13" spans="1:12" ht="24.95" customHeight="1" x14ac:dyDescent="0.25">
      <c r="A13" s="25">
        <v>2</v>
      </c>
      <c r="B13" s="28" t="s">
        <v>30</v>
      </c>
      <c r="C13" s="29"/>
      <c r="D13" s="29"/>
      <c r="E13" s="29"/>
      <c r="F13" s="29"/>
      <c r="G13" s="27">
        <v>13906</v>
      </c>
    </row>
    <row r="14" spans="1:12" ht="24.95" customHeight="1" x14ac:dyDescent="0.25">
      <c r="A14" s="30"/>
      <c r="B14" s="31" t="s">
        <v>31</v>
      </c>
      <c r="C14" s="31"/>
      <c r="D14" s="31"/>
      <c r="E14" s="31"/>
      <c r="F14" s="31"/>
      <c r="G14" s="32">
        <v>1800603</v>
      </c>
    </row>
    <row r="15" spans="1:12" ht="24.95" customHeight="1" x14ac:dyDescent="0.25">
      <c r="A15" s="25">
        <v>3</v>
      </c>
      <c r="B15" s="26" t="s">
        <v>32</v>
      </c>
      <c r="C15" s="26"/>
      <c r="D15" s="26"/>
      <c r="E15" s="26"/>
      <c r="F15" s="26"/>
      <c r="G15" s="27">
        <v>3438</v>
      </c>
    </row>
    <row r="16" spans="1:12" ht="24.95" customHeight="1" x14ac:dyDescent="0.25">
      <c r="A16" s="30"/>
      <c r="B16" s="31" t="s">
        <v>31</v>
      </c>
      <c r="C16" s="31"/>
      <c r="D16" s="31"/>
      <c r="E16" s="31"/>
      <c r="F16" s="31"/>
      <c r="G16" s="32">
        <v>1880613.76</v>
      </c>
    </row>
    <row r="17" spans="1:7" ht="24.95" customHeight="1" x14ac:dyDescent="0.25">
      <c r="A17" s="25">
        <v>4</v>
      </c>
      <c r="B17" s="28" t="s">
        <v>33</v>
      </c>
      <c r="C17" s="29"/>
      <c r="D17" s="29"/>
      <c r="E17" s="29"/>
      <c r="F17" s="29"/>
      <c r="G17" s="27">
        <v>3845</v>
      </c>
    </row>
    <row r="18" spans="1:7" ht="24.95" customHeight="1" x14ac:dyDescent="0.25">
      <c r="A18" s="25">
        <v>5</v>
      </c>
      <c r="B18" s="26" t="s">
        <v>34</v>
      </c>
      <c r="C18" s="26"/>
      <c r="D18" s="26"/>
      <c r="E18" s="26"/>
      <c r="F18" s="26"/>
      <c r="G18" s="27">
        <v>3213</v>
      </c>
    </row>
    <row r="19" spans="1:7" ht="24.95" customHeight="1" x14ac:dyDescent="0.25">
      <c r="A19" s="25">
        <v>6</v>
      </c>
      <c r="B19" s="26" t="s">
        <v>35</v>
      </c>
      <c r="C19" s="26"/>
      <c r="D19" s="26"/>
      <c r="E19" s="26"/>
      <c r="F19" s="26"/>
      <c r="G19" s="27">
        <v>39605</v>
      </c>
    </row>
    <row r="20" spans="1:7" ht="24.95" customHeight="1" x14ac:dyDescent="0.25">
      <c r="A20" s="25">
        <v>7</v>
      </c>
      <c r="B20" s="28" t="s">
        <v>36</v>
      </c>
      <c r="C20" s="29"/>
      <c r="D20" s="29"/>
      <c r="E20" s="29"/>
      <c r="F20" s="29"/>
      <c r="G20" s="27">
        <v>4391</v>
      </c>
    </row>
    <row r="21" spans="1:7" ht="24.95" customHeight="1" x14ac:dyDescent="0.25">
      <c r="A21" s="33"/>
      <c r="B21" s="31" t="s">
        <v>37</v>
      </c>
      <c r="C21" s="31"/>
      <c r="D21" s="31"/>
      <c r="E21" s="31"/>
      <c r="F21" s="31"/>
      <c r="G21" s="34">
        <v>790</v>
      </c>
    </row>
    <row r="22" spans="1:7" ht="24.95" customHeight="1" x14ac:dyDescent="0.25">
      <c r="A22" s="35"/>
      <c r="B22" s="31" t="s">
        <v>38</v>
      </c>
      <c r="C22" s="31"/>
      <c r="D22" s="31"/>
      <c r="E22" s="31"/>
      <c r="F22" s="31"/>
      <c r="G22" s="34">
        <v>65</v>
      </c>
    </row>
    <row r="23" spans="1:7" ht="24.95" customHeight="1" x14ac:dyDescent="0.25">
      <c r="A23" s="36"/>
      <c r="B23" s="31" t="s">
        <v>39</v>
      </c>
      <c r="C23" s="31"/>
      <c r="D23" s="31"/>
      <c r="E23" s="31"/>
      <c r="F23" s="31"/>
      <c r="G23" s="37">
        <v>283355.09000000003</v>
      </c>
    </row>
  </sheetData>
  <mergeCells count="13">
    <mergeCell ref="B16:F16"/>
    <mergeCell ref="B18:F18"/>
    <mergeCell ref="B19:F19"/>
    <mergeCell ref="A21:A23"/>
    <mergeCell ref="B21:F21"/>
    <mergeCell ref="B22:F22"/>
    <mergeCell ref="B23:F23"/>
    <mergeCell ref="A1:G10"/>
    <mergeCell ref="H1:L10"/>
    <mergeCell ref="A11:F11"/>
    <mergeCell ref="B12:F12"/>
    <mergeCell ref="B14:F14"/>
    <mergeCell ref="B15:F15"/>
  </mergeCells>
  <pageMargins left="0.7" right="0.7" top="0.75" bottom="0.75" header="0.3" footer="0.3"/>
  <pageSetup scale="4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F0857-F8DA-4354-89BF-95CEFB3671C3}">
  <dimension ref="A1:U30"/>
  <sheetViews>
    <sheetView tabSelected="1" zoomScale="64" zoomScaleNormal="64" workbookViewId="0">
      <selection activeCell="M18" sqref="M18"/>
    </sheetView>
  </sheetViews>
  <sheetFormatPr defaultColWidth="12.7109375" defaultRowHeight="15" x14ac:dyDescent="0.25"/>
  <cols>
    <col min="1" max="9" width="13.28515625" customWidth="1"/>
    <col min="10" max="10" width="14.28515625" bestFit="1" customWidth="1"/>
    <col min="11" max="12" width="13.28515625" customWidth="1"/>
    <col min="13" max="13" width="14.140625" customWidth="1"/>
    <col min="14" max="14" width="14.28515625" customWidth="1"/>
    <col min="15" max="15" width="15" customWidth="1"/>
    <col min="16" max="16" width="14.5703125" customWidth="1"/>
    <col min="17" max="20" width="15.42578125" customWidth="1"/>
    <col min="21" max="21" width="14.140625" customWidth="1"/>
  </cols>
  <sheetData>
    <row r="1" spans="1:21" ht="18.75" customHeight="1" x14ac:dyDescent="0.3">
      <c r="A1" s="1" t="s">
        <v>0</v>
      </c>
      <c r="B1" s="2"/>
      <c r="C1" s="2"/>
      <c r="D1" s="2"/>
      <c r="E1" s="2"/>
      <c r="F1" s="2"/>
      <c r="G1" s="2"/>
      <c r="H1" s="2"/>
      <c r="I1" s="2"/>
      <c r="J1" s="2"/>
      <c r="K1" s="2"/>
      <c r="L1" s="2"/>
      <c r="M1" s="2"/>
      <c r="N1" s="2"/>
      <c r="O1" s="2"/>
      <c r="P1" s="2"/>
      <c r="Q1" s="2"/>
      <c r="R1" s="2"/>
      <c r="S1" s="2"/>
      <c r="T1" s="2"/>
      <c r="U1" s="2"/>
    </row>
    <row r="2" spans="1:21" ht="105" x14ac:dyDescent="0.25">
      <c r="A2" s="3" t="s">
        <v>1</v>
      </c>
      <c r="B2" s="3" t="s">
        <v>2</v>
      </c>
      <c r="C2" s="4" t="s">
        <v>3</v>
      </c>
      <c r="D2" s="4" t="s">
        <v>4</v>
      </c>
      <c r="E2" s="5" t="s">
        <v>5</v>
      </c>
      <c r="F2" s="5" t="s">
        <v>6</v>
      </c>
      <c r="G2" s="5" t="s">
        <v>7</v>
      </c>
      <c r="H2" s="5" t="s">
        <v>8</v>
      </c>
      <c r="I2" s="5" t="s">
        <v>9</v>
      </c>
      <c r="J2" s="5" t="s">
        <v>10</v>
      </c>
      <c r="K2" s="5" t="s">
        <v>11</v>
      </c>
      <c r="L2" s="5" t="s">
        <v>12</v>
      </c>
      <c r="M2" s="5" t="s">
        <v>13</v>
      </c>
      <c r="N2" s="5" t="s">
        <v>14</v>
      </c>
      <c r="O2" s="5" t="s">
        <v>15</v>
      </c>
      <c r="P2" s="5" t="s">
        <v>16</v>
      </c>
      <c r="Q2" s="5" t="s">
        <v>17</v>
      </c>
      <c r="R2" s="5" t="s">
        <v>18</v>
      </c>
      <c r="S2" s="5" t="s">
        <v>19</v>
      </c>
      <c r="T2" s="5" t="s">
        <v>20</v>
      </c>
      <c r="U2" s="5" t="s">
        <v>21</v>
      </c>
    </row>
    <row r="3" spans="1:21" x14ac:dyDescent="0.25">
      <c r="A3" s="6">
        <v>2022</v>
      </c>
      <c r="B3" s="6">
        <v>1</v>
      </c>
      <c r="C3" s="7">
        <v>785667</v>
      </c>
      <c r="D3" s="7">
        <v>422832</v>
      </c>
      <c r="E3" s="8">
        <v>7687478.4799999995</v>
      </c>
      <c r="F3" s="7">
        <v>93220</v>
      </c>
      <c r="G3" s="7">
        <v>6754</v>
      </c>
      <c r="H3" s="7">
        <v>1139</v>
      </c>
      <c r="I3" s="7">
        <v>2970</v>
      </c>
      <c r="J3" s="9">
        <v>4588130.49</v>
      </c>
      <c r="K3" s="10">
        <v>608145.22</v>
      </c>
      <c r="L3" s="7">
        <v>969103.23</v>
      </c>
      <c r="M3" s="7">
        <v>523</v>
      </c>
      <c r="N3" s="11">
        <v>223</v>
      </c>
      <c r="O3" s="7">
        <v>60621</v>
      </c>
      <c r="P3" s="7">
        <v>0</v>
      </c>
      <c r="Q3" s="7">
        <v>7091</v>
      </c>
      <c r="R3" s="7">
        <v>9732</v>
      </c>
      <c r="S3" s="7"/>
      <c r="T3" s="7"/>
      <c r="U3" s="10">
        <v>4288631.7699999996</v>
      </c>
    </row>
    <row r="4" spans="1:21" x14ac:dyDescent="0.25">
      <c r="A4" s="12">
        <v>2022</v>
      </c>
      <c r="B4" s="12">
        <v>2</v>
      </c>
      <c r="C4" s="13">
        <v>786253</v>
      </c>
      <c r="D4" s="13">
        <v>423047</v>
      </c>
      <c r="E4" s="14">
        <v>9641170.75</v>
      </c>
      <c r="F4" s="15">
        <v>89973</v>
      </c>
      <c r="G4" s="15">
        <v>6926</v>
      </c>
      <c r="H4" s="15">
        <v>1098</v>
      </c>
      <c r="I4" s="15">
        <v>3630</v>
      </c>
      <c r="J4" s="16">
        <v>5006262.9800000004</v>
      </c>
      <c r="K4" s="17">
        <v>634643.65</v>
      </c>
      <c r="L4" s="15">
        <v>1346281.62</v>
      </c>
      <c r="M4" s="15">
        <v>553</v>
      </c>
      <c r="N4" s="18">
        <v>245</v>
      </c>
      <c r="O4" s="15">
        <v>60458</v>
      </c>
      <c r="P4" s="15">
        <v>0</v>
      </c>
      <c r="Q4" s="15">
        <v>5827</v>
      </c>
      <c r="R4" s="15">
        <v>12650</v>
      </c>
      <c r="S4" s="15"/>
      <c r="T4" s="15"/>
      <c r="U4" s="17">
        <v>6814626.4199999999</v>
      </c>
    </row>
    <row r="5" spans="1:21" x14ac:dyDescent="0.25">
      <c r="A5" s="6">
        <v>2022</v>
      </c>
      <c r="B5" s="6">
        <v>3</v>
      </c>
      <c r="C5" s="7">
        <v>786462</v>
      </c>
      <c r="D5" s="7">
        <v>423178</v>
      </c>
      <c r="E5" s="8">
        <v>11968195.41</v>
      </c>
      <c r="F5" s="7">
        <v>89517</v>
      </c>
      <c r="G5" s="7">
        <v>7018</v>
      </c>
      <c r="H5" s="7">
        <v>1101</v>
      </c>
      <c r="I5" s="7">
        <v>3873</v>
      </c>
      <c r="J5" s="9">
        <v>5437844.0700000003</v>
      </c>
      <c r="K5" s="10">
        <v>704898.43</v>
      </c>
      <c r="L5" s="7">
        <v>1603122.08</v>
      </c>
      <c r="M5" s="7">
        <v>1623</v>
      </c>
      <c r="N5" s="11">
        <v>692</v>
      </c>
      <c r="O5" s="7">
        <v>60163</v>
      </c>
      <c r="P5" s="7">
        <v>0</v>
      </c>
      <c r="Q5" s="7">
        <v>5855</v>
      </c>
      <c r="R5" s="7">
        <v>12611</v>
      </c>
      <c r="S5" s="7"/>
      <c r="T5" s="7"/>
      <c r="U5" s="10">
        <v>7257095.21</v>
      </c>
    </row>
    <row r="6" spans="1:21" x14ac:dyDescent="0.25">
      <c r="A6" s="12">
        <v>2022</v>
      </c>
      <c r="B6" s="12">
        <v>4</v>
      </c>
      <c r="C6" s="19">
        <v>786793</v>
      </c>
      <c r="D6" s="19">
        <v>423460</v>
      </c>
      <c r="E6" s="14">
        <v>12406209.43</v>
      </c>
      <c r="F6" s="15">
        <v>91747</v>
      </c>
      <c r="G6" s="15">
        <v>7035</v>
      </c>
      <c r="H6" s="15">
        <v>1046</v>
      </c>
      <c r="I6" s="15">
        <v>3967</v>
      </c>
      <c r="J6" s="16">
        <v>5480871.3499999996</v>
      </c>
      <c r="K6" s="17">
        <v>670287.37</v>
      </c>
      <c r="L6" s="15">
        <v>1668577.36</v>
      </c>
      <c r="M6" s="15">
        <v>1421</v>
      </c>
      <c r="N6" s="18">
        <v>568</v>
      </c>
      <c r="O6" s="15">
        <v>57021</v>
      </c>
      <c r="P6" s="15">
        <v>0</v>
      </c>
      <c r="Q6" s="15">
        <v>3245</v>
      </c>
      <c r="R6" s="15">
        <v>11757</v>
      </c>
      <c r="S6" s="15"/>
      <c r="T6" s="15"/>
      <c r="U6" s="17">
        <v>6863167.8499999996</v>
      </c>
    </row>
    <row r="7" spans="1:21" x14ac:dyDescent="0.25">
      <c r="A7" s="6">
        <v>2022</v>
      </c>
      <c r="B7" s="6">
        <v>5</v>
      </c>
      <c r="C7" s="7">
        <v>785943</v>
      </c>
      <c r="D7" s="7">
        <v>423236</v>
      </c>
      <c r="E7" s="8">
        <v>12600505.76</v>
      </c>
      <c r="F7" s="7">
        <v>96539</v>
      </c>
      <c r="G7" s="7">
        <v>8336</v>
      </c>
      <c r="H7" s="7">
        <v>1215</v>
      </c>
      <c r="I7" s="7">
        <v>4359</v>
      </c>
      <c r="J7" s="9">
        <v>6925853.0899999999</v>
      </c>
      <c r="K7" s="10">
        <v>810367.71</v>
      </c>
      <c r="L7" s="7">
        <v>1790777.05</v>
      </c>
      <c r="M7" s="7">
        <v>1825</v>
      </c>
      <c r="N7" s="11">
        <v>524</v>
      </c>
      <c r="O7" s="7">
        <v>63866</v>
      </c>
      <c r="P7" s="7">
        <v>176</v>
      </c>
      <c r="Q7" s="7">
        <v>3200</v>
      </c>
      <c r="R7" s="7">
        <v>12683</v>
      </c>
      <c r="S7" s="7"/>
      <c r="T7" s="7"/>
      <c r="U7" s="10">
        <v>6471935.46</v>
      </c>
    </row>
    <row r="8" spans="1:21" x14ac:dyDescent="0.25">
      <c r="A8" s="12">
        <v>2022</v>
      </c>
      <c r="B8" s="12">
        <v>6</v>
      </c>
      <c r="C8" s="19">
        <v>785108</v>
      </c>
      <c r="D8" s="19">
        <v>423366</v>
      </c>
      <c r="E8" s="14">
        <v>9559617.7600000016</v>
      </c>
      <c r="F8" s="15">
        <v>94704</v>
      </c>
      <c r="G8" s="15">
        <v>8926</v>
      </c>
      <c r="H8" s="15">
        <v>1285</v>
      </c>
      <c r="I8" s="15">
        <v>4399</v>
      </c>
      <c r="J8" s="16">
        <v>7315408.7000000002</v>
      </c>
      <c r="K8" s="17">
        <v>854700.95</v>
      </c>
      <c r="L8" s="15">
        <v>1725529.95</v>
      </c>
      <c r="M8" s="15">
        <v>2029</v>
      </c>
      <c r="N8" s="18">
        <v>497</v>
      </c>
      <c r="O8" s="15">
        <v>57440</v>
      </c>
      <c r="P8" s="15">
        <v>208</v>
      </c>
      <c r="Q8" s="15">
        <v>711</v>
      </c>
      <c r="R8" s="15">
        <v>10724</v>
      </c>
      <c r="S8" s="15"/>
      <c r="T8" s="15"/>
      <c r="U8" s="17">
        <v>3251137.02</v>
      </c>
    </row>
    <row r="9" spans="1:21" x14ac:dyDescent="0.25">
      <c r="A9" s="6">
        <v>2022</v>
      </c>
      <c r="B9" s="6">
        <v>7</v>
      </c>
      <c r="C9" s="7">
        <v>784580</v>
      </c>
      <c r="D9" s="7">
        <v>423262</v>
      </c>
      <c r="E9" s="8">
        <v>7839518.2799999993</v>
      </c>
      <c r="F9" s="7">
        <v>105430</v>
      </c>
      <c r="G9" s="7">
        <v>8524</v>
      </c>
      <c r="H9" s="7">
        <v>1226</v>
      </c>
      <c r="I9" s="7">
        <v>3821</v>
      </c>
      <c r="J9" s="9">
        <v>6716073.2999999998</v>
      </c>
      <c r="K9" s="10">
        <v>782987.69</v>
      </c>
      <c r="L9" s="7">
        <v>1450459.23</v>
      </c>
      <c r="M9" s="7">
        <v>1690</v>
      </c>
      <c r="N9" s="11">
        <v>431</v>
      </c>
      <c r="O9" s="7">
        <v>51795</v>
      </c>
      <c r="P9" s="7">
        <v>118</v>
      </c>
      <c r="Q9" s="7">
        <v>484</v>
      </c>
      <c r="R9" s="7">
        <v>10151</v>
      </c>
      <c r="S9" s="7"/>
      <c r="T9" s="7"/>
      <c r="U9" s="10">
        <v>2839235.7</v>
      </c>
    </row>
    <row r="10" spans="1:21" x14ac:dyDescent="0.25">
      <c r="A10" s="12">
        <v>2022</v>
      </c>
      <c r="B10" s="12">
        <v>8</v>
      </c>
      <c r="C10" s="19">
        <v>784700</v>
      </c>
      <c r="D10" s="19">
        <v>423551</v>
      </c>
      <c r="E10" s="14">
        <v>5902578.5800000001</v>
      </c>
      <c r="F10" s="15">
        <v>98224</v>
      </c>
      <c r="G10" s="15">
        <v>8575</v>
      </c>
      <c r="H10" s="15">
        <v>1295</v>
      </c>
      <c r="I10" s="15">
        <v>3044</v>
      </c>
      <c r="J10" s="16">
        <v>6538095.0999999996</v>
      </c>
      <c r="K10" s="17">
        <v>764801.72</v>
      </c>
      <c r="L10" s="15">
        <v>1152559.24</v>
      </c>
      <c r="M10" s="15">
        <v>1364</v>
      </c>
      <c r="N10" s="18">
        <v>343</v>
      </c>
      <c r="O10" s="15">
        <v>54955</v>
      </c>
      <c r="P10" s="15">
        <v>108</v>
      </c>
      <c r="Q10" s="15">
        <v>44</v>
      </c>
      <c r="R10" s="15" t="s">
        <v>22</v>
      </c>
      <c r="S10" s="15"/>
      <c r="T10" s="15"/>
      <c r="U10" s="17" t="s">
        <v>22</v>
      </c>
    </row>
    <row r="11" spans="1:21" x14ac:dyDescent="0.25">
      <c r="A11" s="6">
        <v>2022</v>
      </c>
      <c r="B11" s="6">
        <v>9</v>
      </c>
      <c r="C11" s="7">
        <v>785173</v>
      </c>
      <c r="D11" s="7">
        <v>423765</v>
      </c>
      <c r="E11" s="8">
        <v>6390977.54</v>
      </c>
      <c r="F11" s="7">
        <v>103681</v>
      </c>
      <c r="G11" s="7">
        <v>8492</v>
      </c>
      <c r="H11" s="7">
        <v>1312</v>
      </c>
      <c r="I11" s="7">
        <v>2348</v>
      </c>
      <c r="J11" s="9">
        <v>6260520.9299999997</v>
      </c>
      <c r="K11" s="10">
        <v>731016.51</v>
      </c>
      <c r="L11" s="7">
        <v>870882.89</v>
      </c>
      <c r="M11" s="7">
        <v>1220</v>
      </c>
      <c r="N11" s="11">
        <v>350</v>
      </c>
      <c r="O11" s="7">
        <v>47742</v>
      </c>
      <c r="P11" s="7">
        <v>68</v>
      </c>
      <c r="Q11" s="7">
        <v>384</v>
      </c>
      <c r="R11" s="7">
        <v>10713</v>
      </c>
      <c r="S11" s="7"/>
      <c r="T11" s="7"/>
      <c r="U11" s="10">
        <v>2575294.4500000002</v>
      </c>
    </row>
    <row r="12" spans="1:21" x14ac:dyDescent="0.25">
      <c r="A12" s="12">
        <v>2022</v>
      </c>
      <c r="B12" s="12">
        <v>10</v>
      </c>
      <c r="C12" s="19">
        <v>786920</v>
      </c>
      <c r="D12" s="19">
        <v>424027</v>
      </c>
      <c r="E12" s="14">
        <v>5609878</v>
      </c>
      <c r="F12" s="15">
        <v>96192</v>
      </c>
      <c r="G12" s="15">
        <v>8354</v>
      </c>
      <c r="H12" s="15">
        <v>1315</v>
      </c>
      <c r="I12" s="15">
        <v>1814</v>
      </c>
      <c r="J12" s="16">
        <v>6008776.9000000004</v>
      </c>
      <c r="K12" s="17">
        <v>715811.79</v>
      </c>
      <c r="L12" s="20">
        <v>671028.56000000006</v>
      </c>
      <c r="M12" s="20">
        <v>1012</v>
      </c>
      <c r="N12" s="18">
        <v>353</v>
      </c>
      <c r="O12" s="20">
        <v>46882</v>
      </c>
      <c r="P12" s="15">
        <v>40</v>
      </c>
      <c r="Q12" s="15">
        <v>868</v>
      </c>
      <c r="R12" s="15">
        <v>420</v>
      </c>
      <c r="S12" s="15"/>
      <c r="T12" s="15"/>
      <c r="U12" s="17">
        <v>185010.46</v>
      </c>
    </row>
    <row r="13" spans="1:21" x14ac:dyDescent="0.25">
      <c r="A13" s="6">
        <v>2022</v>
      </c>
      <c r="B13" s="6">
        <v>11</v>
      </c>
      <c r="C13" s="7">
        <v>788612</v>
      </c>
      <c r="D13" s="7">
        <v>424366</v>
      </c>
      <c r="E13" s="8">
        <v>5223842.79</v>
      </c>
      <c r="F13" s="7">
        <v>89857</v>
      </c>
      <c r="G13" s="7">
        <v>7597</v>
      </c>
      <c r="H13" s="7">
        <v>1222</v>
      </c>
      <c r="I13" s="7">
        <v>1762</v>
      </c>
      <c r="J13" s="9">
        <v>5409192.9500000002</v>
      </c>
      <c r="K13" s="9">
        <v>661761.31999999995</v>
      </c>
      <c r="L13" s="7">
        <v>601894.64</v>
      </c>
      <c r="M13" s="7">
        <v>956</v>
      </c>
      <c r="N13" s="11">
        <v>336</v>
      </c>
      <c r="O13" s="7">
        <v>46845</v>
      </c>
      <c r="P13" s="7">
        <v>0</v>
      </c>
      <c r="Q13" s="7">
        <v>7592</v>
      </c>
      <c r="R13" s="7">
        <v>3318</v>
      </c>
      <c r="S13" s="7"/>
      <c r="T13" s="7"/>
      <c r="U13" s="10">
        <v>1440108.44</v>
      </c>
    </row>
    <row r="14" spans="1:21" x14ac:dyDescent="0.25">
      <c r="A14" s="12">
        <v>2022</v>
      </c>
      <c r="B14" s="12">
        <v>12</v>
      </c>
      <c r="C14" s="19">
        <v>789914</v>
      </c>
      <c r="D14" s="19">
        <v>424736</v>
      </c>
      <c r="E14" s="14">
        <v>7614441</v>
      </c>
      <c r="F14" s="15">
        <v>97380</v>
      </c>
      <c r="G14" s="15">
        <v>6853</v>
      </c>
      <c r="H14" s="15">
        <v>1119</v>
      </c>
      <c r="I14" s="15">
        <v>1975</v>
      </c>
      <c r="J14" s="16">
        <v>4733509.24</v>
      </c>
      <c r="K14" s="16">
        <v>594069.44999999995</v>
      </c>
      <c r="L14" s="15">
        <v>629050.12</v>
      </c>
      <c r="M14" s="15">
        <v>779</v>
      </c>
      <c r="N14" s="18">
        <v>338</v>
      </c>
      <c r="O14" s="15">
        <v>48744</v>
      </c>
      <c r="P14" s="15" t="s">
        <v>23</v>
      </c>
      <c r="Q14" s="15">
        <v>6223</v>
      </c>
      <c r="R14" s="15">
        <v>6735</v>
      </c>
      <c r="S14" s="15"/>
      <c r="T14" s="15"/>
      <c r="U14" s="17">
        <v>3143867.7</v>
      </c>
    </row>
    <row r="15" spans="1:21" x14ac:dyDescent="0.25">
      <c r="A15" s="6">
        <v>2023</v>
      </c>
      <c r="B15" s="6">
        <v>1</v>
      </c>
      <c r="C15" s="7">
        <v>790620</v>
      </c>
      <c r="D15" s="7">
        <v>424897</v>
      </c>
      <c r="E15" s="8">
        <v>8968925</v>
      </c>
      <c r="F15" s="7">
        <v>88573</v>
      </c>
      <c r="G15" s="7">
        <v>7011</v>
      </c>
      <c r="H15" s="7">
        <v>1073</v>
      </c>
      <c r="I15" s="7">
        <v>3281</v>
      </c>
      <c r="J15" s="9">
        <v>4942690</v>
      </c>
      <c r="K15" s="10">
        <v>592956</v>
      </c>
      <c r="L15" s="7">
        <v>1136079</v>
      </c>
      <c r="M15" s="7">
        <v>925</v>
      </c>
      <c r="N15" s="11">
        <v>422</v>
      </c>
      <c r="O15" s="7">
        <v>64757</v>
      </c>
      <c r="P15" s="7">
        <v>0</v>
      </c>
      <c r="Q15" s="7">
        <v>10352</v>
      </c>
      <c r="R15" s="7">
        <v>10243</v>
      </c>
      <c r="S15" s="7">
        <v>7211</v>
      </c>
      <c r="T15" s="7">
        <v>3032</v>
      </c>
      <c r="U15" s="10">
        <v>5625252</v>
      </c>
    </row>
    <row r="16" spans="1:21" x14ac:dyDescent="0.25">
      <c r="A16" s="12">
        <v>2023</v>
      </c>
      <c r="B16" s="12">
        <v>2</v>
      </c>
      <c r="C16" s="13"/>
      <c r="D16" s="13"/>
      <c r="E16" s="14"/>
      <c r="F16" s="15"/>
      <c r="G16" s="15"/>
      <c r="H16" s="15"/>
      <c r="I16" s="15"/>
      <c r="J16" s="16"/>
      <c r="K16" s="17"/>
      <c r="L16" s="15"/>
      <c r="M16" s="15"/>
      <c r="N16" s="18"/>
      <c r="O16" s="15"/>
      <c r="P16" s="15"/>
      <c r="Q16" s="15"/>
      <c r="R16" s="15"/>
      <c r="S16" s="15"/>
      <c r="T16" s="15"/>
      <c r="U16" s="17"/>
    </row>
    <row r="17" spans="1:21" x14ac:dyDescent="0.25">
      <c r="A17" s="6">
        <v>2023</v>
      </c>
      <c r="B17" s="6">
        <v>3</v>
      </c>
      <c r="C17" s="7"/>
      <c r="D17" s="7"/>
      <c r="E17" s="8"/>
      <c r="F17" s="7"/>
      <c r="G17" s="7"/>
      <c r="H17" s="7"/>
      <c r="I17" s="7"/>
      <c r="J17" s="9"/>
      <c r="K17" s="10"/>
      <c r="L17" s="7"/>
      <c r="M17" s="7"/>
      <c r="N17" s="11"/>
      <c r="O17" s="7"/>
      <c r="P17" s="7"/>
      <c r="Q17" s="7"/>
      <c r="R17" s="7"/>
      <c r="S17" s="7"/>
      <c r="T17" s="7"/>
      <c r="U17" s="10"/>
    </row>
    <row r="18" spans="1:21" x14ac:dyDescent="0.25">
      <c r="A18" s="12">
        <v>2023</v>
      </c>
      <c r="B18" s="12">
        <v>4</v>
      </c>
      <c r="C18" s="19"/>
      <c r="D18" s="19"/>
      <c r="E18" s="14"/>
      <c r="F18" s="15"/>
      <c r="G18" s="15"/>
      <c r="H18" s="15"/>
      <c r="I18" s="15"/>
      <c r="J18" s="16"/>
      <c r="K18" s="17"/>
      <c r="L18" s="15"/>
      <c r="M18" s="15"/>
      <c r="N18" s="18"/>
      <c r="O18" s="15"/>
      <c r="P18" s="15"/>
      <c r="Q18" s="15"/>
      <c r="R18" s="15"/>
      <c r="S18" s="15"/>
      <c r="T18" s="15"/>
      <c r="U18" s="17"/>
    </row>
    <row r="19" spans="1:21" x14ac:dyDescent="0.25">
      <c r="A19" s="6">
        <v>2023</v>
      </c>
      <c r="B19" s="6">
        <v>5</v>
      </c>
      <c r="C19" s="7"/>
      <c r="D19" s="7"/>
      <c r="E19" s="8"/>
      <c r="F19" s="7"/>
      <c r="G19" s="7"/>
      <c r="H19" s="7"/>
      <c r="I19" s="7"/>
      <c r="J19" s="9"/>
      <c r="K19" s="10"/>
      <c r="L19" s="7"/>
      <c r="M19" s="7"/>
      <c r="N19" s="11"/>
      <c r="O19" s="7"/>
      <c r="P19" s="7"/>
      <c r="Q19" s="7"/>
      <c r="R19" s="7"/>
      <c r="S19" s="7"/>
      <c r="T19" s="7"/>
      <c r="U19" s="10"/>
    </row>
    <row r="20" spans="1:21" x14ac:dyDescent="0.25">
      <c r="A20" s="12">
        <v>2023</v>
      </c>
      <c r="B20" s="12">
        <v>6</v>
      </c>
      <c r="C20" s="19"/>
      <c r="D20" s="19"/>
      <c r="E20" s="14"/>
      <c r="F20" s="15"/>
      <c r="G20" s="15"/>
      <c r="H20" s="15"/>
      <c r="I20" s="15"/>
      <c r="J20" s="16"/>
      <c r="K20" s="17"/>
      <c r="L20" s="15"/>
      <c r="M20" s="15"/>
      <c r="N20" s="18"/>
      <c r="O20" s="15"/>
      <c r="P20" s="15"/>
      <c r="Q20" s="15"/>
      <c r="R20" s="15"/>
      <c r="S20" s="15"/>
      <c r="T20" s="15"/>
      <c r="U20" s="17"/>
    </row>
    <row r="21" spans="1:21" x14ac:dyDescent="0.25">
      <c r="A21" s="6">
        <v>2023</v>
      </c>
      <c r="B21" s="6">
        <v>7</v>
      </c>
      <c r="C21" s="7"/>
      <c r="D21" s="7"/>
      <c r="E21" s="8"/>
      <c r="F21" s="7"/>
      <c r="G21" s="7"/>
      <c r="H21" s="7"/>
      <c r="I21" s="7"/>
      <c r="J21" s="9"/>
      <c r="K21" s="10"/>
      <c r="L21" s="7"/>
      <c r="M21" s="7"/>
      <c r="N21" s="11"/>
      <c r="O21" s="7"/>
      <c r="P21" s="7"/>
      <c r="Q21" s="7"/>
      <c r="R21" s="7"/>
      <c r="S21" s="7"/>
      <c r="T21" s="7"/>
      <c r="U21" s="10"/>
    </row>
    <row r="22" spans="1:21" x14ac:dyDescent="0.25">
      <c r="A22" s="12">
        <v>2023</v>
      </c>
      <c r="B22" s="12">
        <v>8</v>
      </c>
      <c r="C22" s="19"/>
      <c r="D22" s="19"/>
      <c r="E22" s="14"/>
      <c r="F22" s="15"/>
      <c r="G22" s="15"/>
      <c r="H22" s="15"/>
      <c r="I22" s="15"/>
      <c r="J22" s="16"/>
      <c r="K22" s="17"/>
      <c r="L22" s="15"/>
      <c r="M22" s="15"/>
      <c r="N22" s="18"/>
      <c r="O22" s="15"/>
      <c r="P22" s="15"/>
      <c r="Q22" s="15"/>
      <c r="R22" s="15"/>
      <c r="S22" s="15"/>
      <c r="T22" s="15"/>
      <c r="U22" s="17"/>
    </row>
    <row r="23" spans="1:21" x14ac:dyDescent="0.25">
      <c r="A23" s="6">
        <v>2023</v>
      </c>
      <c r="B23" s="6">
        <v>9</v>
      </c>
      <c r="C23" s="7"/>
      <c r="D23" s="7"/>
      <c r="E23" s="8"/>
      <c r="F23" s="7"/>
      <c r="G23" s="7"/>
      <c r="H23" s="7"/>
      <c r="I23" s="7"/>
      <c r="J23" s="9"/>
      <c r="K23" s="10"/>
      <c r="L23" s="7"/>
      <c r="M23" s="7"/>
      <c r="N23" s="11"/>
      <c r="O23" s="7"/>
      <c r="P23" s="7"/>
      <c r="Q23" s="7"/>
      <c r="R23" s="7"/>
      <c r="S23" s="7"/>
      <c r="T23" s="7"/>
      <c r="U23" s="10"/>
    </row>
    <row r="24" spans="1:21" x14ac:dyDescent="0.25">
      <c r="A24" s="12">
        <v>2023</v>
      </c>
      <c r="B24" s="12">
        <v>10</v>
      </c>
      <c r="C24" s="19"/>
      <c r="D24" s="19"/>
      <c r="E24" s="14"/>
      <c r="F24" s="15"/>
      <c r="G24" s="15"/>
      <c r="H24" s="15"/>
      <c r="I24" s="15"/>
      <c r="J24" s="16"/>
      <c r="K24" s="17"/>
      <c r="L24" s="20"/>
      <c r="M24" s="20"/>
      <c r="N24" s="18"/>
      <c r="O24" s="20"/>
      <c r="P24" s="15"/>
      <c r="Q24" s="15"/>
      <c r="R24" s="15"/>
      <c r="S24" s="15"/>
      <c r="T24" s="15"/>
      <c r="U24" s="17"/>
    </row>
    <row r="25" spans="1:21" x14ac:dyDescent="0.25">
      <c r="A25" s="6">
        <v>2023</v>
      </c>
      <c r="B25" s="6">
        <v>11</v>
      </c>
      <c r="C25" s="7"/>
      <c r="D25" s="7"/>
      <c r="E25" s="8"/>
      <c r="F25" s="7"/>
      <c r="G25" s="7"/>
      <c r="H25" s="7"/>
      <c r="I25" s="7"/>
      <c r="J25" s="9"/>
      <c r="K25" s="9"/>
      <c r="L25" s="7"/>
      <c r="M25" s="7"/>
      <c r="N25" s="11"/>
      <c r="O25" s="7"/>
      <c r="P25" s="7"/>
      <c r="Q25" s="7"/>
      <c r="R25" s="7"/>
      <c r="S25" s="7"/>
      <c r="T25" s="7"/>
      <c r="U25" s="10"/>
    </row>
    <row r="26" spans="1:21" x14ac:dyDescent="0.25">
      <c r="A26" s="12">
        <v>2023</v>
      </c>
      <c r="B26" s="12">
        <v>12</v>
      </c>
      <c r="C26" s="19"/>
      <c r="D26" s="19"/>
      <c r="E26" s="14"/>
      <c r="F26" s="15"/>
      <c r="G26" s="15"/>
      <c r="H26" s="15"/>
      <c r="I26" s="15"/>
      <c r="J26" s="16"/>
      <c r="K26" s="16"/>
      <c r="L26" s="15"/>
      <c r="M26" s="15"/>
      <c r="N26" s="18"/>
      <c r="O26" s="15"/>
      <c r="P26" s="15"/>
      <c r="Q26" s="15"/>
      <c r="R26" s="15"/>
      <c r="S26" s="15"/>
      <c r="T26" s="15"/>
      <c r="U26" s="17"/>
    </row>
    <row r="27" spans="1:21" x14ac:dyDescent="0.25">
      <c r="A27" t="s">
        <v>24</v>
      </c>
    </row>
    <row r="28" spans="1:21" x14ac:dyDescent="0.25">
      <c r="A28" t="s">
        <v>25</v>
      </c>
    </row>
    <row r="29" spans="1:21" x14ac:dyDescent="0.25">
      <c r="A29" t="s">
        <v>26</v>
      </c>
    </row>
    <row r="30" spans="1:21" x14ac:dyDescent="0.25">
      <c r="A30" t="s">
        <v>27</v>
      </c>
    </row>
  </sheetData>
  <mergeCells count="1">
    <mergeCell ref="A1:U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AES Indiana</vt:lpstr>
      <vt:lpstr>AES LIHEAP</vt:lpstr>
      <vt:lpstr> CEI North</vt:lpstr>
      <vt:lpstr>CEI South</vt:lpstr>
      <vt:lpstr>CEI LIHEAP</vt:lpstr>
      <vt:lpstr>Duke Energy</vt:lpstr>
      <vt:lpstr>I&amp;M</vt:lpstr>
      <vt:lpstr>NIPSCO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Sandhu, Harpreet (OUCC)</dc:creator>
  <cp:lastModifiedBy>Sandhu, Harpreet (OUCC)</cp:lastModifiedBy>
  <dcterms:created xsi:type="dcterms:W3CDTF">2023-04-10T12:24:08Z</dcterms:created>
  <dcterms:modified xsi:type="dcterms:W3CDTF">2023-04-10T12:31:42Z</dcterms:modified>
</cp:coreProperties>
</file>