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iagrams/data9.xml" ContentType="application/vnd.openxmlformats-officedocument.drawingml.diagramData+xml"/>
  <Override PartName="/xl/diagrams/layout9.xml" ContentType="application/vnd.openxmlformats-officedocument.drawingml.diagramLayout+xml"/>
  <Override PartName="/xl/diagrams/quickStyle9.xml" ContentType="application/vnd.openxmlformats-officedocument.drawingml.diagramStyle+xml"/>
  <Override PartName="/xl/diagrams/colors9.xml" ContentType="application/vnd.openxmlformats-officedocument.drawingml.diagramColors+xml"/>
  <Override PartName="/xl/diagrams/drawing9.xml" ContentType="application/vnd.ms-office.drawingml.diagramDrawing+xml"/>
  <Override PartName="/xl/diagrams/data10.xml" ContentType="application/vnd.openxmlformats-officedocument.drawingml.diagramData+xml"/>
  <Override PartName="/xl/diagrams/layout10.xml" ContentType="application/vnd.openxmlformats-officedocument.drawingml.diagramLayout+xml"/>
  <Override PartName="/xl/diagrams/quickStyle10.xml" ContentType="application/vnd.openxmlformats-officedocument.drawingml.diagramStyle+xml"/>
  <Override PartName="/xl/diagrams/colors10.xml" ContentType="application/vnd.openxmlformats-officedocument.drawingml.diagramColors+xml"/>
  <Override PartName="/xl/diagrams/drawing10.xml" ContentType="application/vnd.ms-office.drawingml.diagramDrawing+xml"/>
  <Override PartName="/xl/diagrams/data11.xml" ContentType="application/vnd.openxmlformats-officedocument.drawingml.diagramData+xml"/>
  <Override PartName="/xl/diagrams/layout11.xml" ContentType="application/vnd.openxmlformats-officedocument.drawingml.diagramLayout+xml"/>
  <Override PartName="/xl/diagrams/quickStyle11.xml" ContentType="application/vnd.openxmlformats-officedocument.drawingml.diagramStyle+xml"/>
  <Override PartName="/xl/diagrams/colors11.xml" ContentType="application/vnd.openxmlformats-officedocument.drawingml.diagramColors+xml"/>
  <Override PartName="/xl/diagrams/drawing11.xml" ContentType="application/vnd.ms-office.drawingml.diagramDrawing+xml"/>
  <Override PartName="/xl/diagrams/data12.xml" ContentType="application/vnd.openxmlformats-officedocument.drawingml.diagramData+xml"/>
  <Override PartName="/xl/diagrams/layout12.xml" ContentType="application/vnd.openxmlformats-officedocument.drawingml.diagramLayout+xml"/>
  <Override PartName="/xl/diagrams/quickStyle12.xml" ContentType="application/vnd.openxmlformats-officedocument.drawingml.diagramStyle+xml"/>
  <Override PartName="/xl/diagrams/colors12.xml" ContentType="application/vnd.openxmlformats-officedocument.drawingml.diagramColors+xml"/>
  <Override PartName="/xl/diagrams/drawing12.xml" ContentType="application/vnd.ms-office.drawingml.diagram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EMPC/"/>
    </mc:Choice>
  </mc:AlternateContent>
  <xr:revisionPtr revIDLastSave="487" documentId="13_ncr:1_{06B77823-9304-4378-9019-452AB1FD8825}" xr6:coauthVersionLast="47" xr6:coauthVersionMax="47" xr10:uidLastSave="{4E95D7B2-9872-4561-9967-B92447F00C46}"/>
  <bookViews>
    <workbookView xWindow="14625" yWindow="-16320" windowWidth="29040" windowHeight="15720" tabRatio="844" activeTab="5" xr2:uid="{00000000-000D-0000-FFFF-FFFF00000000}"/>
  </bookViews>
  <sheets>
    <sheet name="Start Here" sheetId="9" r:id="rId1"/>
    <sheet name="Programming Rules" sheetId="3" r:id="rId2"/>
    <sheet name="Funding overview" sheetId="4" r:id="rId3"/>
    <sheet name="Program &amp; Project Types" sheetId="6" r:id="rId4"/>
    <sheet name="INDOT CMAQ FORM" sheetId="10" r:id="rId5"/>
    <sheet name="Application" sheetId="2" r:id="rId6"/>
    <sheet name="Des # Application" sheetId="8" r:id="rId7"/>
    <sheet name="Checklist" sheetId="7" r:id="rId8"/>
  </sheets>
  <externalReferences>
    <externalReference r:id="rId9"/>
  </externalReferences>
  <definedNames>
    <definedName name="Check2" localSheetId="4">'INDOT CMAQ FORM'!$B$25</definedName>
    <definedName name="Check4" localSheetId="4">'INDOT CMAQ FORM'!$O$29</definedName>
    <definedName name="Check6" localSheetId="4">'INDOT CMAQ FORM'!$P$42</definedName>
    <definedName name="_xlnm.Print_Area" localSheetId="5">Application!$A$3:$Y$173</definedName>
    <definedName name="_xlnm.Print_Area" localSheetId="2">'Funding overview'!$A$1:$Y$115</definedName>
    <definedName name="_xlnm.Print_Area" localSheetId="3">'Program &amp; Project Types'!$A$1:$V$307</definedName>
    <definedName name="_xlnm.Print_Area" localSheetId="1">'Programming Rules'!$A$1:$Y$74</definedName>
    <definedName name="Text14" localSheetId="4">'INDOT CMAQ FORM'!$N$30</definedName>
    <definedName name="Text23" localSheetId="4">'INDOT CMAQ FORM'!$A$15</definedName>
    <definedName name="Text24" localSheetId="4">'INDOT CMAQ FORM'!$A$16</definedName>
    <definedName name="Text26" localSheetId="4">'INDOT CMAQ FORM'!$S$7</definedName>
    <definedName name="Text3" localSheetId="4">'INDOT CMAQ FORM'!#REF!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03" i="9" l="1"/>
  <c r="Z102" i="9"/>
  <c r="Z101" i="9"/>
  <c r="U103" i="9"/>
  <c r="U102" i="9"/>
  <c r="U101" i="9"/>
  <c r="X92" i="9"/>
  <c r="AF66" i="4"/>
  <c r="AD66" i="4"/>
  <c r="AB66" i="4"/>
  <c r="Z66" i="4"/>
  <c r="X66" i="4"/>
  <c r="AH65" i="4"/>
  <c r="S65" i="4"/>
  <c r="V64" i="4"/>
  <c r="AH64" i="4" s="1"/>
  <c r="S64" i="4"/>
  <c r="AH63" i="4"/>
  <c r="G63" i="4"/>
  <c r="G66" i="4" s="1"/>
  <c r="AF61" i="4"/>
  <c r="AD61" i="4"/>
  <c r="AB61" i="4"/>
  <c r="Z61" i="4"/>
  <c r="Z67" i="4" s="1"/>
  <c r="X61" i="4"/>
  <c r="X67" i="4" s="1"/>
  <c r="V61" i="4"/>
  <c r="AH60" i="4"/>
  <c r="S60" i="4"/>
  <c r="AH59" i="4"/>
  <c r="S59" i="4"/>
  <c r="AH57" i="4"/>
  <c r="Q57" i="4"/>
  <c r="Q63" i="4" s="1"/>
  <c r="Q66" i="4" s="1"/>
  <c r="O57" i="4"/>
  <c r="O63" i="4" s="1"/>
  <c r="O66" i="4" s="1"/>
  <c r="M57" i="4"/>
  <c r="M61" i="4" s="1"/>
  <c r="K57" i="4"/>
  <c r="K61" i="4" s="1"/>
  <c r="I57" i="4"/>
  <c r="I63" i="4" s="1"/>
  <c r="G57" i="4"/>
  <c r="G61" i="4" s="1"/>
  <c r="AF55" i="4"/>
  <c r="AD55" i="4"/>
  <c r="AB55" i="4"/>
  <c r="Z55" i="4"/>
  <c r="X55" i="4"/>
  <c r="V55" i="4"/>
  <c r="Q55" i="4"/>
  <c r="O55" i="4"/>
  <c r="M55" i="4"/>
  <c r="K55" i="4"/>
  <c r="I55" i="4"/>
  <c r="G55" i="4"/>
  <c r="AH54" i="4"/>
  <c r="S54" i="4"/>
  <c r="AH53" i="4"/>
  <c r="S53" i="4"/>
  <c r="AH52" i="4"/>
  <c r="S52" i="4"/>
  <c r="AH51" i="4"/>
  <c r="AF49" i="4"/>
  <c r="AD49" i="4"/>
  <c r="AB49" i="4"/>
  <c r="Z49" i="4"/>
  <c r="X49" i="4"/>
  <c r="V49" i="4"/>
  <c r="G49" i="4"/>
  <c r="AH48" i="4"/>
  <c r="S48" i="4"/>
  <c r="AH47" i="4"/>
  <c r="S47" i="4"/>
  <c r="AH46" i="4"/>
  <c r="S46" i="4"/>
  <c r="AH45" i="4"/>
  <c r="Q45" i="4"/>
  <c r="Q49" i="4" s="1"/>
  <c r="O45" i="4"/>
  <c r="O49" i="4" s="1"/>
  <c r="M45" i="4"/>
  <c r="M49" i="4" s="1"/>
  <c r="K45" i="4"/>
  <c r="K49" i="4" s="1"/>
  <c r="I45" i="4"/>
  <c r="I49" i="4" s="1"/>
  <c r="AF43" i="4"/>
  <c r="AD43" i="4"/>
  <c r="AB43" i="4"/>
  <c r="Z43" i="4"/>
  <c r="X43" i="4"/>
  <c r="V43" i="4"/>
  <c r="Q43" i="4"/>
  <c r="O43" i="4"/>
  <c r="M43" i="4"/>
  <c r="K43" i="4"/>
  <c r="I43" i="4"/>
  <c r="G43" i="4"/>
  <c r="AH42" i="4"/>
  <c r="S42" i="4"/>
  <c r="AH41" i="4"/>
  <c r="S41" i="4"/>
  <c r="AH40" i="4"/>
  <c r="S40" i="4"/>
  <c r="AH39" i="4"/>
  <c r="S39" i="4"/>
  <c r="S45" i="4" s="1"/>
  <c r="S51" i="4" s="1"/>
  <c r="Z10" i="4"/>
  <c r="Z14" i="4" s="1"/>
  <c r="X10" i="4"/>
  <c r="X14" i="4" s="1"/>
  <c r="V10" i="4"/>
  <c r="V11" i="4" s="1"/>
  <c r="T10" i="4"/>
  <c r="T11" i="4" s="1"/>
  <c r="R10" i="4"/>
  <c r="R11" i="4" s="1"/>
  <c r="P10" i="4"/>
  <c r="P14" i="4" s="1"/>
  <c r="Z7" i="4"/>
  <c r="Z8" i="4" s="1"/>
  <c r="X7" i="4"/>
  <c r="X8" i="4" s="1"/>
  <c r="V7" i="4"/>
  <c r="V8" i="4" s="1"/>
  <c r="T7" i="4"/>
  <c r="T8" i="4" s="1"/>
  <c r="R7" i="4"/>
  <c r="R8" i="4" s="1"/>
  <c r="P7" i="4"/>
  <c r="P8" i="4" s="1"/>
  <c r="AH55" i="4" l="1"/>
  <c r="M63" i="4"/>
  <c r="M66" i="4" s="1"/>
  <c r="M67" i="4" s="1"/>
  <c r="S43" i="4"/>
  <c r="K63" i="4"/>
  <c r="K66" i="4" s="1"/>
  <c r="AH49" i="4"/>
  <c r="S55" i="4"/>
  <c r="AB67" i="4"/>
  <c r="AD67" i="4"/>
  <c r="AF67" i="4"/>
  <c r="AH43" i="4"/>
  <c r="V66" i="4"/>
  <c r="AH66" i="4" s="1"/>
  <c r="K67" i="4"/>
  <c r="G67" i="4"/>
  <c r="I66" i="4"/>
  <c r="S66" i="4" s="1"/>
  <c r="P18" i="4"/>
  <c r="P15" i="4"/>
  <c r="P16" i="4" s="1"/>
  <c r="Z18" i="4"/>
  <c r="Z15" i="4"/>
  <c r="Z16" i="4" s="1"/>
  <c r="X18" i="4"/>
  <c r="X15" i="4"/>
  <c r="X16" i="4" s="1"/>
  <c r="O61" i="4"/>
  <c r="O67" i="4" s="1"/>
  <c r="R12" i="4"/>
  <c r="Q61" i="4"/>
  <c r="Q67" i="4" s="1"/>
  <c r="S49" i="4"/>
  <c r="V12" i="4"/>
  <c r="P11" i="4"/>
  <c r="P12" i="4" s="1"/>
  <c r="R14" i="4"/>
  <c r="T14" i="4"/>
  <c r="V14" i="4"/>
  <c r="I61" i="4"/>
  <c r="AH61" i="4"/>
  <c r="X11" i="4"/>
  <c r="X12" i="4" s="1"/>
  <c r="T12" i="4"/>
  <c r="S57" i="4"/>
  <c r="Z11" i="4"/>
  <c r="Z12" i="4" s="1"/>
  <c r="X113" i="9"/>
  <c r="X112" i="9"/>
  <c r="X111" i="9"/>
  <c r="X110" i="9"/>
  <c r="X109" i="9"/>
  <c r="X107" i="9"/>
  <c r="X108" i="9"/>
  <c r="X106" i="9"/>
  <c r="X105" i="9"/>
  <c r="W185" i="2"/>
  <c r="Y181" i="6"/>
  <c r="Y180" i="6"/>
  <c r="Y179" i="6"/>
  <c r="Y178" i="6"/>
  <c r="Y171" i="6"/>
  <c r="Y170" i="6"/>
  <c r="Y169" i="6"/>
  <c r="Y168" i="6"/>
  <c r="Y167" i="6"/>
  <c r="Y166" i="6"/>
  <c r="Y160" i="6"/>
  <c r="Y159" i="6"/>
  <c r="Y158" i="6"/>
  <c r="Y157" i="6"/>
  <c r="Y156" i="6"/>
  <c r="Y152" i="6"/>
  <c r="Y151" i="6"/>
  <c r="Y150" i="6"/>
  <c r="Y131" i="6"/>
  <c r="Y130" i="6"/>
  <c r="Y129" i="6"/>
  <c r="Y128" i="6"/>
  <c r="Y127" i="6"/>
  <c r="Y126" i="6"/>
  <c r="Y125" i="6"/>
  <c r="Y124" i="6"/>
  <c r="Y123" i="6"/>
  <c r="Y122" i="6"/>
  <c r="Y121" i="6"/>
  <c r="Y120" i="6"/>
  <c r="Y119" i="6"/>
  <c r="Y118" i="6"/>
  <c r="Y117" i="6"/>
  <c r="Y116" i="6"/>
  <c r="Y115" i="6"/>
  <c r="Y111" i="6"/>
  <c r="Y110" i="6"/>
  <c r="Y109" i="6"/>
  <c r="Y101" i="6"/>
  <c r="Y100" i="6"/>
  <c r="Y99" i="6"/>
  <c r="Y98" i="6"/>
  <c r="Y97" i="6"/>
  <c r="Y96" i="6"/>
  <c r="Y95" i="6"/>
  <c r="Y92" i="6"/>
  <c r="Y91" i="6"/>
  <c r="Y89" i="6"/>
  <c r="Y84" i="6"/>
  <c r="Y83" i="6"/>
  <c r="Y82" i="6"/>
  <c r="Y81" i="6"/>
  <c r="Y69" i="6"/>
  <c r="Y68" i="6"/>
  <c r="Y67" i="6"/>
  <c r="Y66" i="6"/>
  <c r="Y65" i="6"/>
  <c r="Y64" i="6"/>
  <c r="Y63" i="6"/>
  <c r="Y62" i="6"/>
  <c r="Y61" i="6"/>
  <c r="Y60" i="6"/>
  <c r="Y59" i="6"/>
  <c r="Y55" i="6"/>
  <c r="A9" i="2" s="1"/>
  <c r="Y54" i="6"/>
  <c r="A8" i="2" s="1"/>
  <c r="Y53" i="6"/>
  <c r="A7" i="2" s="1"/>
  <c r="Z113" i="9"/>
  <c r="Y113" i="9"/>
  <c r="Z112" i="9"/>
  <c r="Y112" i="9"/>
  <c r="Z111" i="9"/>
  <c r="Y111" i="9"/>
  <c r="Z110" i="9"/>
  <c r="Y110" i="9"/>
  <c r="Z109" i="9"/>
  <c r="Y109" i="9"/>
  <c r="Z108" i="9"/>
  <c r="Y108" i="9"/>
  <c r="Z107" i="9"/>
  <c r="Y107" i="9"/>
  <c r="Z106" i="9"/>
  <c r="Y106" i="9"/>
  <c r="Z105" i="9"/>
  <c r="Y105" i="9"/>
  <c r="X185" i="2"/>
  <c r="Y185" i="2"/>
  <c r="K9" i="2"/>
  <c r="K8" i="2"/>
  <c r="K7" i="2"/>
  <c r="S63" i="4" l="1"/>
  <c r="AH67" i="4"/>
  <c r="I67" i="4"/>
  <c r="V67" i="4"/>
  <c r="P19" i="4"/>
  <c r="P20" i="4" s="1"/>
  <c r="P22" i="4"/>
  <c r="V18" i="4"/>
  <c r="V15" i="4"/>
  <c r="V16" i="4" s="1"/>
  <c r="R15" i="4"/>
  <c r="R18" i="4"/>
  <c r="R16" i="4"/>
  <c r="S61" i="4"/>
  <c r="S67" i="4" s="1"/>
  <c r="X22" i="4"/>
  <c r="X19" i="4"/>
  <c r="X20" i="4" s="1"/>
  <c r="T18" i="4"/>
  <c r="T15" i="4"/>
  <c r="T16" i="4" s="1"/>
  <c r="Z22" i="4"/>
  <c r="Z19" i="4"/>
  <c r="Z20" i="4"/>
  <c r="X114" i="9"/>
  <c r="Z114" i="9"/>
  <c r="Y114" i="9"/>
  <c r="E22" i="10"/>
  <c r="F22" i="10"/>
  <c r="C22" i="10"/>
  <c r="E33" i="10" s="1"/>
  <c r="Z26" i="4" l="1"/>
  <c r="Z23" i="4"/>
  <c r="Z24" i="4" s="1"/>
  <c r="V19" i="4"/>
  <c r="V22" i="4"/>
  <c r="V20" i="4"/>
  <c r="T19" i="4"/>
  <c r="T20" i="4" s="1"/>
  <c r="T22" i="4"/>
  <c r="P26" i="4"/>
  <c r="P28" i="4" s="1"/>
  <c r="P24" i="4"/>
  <c r="P29" i="4" s="1"/>
  <c r="X23" i="4"/>
  <c r="X24" i="4" s="1"/>
  <c r="X26" i="4"/>
  <c r="R19" i="4"/>
  <c r="R20" i="4" s="1"/>
  <c r="R22" i="4"/>
  <c r="E29" i="10"/>
  <c r="E31" i="10"/>
  <c r="E27" i="10"/>
  <c r="E28" i="10"/>
  <c r="V26" i="4" l="1"/>
  <c r="V28" i="4" s="1"/>
  <c r="V24" i="4"/>
  <c r="R26" i="4"/>
  <c r="R28" i="4" s="1"/>
  <c r="R24" i="4"/>
  <c r="X27" i="4"/>
  <c r="X28" i="4" s="1"/>
  <c r="X29" i="4" s="1"/>
  <c r="Z30" i="4"/>
  <c r="Z27" i="4"/>
  <c r="Z28" i="4" s="1"/>
  <c r="T24" i="4"/>
  <c r="T26" i="4"/>
  <c r="T28" i="4" s="1"/>
  <c r="D60" i="8"/>
  <c r="D58" i="8"/>
  <c r="D62" i="8" l="1"/>
  <c r="R29" i="4"/>
  <c r="V29" i="4"/>
  <c r="T29" i="4"/>
  <c r="D61" i="8"/>
  <c r="Z31" i="4"/>
  <c r="Z32" i="4" s="1"/>
  <c r="Z29" i="4" s="1"/>
  <c r="T6" i="2"/>
  <c r="V6" i="2" s="1"/>
  <c r="X9" i="2" s="1"/>
  <c r="W14" i="2"/>
  <c r="AB29" i="4" l="1"/>
  <c r="AG33" i="4" s="1"/>
  <c r="T11" i="2"/>
  <c r="X11" i="2" s="1"/>
  <c r="W16" i="2" s="1"/>
  <c r="W1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tc={AB34978F-C800-4AD2-A1F9-5176BEC2BA2A}</author>
  </authors>
  <commentList>
    <comment ref="M20" authorId="0" shapeId="0" xr:uid="{AB34978F-C800-4AD2-A1F9-5176BEC2BA2A}">
      <text>
        <t>[Threaded comment]
Your version of Excel allows you to read this threaded comment; however, any edits to it will get removed if the file is opened in a newer version of Excel. Learn more: https://go.microsoft.com/fwlink/?linkid=870924
Comment:
    Q:  do we need an application for Air Quality Education
Reply:
    Yes</t>
      </text>
    </comment>
  </commentList>
</comments>
</file>

<file path=xl/sharedStrings.xml><?xml version="1.0" encoding="utf-8"?>
<sst xmlns="http://schemas.openxmlformats.org/spreadsheetml/2006/main" count="1128" uniqueCount="892">
  <si>
    <t>`</t>
  </si>
  <si>
    <t>Overview of 2028-2032 Transportation Improvement Program programming approach</t>
  </si>
  <si>
    <r>
      <t xml:space="preserve">The 2028-2032 Transportation Improvement Program (TIP) fully supports </t>
    </r>
    <r>
      <rPr>
        <b/>
        <i/>
        <sz val="12"/>
        <rFont val="Franklin Gothic Book"/>
        <family val="2"/>
      </rPr>
      <t>NWI 2050</t>
    </r>
    <r>
      <rPr>
        <b/>
        <sz val="12"/>
        <rFont val="Franklin Gothic Book"/>
        <family val="2"/>
      </rPr>
      <t xml:space="preserve">, </t>
    </r>
    <r>
      <rPr>
        <b/>
        <i/>
        <sz val="12"/>
        <rFont val="Franklin Gothic Book"/>
        <family val="2"/>
      </rPr>
      <t>NWI 2050+</t>
    </r>
    <r>
      <rPr>
        <b/>
        <sz val="12"/>
        <rFont val="Franklin Gothic Book"/>
        <family val="2"/>
      </rPr>
      <t xml:space="preserve"> and follows closely to NIRPC's previous TIP.  Prior to the 2024-2028 TIP, working closely with the topical committees, NIRPC followed the following chart: </t>
    </r>
  </si>
  <si>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</si>
  <si>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</si>
  <si>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</si>
  <si>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</si>
  <si>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</si>
  <si>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</si>
  <si>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</si>
  <si>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</si>
  <si>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</si>
  <si>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</si>
  <si>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</si>
  <si>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</si>
  <si>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</si>
  <si>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</si>
  <si>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Applications for funding due at 12:00PM</t>
  </si>
  <si>
    <t>November 4 - November 20, 2026</t>
  </si>
  <si>
    <t>Internal review of projects by NIRPC</t>
  </si>
  <si>
    <t>Beginning limit</t>
  </si>
  <si>
    <t>November 23 - January 15, 2027</t>
  </si>
  <si>
    <t>Projects reviewed, scored, and fiscally constrained by working groups</t>
  </si>
  <si>
    <t>Ending limit</t>
  </si>
  <si>
    <t>Final draft reviewed by TC;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</si>
  <si>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</si>
  <si>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</si>
  <si>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</si>
  <si>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</si>
  <si>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</si>
  <si>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</si>
  <si>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</si>
  <si>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</si>
  <si>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</si>
  <si>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</si>
  <si>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</si>
  <si>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</si>
  <si>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</si>
  <si>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</si>
  <si>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</si>
  <si>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</si>
  <si>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</si>
  <si>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CN cost estimate</t>
  </si>
  <si>
    <t>Overmatch?</t>
  </si>
  <si>
    <t>Federal share</t>
  </si>
  <si>
    <t>Regionally significant?</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</si>
  <si>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</si>
  <si>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PE/ROW cost estimate</t>
  </si>
  <si>
    <t>Funding flex to FTA?</t>
  </si>
  <si>
    <t>Project scoring summary ▼</t>
  </si>
  <si>
    <t>Self</t>
  </si>
  <si>
    <t>NIRPC</t>
  </si>
  <si>
    <t>Final</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</si>
  <si>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</si>
  <si>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Asset Management</t>
  </si>
  <si>
    <t>Access and Connections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</si>
  <si>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</si>
  <si>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Environmental Benefits</t>
  </si>
  <si>
    <t>Economic Generation</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</si>
  <si>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</si>
  <si>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Local /Regional Plans &amp; Policy Support</t>
  </si>
  <si>
    <t>Partnerships/Collaborations</t>
  </si>
  <si>
    <r>
      <rPr>
        <b/>
        <sz val="11"/>
        <color rgb="FF00B050"/>
        <rFont val="Franklin Gothic Book"/>
        <family val="2"/>
      </rPr>
      <t>8)</t>
    </r>
    <r>
      <rPr>
        <sz val="11"/>
        <color theme="1"/>
        <rFont val="Franklin Gothic Book"/>
        <family val="2"/>
      </rPr>
      <t xml:space="preserve"> Be sure to include the following on all applications:</t>
    </r>
  </si>
  <si>
    <t>Project Readiness</t>
  </si>
  <si>
    <r>
      <t>a)</t>
    </r>
    <r>
      <rPr>
        <sz val="11"/>
        <color theme="1"/>
        <rFont val="Franklin Gothic Book"/>
        <family val="2"/>
      </rPr>
      <t xml:space="preserve"> Supporting documents for all questions.</t>
    </r>
  </si>
  <si>
    <t>Safety</t>
  </si>
  <si>
    <r>
      <rPr>
        <b/>
        <sz val="11"/>
        <color theme="1"/>
        <rFont val="Franklin Gothic Book"/>
        <family val="2"/>
      </rPr>
      <t>b)</t>
    </r>
    <r>
      <rPr>
        <sz val="11"/>
        <color theme="1"/>
        <rFont val="Franklin Gothic Book"/>
        <family val="2"/>
      </rPr>
      <t xml:space="preserve"> A completed des number request form.</t>
    </r>
  </si>
  <si>
    <t>Social Equity</t>
  </si>
  <si>
    <r>
      <rPr>
        <b/>
        <sz val="11"/>
        <color theme="1"/>
        <rFont val="Franklin Gothic Book"/>
        <family val="2"/>
      </rPr>
      <t>c)</t>
    </r>
    <r>
      <rPr>
        <sz val="11"/>
        <color theme="1"/>
        <rFont val="Franklin Gothic Book"/>
        <family val="2"/>
      </rPr>
      <t xml:space="preserve"> Cover letter with:</t>
    </r>
  </si>
  <si>
    <t>Total of 100 possible ►</t>
  </si>
  <si>
    <r>
      <rPr>
        <b/>
        <sz val="11"/>
        <color theme="1"/>
        <rFont val="Franklin Gothic Book"/>
        <family val="2"/>
      </rPr>
      <t xml:space="preserve">1) </t>
    </r>
    <r>
      <rPr>
        <sz val="11"/>
        <color theme="1"/>
        <rFont val="Franklin Gothic Book"/>
        <family val="2"/>
      </rPr>
      <t>Project description &amp; location</t>
    </r>
  </si>
  <si>
    <t>Other important project information ▼</t>
  </si>
  <si>
    <r>
      <rPr>
        <b/>
        <sz val="11"/>
        <color theme="1"/>
        <rFont val="Franklin Gothic Book"/>
        <family val="2"/>
      </rPr>
      <t>2)</t>
    </r>
    <r>
      <rPr>
        <sz val="11"/>
        <color theme="1"/>
        <rFont val="Franklin Gothic Book"/>
        <family val="2"/>
      </rPr>
      <t xml:space="preserve"> Signature of highest elected official</t>
    </r>
  </si>
  <si>
    <t>Project will need CMAQ eligibility determination (y/n) ►</t>
  </si>
  <si>
    <r>
      <rPr>
        <b/>
        <sz val="11"/>
        <color theme="1"/>
        <rFont val="Franklin Gothic Book"/>
        <family val="2"/>
      </rPr>
      <t>3)</t>
    </r>
    <r>
      <rPr>
        <sz val="11"/>
        <color theme="1"/>
        <rFont val="Franklin Gothic Book"/>
        <family val="2"/>
      </rPr>
      <t xml:space="preserve"> Total Project Costs (PE/RW/CN) and what funds are being asked for</t>
    </r>
  </si>
  <si>
    <t>Project will need HSIP eligibility determination (y/n) ►</t>
  </si>
  <si>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</si>
  <si>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</si>
  <si>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</si>
  <si>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</si>
  <si>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</si>
  <si>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</si>
  <si>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</si>
  <si>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</si>
  <si>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</si>
  <si>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</si>
  <si>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</si>
  <si>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t>Air Quality Program</t>
  </si>
  <si>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</si>
  <si>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</si>
  <si>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</si>
  <si>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</si>
  <si>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</si>
  <si>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</si>
  <si>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</si>
  <si>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</si>
  <si>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</si>
  <si>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</si>
  <si>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</si>
  <si>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</si>
  <si>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</si>
  <si>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</si>
  <si>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</si>
  <si>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</si>
  <si>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</si>
  <si>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</si>
  <si>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</si>
  <si>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</si>
  <si>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</si>
  <si>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</si>
  <si>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</si>
  <si>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</si>
  <si>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</si>
  <si>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</si>
  <si>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</si>
  <si>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</si>
  <si>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</si>
  <si>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</si>
  <si>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</si>
  <si>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</si>
  <si>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</si>
  <si>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</si>
  <si>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</si>
  <si>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</si>
  <si>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</si>
  <si>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</si>
  <si>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</si>
  <si>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</si>
  <si>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</si>
  <si>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</si>
  <si>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</si>
  <si>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</si>
  <si>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</si>
  <si>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</si>
  <si>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</si>
  <si>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</si>
  <si>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</si>
  <si>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</si>
  <si>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</si>
  <si>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</si>
  <si>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</si>
  <si>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</si>
  <si>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</si>
  <si>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</si>
  <si>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</si>
  <si>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</si>
  <si>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</si>
  <si>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</si>
  <si>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</si>
  <si>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</si>
  <si>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</si>
  <si>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</si>
  <si>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</si>
  <si>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</si>
  <si>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</si>
  <si>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</si>
  <si>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</si>
  <si>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</si>
  <si>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</si>
  <si>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</si>
  <si>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</si>
  <si>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</si>
  <si>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</si>
  <si>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</si>
  <si>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2028 - 2032 Transportation Improvement Program:</t>
  </si>
  <si>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</si>
  <si>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</si>
  <si>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</si>
  <si>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</si>
  <si>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</si>
  <si>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</si>
  <si>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</si>
  <si>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(2025):</t>
  </si>
  <si>
    <t>Estimated available for programming:</t>
  </si>
  <si>
    <t>Already programmed from prior TIP (2026):</t>
  </si>
  <si>
    <t>Already programmed from prior TIP (2027):</t>
  </si>
  <si>
    <t>Already programmed from prior TIP (2028):</t>
  </si>
  <si>
    <t>Already programmed from prior TIP (2029):</t>
  </si>
  <si>
    <t>Already programmed from prior TIP (2030):</t>
  </si>
  <si>
    <t>Total estimated funding available for programming:</t>
  </si>
  <si>
    <t>Estimated funding from the Federal Highway Administration for the 2028 - 2032 Transportation Improvement Program:</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</si>
  <si>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</si>
  <si>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</si>
  <si>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</si>
  <si>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</si>
  <si>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</si>
  <si>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</si>
  <si>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TA</t>
  </si>
  <si>
    <t>CRP</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</si>
  <si>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</si>
  <si>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</si>
  <si>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</si>
  <si>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</si>
  <si>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</si>
  <si>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</si>
  <si>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</si>
  <si>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</si>
  <si>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</si>
  <si>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</si>
  <si>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 xml:space="preserve">More information: </t>
  </si>
  <si>
    <t>https://www.fhwa.dot.gov/bipartisan-infrastructure-law/stbg.cfm</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</si>
  <si>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</si>
  <si>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</si>
  <si>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</si>
  <si>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t>https://www.fhwa.dot.gov/bipartisan-infrastructure-law/cmaq.cfm</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</si>
  <si>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</si>
  <si>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</si>
  <si>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</si>
  <si>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 xml:space="preserve">More information:  </t>
  </si>
  <si>
    <t>https://www.fhwa.dot.gov/bipartisan-infrastructure-law/hsip.cfm</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</si>
  <si>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</si>
  <si>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</si>
  <si>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</si>
  <si>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https://www.fhwa.dot.gov/bipartisan-infrastructure-law/crp_fact_sheet.cfm</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</si>
  <si>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</si>
  <si>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</si>
  <si>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</si>
  <si>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https://www.fhwa.dot.gov/bipartisan-infrastructure-law/ta.cfm</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</si>
  <si>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</si>
  <si>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</si>
  <si>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</si>
  <si>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https://www.fhwa.dot.gov/bipartisan-infrastructure-law/protect_fact_sheet.cfm</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</si>
  <si>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</si>
  <si>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</si>
  <si>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</si>
  <si>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 xml:space="preserve">More information:   </t>
  </si>
  <si>
    <t>https://www.transit.dot.gov/funding/grants/urbanized-area-formula-grants-5307</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</si>
  <si>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</si>
  <si>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</si>
  <si>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</si>
  <si>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 xml:space="preserve">More information:                                                                                                                                                       </t>
  </si>
  <si>
    <t>5310 provides formula funding for the purpose of assisting private nonprofit groups in meeting transportation needs of the elderly and persons with disabilities. Use of the funds must be consistent with the Coordinated Human Services Transportation Plan.</t>
  </si>
  <si>
    <t>https://www.transit.dot.gov/funding/grants/enhanced-mobility-seniors-individuals-disabilities-section-5310</t>
  </si>
  <si>
    <t>Projects awarded with 5310 for capital purposes require a 20% match by the project sponsor. For operations there is a 50% match required by the project sponsor.</t>
  </si>
  <si>
    <t>5337 | State of Good Repair Grants</t>
  </si>
  <si>
    <t>https://www.transit.dot.gov/funding/grants/state-good-repair-grants-5337</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</si>
  <si>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</si>
  <si>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</si>
  <si>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</si>
  <si>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https://www.transit.dot.gov/funding/grants/busprogram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</si>
  <si>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</si>
  <si>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</si>
  <si>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</si>
  <si>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r>
      <t>The 2028-2032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</si>
  <si>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2028 - 2032 TIP</t>
  </si>
  <si>
    <t>Sixty six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NWI 2050+ Plan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</si>
  <si>
    <t>Program name</t>
  </si>
  <si>
    <t>Topical committee assigned to review applications</t>
  </si>
  <si>
    <t>Project types in program</t>
  </si>
  <si>
    <t>Funding source targeted?</t>
  </si>
  <si>
    <t>Additional eligibility determination required?</t>
  </si>
  <si>
    <t>Infrastructure</t>
  </si>
  <si>
    <t>Air quality</t>
  </si>
  <si>
    <t>Environment Committee</t>
  </si>
  <si>
    <t>Alternative fuel infrastructure</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</si>
  <si>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</si>
  <si>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</si>
  <si>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</si>
  <si>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</si>
  <si>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</si>
  <si>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</si>
  <si>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</si>
  <si>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</si>
  <si>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</si>
  <si>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</si>
  <si>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</si>
  <si>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</si>
  <si>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</si>
  <si>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</si>
  <si>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No</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</si>
  <si>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</si>
  <si>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</si>
  <si>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</si>
  <si>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</si>
  <si>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</si>
  <si>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</si>
  <si>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</si>
  <si>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</si>
  <si>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</si>
  <si>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</si>
  <si>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</si>
  <si>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</si>
  <si>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</si>
  <si>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</si>
  <si>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</si>
  <si>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</si>
  <si>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</si>
  <si>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</si>
  <si>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</si>
  <si>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</si>
  <si>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</si>
  <si>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</si>
  <si>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</si>
  <si>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</si>
  <si>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</si>
  <si>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</si>
  <si>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</si>
  <si>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</si>
  <si>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</si>
  <si>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</si>
  <si>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</si>
  <si>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</si>
  <si>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</si>
  <si>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</si>
  <si>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</si>
  <si>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</si>
  <si>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</si>
  <si>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</si>
  <si>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</si>
  <si>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</si>
  <si>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</si>
  <si>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</si>
  <si>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</si>
  <si>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</si>
  <si>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</si>
  <si>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</si>
  <si>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</si>
  <si>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</si>
  <si>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</si>
  <si>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</si>
  <si>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</si>
  <si>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</si>
  <si>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</si>
  <si>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</si>
  <si>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</si>
  <si>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</si>
  <si>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</si>
  <si>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</si>
  <si>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</si>
  <si>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</si>
  <si>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</si>
  <si>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</si>
  <si>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</si>
  <si>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</si>
  <si>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</si>
  <si>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</si>
  <si>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</si>
  <si>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</si>
  <si>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</si>
  <si>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</si>
  <si>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</si>
  <si>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</si>
  <si>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Tier 1</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</si>
  <si>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</si>
  <si>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</si>
  <si>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</si>
  <si>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</si>
  <si>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</si>
  <si>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</si>
  <si>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</si>
  <si>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</si>
  <si>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</si>
  <si>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</si>
  <si>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</si>
  <si>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</si>
  <si>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</si>
  <si>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</si>
  <si>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</si>
  <si>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</si>
  <si>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</si>
  <si>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</si>
  <si>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</si>
  <si>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</si>
  <si>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</si>
  <si>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</si>
  <si>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</si>
  <si>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</si>
  <si>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</si>
  <si>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</si>
  <si>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</si>
  <si>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</si>
  <si>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</si>
  <si>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</si>
  <si>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</si>
  <si>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</si>
  <si>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</si>
  <si>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</si>
  <si>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</si>
  <si>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</si>
  <si>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</si>
  <si>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</si>
  <si>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</si>
  <si>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</si>
  <si>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</si>
  <si>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</si>
  <si>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</si>
  <si>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</si>
  <si>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</si>
  <si>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</si>
  <si>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</si>
  <si>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</si>
  <si>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</si>
  <si>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</si>
  <si>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</si>
  <si>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</si>
  <si>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</si>
  <si>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</si>
  <si>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</si>
  <si>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</si>
  <si>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</si>
  <si>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</si>
  <si>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</si>
  <si>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</si>
  <si>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</si>
  <si>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</si>
  <si>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</si>
  <si>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</si>
  <si>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</si>
  <si>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</si>
  <si>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</si>
  <si>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</si>
  <si>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</si>
  <si>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</si>
  <si>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</si>
  <si>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</si>
  <si>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</si>
  <si>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</si>
  <si>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</si>
  <si>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</si>
  <si>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</si>
  <si>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</si>
  <si>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</si>
  <si>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</si>
  <si>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</si>
  <si>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</si>
  <si>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</si>
  <si>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CMAQ REQUEST FORM (rev 3/2009)</t>
  </si>
  <si>
    <t xml:space="preserve">Submission Date: </t>
  </si>
  <si>
    <t>1A.</t>
  </si>
  <si>
    <t>Project Applicant (LPA, MPO, State, Other):</t>
  </si>
  <si>
    <t>1B.</t>
  </si>
  <si>
    <t>If other describe and list Sponsoring agency in #2:</t>
  </si>
  <si>
    <t>Questions that will be figured out later</t>
  </si>
  <si>
    <t>     </t>
  </si>
  <si>
    <t>Q</t>
  </si>
  <si>
    <t>FFY(s’) for which CMAQ Funds are to be used:</t>
  </si>
  <si>
    <t>Project Category:</t>
  </si>
  <si>
    <t>Year project Starts:</t>
  </si>
  <si>
    <t>A</t>
  </si>
  <si>
    <t>we don't promise any project or when the project will be funded</t>
  </si>
  <si>
    <t>Project Description:</t>
  </si>
  <si>
    <t>=Application!M28</t>
  </si>
  <si>
    <t>Estimated Total Funding Requesting:</t>
  </si>
  <si>
    <t>Federal CMAQ Funds</t>
  </si>
  <si>
    <t>Local Funds</t>
  </si>
  <si>
    <t>State Funds</t>
  </si>
  <si>
    <t>Year 1:</t>
  </si>
  <si>
    <t>Year 2:</t>
  </si>
  <si>
    <t>Year 3:</t>
  </si>
  <si>
    <t>Estimated total of CMAQ funds needed:</t>
  </si>
  <si>
    <t xml:space="preserve">To calculate emission reductions for section 5 GO TO:  </t>
  </si>
  <si>
    <t>https://www.fhwa.dot.gov/environment/air_quality/cmaq/toolkit/index.cfm</t>
  </si>
  <si>
    <t>State:</t>
  </si>
  <si>
    <t>Air Quality Analysis (check appropriate Box)</t>
  </si>
  <si>
    <t xml:space="preserve">Quantitative/Qualitative:   </t>
  </si>
  <si>
    <t>5A.</t>
  </si>
  <si>
    <t>REDUCTION IN OZONE PRECURSORS</t>
  </si>
  <si>
    <t>Kg/day reduction</t>
  </si>
  <si>
    <t>CMAQ $/(Kg/day)</t>
  </si>
  <si>
    <t>VOC’s:</t>
  </si>
  <si>
    <t>/day</t>
  </si>
  <si>
    <t>CO:</t>
  </si>
  <si>
    <t>NOx:</t>
  </si>
  <si>
    <t>5B.</t>
  </si>
  <si>
    <t>REDUCTION IN PM2.5 PRECURSORS</t>
  </si>
  <si>
    <t>Kg/year reduction</t>
  </si>
  <si>
    <t>[CMAQ $/(Kg/yr)] x Useful Life</t>
  </si>
  <si>
    <t>CMAQ $/KG REDUCED</t>
  </si>
  <si>
    <t>PM 2.5:</t>
  </si>
  <si>
    <t>/year</t>
  </si>
  <si>
    <t>Federal CMAQ $/Kg per day reduction=</t>
  </si>
  <si>
    <t>Federal CMAQ $ /kr reduced per year x useful life</t>
  </si>
  <si>
    <t>NOTE: SUPPORTING DOCUMENTS OF A QUANTITATIVE ANALYSIS OR AN EXPLANATION OF A QUALITTATIVE ANALYSIS MUST BE ATTACHED. A QUALITATIVE ANALYSIS MUST HAVE A RANGE OF EMISSION ESTIMATES.</t>
  </si>
  <si>
    <t>Is the project or program a mandated TCM?</t>
  </si>
  <si>
    <t>Is the project on the CAAA list of TCMs’?</t>
  </si>
  <si>
    <t>Is this project a “Public/Private Partnership”?</t>
  </si>
  <si>
    <t>Air Quality</t>
  </si>
  <si>
    <t xml:space="preserve"> County</t>
  </si>
  <si>
    <t>Name of applicant on behalf of municipality or transit operator:</t>
  </si>
  <si>
    <r>
      <t xml:space="preserve">Air quality program application </t>
    </r>
    <r>
      <rPr>
        <i/>
        <sz val="10"/>
        <color theme="1"/>
        <rFont val="Arial"/>
        <family val="2"/>
        <scheme val="minor"/>
      </rPr>
      <t>(see program + project types tab for more info)</t>
    </r>
  </si>
  <si>
    <t>Financial information about project:</t>
  </si>
  <si>
    <t>Total in $</t>
  </si>
  <si>
    <t>Max. fed share</t>
  </si>
  <si>
    <t>Min. fed share</t>
  </si>
  <si>
    <t>Your match</t>
  </si>
  <si>
    <t>Below are the project types for this program</t>
  </si>
  <si>
    <r>
      <rPr>
        <b/>
        <sz val="12"/>
        <color theme="1"/>
        <rFont val="Arial"/>
        <family val="2"/>
        <scheme val="minor"/>
      </rPr>
      <t xml:space="preserve">Step </t>
    </r>
    <r>
      <rPr>
        <b/>
        <sz val="20"/>
        <color theme="1"/>
        <rFont val="Arial"/>
        <family val="2"/>
        <scheme val="minor"/>
      </rPr>
      <t>1</t>
    </r>
  </si>
  <si>
    <r>
      <t>Total estimated construction cost</t>
    </r>
    <r>
      <rPr>
        <sz val="10"/>
        <color theme="1"/>
        <rFont val="Franklin Gothic Book"/>
        <family val="2"/>
      </rPr>
      <t xml:space="preserve"> </t>
    </r>
    <r>
      <rPr>
        <i/>
        <sz val="10"/>
        <color theme="1"/>
        <rFont val="Franklin Gothic Book"/>
        <family val="2"/>
      </rPr>
      <t>(Please use 2027 dollars; we will inflate the cost.)</t>
    </r>
  </si>
  <si>
    <t>How much do you propose contributing to the construction costs? ▲</t>
  </si>
  <si>
    <t>Does this amount include CE? (y/n)</t>
  </si>
  <si>
    <t>According to your match entry you are over/under matched by ►</t>
  </si>
  <si>
    <r>
      <rPr>
        <b/>
        <sz val="12"/>
        <color theme="1"/>
        <rFont val="Arial"/>
        <family val="2"/>
        <scheme val="minor"/>
      </rPr>
      <t>Step</t>
    </r>
    <r>
      <rPr>
        <b/>
        <sz val="11"/>
        <color theme="1"/>
        <rFont val="Arial"/>
        <family val="2"/>
        <scheme val="minor"/>
      </rPr>
      <t xml:space="preserve"> </t>
    </r>
    <r>
      <rPr>
        <b/>
        <sz val="20"/>
        <color theme="1"/>
        <rFont val="Arial"/>
        <family val="2"/>
        <scheme val="minor"/>
      </rPr>
      <t>2</t>
    </r>
  </si>
  <si>
    <t>Do you want funds for PE/ROW? If so which one?</t>
  </si>
  <si>
    <t>For PE/ROW you may use federal aid up to ►</t>
  </si>
  <si>
    <t>How much do you propose requesting in PE/ROW? ▲</t>
  </si>
  <si>
    <t>Add'l overmatch ▲</t>
  </si>
  <si>
    <t>If you elect to pay for PE/ROW with local funds that amount will be considered overmatch for scoring purposes ▲</t>
  </si>
  <si>
    <r>
      <t xml:space="preserve">Step </t>
    </r>
    <r>
      <rPr>
        <b/>
        <sz val="20"/>
        <color theme="1"/>
        <rFont val="Arial"/>
        <family val="2"/>
        <scheme val="minor"/>
      </rPr>
      <t>3</t>
    </r>
  </si>
  <si>
    <t>You have elected to match your construction costs at the rate of ►</t>
  </si>
  <si>
    <t>You have elected to request PE/ROW funds at the rate of ►</t>
  </si>
  <si>
    <t>Your total match for scoring purposes is ►</t>
  </si>
  <si>
    <t>Project Need and Purpose</t>
  </si>
  <si>
    <t>What is the problem/issue that this project will address? (Project Need) ▼</t>
  </si>
  <si>
    <t>Choose a project type for this application ▼</t>
  </si>
  <si>
    <t>Maps</t>
  </si>
  <si>
    <t>Population</t>
  </si>
  <si>
    <t>Click Here!</t>
  </si>
  <si>
    <t>Please describe what your project seeks to accomplish, be descriptive (Project Purpose)▼</t>
  </si>
  <si>
    <t>Traditionally Underserved Block Groups</t>
  </si>
  <si>
    <t>Give detailed description of the the project; what is being done, (signals, sidewalks, bike lane, repave….)</t>
  </si>
  <si>
    <t>Facilities</t>
  </si>
  <si>
    <t>General Project Information</t>
  </si>
  <si>
    <t>Please give the total project costs (including PE, ROW and CN) for all phases.</t>
  </si>
  <si>
    <t xml:space="preserve">How many phases are expected in this project? </t>
  </si>
  <si>
    <t>Is this a Panning project or study?</t>
  </si>
  <si>
    <t>Will this project add roadway capacity? (y/n) ►</t>
  </si>
  <si>
    <t>Are you seeking HSIP funding?(y/n)</t>
  </si>
  <si>
    <t>Is this project eligible for CMAQ funding?(y/n)</t>
  </si>
  <si>
    <t>Limits</t>
  </si>
  <si>
    <t>Begin</t>
  </si>
  <si>
    <t>Will this project seek to flex funds from FHWA to FTA? (y/n) ►</t>
  </si>
  <si>
    <t>End</t>
  </si>
  <si>
    <t>Environmental Document &amp; Permits</t>
  </si>
  <si>
    <t>Does this project involve a bridge?</t>
  </si>
  <si>
    <t>Environmental Investigation Completed?</t>
  </si>
  <si>
    <t>What is the desired year for PE?  (CY/na)</t>
  </si>
  <si>
    <t>Anticipated NEPA Document Required</t>
  </si>
  <si>
    <t>What is the desired year for RW?  (CY/na)</t>
  </si>
  <si>
    <t>NEPA Document Status</t>
  </si>
  <si>
    <t>What is the desired year for CN?  (CY/na)</t>
  </si>
  <si>
    <t>Anticipated Permits</t>
  </si>
  <si>
    <t>Does this project address a gap in existing service? (y/n)</t>
  </si>
  <si>
    <t>Right of Way Needs</t>
  </si>
  <si>
    <t>Is this project Regionally Significant? (y/n)</t>
  </si>
  <si>
    <t>New ROW Required</t>
  </si>
  <si>
    <t>Utilities Needs</t>
  </si>
  <si>
    <t xml:space="preserve">If Yes, Number of Parcels </t>
  </si>
  <si>
    <t>Utilities Impacted?</t>
  </si>
  <si>
    <t xml:space="preserve">If Yes, Types of Parcels </t>
  </si>
  <si>
    <t>If Yes, Location of Utilities</t>
  </si>
  <si>
    <t>Does this project touch Right of Way belonging to INDOT?  If yes please provide concurrance documentation.                          (y/n) ►</t>
  </si>
  <si>
    <t>If Yes, Relocations required?</t>
  </si>
  <si>
    <t>Railroad Impacted?</t>
  </si>
  <si>
    <t>If yes, what percentage ►</t>
  </si>
  <si>
    <t>If Yes, are Improvements being made?</t>
  </si>
  <si>
    <t>Access + connections</t>
  </si>
  <si>
    <t>FINAL</t>
  </si>
  <si>
    <t>Q1</t>
  </si>
  <si>
    <r>
      <t xml:space="preserve">What is the potential of the vehicle to enhance access and connections for people, or potential of alternative fuel or truck stop electrification (TSE) infrastructure to close an access gap, or percent of education project budget focusing on access and connection to low emission transportation modes? </t>
    </r>
    <r>
      <rPr>
        <sz val="10"/>
        <color theme="1"/>
        <rFont val="Franklin Gothic Book"/>
        <family val="2"/>
      </rPr>
      <t xml:space="preserve"> Maximum 8 pts given.</t>
    </r>
  </si>
  <si>
    <t>If vehicle retrofit/repower/purchase, vehicle is a transit revenue vehicle. If alternative fuel or TSE infrastructure, infrastructure is 5 miles or greater from same with public/commercial access. If education program focuses on &lt; 50% transit and non-motorized mode shift. 8 pts</t>
  </si>
  <si>
    <t>If vehicle retrofit/repower/purchase, vehicle is a school bus. If alternative fuel Infrastructure/TSE is less than 5 miles from same and offers limited but shared access with other entities. If education program includes focus &gt; 50% transit and non-motorized mode shift. 5 pts</t>
  </si>
  <si>
    <t>Non-transportation vehicle/alternative fuel infrastructure has no mechanism to share access, education program limited re: mode shift aspects. 0 pts</t>
  </si>
  <si>
    <t>Q2</t>
  </si>
  <si>
    <r>
      <rPr>
        <b/>
        <sz val="10"/>
        <color theme="1"/>
        <rFont val="Franklin Gothic Book"/>
        <family val="2"/>
      </rPr>
      <t>Does the project Increase access to clean air (based on population of census blocks within 1,000 ft of project)?</t>
    </r>
    <r>
      <rPr>
        <sz val="10"/>
        <color theme="1"/>
        <rFont val="Franklin Gothic Book"/>
        <family val="2"/>
      </rPr>
      <t xml:space="preserve">  Maximum 6 pts given.</t>
    </r>
  </si>
  <si>
    <t>Population in census blocks within 1,000 feet of transit or school bus route + ridership, fueling station, or idling location + ridership is greater than 5,000 – 6 pts</t>
  </si>
  <si>
    <t>Population in census blocks within 1,000 ft of transit or school bus route + ridership, fueling station, or idling location is between 4,000-5,000 – 4 pts</t>
  </si>
  <si>
    <t>Population in census blocks within 1,000 ft. of transit or school bus route + ridership, fueling station, or idling location is between 3,000-4,000 – 3 pts</t>
  </si>
  <si>
    <t>Population in census blocks within 1,000 ft of transit or school bus route + ridership, fueling station, or idling location is between 2,000-3,000 – 2 pts</t>
  </si>
  <si>
    <t>Population in census blocks within 1,000 ft. of transit or school bus route + ridership, fueling station, or idling location is between 1,000-2,000 – 1 pt</t>
  </si>
  <si>
    <t>Population in census blocks within 1,000 ft. of transit or school bus route + ridership, fueling station, or idling location is less than 1,000 – 0 pts</t>
  </si>
  <si>
    <t>Economic generation</t>
  </si>
  <si>
    <t>Q3</t>
  </si>
  <si>
    <r>
      <t xml:space="preserve">What is the economic benefit per ton of cumulative mobile source emission reductions of criterion pollutants from mobile source sector? </t>
    </r>
    <r>
      <rPr>
        <sz val="10"/>
        <color theme="1"/>
        <rFont val="Franklin Gothic Book"/>
        <family val="2"/>
      </rPr>
      <t>Please give an average for the ast 3 years.  HD diesel =$360,000/ton, PM2.5+230,000/ton, S0x+6,500/ton, N0x X useful life.  Please use FHWA CMAQ calculator located here</t>
    </r>
    <r>
      <rPr>
        <b/>
        <sz val="10"/>
        <color theme="1"/>
        <rFont val="Franklin Gothic Book"/>
        <family val="2"/>
      </rPr>
      <t xml:space="preserve">: </t>
    </r>
    <r>
      <rPr>
        <sz val="10"/>
        <color theme="6"/>
        <rFont val="Franklin Gothic Book"/>
        <family val="2"/>
      </rPr>
      <t xml:space="preserve">https://www.fhwa.dot.gov/environment/air_quality/cmaq/toolkit/index.cfm  </t>
    </r>
    <r>
      <rPr>
        <sz val="10"/>
        <rFont val="Franklin Gothic Book"/>
        <family val="2"/>
      </rPr>
      <t>Maximum 5 pts given.</t>
    </r>
  </si>
  <si>
    <t>$4,000,000 or more – 5 pts</t>
  </si>
  <si>
    <t>$3,000,000 - $3,999,999 – 4 pts</t>
  </si>
  <si>
    <t>$2,000,000 - $2,999,999 – 3 pts</t>
  </si>
  <si>
    <t>$1,000,000 - $1,999,999 – 2 pts</t>
  </si>
  <si>
    <t>Less than $999,999 – 1 pt</t>
  </si>
  <si>
    <t>Q4</t>
  </si>
  <si>
    <r>
      <rPr>
        <b/>
        <sz val="10"/>
        <color theme="1"/>
        <rFont val="Franklin Gothic Book"/>
        <family val="2"/>
      </rPr>
      <t>What is the return on investment (ROI) of project?</t>
    </r>
    <r>
      <rPr>
        <sz val="10"/>
        <color theme="1"/>
        <rFont val="Franklin Gothic Book"/>
        <family val="2"/>
      </rPr>
      <t xml:space="preserve"> If alternative fuel vehicle, idle reduction, or TSE: return on investment equals annual energy and/or fuel cost savings to public applicant multiplied by useful life over project cost.  Maximum 5 pts given</t>
    </r>
  </si>
  <si>
    <t>ROI = 100% - 5 pts</t>
  </si>
  <si>
    <t>ROI = 75-99% - 4 pts</t>
  </si>
  <si>
    <t>ROI = 50-74% - 3 pts</t>
  </si>
  <si>
    <t>ROI = 25-49% - 2 pts</t>
  </si>
  <si>
    <t>ROI = 0-24% - 1 pts</t>
  </si>
  <si>
    <t>Environmental benefits</t>
  </si>
  <si>
    <t>Q5</t>
  </si>
  <si>
    <r>
      <t xml:space="preserve">What is the emission reduction total from the proposed project? </t>
    </r>
    <r>
      <rPr>
        <sz val="10"/>
        <color theme="1"/>
        <rFont val="Franklin Gothic Book"/>
        <family val="2"/>
      </rPr>
      <t xml:space="preserve">Please give an average for the ast 3 years.  CAA = sum of reduction of all criterion air pollutant emissions in CMAQ emissions calculator toolkit multiplied by useful life. Please use FHWA CMAQ calculator located here: </t>
    </r>
    <r>
      <rPr>
        <sz val="10"/>
        <color theme="6"/>
        <rFont val="Franklin Gothic Book"/>
        <family val="2"/>
      </rPr>
      <t xml:space="preserve">https://www.fhwa.dot.gov/environment/air_quality/cmaq/toolkit/index.cfm </t>
    </r>
    <r>
      <rPr>
        <sz val="10"/>
        <color theme="1"/>
        <rFont val="Franklin Gothic Book"/>
        <family val="2"/>
      </rPr>
      <t xml:space="preserve">  Maximum 8 pts given.</t>
    </r>
  </si>
  <si>
    <t>Tons per useful life is greater than 3 – 8 pts</t>
  </si>
  <si>
    <t>Tons per useful life is between 2-2.9 – 6 pts</t>
  </si>
  <si>
    <t>Tons per useful life is between 1-1.9 – 4 pts</t>
  </si>
  <si>
    <t>Tons per useful life is between 0-0.9 – 2 pts</t>
  </si>
  <si>
    <t>Q6</t>
  </si>
  <si>
    <r>
      <t xml:space="preserve">What is the greenhouse gas emission reduction total? </t>
    </r>
    <r>
      <rPr>
        <sz val="10"/>
        <color theme="1"/>
        <rFont val="Franklin Gothic Book"/>
        <family val="2"/>
      </rPr>
      <t>Sum of GHG equivalents reduced/year multiplied by useful life.  Please give an average for the ast 3 years.  Maximum 9 pts given.</t>
    </r>
  </si>
  <si>
    <t>Tons per useful life &gt; greater than 500 tons – 9 pts</t>
  </si>
  <si>
    <t>Tons per useful life is between 400-499 – 8 pts</t>
  </si>
  <si>
    <t>Tons per useful life is between 300-399 – 6 pts</t>
  </si>
  <si>
    <t>Tons per useful life is between 200-299 – 4 pts</t>
  </si>
  <si>
    <t>Tons per useful life is between 100-199 – 2 pts</t>
  </si>
  <si>
    <t>Q7</t>
  </si>
  <si>
    <r>
      <t xml:space="preserve">What is the greenhouse gas emission reduction total? </t>
    </r>
    <r>
      <rPr>
        <sz val="10"/>
        <color theme="1"/>
        <rFont val="Franklin Gothic Book"/>
        <family val="2"/>
      </rPr>
      <t>Sum of GHG equivalents reduced/year multiplied by useful life.  Maximum 10 pts given.</t>
    </r>
  </si>
  <si>
    <t>CMAQ cost per kilogram is less than $1,000 – 10 pts</t>
  </si>
  <si>
    <t>CMAQ cost per kilogram is between $1,001-$2,500 – 8 pts</t>
  </si>
  <si>
    <t>CMAQ cost per kilogram is between $2,501-$5,000 – 6 pts</t>
  </si>
  <si>
    <t>CMAQ cost per kilogram is between $5,001-$10,000 – 4 pts</t>
  </si>
  <si>
    <t>CMAQ cost per kilogram is greater than $10,001 – 2 pts</t>
  </si>
  <si>
    <t>Local / Regional Plans + Policy Support</t>
  </si>
  <si>
    <t>Q8</t>
  </si>
  <si>
    <r>
      <t xml:space="preserve">What is the extent to which the applicant has embraced air quality and energy efficiency improvements in operations, community plans, policies, and/or programs? </t>
    </r>
    <r>
      <rPr>
        <sz val="10"/>
        <color theme="1"/>
        <rFont val="Franklin Gothic Book"/>
        <family val="2"/>
      </rPr>
      <t>Such items may include has a Green Fleets Plan, Idle Reduction Ordinance, Education and Incentives Programs for Residents and Businesses, Urban Forestry Plan, Energy Efficiency, Green Building Standards or related documents.  Maximum 5 pts given.</t>
    </r>
  </si>
  <si>
    <t>Local public agency has all of the above – 5 pts</t>
  </si>
  <si>
    <t>One – 1 pt</t>
  </si>
  <si>
    <t>Three or more, but not all – 3 pts</t>
  </si>
  <si>
    <t>None – 0 pts</t>
  </si>
  <si>
    <t>Two – 2 pts</t>
  </si>
  <si>
    <t>Q9</t>
  </si>
  <si>
    <r>
      <t xml:space="preserve">What does the applicant do for community air quality education and promotion? </t>
    </r>
    <r>
      <rPr>
        <sz val="10"/>
        <color theme="1"/>
        <rFont val="Franklin Gothic Book"/>
        <family val="2"/>
      </rPr>
      <t xml:space="preserve">  Maximum 4 pts given.</t>
    </r>
  </si>
  <si>
    <t>Applicant initiates education, outreach, and awareness of air quality related activities, behaviors, etc. (at least annual newsletter, water bill inserts, or e-blasts over 3 year prior) – 4 pts</t>
  </si>
  <si>
    <t>Applicant is not involved in these activities – 0 pts</t>
  </si>
  <si>
    <t>Q10</t>
  </si>
  <si>
    <r>
      <t>What does the applicant do to support a Transit Asset Management Plan, or priority alternative fuel corridors, or education project implements strategies identified in 2040 Implementation Matrix?</t>
    </r>
    <r>
      <rPr>
        <sz val="10"/>
        <rFont val="Franklin Gothic Book"/>
        <family val="2"/>
      </rPr>
      <t xml:space="preserve">    Maximum 5 pts given.  Choose one:</t>
    </r>
  </si>
  <si>
    <t>Alternative fuel corridors</t>
  </si>
  <si>
    <t>Transit asset management</t>
  </si>
  <si>
    <t>Project is within 5 miles of a national priority alternative fuel corridor –5 pts</t>
  </si>
  <si>
    <t>Vehicle replacement is in regional TAM or applicable planning document and near end of federal useful life – 5 pts</t>
  </si>
  <si>
    <t>Project is beyond 5 miles of a national priority alternative fuel corridor – 0 pts</t>
  </si>
  <si>
    <t>Education</t>
  </si>
  <si>
    <t>Vehicle replacement is not in regional TAM or applicable planning document and/or is not near end of federal useful life – 0 pts</t>
  </si>
  <si>
    <t>Education activities included in the 2040 Plan Implement Matrix – 5 pts</t>
  </si>
  <si>
    <t>Education activities not included in the 2040 Plan Implement Matrix – 0 pts</t>
  </si>
  <si>
    <t>Partnerships / Collaborations</t>
  </si>
  <si>
    <t>Q11</t>
  </si>
  <si>
    <r>
      <t xml:space="preserve">What partnerships is the applicant involved in? </t>
    </r>
    <r>
      <rPr>
        <sz val="10"/>
        <color theme="1"/>
        <rFont val="Franklin Gothic Book"/>
        <family val="2"/>
      </rPr>
      <t>Partnerships may include participation in Regional Air Quality Initiatives such as NWI Green Fleets, NWI Partners for Clean Air, Green Building Council, or South Shore Clean Cities.  Maximum 5 pts given.</t>
    </r>
  </si>
  <si>
    <t>Project sponsor is active member in more than one group above – 5 pts</t>
  </si>
  <si>
    <t>Project sponsor is active member in one group above – 3 pts</t>
  </si>
  <si>
    <t>Project sponsor is not active in these groups – 0 pts</t>
  </si>
  <si>
    <t>Q12</t>
  </si>
  <si>
    <r>
      <rPr>
        <b/>
        <sz val="10"/>
        <rFont val="Franklin Gothic Book"/>
        <family val="2"/>
      </rPr>
      <t xml:space="preserve">In the 2026 calendar year, how often has your community participated in NIRPC official business?  </t>
    </r>
    <r>
      <rPr>
        <sz val="10"/>
        <rFont val="Franklin Gothic Book"/>
        <family val="2"/>
      </rPr>
      <t xml:space="preserve">This includes Commission or Executive Board and supporting committee meetings.   Maximum 8 pts given. </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</si>
  <si>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</si>
  <si>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</si>
  <si>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Q13</t>
  </si>
  <si>
    <r>
      <t>How has the applicant readied the procurement of this project? Choose one</t>
    </r>
    <r>
      <rPr>
        <sz val="10"/>
        <color theme="1"/>
        <rFont val="Franklin Gothic Book"/>
        <family val="2"/>
      </rPr>
      <t>.  Maximum 5 pts given.</t>
    </r>
  </si>
  <si>
    <t>Vehicles or certified retrofit equipment meeting specifications for the project are on existing Quantity Purchase Agreements or have competitive procurement documentation examples from other jurisdictions are provided – 5 pts</t>
  </si>
  <si>
    <t>If a public partnership (ie: school bus or non-LPA public entity) a cooperative agreement with LPA to apply and manage the project has been secured – 5 pts</t>
  </si>
  <si>
    <t>Infrastructure or TSE Project is to be installed on public property – 5 pts</t>
  </si>
  <si>
    <t>If education project, all promotional items are identified specifically in the application – 5 pts</t>
  </si>
  <si>
    <t>No Public Private Partnerships with pre-identified private partner will be allowed.  These must be competitively procured – 0 pts</t>
  </si>
  <si>
    <t>Q14</t>
  </si>
  <si>
    <r>
      <t>How has the applicant readied the project for operation?</t>
    </r>
    <r>
      <rPr>
        <sz val="10"/>
        <color theme="1"/>
        <rFont val="Franklin Gothic Book"/>
        <family val="2"/>
      </rPr>
      <t xml:space="preserve">  Maximum 4 pts given.</t>
    </r>
  </si>
  <si>
    <t>Fuel purchasing plan or infrastructure is in place to support alternative fuel vehicles, or all vehicles – 4 pts</t>
  </si>
  <si>
    <t>No fuel purchasing plan or infrastructure is in place to support alternative fuel vehicles, or all vehicles – 0 pts</t>
  </si>
  <si>
    <t>Q15</t>
  </si>
  <si>
    <r>
      <t>What investment has the applicant made in safety training for alternative fuels and infrastructure, or public education on health risk during air quality action days?</t>
    </r>
    <r>
      <rPr>
        <sz val="10"/>
        <color theme="1"/>
        <rFont val="Franklin Gothic Book"/>
        <family val="2"/>
      </rPr>
      <t xml:space="preserve"> </t>
    </r>
    <r>
      <rPr>
        <b/>
        <sz val="10"/>
        <color theme="1"/>
        <rFont val="Franklin Gothic Book"/>
        <family val="2"/>
      </rPr>
      <t xml:space="preserve"> </t>
    </r>
    <r>
      <rPr>
        <sz val="10"/>
        <color theme="1"/>
        <rFont val="Franklin Gothic Book"/>
        <family val="2"/>
      </rPr>
      <t>Maximum 4 pts given.</t>
    </r>
  </si>
  <si>
    <t>If alternative fuel project applicant engages in alternative fuel or electric vehicle or infrastructure safety training for maintenance workers – 4 pts</t>
  </si>
  <si>
    <t>If non-alternative fuel project, applicant demonstrates commitment to promoting public information on health and air quality action days – 4 pts</t>
  </si>
  <si>
    <t>Applicant is not or will not be involved in these activities – 0 pts</t>
  </si>
  <si>
    <t>Social equity</t>
  </si>
  <si>
    <t>Q16</t>
  </si>
  <si>
    <r>
      <t xml:space="preserve">What are the emission reductions benefit traditionally underserved populations? </t>
    </r>
    <r>
      <rPr>
        <sz val="10"/>
        <color theme="1"/>
        <rFont val="Franklin Gothic Book"/>
        <family val="2"/>
      </rPr>
      <t>Please see traditionally underserved population map for reference.  Maximum 4 pts given.</t>
    </r>
  </si>
  <si>
    <t>Q17</t>
  </si>
  <si>
    <r>
      <t xml:space="preserve">How does the project reduce exposure of sensitive populations to diesel vehicle emissions?  </t>
    </r>
    <r>
      <rPr>
        <sz val="10"/>
        <color theme="1"/>
        <rFont val="Franklin Gothic Book"/>
        <family val="2"/>
      </rPr>
      <t>Maximum 5 pts given.</t>
    </r>
  </si>
  <si>
    <t>Number of Schools, senior centers/nursing homes, hospitals, and recreational facilities within half mile of transit or school bus route, fueling station or idling location, or planned public education events &gt; 10 – 5 pts</t>
  </si>
  <si>
    <t>Number of Schools, senior centers/nursing homes, hospitals, and recreational facilities within half mile of transit or school bus route, fueling station or idling location, or planned public education events 8-10 – 4 pts</t>
  </si>
  <si>
    <t>Number of Schools, senior centers/nursing homes, hospitals, and recreational facilities within half mile of transit or school bus route, fueling station or idling location, or planned public education events 4-7 – 3 pts</t>
  </si>
  <si>
    <t>Number of Schools, senior centers/nursing homes, hospitals, and recreational facilities within half mile of transit or school bus route, fueling station or idling location, or planned public education events 2-3 – 2 pts</t>
  </si>
  <si>
    <t>Number of Schools, senior centers/nursing homes, hospitals, and recreational facilities within half mile of transit or school bus route, fueling station or idling location, or planned public education events 1 – 1 pt</t>
  </si>
  <si>
    <t>Q18</t>
  </si>
  <si>
    <t>Not applicable</t>
  </si>
  <si>
    <t>Local's Preference (for information only)</t>
  </si>
  <si>
    <t>Q19</t>
  </si>
  <si>
    <t>Q20</t>
  </si>
  <si>
    <r>
      <t xml:space="preserve">Would a smaller federal funding amount than requested be acceptable while maintaining the original intent of the project?  If yes, please define smaller meaningful limits, size, service level, phases, or scopes along with the cost for each.  ▼  </t>
    </r>
    <r>
      <rPr>
        <sz val="10"/>
        <color theme="1"/>
        <rFont val="Franklin Gothic Book"/>
        <family val="2"/>
      </rPr>
      <t>Please continue on a seperate document if you need more space</t>
    </r>
  </si>
  <si>
    <t>(y/n)</t>
  </si>
  <si>
    <t>Sum:</t>
  </si>
  <si>
    <t>New DES Number Requests</t>
  </si>
  <si>
    <t>Please fill out shaded boxes only</t>
  </si>
  <si>
    <t>Date:</t>
  </si>
  <si>
    <r>
      <t xml:space="preserve">DES#'s </t>
    </r>
    <r>
      <rPr>
        <sz val="10"/>
        <rFont val="Franklin Gothic Book"/>
        <family val="2"/>
      </rPr>
      <t>(to be filled out by INDOT)</t>
    </r>
  </si>
  <si>
    <t>Field Number</t>
  </si>
  <si>
    <t>Required?</t>
  </si>
  <si>
    <t>Field Name</t>
  </si>
  <si>
    <t>Project</t>
  </si>
  <si>
    <t>0a</t>
  </si>
  <si>
    <t>Y</t>
  </si>
  <si>
    <t>Requesting Public Agency</t>
  </si>
  <si>
    <t>0b</t>
  </si>
  <si>
    <t>N</t>
  </si>
  <si>
    <t>MPO Planning Area</t>
  </si>
  <si>
    <t>0c</t>
  </si>
  <si>
    <t>Urban Area</t>
  </si>
  <si>
    <t>0d</t>
  </si>
  <si>
    <t>ERC (name)</t>
  </si>
  <si>
    <t>0e</t>
  </si>
  <si>
    <t>ERC phone Number</t>
  </si>
  <si>
    <t>0f</t>
  </si>
  <si>
    <t>ERC email address</t>
  </si>
  <si>
    <t>1a</t>
  </si>
  <si>
    <t>Project Title</t>
  </si>
  <si>
    <t>1b</t>
  </si>
  <si>
    <t>TIP Reference</t>
  </si>
  <si>
    <t>2a</t>
  </si>
  <si>
    <t>Road</t>
  </si>
  <si>
    <t>2b</t>
  </si>
  <si>
    <t>Road Functional Class</t>
  </si>
  <si>
    <t>3a</t>
  </si>
  <si>
    <t>INDOT District #</t>
  </si>
  <si>
    <t>3b</t>
  </si>
  <si>
    <t>INDOT District Name</t>
  </si>
  <si>
    <t>INDOT</t>
  </si>
  <si>
    <t>4a</t>
  </si>
  <si>
    <t>INDOT Sub-District #</t>
  </si>
  <si>
    <t>4b</t>
  </si>
  <si>
    <t>INDOT Sub-District Name</t>
  </si>
  <si>
    <t>5a</t>
  </si>
  <si>
    <t>County #</t>
  </si>
  <si>
    <t>5b</t>
  </si>
  <si>
    <t>County Name</t>
  </si>
  <si>
    <t>Cong Dist</t>
  </si>
  <si>
    <t>Town/City</t>
  </si>
  <si>
    <t>Location</t>
  </si>
  <si>
    <t>8a</t>
  </si>
  <si>
    <t>Begin Latitude</t>
  </si>
  <si>
    <t>Latatude/Longitude must be in degrees/minutes/seconds format</t>
  </si>
  <si>
    <t>Begin Longitude</t>
  </si>
  <si>
    <t>https://www.gps-coordinates.net/gps-coordinates-converter</t>
  </si>
  <si>
    <t>End Latitude</t>
  </si>
  <si>
    <t>End Longitude</t>
  </si>
  <si>
    <t>9a</t>
  </si>
  <si>
    <t>Work Description  (General, Text)</t>
  </si>
  <si>
    <t xml:space="preserve">9c:  </t>
  </si>
  <si>
    <t>Work Category Names</t>
  </si>
  <si>
    <t xml:space="preserve">9e:  </t>
  </si>
  <si>
    <t>Work Type Names</t>
  </si>
  <si>
    <t>Access Control ROW</t>
  </si>
  <si>
    <t>New Bridge Construction </t>
  </si>
  <si>
    <t>Added Travel Lanes</t>
  </si>
  <si>
    <t>Bridge Rehabilitation</t>
  </si>
  <si>
    <t>Airport Grant</t>
  </si>
  <si>
    <t>Bridge Replacement </t>
  </si>
  <si>
    <t>9b</t>
  </si>
  <si>
    <t>Work Category Code</t>
  </si>
  <si>
    <t>Environmental Mitigation</t>
  </si>
  <si>
    <t>New Construction / Added Lanes </t>
  </si>
  <si>
    <t>9c</t>
  </si>
  <si>
    <t>Work Category Name</t>
  </si>
  <si>
    <t>Forest Land Project</t>
  </si>
  <si>
    <t>Pavement Rehabilitation</t>
  </si>
  <si>
    <t>(see list at the right)</t>
  </si>
  <si>
    <t>Geologic (Erosion / Landslide Control)</t>
  </si>
  <si>
    <t>9d</t>
  </si>
  <si>
    <t>Work Type Code</t>
  </si>
  <si>
    <t xml:space="preserve">Guardrail Improvement </t>
  </si>
  <si>
    <t>Pavement Replacement</t>
  </si>
  <si>
    <t>9e</t>
  </si>
  <si>
    <t>Work Type Name</t>
  </si>
  <si>
    <t>Interchange Modification</t>
  </si>
  <si>
    <t>Intersection Improvement</t>
  </si>
  <si>
    <t>Roadside Maintenance </t>
  </si>
  <si>
    <t>Length</t>
  </si>
  <si>
    <t>Lighting (new/modernization)</t>
  </si>
  <si>
    <t>Intersection Improvements</t>
  </si>
  <si>
    <t>Existing Through Lanes</t>
  </si>
  <si>
    <t>Local Bridge Inspection</t>
  </si>
  <si>
    <t>Interchange Work</t>
  </si>
  <si>
    <t>12a</t>
  </si>
  <si>
    <t>ADT</t>
  </si>
  <si>
    <t xml:space="preserve">Local Bridge  </t>
  </si>
  <si>
    <t>Guardrail </t>
  </si>
  <si>
    <t>12b</t>
  </si>
  <si>
    <t>ADT Date</t>
  </si>
  <si>
    <t>Local Other Type</t>
  </si>
  <si>
    <t>Safety Improvements</t>
  </si>
  <si>
    <t>13a</t>
  </si>
  <si>
    <t>Companions?</t>
  </si>
  <si>
    <t xml:space="preserve">Local Road </t>
  </si>
  <si>
    <t>Culverts-Small Structure</t>
  </si>
  <si>
    <t>13b</t>
  </si>
  <si>
    <t>Companion Details</t>
  </si>
  <si>
    <t>Local Safety</t>
  </si>
  <si>
    <t>Miscellaneous</t>
  </si>
  <si>
    <t>Remarks</t>
  </si>
  <si>
    <t>Local Transportation Alternatives</t>
  </si>
  <si>
    <t>Transit </t>
  </si>
  <si>
    <t>Contains Bridge Project?</t>
  </si>
  <si>
    <t>Major Bridge (Rehabilitation)</t>
  </si>
  <si>
    <t>15a</t>
  </si>
  <si>
    <t>NBI number</t>
  </si>
  <si>
    <t>Major Bridge (New Bridge/Grade Separation)</t>
  </si>
  <si>
    <t>Railroad Involvement?</t>
  </si>
  <si>
    <t>Major Pavement Project (Non-NHS)</t>
  </si>
  <si>
    <t>Roadway Projects (Reserved)</t>
  </si>
  <si>
    <t>NEPA Environmental Study</t>
  </si>
  <si>
    <t>Construction Projects</t>
  </si>
  <si>
    <t>New Road Construction</t>
  </si>
  <si>
    <t>19a</t>
  </si>
  <si>
    <t>Date to begin Consultant Selection</t>
  </si>
  <si>
    <t>Non-Highway CMAQ</t>
  </si>
  <si>
    <t>19b</t>
  </si>
  <si>
    <t>Red Flag Completed?</t>
  </si>
  <si>
    <t xml:space="preserve">Non-Highway Demonstration/Earmark </t>
  </si>
  <si>
    <t>19c</t>
  </si>
  <si>
    <t>NEPA Finding</t>
  </si>
  <si>
    <t>Other Type</t>
  </si>
  <si>
    <t>19d</t>
  </si>
  <si>
    <t>Design Approval</t>
  </si>
  <si>
    <t>Pavement Markings</t>
  </si>
  <si>
    <t>19e</t>
  </si>
  <si>
    <t>ROW Clear date (est)</t>
  </si>
  <si>
    <t>Planning/Feasibility/Corridor Study</t>
  </si>
  <si>
    <t>19f</t>
  </si>
  <si>
    <t>Clear for Letting</t>
  </si>
  <si>
    <t>Rail Grant</t>
  </si>
  <si>
    <t>19g</t>
  </si>
  <si>
    <t>Letting (est)</t>
  </si>
  <si>
    <t>Railroad Grade Crossing</t>
  </si>
  <si>
    <t>Total Project Cost</t>
  </si>
  <si>
    <t>Sight Distance Correction</t>
  </si>
  <si>
    <t>Federal Fund Type</t>
  </si>
  <si>
    <t>Signal (New/Moderization)</t>
  </si>
  <si>
    <t>Federal Fund Amount</t>
  </si>
  <si>
    <t>Signs (New/Moderization)</t>
  </si>
  <si>
    <t>Non-Federal Fund Amount</t>
  </si>
  <si>
    <t>Small Town Reconstruction</t>
  </si>
  <si>
    <t>Percentage</t>
  </si>
  <si>
    <t>Trail Project</t>
  </si>
  <si>
    <t>PE</t>
  </si>
  <si>
    <t>PE--Total $</t>
  </si>
  <si>
    <t>Transit Capital</t>
  </si>
  <si>
    <t>PE--Federal $</t>
  </si>
  <si>
    <t>Transit Operating</t>
  </si>
  <si>
    <t>PE Year (CY)</t>
  </si>
  <si>
    <t>Transit Planning</t>
  </si>
  <si>
    <t>ROW</t>
  </si>
  <si>
    <t>ROW--Total $  LI&amp;D Only</t>
  </si>
  <si>
    <t>Unified Planning Work Program</t>
  </si>
  <si>
    <t>ROW--Federal $  LI&amp;D Only</t>
  </si>
  <si>
    <t>ROW Year (CY) LI&amp;D Only</t>
  </si>
  <si>
    <t>CN/CE</t>
  </si>
  <si>
    <t>CN/CE--Total $</t>
  </si>
  <si>
    <t>CN/CE--Federal $</t>
  </si>
  <si>
    <t>CN/CE Year  (CY)</t>
  </si>
  <si>
    <t>MPO Contact Information</t>
  </si>
  <si>
    <t>24a</t>
  </si>
  <si>
    <t>MPO Name</t>
  </si>
  <si>
    <t>24b</t>
  </si>
  <si>
    <t>MPO Address</t>
  </si>
  <si>
    <t>6100 Southport</t>
  </si>
  <si>
    <t>24c</t>
  </si>
  <si>
    <t>MPO Telephone</t>
  </si>
  <si>
    <t>219-763-6060</t>
  </si>
  <si>
    <t>24d</t>
  </si>
  <si>
    <t>MPO Fax</t>
  </si>
  <si>
    <t>24e</t>
  </si>
  <si>
    <t>MPO email</t>
  </si>
  <si>
    <t>cbradsky@nirpc.org</t>
  </si>
  <si>
    <t>24f</t>
  </si>
  <si>
    <t>MPO Contact</t>
  </si>
  <si>
    <t>Charles Bradsky</t>
  </si>
  <si>
    <t>MPO Recommends Approval?</t>
  </si>
  <si>
    <t>Comments</t>
  </si>
  <si>
    <t>2026 NOFA Review &amp; Checklist</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</si>
  <si>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</si>
  <si>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</si>
  <si>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</si>
  <si>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</si>
  <si>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</si>
  <si>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</si>
  <si>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</si>
  <si>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</si>
  <si>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</si>
  <si>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</si>
  <si>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</si>
  <si>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</si>
  <si>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</si>
  <si>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</si>
  <si>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</si>
  <si>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If you are applying for HSIP funding, please include a completed Traffic Safety Asset Management (TSAM) Scoresheet from INDOT (https://www.in.gov/indot/traffic-engineering/traffic-guidance-documents/).</t>
  </si>
  <si>
    <t>Also include the following:</t>
  </si>
  <si>
    <t>Commitment of maintenance of HSIP installation by the LPA</t>
  </si>
  <si>
    <t>Commitment by ERC and one Emergency Director (Fire/Police Chief) to participate in Road Safety Audit sponsored by NIRPC (if already haven't participated in one).</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</si>
  <si>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</si>
  <si>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</si>
  <si>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</si>
  <si>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</si>
  <si>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</si>
  <si>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d</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</si>
  <si>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</si>
  <si>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</si>
  <si>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</si>
  <si>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</si>
  <si>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</si>
  <si>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</si>
  <si>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</si>
  <si>
    <t>100% of vehicle operation for project is within traditionally underserved areas, or fueling station/TSE and vehicle operation is within traditionally underserved area. Education Project is wholly within traditionally underserved Area. 4 pts</t>
  </si>
  <si>
    <t>75-99% of vehicle operation for project is within traditionally underserved areas, or fueling station/TSE and vehicle operation is within traditionally underserved area. Education Project is wholly within traditionally underserved Area. 3 pts</t>
  </si>
  <si>
    <t>50-74% of vehicle operation for project is within traditionally underserved areas, or fueling station/TSE and vehicle operation is within traditionally underserved area. Education Project is wholly within traditionally underserved Area. 2 pts</t>
  </si>
  <si>
    <t>25-49% of vehicle operation for project is within traditionally underserved areas, or fueling station/TSE and vehicle operation is within traditionally underserved area. Education Project is wholly within traditionally underserved Area. 2 pts</t>
  </si>
  <si>
    <t>Less than 24% of vehicle operation for project is within traditionally underserved areas, or fueling station/TSE and vehicle operation is within traditionally underserved area. Education Project is wholly within traditionally underserved Area. 0 pts</t>
  </si>
  <si>
    <t>If the LPA is submitting more than one project; please rank this project (to the other projects submitted) in the order of importance by the LPA  (1 - Highest priority; 2 - 2nd highest; 3 - 3rd highest; ect.)</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</si>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</sst>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0.0%"/>
    <numFmt numFmtId="166" formatCode="[$-F800]dddd\,\ mmmm\ dd\,\ yyyy"/>
    <numFmt numFmtId="167" formatCode="_(&quot;$&quot;* #,##0_);_(&quot;$&quot;* \(#,##0\);_(&quot;$&quot;* &quot;-&quot;?_);_(@_)"/>
    <numFmt numFmtId="168" formatCode="_(&quot;$&quot;* #,##0_);_(&quot;$&quot;* \(#,##0\);_(&quot;$&quot;* &quot;-&quot;???_);_(@_)"/>
    <numFmt numFmtId="169" formatCode="[$-409]d\-mmm\-yy;@"/>
    <numFmt numFmtId="170" formatCode="_(* #,##0_);_(* \(#,##0\);_(* &quot;-&quot;??_);_(@_)"/>
    <numFmt numFmtId="171" formatCode="[&lt;=9999999]###\-####;\(###\)\ ###\-####"/>
  </numFmts>
  <fonts count="90">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sz val="11"/>
      <color theme="1"/>
      <name val="Arial"/>
      <family val="2"/>
      <scheme val="minor"/>
    </font>
    <font>
      <b/>
      <sz val="11"/>
      <color theme="1"/>
      <name val="Arial"/>
      <family val="2"/>
      <scheme val="minor"/>
    </font>
    <font>
      <b/>
      <sz val="10"/>
      <color theme="1"/>
      <name val="Arial"/>
      <family val="2"/>
      <scheme val="minor"/>
    </font>
    <font>
      <i/>
      <sz val="10"/>
      <color theme="1"/>
      <name val="Arial"/>
      <family val="2"/>
      <scheme val="minor"/>
    </font>
    <font>
      <sz val="10"/>
      <color theme="0"/>
      <name val="Arial (Body)_x0000_"/>
    </font>
    <font>
      <sz val="10"/>
      <color theme="0"/>
      <name val="Arial"/>
      <family val="2"/>
      <scheme val="minor"/>
    </font>
    <font>
      <sz val="10"/>
      <color theme="1"/>
      <name val="Arial"/>
      <family val="2"/>
      <scheme val="minor"/>
    </font>
    <font>
      <b/>
      <sz val="10"/>
      <color theme="0"/>
      <name val="Arial"/>
      <family val="2"/>
      <scheme val="minor"/>
    </font>
    <font>
      <i/>
      <sz val="9"/>
      <color theme="1"/>
      <name val="Arial"/>
      <family val="2"/>
      <scheme val="minor"/>
    </font>
    <font>
      <i/>
      <sz val="10"/>
      <color theme="0"/>
      <name val="Arial"/>
      <family val="2"/>
      <scheme val="minor"/>
    </font>
    <font>
      <sz val="10"/>
      <name val="Arial"/>
      <family val="2"/>
      <scheme val="minor"/>
    </font>
    <font>
      <b/>
      <sz val="12"/>
      <color theme="1"/>
      <name val="Arial"/>
      <family val="2"/>
      <scheme val="minor"/>
    </font>
    <font>
      <b/>
      <sz val="20"/>
      <color theme="1"/>
      <name val="Arial"/>
      <family val="2"/>
      <scheme val="minor"/>
    </font>
    <font>
      <b/>
      <sz val="10"/>
      <name val="Arial"/>
      <family val="2"/>
      <scheme val="minor"/>
    </font>
    <font>
      <sz val="11"/>
      <color theme="1"/>
      <name val="Franklin Gothic Book"/>
      <family val="2"/>
    </font>
    <font>
      <i/>
      <sz val="11"/>
      <color theme="1"/>
      <name val="Franklin Gothic Book"/>
      <family val="2"/>
    </font>
    <font>
      <b/>
      <sz val="11"/>
      <color theme="0"/>
      <name val="Franklin Gothic Book"/>
      <family val="2"/>
    </font>
    <font>
      <sz val="11"/>
      <color theme="0"/>
      <name val="Franklin Gothic Book"/>
      <family val="2"/>
    </font>
    <font>
      <b/>
      <sz val="10"/>
      <color theme="1"/>
      <name val="Franklin Gothic Book"/>
      <family val="2"/>
    </font>
    <font>
      <sz val="10"/>
      <color theme="1"/>
      <name val="Franklin Gothic Book"/>
      <family val="2"/>
    </font>
    <font>
      <i/>
      <sz val="10"/>
      <color theme="1"/>
      <name val="Franklin Gothic Book"/>
      <family val="2"/>
    </font>
    <font>
      <sz val="10"/>
      <name val="Franklin Gothic Book"/>
      <family val="2"/>
    </font>
    <font>
      <i/>
      <sz val="10"/>
      <name val="Franklin Gothic Book"/>
      <family val="2"/>
    </font>
    <font>
      <b/>
      <sz val="18"/>
      <color theme="1"/>
      <name val="Franklin Gothic Book"/>
      <family val="2"/>
    </font>
    <font>
      <u/>
      <sz val="12"/>
      <color theme="10"/>
      <name val="Arial"/>
      <family val="2"/>
      <scheme val="minor"/>
    </font>
    <font>
      <b/>
      <sz val="12"/>
      <name val="Franklin Gothic Book"/>
      <family val="2"/>
    </font>
    <font>
      <sz val="12"/>
      <name val="Franklin Gothic Book"/>
      <family val="2"/>
    </font>
    <font>
      <b/>
      <sz val="10"/>
      <name val="Franklin Gothic Book"/>
      <family val="2"/>
    </font>
    <font>
      <b/>
      <sz val="10"/>
      <color indexed="10"/>
      <name val="Franklin Gothic Book"/>
      <family val="2"/>
    </font>
    <font>
      <b/>
      <sz val="11"/>
      <color indexed="10"/>
      <name val="Franklin Gothic Book"/>
      <family val="2"/>
    </font>
    <font>
      <b/>
      <sz val="10"/>
      <color theme="0"/>
      <name val="Franklin Gothic Book"/>
      <family val="2"/>
    </font>
    <font>
      <sz val="10"/>
      <name val="Arial"/>
      <family val="2"/>
    </font>
    <font>
      <u/>
      <sz val="10"/>
      <color theme="10"/>
      <name val="Franklin Gothic Book"/>
      <family val="2"/>
    </font>
    <font>
      <sz val="10"/>
      <color theme="0"/>
      <name val="Franklin Gothic Book"/>
      <family val="2"/>
    </font>
    <font>
      <sz val="8"/>
      <name val="Franklin Gothic Book"/>
      <family val="2"/>
    </font>
    <font>
      <b/>
      <sz val="11"/>
      <color theme="1"/>
      <name val="Franklin Gothic Book"/>
      <family val="2"/>
    </font>
    <font>
      <sz val="12"/>
      <color theme="1"/>
      <name val="Franklin Gothic Book"/>
      <family val="2"/>
    </font>
    <font>
      <b/>
      <i/>
      <sz val="10"/>
      <color theme="1"/>
      <name val="Franklin Gothic Book"/>
      <family val="2"/>
    </font>
    <font>
      <b/>
      <sz val="10"/>
      <color rgb="FFFF0000"/>
      <name val="Franklin Gothic Book"/>
      <family val="2"/>
    </font>
    <font>
      <i/>
      <sz val="8"/>
      <color theme="1"/>
      <name val="Franklin Gothic Book"/>
      <family val="2"/>
    </font>
    <font>
      <b/>
      <sz val="11"/>
      <name val="Franklin Gothic Book"/>
      <family val="2"/>
    </font>
    <font>
      <sz val="11"/>
      <name val="Arial"/>
      <family val="2"/>
      <scheme val="minor"/>
    </font>
    <font>
      <sz val="11"/>
      <name val="Franklin Gothic Book"/>
      <family val="2"/>
    </font>
    <font>
      <b/>
      <i/>
      <sz val="10"/>
      <name val="Franklin Gothic Book"/>
      <family val="2"/>
    </font>
    <font>
      <b/>
      <i/>
      <sz val="20"/>
      <color theme="7"/>
      <name val="Franklin Gothic Book"/>
      <family val="2"/>
    </font>
    <font>
      <i/>
      <sz val="11"/>
      <color rgb="FFFF0000"/>
      <name val="Franklin Gothic Book"/>
      <family val="2"/>
    </font>
    <font>
      <sz val="11"/>
      <color rgb="FF000000"/>
      <name val="Franklin Gothic Book"/>
      <family val="2"/>
    </font>
    <font>
      <b/>
      <i/>
      <sz val="11"/>
      <color theme="1"/>
      <name val="Franklin Gothic Book"/>
      <family val="2"/>
    </font>
    <font>
      <b/>
      <sz val="11"/>
      <color theme="7"/>
      <name val="Franklin Gothic Book"/>
      <family val="2"/>
    </font>
    <font>
      <i/>
      <sz val="11"/>
      <color theme="6"/>
      <name val="Franklin Gothic Book"/>
      <family val="2"/>
    </font>
    <font>
      <b/>
      <sz val="11"/>
      <color rgb="FF00B050"/>
      <name val="Franklin Gothic Book"/>
      <family val="2"/>
    </font>
    <font>
      <i/>
      <sz val="11"/>
      <name val="Franklin Gothic Book"/>
      <family val="2"/>
    </font>
    <font>
      <b/>
      <i/>
      <sz val="10"/>
      <color theme="0"/>
      <name val="Franklin Gothic Book"/>
      <family val="2"/>
    </font>
    <font>
      <b/>
      <sz val="9"/>
      <color theme="0"/>
      <name val="Franklin Gothic Book"/>
      <family val="2"/>
    </font>
    <font>
      <b/>
      <sz val="12"/>
      <color theme="0"/>
      <name val="Franklin Gothic Book"/>
      <family val="2"/>
    </font>
    <font>
      <sz val="12"/>
      <color theme="0"/>
      <name val="Franklin Gothic Book"/>
      <family val="2"/>
    </font>
    <font>
      <sz val="11"/>
      <color rgb="FFFF0000"/>
      <name val="Arial"/>
      <family val="2"/>
      <scheme val="minor"/>
    </font>
    <font>
      <b/>
      <sz val="8"/>
      <color theme="1"/>
      <name val="Franklin Gothic Book"/>
      <family val="2"/>
    </font>
    <font>
      <b/>
      <i/>
      <sz val="40"/>
      <color theme="5"/>
      <name val="Franklin Gothic Demi"/>
      <family val="2"/>
    </font>
    <font>
      <b/>
      <i/>
      <sz val="36"/>
      <color theme="5"/>
      <name val="Franklin Gothic Demi"/>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b/>
      <sz val="11"/>
      <color rgb="FF00B0F0"/>
      <name val="Franklin Gothic Book"/>
      <family val="2"/>
    </font>
    <font>
      <sz val="10"/>
      <color theme="6"/>
      <name val="Franklin Gothic Book"/>
      <family val="2"/>
    </font>
    <font>
      <b/>
      <i/>
      <sz val="18"/>
      <color theme="0"/>
      <name val="Arial"/>
      <family val="2"/>
      <scheme val="minor"/>
    </font>
    <font>
      <b/>
      <sz val="12"/>
      <color theme="1"/>
      <name val="Franklin Gothic Book"/>
      <family val="2"/>
    </font>
    <font>
      <sz val="11"/>
      <color rgb="FF0070C0"/>
      <name val="Franklin Gothic Book"/>
      <family val="2"/>
    </font>
    <font>
      <sz val="11"/>
      <color rgb="FF00B0F0"/>
      <name val="Franklin Gothic Book"/>
      <family val="2"/>
    </font>
    <font>
      <b/>
      <sz val="14"/>
      <color theme="0"/>
      <name val="Franklin Gothic Book"/>
      <family val="2"/>
    </font>
    <font>
      <b/>
      <strike/>
      <sz val="11"/>
      <color rgb="FFFF0000"/>
      <name val="Franklin Gothic Book"/>
      <family val="2"/>
    </font>
    <font>
      <b/>
      <i/>
      <sz val="11"/>
      <name val="Franklin Gothic Book"/>
      <family val="2"/>
    </font>
    <font>
      <strike/>
      <sz val="11"/>
      <color rgb="FFFF0000"/>
      <name val="Franklin Gothic Book"/>
      <family val="2"/>
    </font>
    <font>
      <b/>
      <i/>
      <sz val="12"/>
      <name val="Franklin Gothic Book"/>
      <family val="2"/>
    </font>
    <font>
      <b/>
      <sz val="10"/>
      <color rgb="FF00B050"/>
      <name val="Franklin Gothic Book"/>
      <family val="2"/>
    </font>
    <font>
      <sz val="11"/>
      <color theme="0"/>
      <name val="Arial"/>
      <family val="2"/>
      <scheme val="minor"/>
    </font>
    <font>
      <u/>
      <sz val="11"/>
      <color rgb="FF000000"/>
      <name val="Franklin Gothic Book"/>
      <family val="2"/>
    </font>
    <font>
      <u/>
      <sz val="11"/>
      <name val="Franklin Gothic Book"/>
      <family val="2"/>
    </font>
    <font>
      <i/>
      <sz val="10"/>
      <color theme="0"/>
      <name val="Franklin Gothic Book"/>
      <family val="2"/>
    </font>
    <font>
      <b/>
      <sz val="14"/>
      <color theme="1"/>
      <name val="Franklin Gothic Book"/>
      <family val="2"/>
    </font>
    <font>
      <b/>
      <sz val="18"/>
      <name val="Franklin Gothic Book"/>
      <family val="2"/>
    </font>
    <font>
      <u/>
      <sz val="11"/>
      <color theme="1"/>
      <name val="Franklin Gothic Book"/>
      <family val="2"/>
    </font>
    <font>
      <i/>
      <sz val="10"/>
      <color rgb="FF000000"/>
      <name val="Franklin Gothic Book"/>
      <family val="2"/>
    </font>
    <font>
      <vertAlign val="superscript"/>
      <sz val="11"/>
      <color theme="1"/>
      <name val="Franklin Gothic Book"/>
      <family val="2"/>
    </font>
  </fonts>
  <fills count="1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indexed="65"/>
        <bgColor theme="0" tint="-0.14993743705557422"/>
      </patternFill>
    </fill>
    <fill>
      <patternFill patternType="solid">
        <fgColor indexed="65"/>
        <bgColor theme="0"/>
      </patternFill>
    </fill>
    <fill>
      <patternFill patternType="solid">
        <fgColor auto="1"/>
        <bgColor theme="0"/>
      </patternFill>
    </fill>
  </fills>
  <borders count="302">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style="thin">
        <color rgb="FF92D050"/>
      </top>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style="medium">
        <color rgb="FFFFC000"/>
      </right>
      <top style="medium">
        <color rgb="FFFFC000"/>
      </top>
      <bottom/>
      <diagonal/>
    </border>
    <border>
      <left/>
      <right style="medium">
        <color rgb="FFFFC000"/>
      </right>
      <top/>
      <bottom/>
      <diagonal/>
    </border>
    <border>
      <left/>
      <right/>
      <top/>
      <bottom style="medium">
        <color rgb="FFFFC000"/>
      </bottom>
      <diagonal/>
    </border>
    <border>
      <left/>
      <right style="medium">
        <color rgb="FFFFC000"/>
      </right>
      <top/>
      <bottom style="medium">
        <color rgb="FFFFC000"/>
      </bottom>
      <diagonal/>
    </border>
    <border>
      <left/>
      <right/>
      <top/>
      <bottom style="thin">
        <color rgb="FF00B050"/>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top style="thin">
        <color rgb="FF92D050"/>
      </top>
      <bottom style="medium">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top style="medium">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right style="medium">
        <color rgb="FFFFC000"/>
      </right>
      <top/>
      <bottom style="thin">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style="medium">
        <color rgb="FFFFC000"/>
      </left>
      <right/>
      <top style="medium">
        <color rgb="FFFFC000"/>
      </top>
      <bottom style="medium">
        <color rgb="FF92D050"/>
      </bottom>
      <diagonal/>
    </border>
    <border>
      <left/>
      <right style="medium">
        <color rgb="FFFFC000"/>
      </right>
      <top style="medium">
        <color rgb="FFFFC000"/>
      </top>
      <bottom style="medium">
        <color rgb="FF92D050"/>
      </bottom>
      <diagonal/>
    </border>
    <border>
      <left/>
      <right style="medium">
        <color rgb="FFFFC000"/>
      </right>
      <top style="medium">
        <color rgb="FF92D050"/>
      </top>
      <bottom/>
      <diagonal/>
    </border>
    <border>
      <left style="medium">
        <color rgb="FFFFC000"/>
      </left>
      <right/>
      <top style="medium">
        <color rgb="FF92D050"/>
      </top>
      <bottom style="medium">
        <color rgb="FFFFC000"/>
      </bottom>
      <diagonal/>
    </border>
    <border>
      <left/>
      <right/>
      <top style="medium">
        <color rgb="FF92D050"/>
      </top>
      <bottom style="medium">
        <color rgb="FFFFC000"/>
      </bottom>
      <diagonal/>
    </border>
    <border>
      <left/>
      <right style="medium">
        <color rgb="FFFFC000"/>
      </right>
      <top style="medium">
        <color rgb="FF92D050"/>
      </top>
      <bottom style="medium">
        <color rgb="FFFFC000"/>
      </bottom>
      <diagonal/>
    </border>
    <border>
      <left/>
      <right/>
      <top style="medium">
        <color rgb="FFFFC000"/>
      </top>
      <bottom style="medium">
        <color rgb="FF92D050"/>
      </bottom>
      <diagonal/>
    </border>
    <border>
      <left/>
      <right style="medium">
        <color rgb="FFFFC000"/>
      </right>
      <top style="medium">
        <color rgb="FF92D050"/>
      </top>
      <bottom style="thin">
        <color rgb="FF92D050"/>
      </bottom>
      <diagonal/>
    </border>
    <border>
      <left/>
      <right style="medium">
        <color rgb="FFFFC000"/>
      </right>
      <top style="thin">
        <color rgb="FF92D050"/>
      </top>
      <bottom style="medium">
        <color rgb="FF92D050"/>
      </bottom>
      <diagonal/>
    </border>
    <border>
      <left/>
      <right style="medium">
        <color rgb="FF00B0F0"/>
      </right>
      <top/>
      <bottom style="medium">
        <color rgb="FF00B0F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style="medium">
        <color rgb="FF00B0F0"/>
      </left>
      <right style="medium">
        <color rgb="FFFFC000"/>
      </right>
      <top/>
      <bottom style="medium">
        <color rgb="FFFFC000"/>
      </bottom>
      <diagonal/>
    </border>
    <border>
      <left style="hair">
        <color rgb="FF00B050"/>
      </left>
      <right/>
      <top/>
      <bottom/>
      <diagonal/>
    </border>
    <border>
      <left/>
      <right style="hair">
        <color rgb="FF00B050"/>
      </right>
      <top style="hair">
        <color rgb="FF00B050"/>
      </top>
      <bottom/>
      <diagonal/>
    </border>
    <border>
      <left style="medium">
        <color rgb="FF00B0F0"/>
      </left>
      <right/>
      <top style="medium">
        <color rgb="FF92D050"/>
      </top>
      <bottom/>
      <diagonal/>
    </border>
    <border>
      <left style="medium">
        <color rgb="FF00B0F0"/>
      </left>
      <right/>
      <top style="thin">
        <color rgb="FF00B050"/>
      </top>
      <bottom style="thin">
        <color rgb="FF00B050"/>
      </bottom>
      <diagonal/>
    </border>
    <border>
      <left/>
      <right style="medium">
        <color rgb="FF00B0F0"/>
      </right>
      <top style="thin">
        <color rgb="FF00B050"/>
      </top>
      <bottom style="thin">
        <color rgb="FF00B050"/>
      </bottom>
      <diagonal/>
    </border>
    <border>
      <left style="medium">
        <color rgb="FF00B0F0"/>
      </left>
      <right/>
      <top/>
      <bottom style="thin">
        <color rgb="FF00B0F0"/>
      </bottom>
      <diagonal/>
    </border>
    <border>
      <left/>
      <right/>
      <top/>
      <bottom style="thin">
        <color rgb="FF00B0F0"/>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right style="medium">
        <color rgb="FF00B0F0"/>
      </right>
      <top style="medium">
        <color rgb="FF00B0F0"/>
      </top>
      <bottom style="thin">
        <color rgb="FF00B0F0"/>
      </bottom>
      <diagonal/>
    </border>
    <border>
      <left style="medium">
        <color rgb="FF00B0F0"/>
      </left>
      <right/>
      <top style="thin">
        <color rgb="FF00B0F0"/>
      </top>
      <bottom style="thin">
        <color rgb="FF00B0F0"/>
      </bottom>
      <diagonal/>
    </border>
    <border>
      <left/>
      <right/>
      <top style="thin">
        <color rgb="FF00B0F0"/>
      </top>
      <bottom style="thin">
        <color rgb="FF00B0F0"/>
      </bottom>
      <diagonal/>
    </border>
    <border>
      <left/>
      <right style="medium">
        <color rgb="FF00B0F0"/>
      </right>
      <top style="thin">
        <color rgb="FF00B0F0"/>
      </top>
      <bottom style="thin">
        <color rgb="FF00B0F0"/>
      </bottom>
      <diagonal/>
    </border>
    <border>
      <left/>
      <right/>
      <top style="thin">
        <color rgb="FF00B0F0"/>
      </top>
      <bottom/>
      <diagonal/>
    </border>
    <border>
      <left/>
      <right style="medium">
        <color rgb="FF00B0F0"/>
      </right>
      <top style="thin">
        <color rgb="FF00B0F0"/>
      </top>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style="medium">
        <color rgb="FF00B0F0"/>
      </left>
      <right/>
      <top style="thin">
        <color rgb="FF00B0F0"/>
      </top>
      <bottom/>
      <diagonal/>
    </border>
    <border>
      <left style="medium">
        <color rgb="FF00B0F0"/>
      </left>
      <right style="medium">
        <color rgb="FF00B0F0"/>
      </right>
      <top style="thin">
        <color rgb="FF00B0F0"/>
      </top>
      <bottom style="thin">
        <color rgb="FF00B0F0"/>
      </bottom>
      <diagonal/>
    </border>
    <border>
      <left style="thin">
        <color rgb="FF92D050"/>
      </left>
      <right/>
      <top style="thin">
        <color rgb="FF92D050"/>
      </top>
      <bottom/>
      <diagonal/>
    </border>
    <border>
      <left style="thin">
        <color rgb="FF92D050"/>
      </left>
      <right/>
      <top/>
      <bottom style="thin">
        <color rgb="FF92D050"/>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auto="1"/>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auto="1"/>
      </left>
      <right style="thin">
        <color auto="1"/>
      </right>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hair">
        <color rgb="FF92D050"/>
      </right>
      <top style="medium">
        <color rgb="FF92D050"/>
      </top>
      <bottom/>
      <diagonal/>
    </border>
    <border>
      <left style="hair">
        <color rgb="FF92D050"/>
      </left>
      <right style="hair">
        <color rgb="FF92D050"/>
      </right>
      <top style="medium">
        <color rgb="FF92D050"/>
      </top>
      <bottom/>
      <diagonal/>
    </border>
    <border>
      <left style="medium">
        <color rgb="FF00B0F0"/>
      </left>
      <right style="medium">
        <color rgb="FF00B0F0"/>
      </right>
      <top/>
      <bottom style="thin">
        <color rgb="FF00B0F0"/>
      </bottom>
      <diagonal/>
    </border>
    <border>
      <left/>
      <right style="medium">
        <color rgb="FF00B0F0"/>
      </right>
      <top/>
      <bottom style="thin">
        <color rgb="FF00B0F0"/>
      </bottom>
      <diagonal/>
    </border>
    <border>
      <left style="medium">
        <color rgb="FF00B0F0"/>
      </left>
      <right style="medium">
        <color rgb="FF00B0F0"/>
      </right>
      <top style="thin">
        <color rgb="FF00B0F0"/>
      </top>
      <bottom/>
      <diagonal/>
    </border>
    <border>
      <left/>
      <right style="medium">
        <color rgb="FF00B0F0"/>
      </right>
      <top style="thin">
        <color rgb="FF00B0F0"/>
      </top>
      <bottom style="medium">
        <color rgb="FF00B0F0"/>
      </bottom>
      <diagonal/>
    </border>
    <border>
      <left style="thin">
        <color rgb="FF00B0F0"/>
      </left>
      <right/>
      <top/>
      <bottom style="thin">
        <color rgb="FF00B0F0"/>
      </bottom>
      <diagonal/>
    </border>
    <border>
      <left style="thin">
        <color rgb="FF00B0F0"/>
      </left>
      <right/>
      <top style="thin">
        <color rgb="FF00B0F0"/>
      </top>
      <bottom style="thin">
        <color rgb="FF00B0F0"/>
      </bottom>
      <diagonal/>
    </border>
    <border>
      <left style="hair">
        <color rgb="FF92D050"/>
      </left>
      <right style="hair">
        <color rgb="FF92D050"/>
      </right>
      <top style="thin">
        <color rgb="FF92D050"/>
      </top>
      <bottom style="thick">
        <color rgb="FF92D050"/>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auto="1"/>
      </left>
      <right style="medium">
        <color auto="1"/>
      </right>
      <top style="medium">
        <color rgb="FF00B0F0"/>
      </top>
      <bottom style="hair">
        <color auto="1"/>
      </bottom>
      <diagonal/>
    </border>
    <border>
      <left style="thin">
        <color auto="1"/>
      </left>
      <right style="medium">
        <color auto="1"/>
      </right>
      <top style="hair">
        <color auto="1"/>
      </top>
      <bottom style="medium">
        <color rgb="FF00B0F0"/>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medium">
        <color indexed="64"/>
      </top>
      <bottom/>
      <diagonal/>
    </border>
    <border>
      <left style="thin">
        <color auto="1"/>
      </left>
      <right/>
      <top/>
      <bottom/>
      <diagonal/>
    </border>
    <border>
      <left style="thin">
        <color auto="1"/>
      </left>
      <right style="medium">
        <color auto="1"/>
      </right>
      <top style="medium">
        <color rgb="FF00B0F0"/>
      </top>
      <bottom style="medium">
        <color rgb="FF00B0F0"/>
      </bottom>
      <diagonal/>
    </border>
    <border>
      <left style="thin">
        <color indexed="64"/>
      </left>
      <right/>
      <top/>
      <bottom style="medium">
        <color indexed="64"/>
      </bottom>
      <diagonal/>
    </border>
    <border>
      <left style="hair">
        <color rgb="FF92D050"/>
      </left>
      <right style="hair">
        <color rgb="FF92D050"/>
      </right>
      <top/>
      <bottom style="medium">
        <color rgb="FF92D050"/>
      </bottom>
      <diagonal/>
    </border>
    <border>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thin">
        <color rgb="FF92D050"/>
      </left>
      <right style="hair">
        <color rgb="FF92D050"/>
      </right>
      <top/>
      <bottom style="medium">
        <color rgb="FF92D050"/>
      </bottom>
      <diagonal/>
    </border>
    <border>
      <left style="hair">
        <color rgb="FF92D050"/>
      </left>
      <right style="thin">
        <color rgb="FF92D050"/>
      </right>
      <top style="thin">
        <color rgb="FF92D050"/>
      </top>
      <bottom style="medium">
        <color rgb="FF92D050"/>
      </bottom>
      <diagonal/>
    </border>
    <border>
      <left style="medium">
        <color rgb="FFFFC000"/>
      </left>
      <right/>
      <top/>
      <bottom style="medium">
        <color rgb="FFFFC000"/>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medium">
        <color rgb="FF00B0F0"/>
      </bottom>
      <diagonal/>
    </border>
    <border>
      <left/>
      <right/>
      <top style="hair">
        <color rgb="FF00B050"/>
      </top>
      <bottom style="hair">
        <color rgb="FF00B050"/>
      </bottom>
      <diagonal/>
    </border>
    <border>
      <left/>
      <right/>
      <top style="hair">
        <color rgb="FF00B050"/>
      </top>
      <bottom style="thin">
        <color rgb="FF00B050"/>
      </bottom>
      <diagonal/>
    </border>
    <border>
      <left/>
      <right style="hair">
        <color theme="7"/>
      </right>
      <top/>
      <bottom/>
      <diagonal/>
    </border>
    <border>
      <left style="hair">
        <color theme="7"/>
      </left>
      <right style="hair">
        <color theme="7"/>
      </right>
      <top/>
      <bottom/>
      <diagonal/>
    </border>
    <border>
      <left style="hair">
        <color theme="7"/>
      </left>
      <right/>
      <top/>
      <bottom/>
      <diagonal/>
    </border>
    <border>
      <left style="hair">
        <color theme="7"/>
      </left>
      <right style="medium">
        <color theme="7"/>
      </right>
      <top/>
      <bottom/>
      <diagonal/>
    </border>
    <border>
      <left style="hair">
        <color theme="7"/>
      </left>
      <right style="hair">
        <color theme="7"/>
      </right>
      <top/>
      <bottom style="medium">
        <color theme="7"/>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theme="7"/>
      </left>
      <right style="hair">
        <color theme="7"/>
      </right>
      <top/>
      <bottom style="thin">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style="medium">
        <color theme="7"/>
      </right>
      <top/>
      <bottom style="thin">
        <color theme="7"/>
      </bottom>
      <diagonal/>
    </border>
    <border>
      <left style="hair">
        <color rgb="FF00B050"/>
      </left>
      <right style="hair">
        <color rgb="FF00B050"/>
      </right>
      <top style="medium">
        <color theme="7"/>
      </top>
      <bottom style="thin">
        <color rgb="FF00B050"/>
      </bottom>
      <diagonal/>
    </border>
    <border>
      <left style="hair">
        <color rgb="FF00B050"/>
      </left>
      <right style="medium">
        <color rgb="FF00B050"/>
      </right>
      <top style="medium">
        <color theme="7"/>
      </top>
      <bottom style="thin">
        <color rgb="FF00B050"/>
      </bottom>
      <diagonal/>
    </border>
    <border>
      <left style="hair">
        <color theme="7"/>
      </left>
      <right style="hair">
        <color theme="7"/>
      </right>
      <top style="thin">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style="hair">
        <color theme="7"/>
      </left>
      <right style="medium">
        <color theme="7"/>
      </right>
      <top style="thin">
        <color theme="7"/>
      </top>
      <bottom style="thin">
        <color theme="7"/>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medium">
        <color theme="7"/>
      </left>
      <right style="hair">
        <color theme="7"/>
      </right>
      <top style="thin">
        <color theme="7"/>
      </top>
      <bottom style="thin">
        <color theme="7"/>
      </bottom>
      <diagonal/>
    </border>
    <border>
      <left style="medium">
        <color theme="7"/>
      </left>
      <right style="hair">
        <color rgb="FF00B050"/>
      </right>
      <top style="thin">
        <color theme="7"/>
      </top>
      <bottom style="thin">
        <color theme="7"/>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bottom style="medium">
        <color theme="7"/>
      </bottom>
      <diagonal/>
    </border>
    <border>
      <left style="hair">
        <color theme="7"/>
      </left>
      <right style="medium">
        <color theme="7"/>
      </right>
      <top style="medium">
        <color theme="7"/>
      </top>
      <bottom style="thin">
        <color theme="7"/>
      </bottom>
      <diagonal/>
    </border>
    <border>
      <left style="medium">
        <color theme="7"/>
      </left>
      <right style="hair">
        <color theme="7"/>
      </right>
      <top style="medium">
        <color theme="7"/>
      </top>
      <bottom style="thin">
        <color theme="7"/>
      </bottom>
      <diagonal/>
    </border>
    <border>
      <left style="thin">
        <color rgb="FF00B0F0"/>
      </left>
      <right/>
      <top style="medium">
        <color rgb="FF00B0F0"/>
      </top>
      <bottom style="medium">
        <color rgb="FF00B0F0"/>
      </bottom>
      <diagonal/>
    </border>
    <border>
      <left style="medium">
        <color rgb="FF00B0F0"/>
      </left>
      <right/>
      <top style="thin">
        <color rgb="FF00B0F0"/>
      </top>
      <bottom style="thin">
        <color rgb="FF00B050"/>
      </bottom>
      <diagonal/>
    </border>
    <border>
      <left/>
      <right/>
      <top style="thin">
        <color rgb="FF00B0F0"/>
      </top>
      <bottom style="thin">
        <color rgb="FF00B050"/>
      </bottom>
      <diagonal/>
    </border>
    <border>
      <left/>
      <right style="medium">
        <color rgb="FF00B0F0"/>
      </right>
      <top style="thin">
        <color rgb="FF00B0F0"/>
      </top>
      <bottom style="thin">
        <color rgb="FF00B050"/>
      </bottom>
      <diagonal/>
    </border>
    <border>
      <left style="thin">
        <color rgb="FF00B0F0"/>
      </left>
      <right style="thin">
        <color rgb="FF00B0F0"/>
      </right>
      <top style="thin">
        <color rgb="FF00B0F0"/>
      </top>
      <bottom style="thin">
        <color rgb="FF00B0F0"/>
      </bottom>
      <diagonal/>
    </border>
    <border>
      <left style="medium">
        <color rgb="FF00B0F0"/>
      </left>
      <right style="thin">
        <color indexed="64"/>
      </right>
      <top style="medium">
        <color rgb="FF00B0F0"/>
      </top>
      <bottom style="thin">
        <color rgb="FF00B0F0"/>
      </bottom>
      <diagonal/>
    </border>
    <border>
      <left style="thin">
        <color indexed="64"/>
      </left>
      <right style="thin">
        <color indexed="64"/>
      </right>
      <top style="medium">
        <color rgb="FF00B0F0"/>
      </top>
      <bottom style="thin">
        <color rgb="FF00B0F0"/>
      </bottom>
      <diagonal/>
    </border>
    <border>
      <left style="thin">
        <color indexed="64"/>
      </left>
      <right style="medium">
        <color rgb="FF00B0F0"/>
      </right>
      <top style="medium">
        <color rgb="FF00B0F0"/>
      </top>
      <bottom style="thin">
        <color rgb="FF00B0F0"/>
      </bottom>
      <diagonal/>
    </border>
    <border>
      <left style="medium">
        <color rgb="FF00B0F0"/>
      </left>
      <right style="thin">
        <color indexed="64"/>
      </right>
      <top style="thin">
        <color rgb="FF00B0F0"/>
      </top>
      <bottom style="medium">
        <color rgb="FF00B0F0"/>
      </bottom>
      <diagonal/>
    </border>
    <border>
      <left style="thin">
        <color indexed="64"/>
      </left>
      <right style="thin">
        <color indexed="64"/>
      </right>
      <top style="thin">
        <color rgb="FF00B0F0"/>
      </top>
      <bottom style="medium">
        <color rgb="FF00B0F0"/>
      </bottom>
      <diagonal/>
    </border>
    <border>
      <left style="thin">
        <color indexed="64"/>
      </left>
      <right style="medium">
        <color rgb="FF00B0F0"/>
      </right>
      <top style="thin">
        <color rgb="FF00B0F0"/>
      </top>
      <bottom style="medium">
        <color rgb="FF00B0F0"/>
      </bottom>
      <diagonal/>
    </border>
    <border>
      <left style="medium">
        <color rgb="FFFFC000"/>
      </left>
      <right/>
      <top style="medium">
        <color rgb="FFFFC000"/>
      </top>
      <bottom/>
      <diagonal/>
    </border>
    <border>
      <left/>
      <right/>
      <top style="medium">
        <color rgb="FFFFC000"/>
      </top>
      <bottom/>
      <diagonal/>
    </border>
    <border>
      <left style="medium">
        <color rgb="FFFFC000"/>
      </left>
      <right/>
      <top/>
      <bottom/>
      <diagonal/>
    </border>
    <border>
      <left/>
      <right style="medium">
        <color rgb="FF00B0F0"/>
      </right>
      <top/>
      <bottom style="thin">
        <color indexed="64"/>
      </bottom>
      <diagonal/>
    </border>
    <border>
      <left/>
      <right style="medium">
        <color rgb="FF00B0F0"/>
      </right>
      <top style="thin">
        <color indexed="64"/>
      </top>
      <bottom/>
      <diagonal/>
    </border>
    <border>
      <left style="thin">
        <color rgb="FF00B0F0"/>
      </left>
      <right style="thin">
        <color rgb="FF00B0F0"/>
      </right>
      <top style="medium">
        <color rgb="FF00B0F0"/>
      </top>
      <bottom style="thin">
        <color rgb="FF00B0F0"/>
      </bottom>
      <diagonal/>
    </border>
    <border>
      <left style="thin">
        <color rgb="FF00B0F0"/>
      </left>
      <right style="medium">
        <color rgb="FF00B0F0"/>
      </right>
      <top style="medium">
        <color rgb="FF00B0F0"/>
      </top>
      <bottom style="thin">
        <color rgb="FF00B0F0"/>
      </bottom>
      <diagonal/>
    </border>
    <border>
      <left style="thin">
        <color rgb="FF00B0F0"/>
      </left>
      <right style="medium">
        <color rgb="FF00B0F0"/>
      </right>
      <top style="thin">
        <color rgb="FF00B0F0"/>
      </top>
      <bottom style="thin">
        <color rgb="FF00B0F0"/>
      </bottom>
      <diagonal/>
    </border>
    <border>
      <left style="thin">
        <color rgb="FF00B0F0"/>
      </left>
      <right style="thin">
        <color rgb="FF00B0F0"/>
      </right>
      <top style="thin">
        <color rgb="FF00B0F0"/>
      </top>
      <bottom style="medium">
        <color rgb="FF00B0F0"/>
      </bottom>
      <diagonal/>
    </border>
    <border>
      <left style="thin">
        <color rgb="FF00B0F0"/>
      </left>
      <right style="medium">
        <color rgb="FF00B0F0"/>
      </right>
      <top style="thin">
        <color rgb="FF00B0F0"/>
      </top>
      <bottom style="medium">
        <color rgb="FF00B0F0"/>
      </bottom>
      <diagonal/>
    </border>
    <border>
      <left style="thin">
        <color rgb="FFFFC000"/>
      </left>
      <right style="thin">
        <color rgb="FFFFC000"/>
      </right>
      <top style="medium">
        <color rgb="FF00B0F0"/>
      </top>
      <bottom style="medium">
        <color rgb="FFFFC000"/>
      </bottom>
      <diagonal/>
    </border>
    <border>
      <left style="thin">
        <color rgb="FFFFC000"/>
      </left>
      <right style="medium">
        <color rgb="FFFFC000"/>
      </right>
      <top style="medium">
        <color rgb="FF00B0F0"/>
      </top>
      <bottom style="medium">
        <color rgb="FFFFC000"/>
      </bottom>
      <diagonal/>
    </border>
    <border>
      <left/>
      <right/>
      <top/>
      <bottom style="thin">
        <color theme="0"/>
      </bottom>
      <diagonal/>
    </border>
    <border>
      <left/>
      <right/>
      <top style="thin">
        <color theme="0"/>
      </top>
      <bottom/>
      <diagonal/>
    </border>
    <border>
      <left/>
      <right style="thin">
        <color indexed="64"/>
      </right>
      <top style="medium">
        <color rgb="FF00B0F0"/>
      </top>
      <bottom style="thin">
        <color rgb="FF00B0F0"/>
      </bottom>
      <diagonal/>
    </border>
    <border>
      <left/>
      <right style="thin">
        <color indexed="64"/>
      </right>
      <top style="thin">
        <color rgb="FF00B0F0"/>
      </top>
      <bottom style="medium">
        <color rgb="FF00B0F0"/>
      </bottom>
      <diagonal/>
    </border>
    <border>
      <left/>
      <right style="thin">
        <color rgb="FF00B0F0"/>
      </right>
      <top style="medium">
        <color rgb="FF00B0F0"/>
      </top>
      <bottom style="thin">
        <color rgb="FF00B0F0"/>
      </bottom>
      <diagonal/>
    </border>
    <border>
      <left/>
      <right style="thin">
        <color rgb="FF00B0F0"/>
      </right>
      <top style="thin">
        <color rgb="FF00B0F0"/>
      </top>
      <bottom style="thin">
        <color rgb="FF00B0F0"/>
      </bottom>
      <diagonal/>
    </border>
    <border>
      <left/>
      <right style="thin">
        <color rgb="FF00B0F0"/>
      </right>
      <top style="thin">
        <color rgb="FF00B0F0"/>
      </top>
      <bottom style="medium">
        <color rgb="FF00B0F0"/>
      </bottom>
      <diagonal/>
    </border>
    <border>
      <left/>
      <right style="thin">
        <color rgb="FFFFC000"/>
      </right>
      <top style="medium">
        <color rgb="FF00B0F0"/>
      </top>
      <bottom style="medium">
        <color rgb="FFFFC000"/>
      </bottom>
      <diagonal/>
    </border>
    <border>
      <left style="medium">
        <color rgb="FFFFC000"/>
      </left>
      <right/>
      <top style="medium">
        <color rgb="FF00B0F0"/>
      </top>
      <bottom style="medium">
        <color rgb="FFFFC000"/>
      </bottom>
      <diagonal/>
    </border>
    <border>
      <left style="medium">
        <color rgb="FFFFC000"/>
      </left>
      <right style="medium">
        <color rgb="FFFFC000"/>
      </right>
      <top style="medium">
        <color rgb="FFFFC000"/>
      </top>
      <bottom style="thin">
        <color rgb="FFFFC000"/>
      </bottom>
      <diagonal/>
    </border>
    <border>
      <left style="medium">
        <color rgb="FFFFC000"/>
      </left>
      <right style="medium">
        <color rgb="FFFFC000"/>
      </right>
      <top style="thin">
        <color rgb="FFFFC000"/>
      </top>
      <bottom style="thin">
        <color rgb="FFFFC000"/>
      </bottom>
      <diagonal/>
    </border>
    <border>
      <left style="medium">
        <color rgb="FFFFC000"/>
      </left>
      <right style="medium">
        <color rgb="FFFFC000"/>
      </right>
      <top style="thin">
        <color rgb="FFFFC000"/>
      </top>
      <bottom style="medium">
        <color rgb="FFFFC000"/>
      </bottom>
      <diagonal/>
    </border>
    <border>
      <left/>
      <right/>
      <top style="medium">
        <color auto="1"/>
      </top>
      <bottom style="thick">
        <color rgb="FF92D050"/>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top/>
      <bottom/>
      <diagonal/>
    </border>
    <border>
      <left style="hair">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right/>
      <top style="thick">
        <color rgb="FF92D050"/>
      </top>
      <bottom style="thick">
        <color rgb="FF92D050"/>
      </bottom>
      <diagonal/>
    </border>
    <border>
      <left/>
      <right/>
      <top style="thick">
        <color rgb="FF92D050"/>
      </top>
      <bottom style="thin">
        <color rgb="FF92D050"/>
      </bottom>
      <diagonal/>
    </border>
    <border>
      <left/>
      <right/>
      <top style="thin">
        <color rgb="FF00B050"/>
      </top>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right style="medium">
        <color theme="7"/>
      </right>
      <top style="medium">
        <color theme="7"/>
      </top>
      <bottom style="thin">
        <color theme="7"/>
      </bottom>
      <diagonal/>
    </border>
    <border>
      <left/>
      <right/>
      <top style="hair">
        <color theme="7"/>
      </top>
      <bottom style="hair">
        <color theme="7"/>
      </bottom>
      <diagonal/>
    </border>
    <border>
      <left/>
      <right style="medium">
        <color rgb="FF00B0F0"/>
      </right>
      <top/>
      <bottom style="thin">
        <color rgb="FF00B050"/>
      </bottom>
      <diagonal/>
    </border>
    <border>
      <left/>
      <right style="medium">
        <color rgb="FF00B0F0"/>
      </right>
      <top style="thin">
        <color rgb="FF00B050"/>
      </top>
      <bottom/>
      <diagonal/>
    </border>
    <border>
      <left style="thin">
        <color rgb="FF92D050"/>
      </left>
      <right/>
      <top style="thin">
        <color rgb="FF00B050"/>
      </top>
      <bottom/>
      <diagonal/>
    </border>
    <border>
      <left style="thin">
        <color rgb="FF92D050"/>
      </left>
      <right/>
      <top/>
      <bottom style="thin">
        <color rgb="FF00B050"/>
      </bottom>
      <diagonal/>
    </border>
  </borders>
  <cellStyleXfs count="11">
    <xf numFmtId="0" fontId="0"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29" fillId="0" borderId="0" applyNumberFormat="0" applyFill="0" applyBorder="0" applyAlignment="0" applyProtection="0"/>
    <xf numFmtId="0" fontId="36" fillId="0" borderId="0"/>
    <xf numFmtId="0" fontId="3" fillId="0" borderId="0"/>
    <xf numFmtId="44" fontId="3" fillId="0" borderId="0" applyFont="0" applyFill="0" applyBorder="0" applyAlignment="0" applyProtection="0"/>
    <xf numFmtId="0" fontId="4" fillId="0" borderId="0"/>
    <xf numFmtId="44" fontId="2" fillId="0" borderId="0" applyFont="0" applyFill="0" applyBorder="0" applyAlignment="0" applyProtection="0"/>
    <xf numFmtId="9" fontId="4" fillId="0" borderId="0" applyFont="0" applyFill="0" applyBorder="0" applyAlignment="0" applyProtection="0"/>
  </cellStyleXfs>
  <cellXfs count="1249">
    <xf numFmtId="0" fontId="0" fillId="0" borderId="0" xfId="0"/>
    <xf numFmtId="0" fontId="5" fillId="0" borderId="0" xfId="0" applyFont="1" applyAlignment="1">
      <alignment vertical="top"/>
    </xf>
    <xf numFmtId="0" fontId="11" fillId="0" borderId="0" xfId="0" applyFont="1" applyAlignment="1">
      <alignment vertical="top"/>
    </xf>
    <xf numFmtId="0" fontId="9" fillId="2" borderId="0" xfId="0" applyFont="1" applyFill="1" applyAlignment="1">
      <alignment vertical="top"/>
    </xf>
    <xf numFmtId="0" fontId="10" fillId="2" borderId="0" xfId="0" applyFont="1" applyFill="1" applyAlignment="1">
      <alignment vertical="top"/>
    </xf>
    <xf numFmtId="0" fontId="7" fillId="0" borderId="0" xfId="0" applyFont="1" applyAlignment="1">
      <alignment vertical="top"/>
    </xf>
    <xf numFmtId="0" fontId="22" fillId="0" borderId="0" xfId="0" applyFont="1" applyAlignment="1">
      <alignment vertical="top"/>
    </xf>
    <xf numFmtId="0" fontId="10" fillId="8" borderId="0" xfId="0" applyFont="1" applyFill="1" applyAlignment="1">
      <alignment vertical="top"/>
    </xf>
    <xf numFmtId="0" fontId="19" fillId="4" borderId="107" xfId="0" applyFont="1" applyFill="1" applyBorder="1" applyAlignment="1">
      <alignment horizontal="right" vertical="top"/>
    </xf>
    <xf numFmtId="0" fontId="19" fillId="4" borderId="13" xfId="0" applyFont="1" applyFill="1" applyBorder="1" applyAlignment="1">
      <alignment horizontal="right" vertical="top"/>
    </xf>
    <xf numFmtId="164" fontId="26" fillId="4" borderId="21" xfId="1" applyNumberFormat="1" applyFont="1" applyFill="1" applyBorder="1" applyAlignment="1" applyProtection="1">
      <alignment vertical="top"/>
    </xf>
    <xf numFmtId="0" fontId="25" fillId="0" borderId="72" xfId="0" applyFont="1" applyBorder="1" applyAlignment="1" applyProtection="1">
      <alignment vertical="top"/>
      <protection locked="0"/>
    </xf>
    <xf numFmtId="0" fontId="25" fillId="4" borderId="114" xfId="0" applyFont="1" applyFill="1" applyBorder="1" applyAlignment="1">
      <alignment horizontal="right" vertical="top"/>
    </xf>
    <xf numFmtId="0" fontId="25" fillId="4" borderId="83" xfId="0" applyFont="1" applyFill="1" applyBorder="1" applyAlignment="1">
      <alignment horizontal="right" vertical="top"/>
    </xf>
    <xf numFmtId="0" fontId="24" fillId="4" borderId="86" xfId="0" applyFont="1" applyFill="1" applyBorder="1" applyAlignment="1">
      <alignment vertical="top"/>
    </xf>
    <xf numFmtId="0" fontId="24" fillId="4" borderId="83" xfId="0" applyFont="1" applyFill="1" applyBorder="1" applyAlignment="1">
      <alignment vertical="top"/>
    </xf>
    <xf numFmtId="0" fontId="23" fillId="4" borderId="0" xfId="0" applyFont="1" applyFill="1" applyAlignment="1">
      <alignment horizontal="center" vertical="center"/>
    </xf>
    <xf numFmtId="0" fontId="21" fillId="3" borderId="0" xfId="0" applyFont="1" applyFill="1" applyAlignment="1">
      <alignment vertical="top"/>
    </xf>
    <xf numFmtId="0" fontId="24" fillId="4" borderId="110" xfId="0" applyFont="1" applyFill="1" applyBorder="1" applyAlignment="1">
      <alignment horizontal="left" vertical="center" wrapText="1"/>
    </xf>
    <xf numFmtId="0" fontId="24" fillId="4" borderId="111" xfId="0" applyFont="1" applyFill="1" applyBorder="1" applyAlignment="1">
      <alignment horizontal="left" vertical="center" wrapText="1"/>
    </xf>
    <xf numFmtId="49" fontId="25" fillId="4" borderId="86" xfId="0" applyNumberFormat="1" applyFont="1" applyFill="1" applyBorder="1" applyAlignment="1">
      <alignment horizontal="left" vertical="top"/>
    </xf>
    <xf numFmtId="49" fontId="25" fillId="4" borderId="83" xfId="0" applyNumberFormat="1" applyFont="1" applyFill="1" applyBorder="1" applyAlignment="1">
      <alignment horizontal="left" vertical="top"/>
    </xf>
    <xf numFmtId="0" fontId="25" fillId="4" borderId="115" xfId="0" applyFont="1" applyFill="1" applyBorder="1" applyAlignment="1">
      <alignment horizontal="left" vertical="top"/>
    </xf>
    <xf numFmtId="0" fontId="26" fillId="0" borderId="0" xfId="0" applyFont="1"/>
    <xf numFmtId="0" fontId="30" fillId="0" borderId="0" xfId="0" applyFont="1" applyAlignment="1">
      <alignment vertical="center"/>
    </xf>
    <xf numFmtId="0" fontId="31" fillId="0" borderId="0" xfId="0" applyFont="1" applyAlignment="1">
      <alignment vertical="center" wrapText="1"/>
    </xf>
    <xf numFmtId="17" fontId="32" fillId="0" borderId="0" xfId="0" quotePrefix="1" applyNumberFormat="1" applyFont="1"/>
    <xf numFmtId="17" fontId="32" fillId="0" borderId="0" xfId="0" quotePrefix="1" applyNumberFormat="1" applyFont="1" applyAlignment="1">
      <alignment horizontal="right"/>
    </xf>
    <xf numFmtId="1" fontId="34" fillId="0" borderId="0" xfId="0" quotePrefix="1" applyNumberFormat="1" applyFont="1" applyAlignment="1">
      <alignment horizontal="center"/>
    </xf>
    <xf numFmtId="2" fontId="26" fillId="0" borderId="0" xfId="0" applyNumberFormat="1" applyFont="1"/>
    <xf numFmtId="0" fontId="26" fillId="0" borderId="133" xfId="0" applyFont="1" applyBorder="1" applyAlignment="1">
      <alignment horizontal="center" vertical="center"/>
    </xf>
    <xf numFmtId="0" fontId="26" fillId="0" borderId="134" xfId="0" applyFont="1" applyBorder="1" applyAlignment="1">
      <alignment horizontal="center" vertical="center"/>
    </xf>
    <xf numFmtId="0" fontId="26" fillId="0" borderId="135" xfId="0" applyFont="1" applyBorder="1" applyAlignment="1">
      <alignment vertical="center" wrapText="1"/>
    </xf>
    <xf numFmtId="0" fontId="26" fillId="0" borderId="141" xfId="0" applyFont="1" applyBorder="1" applyAlignment="1">
      <alignment horizontal="center" vertical="center"/>
    </xf>
    <xf numFmtId="0" fontId="26" fillId="0" borderId="142" xfId="0" applyFont="1" applyBorder="1" applyAlignment="1">
      <alignment horizontal="center" vertical="center"/>
    </xf>
    <xf numFmtId="0" fontId="26" fillId="0" borderId="143" xfId="0" applyFont="1" applyBorder="1" applyAlignment="1">
      <alignment vertical="center" wrapText="1"/>
    </xf>
    <xf numFmtId="0" fontId="26" fillId="0" borderId="144" xfId="5" applyFont="1" applyBorder="1" applyAlignment="1">
      <alignment horizontal="center" vertical="center"/>
    </xf>
    <xf numFmtId="0" fontId="26" fillId="0" borderId="137" xfId="0" applyFont="1" applyBorder="1" applyAlignment="1">
      <alignment horizontal="center" vertical="center"/>
    </xf>
    <xf numFmtId="0" fontId="26" fillId="0" borderId="138" xfId="0" applyFont="1" applyBorder="1" applyAlignment="1">
      <alignment horizontal="center" vertical="center"/>
    </xf>
    <xf numFmtId="0" fontId="26" fillId="0" borderId="139" xfId="0" applyFont="1" applyBorder="1" applyAlignment="1">
      <alignment vertical="center" wrapText="1"/>
    </xf>
    <xf numFmtId="0" fontId="26" fillId="0" borderId="140" xfId="5" applyFont="1" applyBorder="1" applyAlignment="1">
      <alignment horizontal="center" vertical="center"/>
    </xf>
    <xf numFmtId="0" fontId="32" fillId="0" borderId="0" xfId="0" applyFont="1" applyAlignment="1">
      <alignment horizontal="right"/>
    </xf>
    <xf numFmtId="0" fontId="31" fillId="0" borderId="126" xfId="0" applyFont="1" applyBorder="1"/>
    <xf numFmtId="0" fontId="24" fillId="0" borderId="0" xfId="0" applyFont="1"/>
    <xf numFmtId="0" fontId="26" fillId="0" borderId="135" xfId="0" applyFont="1" applyBorder="1" applyAlignment="1">
      <alignment horizontal="center" vertical="center"/>
    </xf>
    <xf numFmtId="0" fontId="32" fillId="0" borderId="135" xfId="0" applyFont="1" applyBorder="1" applyAlignment="1">
      <alignment vertical="center" wrapText="1"/>
    </xf>
    <xf numFmtId="0" fontId="26" fillId="0" borderId="139" xfId="0" applyFont="1" applyBorder="1" applyAlignment="1">
      <alignment horizontal="center" vertical="center"/>
    </xf>
    <xf numFmtId="0" fontId="26" fillId="0" borderId="156" xfId="0" applyFont="1" applyBorder="1" applyAlignment="1">
      <alignment horizontal="center" vertical="center"/>
    </xf>
    <xf numFmtId="0" fontId="38" fillId="0" borderId="0" xfId="0" applyFont="1"/>
    <xf numFmtId="17" fontId="26" fillId="0" borderId="136" xfId="5" quotePrefix="1" applyNumberFormat="1" applyFont="1" applyBorder="1" applyAlignment="1">
      <alignment horizontal="center" vertical="center"/>
    </xf>
    <xf numFmtId="0" fontId="26" fillId="0" borderId="137" xfId="0" applyFont="1" applyBorder="1" applyAlignment="1">
      <alignment horizontal="center"/>
    </xf>
    <xf numFmtId="17" fontId="26" fillId="0" borderId="140" xfId="5" quotePrefix="1" applyNumberFormat="1" applyFont="1" applyBorder="1" applyAlignment="1">
      <alignment horizontal="center" vertical="center"/>
    </xf>
    <xf numFmtId="0" fontId="32" fillId="0" borderId="129" xfId="0" applyFont="1" applyBorder="1" applyAlignment="1">
      <alignment horizontal="center" vertical="center"/>
    </xf>
    <xf numFmtId="0" fontId="32" fillId="0" borderId="130" xfId="0" applyFont="1" applyBorder="1" applyAlignment="1">
      <alignment horizontal="center" vertical="center"/>
    </xf>
    <xf numFmtId="0" fontId="32" fillId="0" borderId="131" xfId="0" applyFont="1" applyBorder="1" applyAlignment="1">
      <alignment vertical="center" wrapText="1"/>
    </xf>
    <xf numFmtId="164" fontId="32" fillId="0" borderId="132" xfId="1" applyNumberFormat="1" applyFont="1" applyFill="1" applyBorder="1" applyAlignment="1">
      <alignment vertical="center"/>
    </xf>
    <xf numFmtId="170" fontId="26" fillId="0" borderId="136" xfId="3" applyNumberFormat="1" applyFont="1" applyFill="1" applyBorder="1" applyAlignment="1">
      <alignment horizontal="center" vertical="center" wrapText="1"/>
    </xf>
    <xf numFmtId="0" fontId="32" fillId="0" borderId="133" xfId="0" applyFont="1" applyBorder="1" applyAlignment="1">
      <alignment horizontal="center" vertical="center"/>
    </xf>
    <xf numFmtId="0" fontId="32" fillId="0" borderId="134" xfId="0" applyFont="1" applyBorder="1" applyAlignment="1">
      <alignment horizontal="center" vertical="center"/>
    </xf>
    <xf numFmtId="164" fontId="32" fillId="0" borderId="136" xfId="1" applyNumberFormat="1" applyFont="1" applyFill="1" applyBorder="1" applyAlignment="1">
      <alignment vertical="center"/>
    </xf>
    <xf numFmtId="164" fontId="26" fillId="0" borderId="136" xfId="1" applyNumberFormat="1" applyFont="1" applyFill="1" applyBorder="1" applyAlignment="1">
      <alignment vertical="center"/>
    </xf>
    <xf numFmtId="0" fontId="26" fillId="0" borderId="147" xfId="0" applyFont="1" applyBorder="1" applyAlignment="1">
      <alignment vertical="center" wrapText="1"/>
    </xf>
    <xf numFmtId="0" fontId="26" fillId="0" borderId="159" xfId="0" applyFont="1" applyBorder="1" applyAlignment="1">
      <alignment horizontal="center" vertical="center"/>
    </xf>
    <xf numFmtId="0" fontId="26" fillId="0" borderId="160" xfId="0" applyFont="1" applyBorder="1" applyAlignment="1">
      <alignment horizontal="center" vertical="center"/>
    </xf>
    <xf numFmtId="0" fontId="26" fillId="0" borderId="161" xfId="0" applyFont="1" applyBorder="1" applyAlignment="1">
      <alignment vertical="center" wrapText="1"/>
    </xf>
    <xf numFmtId="0" fontId="26" fillId="0" borderId="162" xfId="0" applyFont="1" applyBorder="1" applyAlignment="1">
      <alignment horizontal="center" vertical="center" wrapText="1"/>
    </xf>
    <xf numFmtId="0" fontId="26" fillId="0" borderId="136" xfId="0" applyFont="1" applyBorder="1" applyAlignment="1">
      <alignment horizontal="center" vertical="center" wrapText="1"/>
    </xf>
    <xf numFmtId="0" fontId="37" fillId="0" borderId="136" xfId="4" applyFont="1" applyBorder="1" applyAlignment="1">
      <alignment horizontal="center" vertical="center" wrapText="1"/>
    </xf>
    <xf numFmtId="0" fontId="32" fillId="0" borderId="137" xfId="0" applyFont="1" applyBorder="1" applyAlignment="1">
      <alignment horizontal="center" vertical="center"/>
    </xf>
    <xf numFmtId="0" fontId="32" fillId="0" borderId="138" xfId="0" applyFont="1" applyBorder="1" applyAlignment="1">
      <alignment horizontal="center" vertical="center"/>
    </xf>
    <xf numFmtId="0" fontId="39" fillId="0" borderId="0" xfId="0" applyFont="1"/>
    <xf numFmtId="0" fontId="39" fillId="0" borderId="0" xfId="0" applyFont="1" applyAlignment="1">
      <alignment wrapText="1"/>
    </xf>
    <xf numFmtId="0" fontId="26" fillId="0" borderId="0" xfId="0" applyFont="1" applyAlignment="1">
      <alignment wrapText="1"/>
    </xf>
    <xf numFmtId="0" fontId="32" fillId="0" borderId="0" xfId="0" applyFont="1"/>
    <xf numFmtId="0" fontId="41" fillId="0" borderId="0" xfId="0" applyFont="1"/>
    <xf numFmtId="0" fontId="19" fillId="0" borderId="0" xfId="0" applyFont="1"/>
    <xf numFmtId="0" fontId="19" fillId="0" borderId="0" xfId="0" applyFont="1" applyAlignment="1">
      <alignment horizontal="right" vertical="top"/>
    </xf>
    <xf numFmtId="49" fontId="21" fillId="2" borderId="0" xfId="0" applyNumberFormat="1" applyFont="1" applyFill="1" applyAlignment="1">
      <alignment horizontal="center" vertical="center" textRotation="90" wrapText="1"/>
    </xf>
    <xf numFmtId="0" fontId="58" fillId="2" borderId="5" xfId="0" applyFont="1" applyFill="1" applyBorder="1" applyAlignment="1">
      <alignment vertical="top"/>
    </xf>
    <xf numFmtId="0" fontId="42" fillId="0" borderId="15" xfId="0" applyFont="1" applyBorder="1" applyAlignment="1">
      <alignment horizontal="center" vertical="top"/>
    </xf>
    <xf numFmtId="0" fontId="52" fillId="4" borderId="3" xfId="0" applyFont="1" applyFill="1" applyBorder="1" applyAlignment="1">
      <alignment vertical="top"/>
    </xf>
    <xf numFmtId="0" fontId="25" fillId="0" borderId="15" xfId="0" applyFont="1" applyBorder="1" applyAlignment="1">
      <alignment vertical="top"/>
    </xf>
    <xf numFmtId="0" fontId="42" fillId="0" borderId="15" xfId="0" applyFont="1" applyBorder="1" applyAlignment="1">
      <alignment vertical="top"/>
    </xf>
    <xf numFmtId="0" fontId="19" fillId="3" borderId="0" xfId="0" applyFont="1" applyFill="1" applyAlignment="1">
      <alignment vertical="top"/>
    </xf>
    <xf numFmtId="0" fontId="23" fillId="0" borderId="85" xfId="0" applyFont="1" applyBorder="1" applyAlignment="1" applyProtection="1">
      <alignment vertical="top"/>
      <protection locked="0"/>
    </xf>
    <xf numFmtId="0" fontId="23" fillId="0" borderId="0" xfId="0" applyFont="1" applyAlignment="1" applyProtection="1">
      <alignment vertical="top"/>
      <protection locked="0"/>
    </xf>
    <xf numFmtId="0" fontId="23" fillId="0" borderId="83" xfId="0" applyFont="1" applyBorder="1" applyAlignment="1" applyProtection="1">
      <alignment vertical="top"/>
      <protection locked="0"/>
    </xf>
    <xf numFmtId="0" fontId="25" fillId="4" borderId="85" xfId="0" applyFont="1" applyFill="1" applyBorder="1" applyAlignment="1">
      <alignment vertical="top"/>
    </xf>
    <xf numFmtId="0" fontId="25" fillId="4" borderId="0" xfId="0" applyFont="1" applyFill="1" applyAlignment="1">
      <alignment vertical="top"/>
    </xf>
    <xf numFmtId="0" fontId="25" fillId="4" borderId="84" xfId="0" applyFont="1" applyFill="1" applyBorder="1" applyAlignment="1">
      <alignment vertical="top"/>
    </xf>
    <xf numFmtId="0" fontId="35" fillId="4" borderId="0" xfId="0" applyFont="1" applyFill="1" applyAlignment="1">
      <alignment horizontal="left" vertical="top"/>
    </xf>
    <xf numFmtId="0" fontId="35" fillId="4" borderId="84" xfId="0" applyFont="1" applyFill="1" applyBorder="1" applyAlignment="1">
      <alignment horizontal="left" vertical="top"/>
    </xf>
    <xf numFmtId="0" fontId="24" fillId="0" borderId="0" xfId="0" applyFont="1" applyAlignment="1">
      <alignment vertical="top"/>
    </xf>
    <xf numFmtId="49" fontId="25" fillId="4" borderId="80" xfId="0" applyNumberFormat="1" applyFont="1" applyFill="1" applyBorder="1" applyAlignment="1">
      <alignment horizontal="left" vertical="top"/>
    </xf>
    <xf numFmtId="49" fontId="25" fillId="4" borderId="81" xfId="0" applyNumberFormat="1" applyFont="1" applyFill="1" applyBorder="1" applyAlignment="1">
      <alignment horizontal="left" vertical="top"/>
    </xf>
    <xf numFmtId="0" fontId="35" fillId="4" borderId="86" xfId="0" applyFont="1" applyFill="1" applyBorder="1" applyAlignment="1">
      <alignment horizontal="left" vertical="top"/>
    </xf>
    <xf numFmtId="0" fontId="35" fillId="4" borderId="96" xfId="0" applyFont="1" applyFill="1" applyBorder="1" applyAlignment="1">
      <alignment horizontal="left" vertical="top"/>
    </xf>
    <xf numFmtId="0" fontId="25" fillId="4" borderId="177" xfId="0" applyFont="1" applyFill="1" applyBorder="1" applyAlignment="1">
      <alignment vertical="top"/>
    </xf>
    <xf numFmtId="0" fontId="25" fillId="4" borderId="82" xfId="0" applyFont="1" applyFill="1" applyBorder="1" applyAlignment="1">
      <alignment vertical="top"/>
    </xf>
    <xf numFmtId="0" fontId="24" fillId="4" borderId="0" xfId="0" applyFont="1" applyFill="1" applyAlignment="1">
      <alignment vertical="top"/>
    </xf>
    <xf numFmtId="0" fontId="24" fillId="4" borderId="81" xfId="0" applyFont="1" applyFill="1" applyBorder="1" applyAlignment="1">
      <alignment horizontal="center" vertical="top" wrapText="1"/>
    </xf>
    <xf numFmtId="0" fontId="24" fillId="4" borderId="84" xfId="0" applyFont="1" applyFill="1" applyBorder="1" applyAlignment="1">
      <alignment horizontal="center" vertical="top"/>
    </xf>
    <xf numFmtId="0" fontId="24" fillId="4" borderId="172" xfId="0" applyFont="1" applyFill="1" applyBorder="1" applyAlignment="1">
      <alignment horizontal="center" vertical="top"/>
    </xf>
    <xf numFmtId="0" fontId="24" fillId="4" borderId="110" xfId="0" applyFont="1" applyFill="1" applyBorder="1" applyAlignment="1">
      <alignment vertical="top"/>
    </xf>
    <xf numFmtId="0" fontId="25" fillId="4" borderId="111" xfId="0" applyFont="1" applyFill="1" applyBorder="1" applyAlignment="1">
      <alignment vertical="top"/>
    </xf>
    <xf numFmtId="0" fontId="25" fillId="4" borderId="173" xfId="0" applyFont="1" applyFill="1" applyBorder="1" applyAlignment="1">
      <alignment vertical="top"/>
    </xf>
    <xf numFmtId="0" fontId="25" fillId="0" borderId="81" xfId="0" applyFont="1" applyBorder="1" applyAlignment="1">
      <alignment vertical="top"/>
    </xf>
    <xf numFmtId="0" fontId="8" fillId="0" borderId="81" xfId="0" applyFont="1" applyBorder="1" applyAlignment="1" applyProtection="1">
      <alignment vertical="top"/>
      <protection locked="0"/>
    </xf>
    <xf numFmtId="0" fontId="11" fillId="4" borderId="81" xfId="0" applyFont="1" applyFill="1" applyBorder="1" applyAlignment="1">
      <alignment horizontal="center" vertical="top"/>
    </xf>
    <xf numFmtId="0" fontId="23" fillId="4" borderId="85" xfId="0" applyFont="1" applyFill="1" applyBorder="1" applyAlignment="1" applyProtection="1">
      <alignment vertical="top"/>
      <protection locked="0"/>
    </xf>
    <xf numFmtId="0" fontId="23" fillId="4" borderId="0" xfId="0" applyFont="1" applyFill="1" applyAlignment="1" applyProtection="1">
      <alignment vertical="top"/>
      <protection locked="0"/>
    </xf>
    <xf numFmtId="0" fontId="24" fillId="4" borderId="96" xfId="0" applyFont="1" applyFill="1" applyBorder="1" applyAlignment="1">
      <alignment vertical="top"/>
    </xf>
    <xf numFmtId="0" fontId="19" fillId="0" borderId="0" xfId="0" applyFont="1" applyAlignment="1">
      <alignment vertical="top"/>
    </xf>
    <xf numFmtId="0" fontId="19" fillId="0" borderId="0" xfId="0" applyFont="1" applyAlignment="1">
      <alignment horizontal="left" vertical="top" wrapText="1"/>
    </xf>
    <xf numFmtId="0" fontId="19" fillId="0" borderId="0" xfId="0" applyFont="1" applyAlignment="1">
      <alignment horizontal="left"/>
    </xf>
    <xf numFmtId="0" fontId="19" fillId="0" borderId="0" xfId="0" applyFont="1" applyAlignment="1">
      <alignment vertical="top" wrapText="1"/>
    </xf>
    <xf numFmtId="0" fontId="21" fillId="0" borderId="0" xfId="0" applyFont="1" applyAlignment="1">
      <alignment vertical="top"/>
    </xf>
    <xf numFmtId="0" fontId="21" fillId="2" borderId="0" xfId="0" applyFont="1" applyFill="1" applyAlignment="1">
      <alignment vertical="top"/>
    </xf>
    <xf numFmtId="0" fontId="60" fillId="0" borderId="0" xfId="0" applyFont="1"/>
    <xf numFmtId="0" fontId="41" fillId="0" borderId="0" xfId="0" applyFont="1" applyAlignment="1">
      <alignment wrapText="1"/>
    </xf>
    <xf numFmtId="0" fontId="41" fillId="0" borderId="0" xfId="0" applyFont="1" applyAlignment="1">
      <alignment vertical="top"/>
    </xf>
    <xf numFmtId="169" fontId="26" fillId="9" borderId="72" xfId="0" applyNumberFormat="1" applyFont="1" applyFill="1" applyBorder="1" applyAlignment="1" applyProtection="1">
      <alignment horizontal="center" vertical="center" wrapText="1"/>
      <protection locked="0"/>
    </xf>
    <xf numFmtId="1" fontId="33" fillId="0" borderId="15" xfId="0" quotePrefix="1" applyNumberFormat="1" applyFont="1" applyBorder="1" applyAlignment="1">
      <alignment horizontal="center"/>
    </xf>
    <xf numFmtId="0" fontId="35" fillId="8" borderId="127" xfId="0" applyFont="1" applyFill="1" applyBorder="1" applyAlignment="1">
      <alignment horizontal="center" vertical="center" wrapText="1"/>
    </xf>
    <xf numFmtId="0" fontId="35" fillId="8" borderId="128" xfId="0" applyFont="1" applyFill="1" applyBorder="1" applyAlignment="1">
      <alignment horizontal="center" vertical="center" wrapText="1"/>
    </xf>
    <xf numFmtId="0" fontId="35" fillId="8" borderId="148" xfId="0" applyFont="1" applyFill="1" applyBorder="1" applyAlignment="1">
      <alignment horizontal="center" vertical="center" wrapText="1"/>
    </xf>
    <xf numFmtId="0" fontId="26" fillId="0" borderId="129" xfId="0" applyFont="1" applyBorder="1" applyAlignment="1">
      <alignment horizontal="center" vertical="center"/>
    </xf>
    <xf numFmtId="0" fontId="26" fillId="0" borderId="130" xfId="0" applyFont="1" applyBorder="1" applyAlignment="1">
      <alignment horizontal="center" vertical="center"/>
    </xf>
    <xf numFmtId="0" fontId="26" fillId="0" borderId="179" xfId="0" applyFont="1" applyBorder="1" applyAlignment="1">
      <alignment vertical="center" wrapText="1"/>
    </xf>
    <xf numFmtId="0" fontId="26" fillId="9" borderId="72" xfId="5" applyFont="1" applyFill="1" applyBorder="1" applyAlignment="1" applyProtection="1">
      <alignment horizontal="center" vertical="center" wrapText="1"/>
      <protection locked="0"/>
    </xf>
    <xf numFmtId="0" fontId="26" fillId="0" borderId="180" xfId="0" applyFont="1" applyBorder="1" applyAlignment="1">
      <alignment vertical="center" wrapText="1"/>
    </xf>
    <xf numFmtId="0" fontId="26" fillId="0" borderId="181" xfId="0" applyFont="1" applyBorder="1" applyAlignment="1">
      <alignment horizontal="center" vertical="center"/>
    </xf>
    <xf numFmtId="0" fontId="26" fillId="0" borderId="182" xfId="0" applyFont="1" applyBorder="1" applyAlignment="1">
      <alignment horizontal="center" vertical="center"/>
    </xf>
    <xf numFmtId="0" fontId="26" fillId="9" borderId="72" xfId="0" applyFont="1" applyFill="1" applyBorder="1" applyAlignment="1" applyProtection="1">
      <alignment horizontal="center" vertical="center"/>
      <protection locked="0"/>
    </xf>
    <xf numFmtId="0" fontId="37" fillId="9" borderId="72" xfId="4" applyFont="1" applyFill="1" applyBorder="1" applyAlignment="1" applyProtection="1">
      <alignment horizontal="center" vertical="center"/>
      <protection locked="0"/>
    </xf>
    <xf numFmtId="0" fontId="26" fillId="9" borderId="72" xfId="0" applyFont="1" applyFill="1" applyBorder="1" applyAlignment="1" applyProtection="1">
      <alignment horizontal="center" vertical="center" wrapText="1"/>
      <protection locked="0"/>
    </xf>
    <xf numFmtId="0" fontId="26" fillId="0" borderId="183" xfId="0" applyFont="1" applyBorder="1" applyAlignment="1">
      <alignment vertical="center" wrapText="1"/>
    </xf>
    <xf numFmtId="0" fontId="26" fillId="0" borderId="153" xfId="5" applyFont="1" applyBorder="1" applyAlignment="1">
      <alignment horizontal="center" vertical="center"/>
    </xf>
    <xf numFmtId="0" fontId="26" fillId="0" borderId="184" xfId="0" applyFont="1" applyBorder="1" applyAlignment="1">
      <alignment vertical="center" wrapText="1"/>
    </xf>
    <xf numFmtId="0" fontId="26" fillId="9" borderId="72" xfId="5" applyFont="1" applyFill="1" applyBorder="1" applyAlignment="1" applyProtection="1">
      <alignment horizontal="center" vertical="center"/>
      <protection locked="0"/>
    </xf>
    <xf numFmtId="0" fontId="26" fillId="0" borderId="148" xfId="5" applyFont="1" applyBorder="1" applyAlignment="1">
      <alignment horizontal="center" vertical="center"/>
    </xf>
    <xf numFmtId="0" fontId="26" fillId="0" borderId="145" xfId="0" applyFont="1" applyBorder="1" applyAlignment="1">
      <alignment horizontal="center" vertical="center"/>
    </xf>
    <xf numFmtId="0" fontId="26" fillId="0" borderId="146" xfId="0" applyFont="1" applyBorder="1" applyAlignment="1">
      <alignment horizontal="center" vertical="center"/>
    </xf>
    <xf numFmtId="0" fontId="26" fillId="0" borderId="185" xfId="0" applyFont="1" applyBorder="1" applyAlignment="1">
      <alignment vertical="center" wrapText="1"/>
    </xf>
    <xf numFmtId="0" fontId="32" fillId="0" borderId="180" xfId="0" applyFont="1" applyBorder="1" applyAlignment="1">
      <alignment vertical="center" wrapText="1"/>
    </xf>
    <xf numFmtId="0" fontId="32" fillId="0" borderId="188" xfId="5" applyFont="1" applyBorder="1" applyAlignment="1">
      <alignment horizontal="center" vertical="center" wrapText="1"/>
    </xf>
    <xf numFmtId="0" fontId="32" fillId="0" borderId="188" xfId="0" applyFont="1" applyBorder="1" applyAlignment="1">
      <alignment horizontal="center" vertical="center"/>
    </xf>
    <xf numFmtId="0" fontId="26" fillId="0" borderId="154" xfId="0" applyFont="1" applyBorder="1" applyAlignment="1">
      <alignment horizontal="center" vertical="center"/>
    </xf>
    <xf numFmtId="0" fontId="26" fillId="0" borderId="155" xfId="0" applyFont="1" applyBorder="1" applyAlignment="1">
      <alignment horizontal="center" vertical="center"/>
    </xf>
    <xf numFmtId="0" fontId="26" fillId="0" borderId="189" xfId="0" applyFont="1" applyBorder="1" applyAlignment="1">
      <alignment vertical="center" wrapText="1"/>
    </xf>
    <xf numFmtId="170" fontId="26" fillId="9" borderId="72" xfId="3" applyNumberFormat="1" applyFont="1" applyFill="1" applyBorder="1" applyAlignment="1" applyProtection="1">
      <alignment horizontal="center" vertical="center"/>
      <protection locked="0"/>
    </xf>
    <xf numFmtId="0" fontId="26" fillId="9" borderId="72" xfId="0" quotePrefix="1" applyFont="1" applyFill="1" applyBorder="1" applyAlignment="1" applyProtection="1">
      <alignment horizontal="center" vertical="center"/>
      <protection locked="0"/>
    </xf>
    <xf numFmtId="0" fontId="26" fillId="0" borderId="143" xfId="0" applyFont="1" applyBorder="1" applyAlignment="1">
      <alignment horizontal="center" vertical="center"/>
    </xf>
    <xf numFmtId="0" fontId="35" fillId="8" borderId="157" xfId="0" applyFont="1" applyFill="1" applyBorder="1" applyAlignment="1">
      <alignment horizontal="center" vertical="center"/>
    </xf>
    <xf numFmtId="0" fontId="35" fillId="8" borderId="0" xfId="0" applyFont="1" applyFill="1" applyAlignment="1">
      <alignment horizontal="center" vertical="center"/>
    </xf>
    <xf numFmtId="0" fontId="35" fillId="8" borderId="0" xfId="0" applyFont="1" applyFill="1" applyAlignment="1">
      <alignment vertical="center" wrapText="1"/>
    </xf>
    <xf numFmtId="0" fontId="38" fillId="8" borderId="158" xfId="0" applyFont="1" applyFill="1" applyBorder="1"/>
    <xf numFmtId="17" fontId="26" fillId="0" borderId="162" xfId="5" applyNumberFormat="1" applyFont="1" applyBorder="1" applyAlignment="1">
      <alignment horizontal="center" vertical="center"/>
    </xf>
    <xf numFmtId="17" fontId="26" fillId="0" borderId="144" xfId="5" applyNumberFormat="1" applyFont="1" applyBorder="1" applyAlignment="1">
      <alignment horizontal="center" vertical="center"/>
    </xf>
    <xf numFmtId="9" fontId="26" fillId="0" borderId="153" xfId="2" applyFont="1" applyFill="1" applyBorder="1" applyAlignment="1">
      <alignment vertical="center"/>
    </xf>
    <xf numFmtId="0" fontId="32" fillId="0" borderId="163" xfId="0" applyFont="1" applyBorder="1" applyAlignment="1">
      <alignment horizontal="center" vertical="center"/>
    </xf>
    <xf numFmtId="0" fontId="32" fillId="0" borderId="179" xfId="0" applyFont="1" applyBorder="1" applyAlignment="1">
      <alignment vertical="center" wrapText="1"/>
    </xf>
    <xf numFmtId="164" fontId="32" fillId="9" borderId="72" xfId="1" applyNumberFormat="1" applyFont="1" applyFill="1" applyBorder="1" applyAlignment="1" applyProtection="1">
      <alignment vertical="center"/>
      <protection locked="0"/>
    </xf>
    <xf numFmtId="0" fontId="32" fillId="0" borderId="164" xfId="0" applyFont="1" applyBorder="1" applyAlignment="1">
      <alignment horizontal="center" vertical="center"/>
    </xf>
    <xf numFmtId="170" fontId="26" fillId="9" borderId="72" xfId="3" applyNumberFormat="1" applyFont="1" applyFill="1" applyBorder="1" applyAlignment="1" applyProtection="1">
      <alignment vertical="center"/>
      <protection locked="0"/>
    </xf>
    <xf numFmtId="0" fontId="32" fillId="0" borderId="165" xfId="0" applyFont="1" applyBorder="1" applyAlignment="1">
      <alignment horizontal="center" vertical="center"/>
    </xf>
    <xf numFmtId="0" fontId="26" fillId="0" borderId="148" xfId="3" applyNumberFormat="1" applyFont="1" applyFill="1" applyBorder="1" applyAlignment="1">
      <alignment horizontal="center" vertical="center"/>
    </xf>
    <xf numFmtId="0" fontId="32" fillId="0" borderId="184" xfId="0" applyFont="1" applyBorder="1" applyAlignment="1">
      <alignment vertical="center" wrapText="1"/>
    </xf>
    <xf numFmtId="0" fontId="26" fillId="0" borderId="156" xfId="3" applyNumberFormat="1" applyFont="1" applyFill="1" applyBorder="1" applyAlignment="1">
      <alignment horizontal="center" vertical="center"/>
    </xf>
    <xf numFmtId="0" fontId="35" fillId="8" borderId="166" xfId="0" applyFont="1" applyFill="1" applyBorder="1" applyAlignment="1">
      <alignment horizontal="center" vertical="center"/>
    </xf>
    <xf numFmtId="0" fontId="35" fillId="8" borderId="167" xfId="0" applyFont="1" applyFill="1" applyBorder="1" applyAlignment="1">
      <alignment horizontal="center" vertical="center"/>
    </xf>
    <xf numFmtId="0" fontId="35" fillId="8" borderId="168" xfId="0" applyFont="1" applyFill="1" applyBorder="1" applyAlignment="1">
      <alignment vertical="center" wrapText="1"/>
    </xf>
    <xf numFmtId="0" fontId="38" fillId="8" borderId="169" xfId="0" applyFont="1" applyFill="1" applyBorder="1" applyAlignment="1">
      <alignment vertical="center"/>
    </xf>
    <xf numFmtId="0" fontId="32" fillId="0" borderId="153" xfId="0" applyFont="1" applyBorder="1" applyAlignment="1">
      <alignment horizontal="center" vertical="center" wrapText="1"/>
    </xf>
    <xf numFmtId="0" fontId="29" fillId="0" borderId="0" xfId="4" applyProtection="1">
      <protection locked="0"/>
    </xf>
    <xf numFmtId="0" fontId="19" fillId="4" borderId="0" xfId="6" applyFont="1" applyFill="1" applyAlignment="1">
      <alignment vertical="top"/>
    </xf>
    <xf numFmtId="0" fontId="19" fillId="0" borderId="27" xfId="0" applyFont="1" applyBorder="1" applyAlignment="1">
      <alignment horizontal="left" vertical="top" wrapText="1"/>
    </xf>
    <xf numFmtId="0" fontId="35" fillId="2" borderId="84" xfId="0" applyFont="1" applyFill="1" applyBorder="1" applyAlignment="1">
      <alignment vertical="top"/>
    </xf>
    <xf numFmtId="0" fontId="40" fillId="0" borderId="27" xfId="0" applyFont="1" applyBorder="1" applyAlignment="1">
      <alignment vertical="top" wrapText="1"/>
    </xf>
    <xf numFmtId="0" fontId="45" fillId="0" borderId="0" xfId="0" applyFont="1" applyAlignment="1">
      <alignment horizontal="left" vertical="top" wrapText="1"/>
    </xf>
    <xf numFmtId="0" fontId="40" fillId="0" borderId="0" xfId="0" applyFont="1" applyAlignment="1">
      <alignment vertical="top" wrapText="1"/>
    </xf>
    <xf numFmtId="0" fontId="64" fillId="0" borderId="0" xfId="0" applyFont="1" applyAlignment="1">
      <alignment vertical="top"/>
    </xf>
    <xf numFmtId="0" fontId="65" fillId="0" borderId="0" xfId="0" applyFont="1" applyAlignment="1">
      <alignment horizontal="left"/>
    </xf>
    <xf numFmtId="0" fontId="25" fillId="8" borderId="0" xfId="0" applyFont="1" applyFill="1" applyAlignment="1">
      <alignment vertical="top"/>
    </xf>
    <xf numFmtId="0" fontId="19" fillId="0" borderId="81" xfId="0" applyFont="1" applyBorder="1" applyAlignment="1">
      <alignment vertical="top"/>
    </xf>
    <xf numFmtId="0" fontId="35" fillId="2" borderId="0" xfId="0" applyFont="1" applyFill="1" applyAlignment="1">
      <alignment vertical="top"/>
    </xf>
    <xf numFmtId="0" fontId="57" fillId="2" borderId="0" xfId="0" applyFont="1" applyFill="1" applyAlignment="1">
      <alignment vertical="top"/>
    </xf>
    <xf numFmtId="0" fontId="52" fillId="4" borderId="0" xfId="0" applyFont="1" applyFill="1" applyAlignment="1">
      <alignment vertical="top"/>
    </xf>
    <xf numFmtId="0" fontId="42" fillId="4" borderId="0" xfId="0" applyFont="1" applyFill="1" applyAlignment="1">
      <alignment vertical="top"/>
    </xf>
    <xf numFmtId="49" fontId="40" fillId="3" borderId="0" xfId="0" applyNumberFormat="1" applyFont="1" applyFill="1" applyAlignment="1">
      <alignment vertical="center" textRotation="90" wrapText="1"/>
    </xf>
    <xf numFmtId="0" fontId="24" fillId="4" borderId="0" xfId="0" applyFont="1" applyFill="1" applyAlignment="1">
      <alignment horizontal="left" vertical="top"/>
    </xf>
    <xf numFmtId="0" fontId="24" fillId="4" borderId="0" xfId="0" applyFont="1" applyFill="1" applyAlignment="1">
      <alignment horizontal="center" vertical="top"/>
    </xf>
    <xf numFmtId="0" fontId="19" fillId="4" borderId="0" xfId="0" applyFont="1" applyFill="1" applyAlignment="1">
      <alignment vertical="top"/>
    </xf>
    <xf numFmtId="0" fontId="29" fillId="4" borderId="81" xfId="4" applyFill="1" applyBorder="1" applyAlignment="1">
      <alignment vertical="center"/>
    </xf>
    <xf numFmtId="0" fontId="29" fillId="4" borderId="0" xfId="4" applyFill="1" applyBorder="1" applyAlignment="1">
      <alignment vertical="center"/>
    </xf>
    <xf numFmtId="0" fontId="25" fillId="0" borderId="196" xfId="0" applyFont="1" applyBorder="1" applyAlignment="1" applyProtection="1">
      <alignment vertical="top"/>
      <protection locked="0"/>
    </xf>
    <xf numFmtId="0" fontId="25" fillId="0" borderId="123" xfId="0" applyFont="1" applyBorder="1" applyAlignment="1" applyProtection="1">
      <alignment vertical="top"/>
      <protection locked="0"/>
    </xf>
    <xf numFmtId="0" fontId="25" fillId="0" borderId="197" xfId="0" applyFont="1" applyBorder="1" applyAlignment="1" applyProtection="1">
      <alignment vertical="top"/>
      <protection locked="0"/>
    </xf>
    <xf numFmtId="0" fontId="59" fillId="0" borderId="0" xfId="0" applyFont="1" applyAlignment="1">
      <alignment horizontal="center" vertical="center"/>
    </xf>
    <xf numFmtId="0" fontId="59" fillId="4" borderId="80" xfId="0" applyFont="1" applyFill="1" applyBorder="1" applyAlignment="1">
      <alignment horizontal="center" vertical="center"/>
    </xf>
    <xf numFmtId="0" fontId="59" fillId="4" borderId="81" xfId="0" applyFont="1" applyFill="1" applyBorder="1" applyAlignment="1">
      <alignment horizontal="center" vertical="center"/>
    </xf>
    <xf numFmtId="0" fontId="59" fillId="4" borderId="82" xfId="0" applyFont="1" applyFill="1" applyBorder="1" applyAlignment="1">
      <alignment horizontal="center" vertical="center"/>
    </xf>
    <xf numFmtId="0" fontId="59" fillId="4" borderId="0" xfId="0" applyFont="1" applyFill="1" applyAlignment="1">
      <alignment horizontal="center" vertical="center"/>
    </xf>
    <xf numFmtId="0" fontId="59" fillId="4" borderId="84" xfId="0" applyFont="1" applyFill="1" applyBorder="1" applyAlignment="1">
      <alignment horizontal="center" vertical="center"/>
    </xf>
    <xf numFmtId="0" fontId="19" fillId="0" borderId="0" xfId="0" applyFont="1" applyAlignment="1">
      <alignment vertical="center"/>
    </xf>
    <xf numFmtId="0" fontId="21" fillId="3" borderId="0" xfId="6" applyFont="1" applyFill="1" applyAlignment="1">
      <alignment horizontal="left" vertical="top"/>
    </xf>
    <xf numFmtId="0" fontId="40" fillId="0" borderId="44" xfId="0" applyFont="1" applyBorder="1" applyAlignment="1">
      <alignment horizontal="left" vertical="top"/>
    </xf>
    <xf numFmtId="0" fontId="19" fillId="0" borderId="0" xfId="0" applyFont="1" applyAlignment="1">
      <alignment horizontal="left" vertical="top"/>
    </xf>
    <xf numFmtId="0" fontId="61" fillId="0" borderId="0" xfId="0" applyFont="1" applyAlignment="1">
      <alignment vertical="top" wrapText="1"/>
    </xf>
    <xf numFmtId="0" fontId="21" fillId="2" borderId="0" xfId="5" applyFont="1" applyFill="1" applyAlignment="1">
      <alignment vertical="top"/>
    </xf>
    <xf numFmtId="0" fontId="40" fillId="4" borderId="1" xfId="5" applyFont="1" applyFill="1" applyBorder="1" applyAlignment="1">
      <alignment vertical="top"/>
    </xf>
    <xf numFmtId="0" fontId="40" fillId="4" borderId="0" xfId="5" applyFont="1" applyFill="1" applyAlignment="1">
      <alignment vertical="top"/>
    </xf>
    <xf numFmtId="164" fontId="19" fillId="0" borderId="0" xfId="9" applyNumberFormat="1" applyFont="1" applyFill="1" applyBorder="1" applyAlignment="1">
      <alignment vertical="top"/>
    </xf>
    <xf numFmtId="164" fontId="40" fillId="4" borderId="0" xfId="9" applyNumberFormat="1" applyFont="1" applyFill="1" applyBorder="1" applyAlignment="1">
      <alignment vertical="top"/>
    </xf>
    <xf numFmtId="0" fontId="21" fillId="3" borderId="0" xfId="5" applyFont="1" applyFill="1" applyAlignment="1">
      <alignment vertical="top"/>
    </xf>
    <xf numFmtId="0" fontId="46" fillId="0" borderId="0" xfId="5" applyFont="1" applyAlignment="1">
      <alignment vertical="top"/>
    </xf>
    <xf numFmtId="0" fontId="45" fillId="4" borderId="1" xfId="5" applyFont="1" applyFill="1" applyBorder="1" applyAlignment="1">
      <alignment vertical="top"/>
    </xf>
    <xf numFmtId="9" fontId="47" fillId="4" borderId="9" xfId="5" applyNumberFormat="1" applyFont="1" applyFill="1" applyBorder="1" applyAlignment="1">
      <alignment vertical="top"/>
    </xf>
    <xf numFmtId="165" fontId="47" fillId="4" borderId="4" xfId="10" applyNumberFormat="1" applyFont="1" applyFill="1" applyBorder="1" applyAlignment="1">
      <alignment vertical="top"/>
    </xf>
    <xf numFmtId="10" fontId="47" fillId="4" borderId="224" xfId="5" applyNumberFormat="1" applyFont="1" applyFill="1" applyBorder="1" applyAlignment="1">
      <alignment vertical="top"/>
    </xf>
    <xf numFmtId="10" fontId="47" fillId="4" borderId="225" xfId="5" applyNumberFormat="1" applyFont="1" applyFill="1" applyBorder="1" applyAlignment="1">
      <alignment vertical="top"/>
    </xf>
    <xf numFmtId="165" fontId="26" fillId="4" borderId="1" xfId="5" applyNumberFormat="1" applyFont="1" applyFill="1" applyBorder="1" applyAlignment="1">
      <alignment vertical="top"/>
    </xf>
    <xf numFmtId="165" fontId="47" fillId="4" borderId="1" xfId="5" applyNumberFormat="1" applyFont="1" applyFill="1" applyBorder="1" applyAlignment="1">
      <alignment vertical="top"/>
    </xf>
    <xf numFmtId="165" fontId="26" fillId="0" borderId="0" xfId="5" applyNumberFormat="1" applyFont="1" applyAlignment="1">
      <alignment vertical="top"/>
    </xf>
    <xf numFmtId="0" fontId="25" fillId="0" borderId="0" xfId="5" applyFont="1" applyAlignment="1">
      <alignment horizontal="center" vertical="center" wrapText="1"/>
    </xf>
    <xf numFmtId="0" fontId="42" fillId="0" borderId="0" xfId="5" applyFont="1" applyAlignment="1" applyProtection="1">
      <alignment horizontal="left" vertical="top"/>
      <protection locked="0"/>
    </xf>
    <xf numFmtId="0" fontId="19" fillId="0" borderId="0" xfId="5" applyFont="1" applyAlignment="1">
      <alignment vertical="top" wrapText="1"/>
    </xf>
    <xf numFmtId="0" fontId="42" fillId="0" borderId="0" xfId="5" applyFont="1" applyAlignment="1" applyProtection="1">
      <alignment vertical="top"/>
      <protection locked="0"/>
    </xf>
    <xf numFmtId="0" fontId="19" fillId="0" borderId="0" xfId="5" applyFont="1" applyAlignment="1" applyProtection="1">
      <alignment vertical="top" wrapText="1"/>
      <protection locked="0"/>
    </xf>
    <xf numFmtId="0" fontId="42" fillId="0" borderId="0" xfId="5" applyFont="1" applyAlignment="1" applyProtection="1">
      <alignment vertical="top" wrapText="1"/>
      <protection locked="0"/>
    </xf>
    <xf numFmtId="0" fontId="19" fillId="0" borderId="0" xfId="5" applyFont="1" applyAlignment="1">
      <alignment vertical="top"/>
    </xf>
    <xf numFmtId="0" fontId="19" fillId="0" borderId="0" xfId="0" applyFont="1" applyAlignment="1">
      <alignment horizontal="center" vertical="top"/>
    </xf>
    <xf numFmtId="0" fontId="41" fillId="0" borderId="0" xfId="0" applyFont="1" applyAlignment="1">
      <alignment horizontal="center"/>
    </xf>
    <xf numFmtId="0" fontId="40" fillId="0" borderId="13" xfId="0" applyFont="1" applyBorder="1" applyAlignment="1">
      <alignment horizontal="center" vertical="top"/>
    </xf>
    <xf numFmtId="0" fontId="40" fillId="0" borderId="0" xfId="0" applyFont="1" applyAlignment="1">
      <alignment horizontal="center" vertical="top"/>
    </xf>
    <xf numFmtId="0" fontId="40" fillId="0" borderId="61" xfId="0" applyFont="1" applyBorder="1" applyAlignment="1">
      <alignment horizontal="center" vertical="top"/>
    </xf>
    <xf numFmtId="0" fontId="40" fillId="0" borderId="63" xfId="0" applyFont="1" applyBorder="1" applyAlignment="1">
      <alignment horizontal="center" vertical="top"/>
    </xf>
    <xf numFmtId="0" fontId="40" fillId="0" borderId="45" xfId="0" applyFont="1" applyBorder="1" applyAlignment="1">
      <alignment horizontal="center" vertical="top"/>
    </xf>
    <xf numFmtId="0" fontId="40" fillId="0" borderId="42" xfId="0" applyFont="1" applyBorder="1" applyAlignment="1">
      <alignment horizontal="center" vertical="top"/>
    </xf>
    <xf numFmtId="0" fontId="23" fillId="0" borderId="45" xfId="0" applyFont="1" applyBorder="1" applyAlignment="1">
      <alignment horizontal="center" vertical="top"/>
    </xf>
    <xf numFmtId="0" fontId="40" fillId="0" borderId="44" xfId="0" applyFont="1" applyBorder="1" applyAlignment="1">
      <alignment horizontal="center" vertical="top"/>
    </xf>
    <xf numFmtId="0" fontId="19" fillId="0" borderId="0" xfId="0" applyFont="1" applyAlignment="1">
      <alignment vertical="center" wrapText="1"/>
    </xf>
    <xf numFmtId="0" fontId="21" fillId="8" borderId="0" xfId="0" applyFont="1" applyFill="1" applyAlignment="1">
      <alignment horizontal="center" vertical="center"/>
    </xf>
    <xf numFmtId="0" fontId="19" fillId="4" borderId="0" xfId="0" applyFont="1" applyFill="1"/>
    <xf numFmtId="0" fontId="73" fillId="0" borderId="0" xfId="0" applyFont="1"/>
    <xf numFmtId="0" fontId="19" fillId="0" borderId="0" xfId="0" applyFont="1" applyAlignment="1">
      <alignment horizontal="center"/>
    </xf>
    <xf numFmtId="6" fontId="19" fillId="0" borderId="0" xfId="0" applyNumberFormat="1" applyFont="1"/>
    <xf numFmtId="0" fontId="19" fillId="0" borderId="0" xfId="0" applyFont="1" applyAlignment="1">
      <alignment horizontal="left" vertical="center" wrapText="1"/>
    </xf>
    <xf numFmtId="0" fontId="19" fillId="4" borderId="0" xfId="0" applyFont="1" applyFill="1" applyAlignment="1">
      <alignment horizontal="center"/>
    </xf>
    <xf numFmtId="0" fontId="19" fillId="4" borderId="187" xfId="0" applyFont="1" applyFill="1" applyBorder="1" applyAlignment="1">
      <alignment horizontal="left"/>
    </xf>
    <xf numFmtId="0" fontId="21" fillId="8" borderId="187" xfId="0" applyFont="1" applyFill="1" applyBorder="1" applyAlignment="1">
      <alignment horizontal="center" vertical="center"/>
    </xf>
    <xf numFmtId="0" fontId="19" fillId="4" borderId="0" xfId="0" applyFont="1" applyFill="1" applyAlignment="1">
      <alignment horizontal="left"/>
    </xf>
    <xf numFmtId="0" fontId="19" fillId="4" borderId="20" xfId="0" applyFont="1" applyFill="1" applyBorder="1"/>
    <xf numFmtId="0" fontId="19" fillId="4" borderId="248" xfId="0" applyFont="1" applyFill="1" applyBorder="1" applyAlignment="1">
      <alignment horizontal="right"/>
    </xf>
    <xf numFmtId="0" fontId="19" fillId="4" borderId="249" xfId="0" applyFont="1" applyFill="1" applyBorder="1" applyAlignment="1">
      <alignment horizontal="right"/>
    </xf>
    <xf numFmtId="0" fontId="19" fillId="4" borderId="84" xfId="0" applyFont="1" applyFill="1" applyBorder="1" applyAlignment="1">
      <alignment horizontal="right"/>
    </xf>
    <xf numFmtId="0" fontId="19" fillId="4" borderId="20" xfId="0" applyFont="1" applyFill="1" applyBorder="1" applyAlignment="1">
      <alignment horizontal="right"/>
    </xf>
    <xf numFmtId="0" fontId="19" fillId="4" borderId="0" xfId="0" applyFont="1" applyFill="1" applyAlignment="1">
      <alignment horizontal="right"/>
    </xf>
    <xf numFmtId="0" fontId="40" fillId="4" borderId="0" xfId="0" applyFont="1" applyFill="1"/>
    <xf numFmtId="44" fontId="19" fillId="0" borderId="251" xfId="1" applyFont="1" applyBorder="1" applyProtection="1">
      <protection locked="0"/>
    </xf>
    <xf numFmtId="44" fontId="19" fillId="0" borderId="252" xfId="1" applyFont="1" applyBorder="1" applyProtection="1">
      <protection locked="0"/>
    </xf>
    <xf numFmtId="44" fontId="19" fillId="0" borderId="254" xfId="1" applyFont="1" applyBorder="1" applyProtection="1">
      <protection locked="0"/>
    </xf>
    <xf numFmtId="0" fontId="74" fillId="4" borderId="0" xfId="0" applyFont="1" applyFill="1" applyAlignment="1" applyProtection="1">
      <alignment horizontal="center"/>
      <protection locked="0"/>
    </xf>
    <xf numFmtId="0" fontId="19" fillId="4" borderId="246" xfId="0" applyFont="1" applyFill="1" applyBorder="1" applyAlignment="1">
      <alignment horizontal="left" vertical="top"/>
    </xf>
    <xf numFmtId="0" fontId="19" fillId="4" borderId="83" xfId="0" applyFont="1" applyFill="1" applyBorder="1"/>
    <xf numFmtId="0" fontId="19" fillId="4" borderId="74" xfId="0" applyFont="1" applyFill="1" applyBorder="1"/>
    <xf numFmtId="0" fontId="40" fillId="4" borderId="0" xfId="0" applyFont="1" applyFill="1" applyAlignment="1">
      <alignment wrapText="1"/>
    </xf>
    <xf numFmtId="0" fontId="74" fillId="4" borderId="0" xfId="0" applyFont="1" applyFill="1"/>
    <xf numFmtId="0" fontId="21" fillId="8" borderId="258" xfId="0" applyFont="1" applyFill="1" applyBorder="1" applyAlignment="1">
      <alignment horizontal="center" vertical="center"/>
    </xf>
    <xf numFmtId="0" fontId="19" fillId="0" borderId="72" xfId="0" applyFont="1" applyBorder="1" applyProtection="1">
      <protection locked="0"/>
    </xf>
    <xf numFmtId="0" fontId="19" fillId="4" borderId="85" xfId="0" applyFont="1" applyFill="1" applyBorder="1"/>
    <xf numFmtId="0" fontId="74" fillId="0" borderId="196" xfId="0" applyFont="1" applyBorder="1" applyProtection="1">
      <protection locked="0"/>
    </xf>
    <xf numFmtId="0" fontId="74" fillId="0" borderId="123" xfId="0" applyFont="1" applyBorder="1" applyProtection="1">
      <protection locked="0"/>
    </xf>
    <xf numFmtId="0" fontId="74" fillId="0" borderId="197" xfId="0" applyFont="1" applyBorder="1" applyProtection="1">
      <protection locked="0"/>
    </xf>
    <xf numFmtId="0" fontId="19" fillId="0" borderId="196" xfId="0" applyFont="1" applyBorder="1" applyProtection="1">
      <protection locked="0"/>
    </xf>
    <xf numFmtId="0" fontId="19" fillId="0" borderId="123" xfId="0" applyFont="1" applyBorder="1" applyProtection="1">
      <protection locked="0"/>
    </xf>
    <xf numFmtId="0" fontId="19" fillId="0" borderId="197" xfId="0" applyFont="1" applyBorder="1" applyProtection="1">
      <protection locked="0"/>
    </xf>
    <xf numFmtId="44" fontId="19" fillId="0" borderId="256" xfId="0" applyNumberFormat="1" applyFont="1" applyBorder="1"/>
    <xf numFmtId="44" fontId="19" fillId="0" borderId="250" xfId="1" applyFont="1" applyBorder="1" applyProtection="1">
      <protection locked="0"/>
    </xf>
    <xf numFmtId="44" fontId="19" fillId="0" borderId="238" xfId="1" applyFont="1" applyBorder="1" applyProtection="1">
      <protection locked="0"/>
    </xf>
    <xf numFmtId="44" fontId="19" fillId="0" borderId="253" xfId="1" applyFont="1" applyBorder="1" applyProtection="1">
      <protection locked="0"/>
    </xf>
    <xf numFmtId="44" fontId="19" fillId="0" borderId="255" xfId="1" applyFont="1" applyBorder="1" applyProtection="1"/>
    <xf numFmtId="0" fontId="19" fillId="4" borderId="247" xfId="0" applyFont="1" applyFill="1" applyBorder="1"/>
    <xf numFmtId="0" fontId="19" fillId="4" borderId="0" xfId="0" applyFont="1" applyFill="1" applyAlignment="1">
      <alignment vertical="center" wrapText="1"/>
    </xf>
    <xf numFmtId="0" fontId="19" fillId="4" borderId="247" xfId="0" applyFont="1" applyFill="1" applyBorder="1" applyAlignment="1">
      <alignment vertical="center"/>
    </xf>
    <xf numFmtId="0" fontId="19" fillId="8" borderId="257" xfId="0" applyFont="1" applyFill="1" applyBorder="1"/>
    <xf numFmtId="0" fontId="19" fillId="8" borderId="258" xfId="0" applyFont="1" applyFill="1" applyBorder="1"/>
    <xf numFmtId="0" fontId="19" fillId="8" borderId="0" xfId="0" applyFont="1" applyFill="1"/>
    <xf numFmtId="0" fontId="25" fillId="0" borderId="18" xfId="0" applyFont="1" applyBorder="1" applyAlignment="1">
      <alignment vertical="top"/>
    </xf>
    <xf numFmtId="0" fontId="19" fillId="0" borderId="0" xfId="6" applyFont="1" applyAlignment="1">
      <alignment vertical="top"/>
    </xf>
    <xf numFmtId="0" fontId="25" fillId="0" borderId="0" xfId="5" applyFont="1" applyAlignment="1">
      <alignment horizontal="left" vertical="top" wrapText="1"/>
    </xf>
    <xf numFmtId="0" fontId="62" fillId="0" borderId="0" xfId="6" applyFont="1" applyAlignment="1">
      <alignment vertical="top" wrapText="1"/>
    </xf>
    <xf numFmtId="0" fontId="56" fillId="0" borderId="190" xfId="0" applyFont="1" applyBorder="1" applyAlignment="1">
      <alignment horizontal="left" vertical="top"/>
    </xf>
    <xf numFmtId="0" fontId="56" fillId="0" borderId="46" xfId="0" applyFont="1" applyBorder="1" applyAlignment="1">
      <alignment horizontal="left" vertical="top"/>
    </xf>
    <xf numFmtId="0" fontId="40" fillId="0" borderId="0" xfId="0" applyFont="1" applyAlignment="1">
      <alignment horizontal="left" vertical="top"/>
    </xf>
    <xf numFmtId="0" fontId="56" fillId="0" borderId="192" xfId="0" applyFont="1" applyBorder="1" applyAlignment="1">
      <alignment horizontal="left" vertical="top"/>
    </xf>
    <xf numFmtId="0" fontId="42" fillId="0" borderId="196" xfId="0" applyFont="1" applyBorder="1" applyAlignment="1" applyProtection="1">
      <alignment vertical="top"/>
      <protection locked="0"/>
    </xf>
    <xf numFmtId="0" fontId="42" fillId="0" borderId="197" xfId="0" applyFont="1" applyBorder="1" applyAlignment="1" applyProtection="1">
      <alignment vertical="top"/>
      <protection locked="0"/>
    </xf>
    <xf numFmtId="0" fontId="19" fillId="0" borderId="266" xfId="0" applyFont="1" applyBorder="1"/>
    <xf numFmtId="0" fontId="19" fillId="0" borderId="267" xfId="0" applyFont="1" applyBorder="1"/>
    <xf numFmtId="0" fontId="19" fillId="0" borderId="268" xfId="0" applyFont="1" applyBorder="1"/>
    <xf numFmtId="0" fontId="40" fillId="0" borderId="0" xfId="0" applyFont="1" applyAlignment="1">
      <alignment vertical="top"/>
    </xf>
    <xf numFmtId="0" fontId="40" fillId="4" borderId="1" xfId="5" applyFont="1" applyFill="1" applyBorder="1" applyAlignment="1">
      <alignment horizontal="left" vertical="top"/>
    </xf>
    <xf numFmtId="0" fontId="40" fillId="4" borderId="2" xfId="5" applyFont="1" applyFill="1" applyBorder="1" applyAlignment="1">
      <alignment horizontal="left" vertical="top"/>
    </xf>
    <xf numFmtId="0" fontId="21" fillId="3" borderId="2" xfId="6" applyFont="1" applyFill="1" applyBorder="1" applyAlignment="1">
      <alignment horizontal="left" vertical="top"/>
    </xf>
    <xf numFmtId="164" fontId="40" fillId="4" borderId="1" xfId="9" applyNumberFormat="1" applyFont="1" applyFill="1" applyBorder="1" applyAlignment="1">
      <alignment vertical="top"/>
    </xf>
    <xf numFmtId="164" fontId="40" fillId="4" borderId="2" xfId="9" applyNumberFormat="1" applyFont="1" applyFill="1" applyBorder="1" applyAlignment="1">
      <alignment vertical="top"/>
    </xf>
    <xf numFmtId="0" fontId="21" fillId="3" borderId="0" xfId="6" applyFont="1" applyFill="1" applyAlignment="1">
      <alignment horizontal="center" vertical="top"/>
    </xf>
    <xf numFmtId="164" fontId="19" fillId="0" borderId="1" xfId="9" applyNumberFormat="1" applyFont="1" applyFill="1" applyBorder="1" applyAlignment="1">
      <alignment vertical="top"/>
    </xf>
    <xf numFmtId="164" fontId="19" fillId="0" borderId="2" xfId="9" applyNumberFormat="1" applyFont="1" applyFill="1" applyBorder="1" applyAlignment="1">
      <alignment vertical="top"/>
    </xf>
    <xf numFmtId="164" fontId="40" fillId="0" borderId="0" xfId="9" applyNumberFormat="1" applyFont="1" applyFill="1" applyBorder="1" applyAlignment="1">
      <alignment vertical="top"/>
    </xf>
    <xf numFmtId="164" fontId="40" fillId="0" borderId="1" xfId="9" applyNumberFormat="1" applyFont="1" applyFill="1" applyBorder="1" applyAlignment="1">
      <alignment vertical="top"/>
    </xf>
    <xf numFmtId="164" fontId="40" fillId="0" borderId="2" xfId="9" applyNumberFormat="1" applyFont="1" applyFill="1" applyBorder="1" applyAlignment="1">
      <alignment vertical="top"/>
    </xf>
    <xf numFmtId="10" fontId="47" fillId="4" borderId="6" xfId="5" applyNumberFormat="1" applyFont="1" applyFill="1" applyBorder="1" applyAlignment="1">
      <alignment vertical="top"/>
    </xf>
    <xf numFmtId="0" fontId="21" fillId="0" borderId="0" xfId="5" applyFont="1" applyAlignment="1">
      <alignment vertical="top"/>
    </xf>
    <xf numFmtId="0" fontId="22" fillId="0" borderId="0" xfId="5" applyFont="1" applyAlignment="1">
      <alignment horizontal="left" vertical="top" wrapText="1"/>
    </xf>
    <xf numFmtId="0" fontId="76" fillId="0" borderId="45" xfId="0" applyFont="1" applyBorder="1" applyAlignment="1">
      <alignment horizontal="center" vertical="top"/>
    </xf>
    <xf numFmtId="0" fontId="45" fillId="0" borderId="45" xfId="0" applyFont="1" applyBorder="1" applyAlignment="1">
      <alignment horizontal="center" vertical="top"/>
    </xf>
    <xf numFmtId="0" fontId="56" fillId="0" borderId="57" xfId="0" applyFont="1" applyBorder="1" applyAlignment="1">
      <alignment horizontal="left" vertical="top"/>
    </xf>
    <xf numFmtId="0" fontId="56" fillId="0" borderId="31" xfId="0" applyFont="1" applyBorder="1" applyAlignment="1">
      <alignment horizontal="left" vertical="top"/>
    </xf>
    <xf numFmtId="0" fontId="56" fillId="0" borderId="65" xfId="0" applyFont="1" applyBorder="1" applyAlignment="1">
      <alignment horizontal="left" vertical="top"/>
    </xf>
    <xf numFmtId="0" fontId="40" fillId="0" borderId="286" xfId="0" applyFont="1" applyBorder="1" applyAlignment="1">
      <alignment horizontal="center" vertical="top"/>
    </xf>
    <xf numFmtId="0" fontId="78" fillId="0" borderId="0" xfId="0" applyFont="1" applyAlignment="1">
      <alignment vertical="top"/>
    </xf>
    <xf numFmtId="0" fontId="76" fillId="3" borderId="0" xfId="0" applyFont="1" applyFill="1" applyAlignment="1">
      <alignment vertical="top"/>
    </xf>
    <xf numFmtId="0" fontId="56" fillId="0" borderId="45" xfId="0" applyFont="1" applyBorder="1" applyAlignment="1">
      <alignment horizontal="left" vertical="top"/>
    </xf>
    <xf numFmtId="0" fontId="56" fillId="0" borderId="0" xfId="0" applyFont="1" applyAlignment="1">
      <alignment horizontal="left" vertical="top"/>
    </xf>
    <xf numFmtId="0" fontId="27" fillId="0" borderId="13" xfId="0" applyFont="1" applyBorder="1" applyAlignment="1">
      <alignment horizontal="left" vertical="top"/>
    </xf>
    <xf numFmtId="0" fontId="40" fillId="0" borderId="45" xfId="0" applyFont="1" applyBorder="1" applyAlignment="1">
      <alignment horizontal="left" vertical="top"/>
    </xf>
    <xf numFmtId="0" fontId="19" fillId="0" borderId="3" xfId="5" applyFont="1" applyBorder="1" applyAlignment="1">
      <alignment vertical="top" wrapText="1"/>
    </xf>
    <xf numFmtId="0" fontId="20" fillId="0" borderId="170" xfId="0" applyFont="1" applyBorder="1" applyAlignment="1">
      <alignment horizontal="left" vertical="top"/>
    </xf>
    <xf numFmtId="0" fontId="24" fillId="0" borderId="0" xfId="0" applyFont="1" applyAlignment="1">
      <alignment horizontal="left" vertical="top" wrapText="1"/>
    </xf>
    <xf numFmtId="0" fontId="25" fillId="0" borderId="15" xfId="0" applyFont="1" applyBorder="1" applyAlignment="1" applyProtection="1">
      <alignment vertical="top"/>
      <protection locked="0"/>
    </xf>
    <xf numFmtId="0" fontId="29" fillId="0" borderId="198" xfId="4" applyBorder="1" applyAlignment="1" applyProtection="1">
      <alignment vertical="center" wrapText="1"/>
      <protection locked="0"/>
    </xf>
    <xf numFmtId="0" fontId="19" fillId="0" borderId="198" xfId="0" applyFont="1" applyBorder="1" applyAlignment="1">
      <alignment horizontal="left"/>
    </xf>
    <xf numFmtId="0" fontId="1" fillId="0" borderId="0" xfId="5" applyFont="1" applyAlignment="1">
      <alignment vertical="top"/>
    </xf>
    <xf numFmtId="164" fontId="57" fillId="0" borderId="0" xfId="5" applyNumberFormat="1" applyFont="1" applyAlignment="1">
      <alignment vertical="center" wrapText="1"/>
    </xf>
    <xf numFmtId="0" fontId="81" fillId="0" borderId="0" xfId="5" applyFont="1" applyAlignment="1">
      <alignment vertical="top"/>
    </xf>
    <xf numFmtId="0" fontId="84" fillId="0" borderId="0" xfId="5" applyFont="1" applyAlignment="1">
      <alignment horizontal="left" vertical="top" wrapText="1"/>
    </xf>
    <xf numFmtId="10" fontId="47" fillId="4" borderId="53" xfId="5" applyNumberFormat="1" applyFont="1" applyFill="1" applyBorder="1" applyAlignment="1">
      <alignment vertical="top"/>
    </xf>
    <xf numFmtId="9" fontId="47" fillId="4" borderId="1" xfId="5" applyNumberFormat="1" applyFont="1" applyFill="1" applyBorder="1" applyAlignment="1">
      <alignment vertical="top"/>
    </xf>
    <xf numFmtId="10" fontId="47" fillId="4" borderId="233" xfId="5" applyNumberFormat="1" applyFont="1" applyFill="1" applyBorder="1" applyAlignment="1">
      <alignment vertical="top"/>
    </xf>
    <xf numFmtId="0" fontId="19" fillId="0" borderId="0" xfId="5" applyFont="1" applyAlignment="1" applyProtection="1">
      <alignment horizontal="left" vertical="top" wrapText="1"/>
      <protection locked="0"/>
    </xf>
    <xf numFmtId="0" fontId="52" fillId="0" borderId="0" xfId="5" applyFont="1" applyAlignment="1" applyProtection="1">
      <alignment vertical="top" wrapText="1"/>
      <protection locked="0"/>
    </xf>
    <xf numFmtId="0" fontId="41" fillId="3" borderId="0" xfId="0" applyFont="1" applyFill="1"/>
    <xf numFmtId="0" fontId="23" fillId="4" borderId="0" xfId="0" applyFont="1" applyFill="1" applyAlignment="1">
      <alignment vertical="top"/>
    </xf>
    <xf numFmtId="0" fontId="24" fillId="0" borderId="0" xfId="0" applyFont="1" applyAlignment="1">
      <alignment vertical="top" wrapText="1"/>
    </xf>
    <xf numFmtId="0" fontId="24" fillId="0" borderId="84" xfId="0" applyFont="1" applyBorder="1" applyAlignment="1">
      <alignment vertical="top" wrapText="1"/>
    </xf>
    <xf numFmtId="0" fontId="19" fillId="0" borderId="0" xfId="0" applyFont="1" applyAlignment="1">
      <alignment horizontal="center" vertical="top" wrapText="1"/>
    </xf>
    <xf numFmtId="0" fontId="7" fillId="0" borderId="99" xfId="0" applyFont="1" applyBorder="1" applyAlignment="1">
      <alignment horizontal="center" vertical="top"/>
    </xf>
    <xf numFmtId="0" fontId="10" fillId="0" borderId="99" xfId="0" applyFont="1" applyBorder="1" applyAlignment="1">
      <alignment horizontal="center" vertical="top"/>
    </xf>
    <xf numFmtId="0" fontId="11" fillId="0" borderId="99" xfId="0" applyFont="1" applyBorder="1" applyAlignment="1">
      <alignment horizontal="center" vertical="top"/>
    </xf>
    <xf numFmtId="0" fontId="23" fillId="0" borderId="84" xfId="0" applyFont="1" applyBorder="1" applyAlignment="1">
      <alignment vertical="top" wrapText="1"/>
    </xf>
    <xf numFmtId="0" fontId="24" fillId="0" borderId="105" xfId="0" applyFont="1" applyBorder="1" applyAlignment="1">
      <alignment vertical="top" wrapText="1"/>
    </xf>
    <xf numFmtId="0" fontId="1" fillId="0" borderId="0" xfId="0" applyFont="1" applyAlignment="1">
      <alignment vertical="top"/>
    </xf>
    <xf numFmtId="0" fontId="1" fillId="0" borderId="99" xfId="0" applyFont="1" applyBorder="1" applyAlignment="1">
      <alignment vertical="top"/>
    </xf>
    <xf numFmtId="10" fontId="1" fillId="0" borderId="0" xfId="0" applyNumberFormat="1" applyFont="1" applyAlignment="1">
      <alignment vertical="top"/>
    </xf>
    <xf numFmtId="0" fontId="19" fillId="0" borderId="0" xfId="0" applyFont="1" applyAlignment="1">
      <alignment vertical="top" wrapText="1"/>
    </xf>
    <xf numFmtId="0" fontId="19" fillId="0" borderId="84" xfId="0" applyFont="1" applyBorder="1" applyAlignment="1">
      <alignment vertical="top" wrapText="1"/>
    </xf>
    <xf numFmtId="0" fontId="19" fillId="0" borderId="73" xfId="0" applyFont="1" applyBorder="1" applyAlignment="1" applyProtection="1">
      <alignment horizontal="center" vertical="top" wrapText="1"/>
      <protection locked="0"/>
    </xf>
    <xf numFmtId="0" fontId="19" fillId="0" borderId="75" xfId="0" applyFont="1" applyBorder="1" applyAlignment="1" applyProtection="1">
      <alignment horizontal="center" vertical="top" wrapText="1"/>
      <protection locked="0"/>
    </xf>
    <xf numFmtId="0" fontId="19" fillId="0" borderId="0" xfId="0" applyFont="1" applyAlignment="1">
      <alignment vertical="top"/>
    </xf>
    <xf numFmtId="0" fontId="19" fillId="0" borderId="84" xfId="0" applyFont="1" applyBorder="1" applyAlignment="1">
      <alignment vertical="top"/>
    </xf>
    <xf numFmtId="0" fontId="19" fillId="0" borderId="73" xfId="0" applyFont="1" applyBorder="1" applyAlignment="1" applyProtection="1">
      <alignment horizontal="center" vertical="top"/>
      <protection locked="0"/>
    </xf>
    <xf numFmtId="0" fontId="19" fillId="0" borderId="75" xfId="0" applyFont="1" applyBorder="1" applyAlignment="1" applyProtection="1">
      <alignment horizontal="center" vertical="top"/>
      <protection locked="0"/>
    </xf>
    <xf numFmtId="0" fontId="59" fillId="2" borderId="0" xfId="0" applyFont="1" applyFill="1" applyAlignment="1">
      <alignment horizontal="left"/>
    </xf>
    <xf numFmtId="0" fontId="59" fillId="2" borderId="83" xfId="0" applyFont="1" applyFill="1" applyBorder="1" applyAlignment="1">
      <alignment horizontal="left"/>
    </xf>
    <xf numFmtId="0" fontId="19" fillId="0" borderId="0" xfId="0" applyFont="1" applyAlignment="1">
      <alignment horizontal="left" vertical="top"/>
    </xf>
    <xf numFmtId="0" fontId="19" fillId="0" borderId="84" xfId="0" applyFont="1" applyBorder="1" applyAlignment="1">
      <alignment horizontal="left" vertical="top"/>
    </xf>
    <xf numFmtId="0" fontId="41" fillId="0" borderId="73" xfId="0" applyFont="1" applyBorder="1" applyAlignment="1" applyProtection="1">
      <alignment horizontal="center"/>
      <protection locked="0"/>
    </xf>
    <xf numFmtId="0" fontId="41" fillId="0" borderId="75" xfId="0" applyFont="1" applyBorder="1" applyAlignment="1" applyProtection="1">
      <alignment horizontal="center"/>
      <protection locked="0"/>
    </xf>
    <xf numFmtId="0" fontId="21" fillId="8" borderId="0" xfId="0" applyFont="1" applyFill="1" applyAlignment="1">
      <alignment horizontal="left" vertical="top"/>
    </xf>
    <xf numFmtId="0" fontId="21" fillId="8" borderId="81" xfId="0" applyFont="1" applyFill="1" applyBorder="1" applyAlignment="1">
      <alignment horizontal="center" vertical="top" wrapText="1"/>
    </xf>
    <xf numFmtId="0" fontId="21" fillId="8" borderId="83" xfId="0" applyFont="1" applyFill="1" applyBorder="1" applyAlignment="1">
      <alignment horizontal="center" vertical="top" wrapText="1"/>
    </xf>
    <xf numFmtId="0" fontId="22" fillId="8" borderId="0" xfId="0" applyFont="1" applyFill="1" applyAlignment="1">
      <alignment horizontal="left" vertical="top" wrapText="1"/>
    </xf>
    <xf numFmtId="0" fontId="19" fillId="0" borderId="80" xfId="0" applyFont="1" applyBorder="1" applyAlignment="1" applyProtection="1">
      <alignment horizontal="left" vertical="top"/>
      <protection locked="0"/>
    </xf>
    <xf numFmtId="0" fontId="19" fillId="0" borderId="82" xfId="0" applyFont="1" applyBorder="1" applyAlignment="1" applyProtection="1">
      <alignment horizontal="left" vertical="top"/>
      <protection locked="0"/>
    </xf>
    <xf numFmtId="0" fontId="19" fillId="0" borderId="86" xfId="0" applyFont="1" applyBorder="1" applyAlignment="1" applyProtection="1">
      <alignment horizontal="left" vertical="top"/>
      <protection locked="0"/>
    </xf>
    <xf numFmtId="0" fontId="19" fillId="0" borderId="96" xfId="0" applyFont="1" applyBorder="1" applyAlignment="1" applyProtection="1">
      <alignment horizontal="left" vertical="top"/>
      <protection locked="0"/>
    </xf>
    <xf numFmtId="0" fontId="19" fillId="8" borderId="73" xfId="0" applyFont="1" applyFill="1" applyBorder="1" applyAlignment="1" applyProtection="1">
      <alignment horizontal="center" vertical="top"/>
      <protection locked="0"/>
    </xf>
    <xf numFmtId="0" fontId="19" fillId="8" borderId="75" xfId="0" applyFont="1" applyFill="1" applyBorder="1" applyAlignment="1" applyProtection="1">
      <alignment horizontal="center" vertical="top"/>
      <protection locked="0"/>
    </xf>
    <xf numFmtId="0" fontId="29" fillId="0" borderId="0" xfId="4" applyAlignment="1" applyProtection="1">
      <alignment horizontal="left" vertical="top" wrapText="1"/>
      <protection locked="0"/>
    </xf>
    <xf numFmtId="0" fontId="29" fillId="0" borderId="84" xfId="4" applyBorder="1" applyAlignment="1" applyProtection="1">
      <alignment horizontal="left" vertical="top" wrapText="1"/>
      <protection locked="0"/>
    </xf>
    <xf numFmtId="0" fontId="19" fillId="0" borderId="80" xfId="0" applyFont="1" applyBorder="1" applyAlignment="1" applyProtection="1">
      <alignment horizontal="center" vertical="top"/>
      <protection locked="0"/>
    </xf>
    <xf numFmtId="0" fontId="19" fillId="0" borderId="82" xfId="0" applyFont="1" applyBorder="1" applyAlignment="1" applyProtection="1">
      <alignment horizontal="center" vertical="top"/>
      <protection locked="0"/>
    </xf>
    <xf numFmtId="0" fontId="19" fillId="0" borderId="86" xfId="0" applyFont="1" applyBorder="1" applyAlignment="1" applyProtection="1">
      <alignment horizontal="center" vertical="top"/>
      <protection locked="0"/>
    </xf>
    <xf numFmtId="0" fontId="19" fillId="0" borderId="96" xfId="0" applyFont="1" applyBorder="1" applyAlignment="1" applyProtection="1">
      <alignment horizontal="center" vertical="top"/>
      <protection locked="0"/>
    </xf>
    <xf numFmtId="0" fontId="19" fillId="0" borderId="0" xfId="0" applyFont="1" applyAlignment="1">
      <alignment horizontal="left" vertical="top" wrapText="1"/>
    </xf>
    <xf numFmtId="0" fontId="19" fillId="0" borderId="84" xfId="0" applyFont="1" applyBorder="1" applyAlignment="1">
      <alignment horizontal="left" vertical="top" wrapText="1"/>
    </xf>
    <xf numFmtId="0" fontId="47" fillId="0" borderId="0" xfId="0" applyFont="1" applyAlignment="1">
      <alignment horizontal="left"/>
    </xf>
    <xf numFmtId="0" fontId="47" fillId="0" borderId="84" xfId="0" applyFont="1" applyBorder="1" applyAlignment="1">
      <alignment horizontal="left"/>
    </xf>
    <xf numFmtId="0" fontId="19" fillId="0" borderId="0" xfId="0" applyFont="1" applyAlignment="1">
      <alignment horizontal="left"/>
    </xf>
    <xf numFmtId="0" fontId="19" fillId="0" borderId="84" xfId="0" applyFont="1" applyBorder="1" applyAlignment="1">
      <alignment horizontal="left"/>
    </xf>
    <xf numFmtId="0" fontId="22" fillId="3" borderId="0" xfId="0" applyFont="1" applyFill="1" applyAlignment="1">
      <alignment horizontal="left" vertical="top"/>
    </xf>
    <xf numFmtId="0" fontId="29" fillId="9" borderId="0" xfId="4" applyFill="1" applyAlignment="1" applyProtection="1">
      <alignment horizontal="left" vertical="center" wrapText="1"/>
      <protection locked="0"/>
    </xf>
    <xf numFmtId="0" fontId="19" fillId="0" borderId="0" xfId="0" applyFont="1" applyAlignment="1">
      <alignment horizontal="center" vertical="top" wrapText="1"/>
    </xf>
    <xf numFmtId="0" fontId="40" fillId="3" borderId="0" xfId="0" applyFont="1" applyFill="1" applyAlignment="1">
      <alignment vertical="top"/>
    </xf>
    <xf numFmtId="0" fontId="19" fillId="0" borderId="27" xfId="0" applyFont="1" applyBorder="1" applyAlignment="1">
      <alignment vertical="top" wrapText="1"/>
    </xf>
    <xf numFmtId="0" fontId="19" fillId="0" borderId="73" xfId="0" applyFont="1" applyBorder="1" applyAlignment="1">
      <alignment vertical="top"/>
    </xf>
    <xf numFmtId="0" fontId="19" fillId="0" borderId="74" xfId="0" applyFont="1" applyBorder="1" applyAlignment="1">
      <alignment vertical="top"/>
    </xf>
    <xf numFmtId="0" fontId="19" fillId="0" borderId="75" xfId="0" applyFont="1" applyBorder="1" applyAlignment="1">
      <alignment vertical="top"/>
    </xf>
    <xf numFmtId="0" fontId="19" fillId="0" borderId="78" xfId="0" applyFont="1" applyBorder="1" applyAlignment="1">
      <alignment vertical="top"/>
    </xf>
    <xf numFmtId="166" fontId="47" fillId="0" borderId="5" xfId="8" applyNumberFormat="1" applyFont="1" applyBorder="1" applyAlignment="1">
      <alignment horizontal="left" vertical="top"/>
    </xf>
    <xf numFmtId="166" fontId="56" fillId="0" borderId="5" xfId="8" applyNumberFormat="1" applyFont="1" applyBorder="1" applyAlignment="1">
      <alignment vertical="top"/>
    </xf>
    <xf numFmtId="166" fontId="20" fillId="0" borderId="5" xfId="8" applyNumberFormat="1" applyFont="1" applyBorder="1" applyAlignment="1">
      <alignment vertical="top"/>
    </xf>
    <xf numFmtId="0" fontId="24" fillId="0" borderId="80" xfId="0" applyFont="1" applyBorder="1" applyAlignment="1" applyProtection="1">
      <alignment horizontal="left" vertical="top" wrapText="1"/>
      <protection locked="0"/>
    </xf>
    <xf numFmtId="0" fontId="24" fillId="0" borderId="81" xfId="0" applyFont="1" applyBorder="1" applyAlignment="1" applyProtection="1">
      <alignment horizontal="left" vertical="top" wrapText="1"/>
      <protection locked="0"/>
    </xf>
    <xf numFmtId="0" fontId="24" fillId="0" borderId="82" xfId="0" applyFont="1" applyBorder="1" applyAlignment="1" applyProtection="1">
      <alignment horizontal="left" vertical="top" wrapText="1"/>
      <protection locked="0"/>
    </xf>
    <xf numFmtId="0" fontId="24" fillId="0" borderId="85"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0" borderId="84" xfId="0" applyFont="1" applyBorder="1" applyAlignment="1" applyProtection="1">
      <alignment horizontal="left" vertical="top" wrapText="1"/>
      <protection locked="0"/>
    </xf>
    <xf numFmtId="0" fontId="24" fillId="0" borderId="86" xfId="0" applyFont="1" applyBorder="1" applyAlignment="1" applyProtection="1">
      <alignment horizontal="left" vertical="top" wrapText="1"/>
      <protection locked="0"/>
    </xf>
    <xf numFmtId="0" fontId="24" fillId="0" borderId="83" xfId="0" applyFont="1" applyBorder="1" applyAlignment="1" applyProtection="1">
      <alignment horizontal="left" vertical="top" wrapText="1"/>
      <protection locked="0"/>
    </xf>
    <xf numFmtId="0" fontId="24" fillId="0" borderId="96" xfId="0" applyFont="1" applyBorder="1" applyAlignment="1" applyProtection="1">
      <alignment horizontal="left" vertical="top" wrapText="1"/>
      <protection locked="0"/>
    </xf>
    <xf numFmtId="166" fontId="20" fillId="0" borderId="5" xfId="8" applyNumberFormat="1" applyFont="1" applyBorder="1" applyAlignment="1">
      <alignment horizontal="left" vertical="top"/>
    </xf>
    <xf numFmtId="49" fontId="57" fillId="8" borderId="0" xfId="0" applyNumberFormat="1" applyFont="1" applyFill="1" applyAlignment="1">
      <alignment horizontal="right" vertical="top"/>
    </xf>
    <xf numFmtId="49" fontId="27" fillId="0" borderId="110" xfId="0" applyNumberFormat="1" applyFont="1" applyBorder="1" applyAlignment="1" applyProtection="1">
      <alignment horizontal="center" vertical="top"/>
      <protection locked="0"/>
    </xf>
    <xf numFmtId="0" fontId="27" fillId="0" borderId="111" xfId="0" applyFont="1" applyBorder="1" applyAlignment="1" applyProtection="1">
      <alignment horizontal="center" vertical="top"/>
      <protection locked="0"/>
    </xf>
    <xf numFmtId="0" fontId="27" fillId="0" borderId="173" xfId="0" applyFont="1" applyBorder="1" applyAlignment="1" applyProtection="1">
      <alignment horizontal="center" vertical="top"/>
      <protection locked="0"/>
    </xf>
    <xf numFmtId="0" fontId="40" fillId="0" borderId="0" xfId="0" applyFont="1" applyAlignment="1">
      <alignment horizontal="left" vertical="top" wrapText="1"/>
    </xf>
    <xf numFmtId="0" fontId="19" fillId="0" borderId="24" xfId="0" applyFont="1" applyBorder="1" applyAlignment="1">
      <alignment horizontal="left" wrapText="1"/>
    </xf>
    <xf numFmtId="0" fontId="19" fillId="0" borderId="26" xfId="0" applyFont="1" applyBorder="1" applyAlignment="1">
      <alignment vertical="top" wrapText="1"/>
    </xf>
    <xf numFmtId="0" fontId="63" fillId="0" borderId="0" xfId="0" applyFont="1" applyAlignment="1">
      <alignment horizontal="center" vertical="top"/>
    </xf>
    <xf numFmtId="0" fontId="20" fillId="0" borderId="23" xfId="0" applyFont="1" applyBorder="1" applyAlignment="1">
      <alignment horizontal="right" vertical="top"/>
    </xf>
    <xf numFmtId="0" fontId="20" fillId="0" borderId="0" xfId="0" applyFont="1" applyAlignment="1">
      <alignment horizontal="right" vertical="top"/>
    </xf>
    <xf numFmtId="0" fontId="20" fillId="0" borderId="5" xfId="0" applyFont="1" applyBorder="1" applyAlignment="1">
      <alignment horizontal="left" vertical="top"/>
    </xf>
    <xf numFmtId="0" fontId="20" fillId="0" borderId="5" xfId="0" applyFont="1" applyBorder="1" applyAlignment="1">
      <alignment vertical="top"/>
    </xf>
    <xf numFmtId="0" fontId="52" fillId="0" borderId="7" xfId="0" applyFont="1" applyBorder="1" applyAlignment="1">
      <alignment horizontal="right" vertical="top"/>
    </xf>
    <xf numFmtId="0" fontId="52" fillId="4" borderId="0" xfId="0" applyFont="1" applyFill="1" applyAlignment="1">
      <alignment horizontal="left" vertical="top"/>
    </xf>
    <xf numFmtId="0" fontId="40" fillId="0" borderId="26" xfId="0" applyFont="1" applyBorder="1" applyAlignment="1">
      <alignment vertical="top" wrapText="1"/>
    </xf>
    <xf numFmtId="0" fontId="40" fillId="0" borderId="27" xfId="0" applyFont="1" applyBorder="1" applyAlignment="1">
      <alignment vertical="top" wrapText="1"/>
    </xf>
    <xf numFmtId="164" fontId="42" fillId="0" borderId="16" xfId="1" applyNumberFormat="1" applyFont="1" applyBorder="1" applyAlignment="1" applyProtection="1">
      <alignment vertical="top"/>
    </xf>
    <xf numFmtId="164" fontId="42" fillId="0" borderId="18" xfId="1" applyNumberFormat="1" applyFont="1" applyBorder="1" applyAlignment="1" applyProtection="1">
      <alignment vertical="top"/>
    </xf>
    <xf numFmtId="0" fontId="25" fillId="0" borderId="70" xfId="0" applyFont="1" applyBorder="1" applyAlignment="1">
      <alignment vertical="top"/>
    </xf>
    <xf numFmtId="0" fontId="25" fillId="0" borderId="28" xfId="0" applyFont="1" applyBorder="1" applyAlignment="1">
      <alignment vertical="top"/>
    </xf>
    <xf numFmtId="0" fontId="25" fillId="0" borderId="68" xfId="0" applyFont="1" applyBorder="1" applyAlignment="1">
      <alignment vertical="top"/>
    </xf>
    <xf numFmtId="0" fontId="19" fillId="0" borderId="5" xfId="0" applyFont="1" applyBorder="1" applyAlignment="1">
      <alignment horizontal="left" vertical="top"/>
    </xf>
    <xf numFmtId="0" fontId="40" fillId="0" borderId="26" xfId="0" applyFont="1" applyBorder="1" applyAlignment="1">
      <alignment horizontal="left" vertical="top" wrapText="1"/>
    </xf>
    <xf numFmtId="166" fontId="45" fillId="0" borderId="14" xfId="8" applyNumberFormat="1" applyFont="1" applyBorder="1" applyAlignment="1">
      <alignment horizontal="left" vertical="top"/>
    </xf>
    <xf numFmtId="166" fontId="52" fillId="0" borderId="14" xfId="8" applyNumberFormat="1" applyFont="1" applyBorder="1" applyAlignment="1">
      <alignment vertical="top"/>
    </xf>
    <xf numFmtId="49" fontId="40" fillId="3" borderId="0" xfId="0" applyNumberFormat="1" applyFont="1" applyFill="1" applyAlignment="1">
      <alignment horizontal="center" vertical="center" textRotation="90" wrapText="1"/>
    </xf>
    <xf numFmtId="0" fontId="52" fillId="4" borderId="3" xfId="0" applyFont="1" applyFill="1" applyBorder="1" applyAlignment="1">
      <alignment horizontal="center" vertical="top"/>
    </xf>
    <xf numFmtId="0" fontId="24" fillId="0" borderId="73" xfId="0" applyFont="1" applyBorder="1" applyAlignment="1" applyProtection="1">
      <alignment vertical="top"/>
      <protection locked="0"/>
    </xf>
    <xf numFmtId="0" fontId="24" fillId="0" borderId="74" xfId="0" applyFont="1" applyBorder="1" applyAlignment="1" applyProtection="1">
      <alignment vertical="top"/>
      <protection locked="0"/>
    </xf>
    <xf numFmtId="0" fontId="24" fillId="0" borderId="75" xfId="0" applyFont="1" applyBorder="1" applyAlignment="1" applyProtection="1">
      <alignment vertical="top"/>
      <protection locked="0"/>
    </xf>
    <xf numFmtId="166" fontId="45" fillId="0" borderId="5" xfId="8" applyNumberFormat="1" applyFont="1" applyBorder="1" applyAlignment="1">
      <alignment horizontal="left" vertical="top"/>
    </xf>
    <xf numFmtId="166" fontId="52" fillId="0" borderId="5" xfId="8" applyNumberFormat="1" applyFont="1" applyBorder="1" applyAlignment="1">
      <alignment vertical="top"/>
    </xf>
    <xf numFmtId="0" fontId="19" fillId="0" borderId="195" xfId="0" applyFont="1" applyBorder="1" applyAlignment="1">
      <alignment horizontal="left" vertical="top"/>
    </xf>
    <xf numFmtId="0" fontId="19" fillId="0" borderId="21" xfId="0" applyFont="1" applyBorder="1" applyAlignment="1">
      <alignment horizontal="left" vertical="top"/>
    </xf>
    <xf numFmtId="0" fontId="19" fillId="0" borderId="22" xfId="0" applyFont="1" applyBorder="1" applyAlignment="1">
      <alignment horizontal="left" vertical="top"/>
    </xf>
    <xf numFmtId="0" fontId="52" fillId="4" borderId="0" xfId="0" applyFont="1" applyFill="1" applyAlignment="1">
      <alignment vertical="top"/>
    </xf>
    <xf numFmtId="0" fontId="19" fillId="0" borderId="16" xfId="0" applyFont="1" applyBorder="1" applyAlignment="1">
      <alignment vertical="top"/>
    </xf>
    <xf numFmtId="0" fontId="19" fillId="0" borderId="17" xfId="0" applyFont="1" applyBorder="1" applyAlignment="1">
      <alignment vertical="top"/>
    </xf>
    <xf numFmtId="0" fontId="19" fillId="0" borderId="18" xfId="0" applyFont="1" applyBorder="1" applyAlignment="1">
      <alignment vertical="top"/>
    </xf>
    <xf numFmtId="0" fontId="19" fillId="0" borderId="79" xfId="0" applyFont="1" applyBorder="1" applyAlignment="1">
      <alignment vertical="top"/>
    </xf>
    <xf numFmtId="0" fontId="52" fillId="4" borderId="5" xfId="0" applyFont="1" applyFill="1" applyBorder="1" applyAlignment="1">
      <alignment horizontal="right" vertical="top"/>
    </xf>
    <xf numFmtId="0" fontId="52" fillId="4" borderId="71" xfId="0" applyFont="1" applyFill="1" applyBorder="1" applyAlignment="1">
      <alignment horizontal="right" vertical="top"/>
    </xf>
    <xf numFmtId="0" fontId="25" fillId="0" borderId="11" xfId="0" applyFont="1" applyBorder="1" applyAlignment="1">
      <alignment vertical="top"/>
    </xf>
    <xf numFmtId="0" fontId="25" fillId="0" borderId="66" xfId="0" applyFont="1" applyBorder="1" applyAlignment="1">
      <alignment vertical="top"/>
    </xf>
    <xf numFmtId="0" fontId="25" fillId="0" borderId="69" xfId="0" applyFont="1" applyBorder="1" applyAlignment="1">
      <alignment vertical="top"/>
    </xf>
    <xf numFmtId="49" fontId="25" fillId="0" borderId="120" xfId="0" applyNumberFormat="1" applyFont="1" applyBorder="1" applyAlignment="1" applyProtection="1">
      <alignment vertical="top"/>
      <protection locked="0"/>
    </xf>
    <xf numFmtId="0" fontId="25" fillId="0" borderId="121" xfId="0" applyFont="1" applyBorder="1" applyAlignment="1" applyProtection="1">
      <alignment vertical="top"/>
      <protection locked="0"/>
    </xf>
    <xf numFmtId="0" fontId="25" fillId="0" borderId="114" xfId="0" applyFont="1" applyBorder="1" applyAlignment="1" applyProtection="1">
      <alignment vertical="top"/>
      <protection locked="0"/>
    </xf>
    <xf numFmtId="49" fontId="21" fillId="2" borderId="0" xfId="0" applyNumberFormat="1" applyFont="1" applyFill="1" applyAlignment="1">
      <alignment horizontal="center" vertical="center" textRotation="90" wrapText="1"/>
    </xf>
    <xf numFmtId="0" fontId="35" fillId="2" borderId="0" xfId="0" applyFont="1" applyFill="1" applyAlignment="1">
      <alignment vertical="top"/>
    </xf>
    <xf numFmtId="171" fontId="25" fillId="0" borderId="80" xfId="0" applyNumberFormat="1" applyFont="1" applyBorder="1" applyAlignment="1" applyProtection="1">
      <alignment horizontal="center" vertical="top"/>
      <protection locked="0"/>
    </xf>
    <xf numFmtId="171" fontId="25" fillId="0" borderId="81" xfId="0" applyNumberFormat="1" applyFont="1" applyBorder="1" applyAlignment="1" applyProtection="1">
      <alignment horizontal="center" vertical="top"/>
      <protection locked="0"/>
    </xf>
    <xf numFmtId="171" fontId="25" fillId="0" borderId="82" xfId="0" applyNumberFormat="1" applyFont="1" applyBorder="1" applyAlignment="1" applyProtection="1">
      <alignment horizontal="center" vertical="top"/>
      <protection locked="0"/>
    </xf>
    <xf numFmtId="0" fontId="29" fillId="0" borderId="73" xfId="4" applyFill="1" applyBorder="1" applyAlignment="1" applyProtection="1">
      <alignment horizontal="center" vertical="top"/>
      <protection locked="0"/>
    </xf>
    <xf numFmtId="0" fontId="25" fillId="0" borderId="74" xfId="0" applyFont="1" applyBorder="1" applyAlignment="1" applyProtection="1">
      <alignment horizontal="center" vertical="top"/>
      <protection locked="0"/>
    </xf>
    <xf numFmtId="0" fontId="25" fillId="0" borderId="75" xfId="0" applyFont="1" applyBorder="1" applyAlignment="1" applyProtection="1">
      <alignment horizontal="center" vertical="top"/>
      <protection locked="0"/>
    </xf>
    <xf numFmtId="0" fontId="19" fillId="0" borderId="115" xfId="0" applyFont="1" applyBorder="1" applyAlignment="1" applyProtection="1">
      <alignment horizontal="center" vertical="top"/>
      <protection locked="0"/>
    </xf>
    <xf numFmtId="0" fontId="19" fillId="0" borderId="116" xfId="0" applyFont="1" applyBorder="1" applyAlignment="1" applyProtection="1">
      <alignment horizontal="center" vertical="top"/>
      <protection locked="0"/>
    </xf>
    <xf numFmtId="0" fontId="19" fillId="0" borderId="117" xfId="0" applyFont="1" applyBorder="1" applyAlignment="1" applyProtection="1">
      <alignment horizontal="center" vertical="top"/>
      <protection locked="0"/>
    </xf>
    <xf numFmtId="0" fontId="21" fillId="2" borderId="0" xfId="0" applyFont="1" applyFill="1" applyAlignment="1">
      <alignment vertical="top"/>
    </xf>
    <xf numFmtId="0" fontId="21" fillId="0" borderId="0" xfId="0" applyFont="1" applyAlignment="1">
      <alignment vertical="top"/>
    </xf>
    <xf numFmtId="0" fontId="21" fillId="3" borderId="0" xfId="0" applyFont="1" applyFill="1" applyAlignment="1">
      <alignment vertical="top"/>
    </xf>
    <xf numFmtId="0" fontId="21" fillId="2" borderId="0" xfId="8" applyFont="1" applyFill="1" applyAlignment="1">
      <alignment vertical="top"/>
    </xf>
    <xf numFmtId="0" fontId="30" fillId="0" borderId="0" xfId="8" applyFont="1" applyAlignment="1">
      <alignment horizontal="left" vertical="top" wrapText="1"/>
    </xf>
    <xf numFmtId="0" fontId="65" fillId="0" borderId="0" xfId="0" applyFont="1" applyAlignment="1">
      <alignment horizontal="left"/>
    </xf>
    <xf numFmtId="0" fontId="75" fillId="3" borderId="0" xfId="0" applyFont="1" applyFill="1" applyAlignment="1">
      <alignment vertical="center"/>
    </xf>
    <xf numFmtId="0" fontId="21" fillId="2" borderId="3" xfId="0" applyFont="1" applyFill="1" applyBorder="1" applyAlignment="1">
      <alignment vertical="top"/>
    </xf>
    <xf numFmtId="49" fontId="25" fillId="5" borderId="73" xfId="0" applyNumberFormat="1" applyFont="1" applyFill="1" applyBorder="1" applyAlignment="1" applyProtection="1">
      <alignment horizontal="left" vertical="top"/>
      <protection locked="0"/>
    </xf>
    <xf numFmtId="49" fontId="25" fillId="5" borderId="74" xfId="0" applyNumberFormat="1" applyFont="1" applyFill="1" applyBorder="1" applyAlignment="1" applyProtection="1">
      <alignment horizontal="left" vertical="top"/>
      <protection locked="0"/>
    </xf>
    <xf numFmtId="49" fontId="25" fillId="5" borderId="75" xfId="0" applyNumberFormat="1" applyFont="1" applyFill="1" applyBorder="1" applyAlignment="1" applyProtection="1">
      <alignment horizontal="left" vertical="top"/>
      <protection locked="0"/>
    </xf>
    <xf numFmtId="0" fontId="35" fillId="2" borderId="0" xfId="0" applyFont="1" applyFill="1" applyAlignment="1">
      <alignment vertical="top" wrapText="1"/>
    </xf>
    <xf numFmtId="0" fontId="38" fillId="2" borderId="0" xfId="0" applyFont="1" applyFill="1" applyAlignment="1">
      <alignment vertical="top"/>
    </xf>
    <xf numFmtId="0" fontId="38" fillId="8" borderId="0" xfId="0" applyFont="1" applyFill="1" applyAlignment="1">
      <alignment vertical="top"/>
    </xf>
    <xf numFmtId="0" fontId="21" fillId="2" borderId="0" xfId="0" applyFont="1" applyFill="1" applyAlignment="1">
      <alignment horizontal="center" vertical="top"/>
    </xf>
    <xf numFmtId="0" fontId="21" fillId="2" borderId="84" xfId="0" applyFont="1" applyFill="1" applyBorder="1" applyAlignment="1">
      <alignment horizontal="center" vertical="top"/>
    </xf>
    <xf numFmtId="0" fontId="25" fillId="0" borderId="80" xfId="0" applyFont="1" applyBorder="1" applyAlignment="1" applyProtection="1">
      <alignment vertical="top"/>
      <protection locked="0"/>
    </xf>
    <xf numFmtId="0" fontId="25" fillId="0" borderId="82" xfId="0" applyFont="1" applyBorder="1" applyAlignment="1" applyProtection="1">
      <alignment vertical="top"/>
      <protection locked="0"/>
    </xf>
    <xf numFmtId="0" fontId="35" fillId="2" borderId="0" xfId="0" applyFont="1" applyFill="1" applyAlignment="1">
      <alignment horizontal="right" vertical="top"/>
    </xf>
    <xf numFmtId="0" fontId="25" fillId="8" borderId="0" xfId="0" applyFont="1" applyFill="1" applyAlignment="1">
      <alignment vertical="top"/>
    </xf>
    <xf numFmtId="0" fontId="19" fillId="0" borderId="27" xfId="0" applyFont="1" applyBorder="1" applyAlignment="1">
      <alignment horizontal="left" vertical="top" wrapText="1"/>
    </xf>
    <xf numFmtId="0" fontId="19" fillId="0" borderId="26" xfId="0" applyFont="1" applyBorder="1" applyAlignment="1">
      <alignment horizontal="center" vertical="top" wrapText="1"/>
    </xf>
    <xf numFmtId="0" fontId="19" fillId="0" borderId="27" xfId="0" applyFont="1" applyBorder="1" applyAlignment="1">
      <alignment horizontal="center" vertical="top" wrapText="1"/>
    </xf>
    <xf numFmtId="0" fontId="19" fillId="0" borderId="26" xfId="0" applyFont="1" applyBorder="1" applyAlignment="1">
      <alignment horizontal="left" vertical="top" wrapText="1"/>
    </xf>
    <xf numFmtId="0" fontId="47" fillId="0" borderId="26" xfId="0" applyFont="1" applyBorder="1" applyAlignment="1">
      <alignment horizontal="left" vertical="top" wrapText="1"/>
    </xf>
    <xf numFmtId="49" fontId="47" fillId="0" borderId="198" xfId="0" applyNumberFormat="1" applyFont="1" applyBorder="1" applyAlignment="1">
      <alignment horizontal="left" vertical="center" wrapText="1"/>
    </xf>
    <xf numFmtId="0" fontId="21" fillId="3" borderId="0" xfId="0" applyFont="1" applyFill="1" applyAlignment="1">
      <alignment horizontal="center" vertical="top"/>
    </xf>
    <xf numFmtId="0" fontId="21" fillId="2" borderId="0" xfId="0" applyFont="1" applyFill="1" applyAlignment="1">
      <alignment horizontal="left" vertical="top"/>
    </xf>
    <xf numFmtId="49" fontId="20" fillId="0" borderId="290" xfId="0" applyNumberFormat="1" applyFont="1" applyBorder="1" applyAlignment="1">
      <alignment horizontal="left" vertical="center" wrapText="1"/>
    </xf>
    <xf numFmtId="49" fontId="20" fillId="0" borderId="291" xfId="0" applyNumberFormat="1" applyFont="1" applyBorder="1" applyAlignment="1">
      <alignment horizontal="left" vertical="center" wrapText="1"/>
    </xf>
    <xf numFmtId="49" fontId="20" fillId="0" borderId="292" xfId="0" applyNumberFormat="1" applyFont="1" applyBorder="1" applyAlignment="1">
      <alignment horizontal="left" vertical="center" wrapText="1"/>
    </xf>
    <xf numFmtId="49" fontId="20" fillId="0" borderId="293" xfId="0" applyNumberFormat="1" applyFont="1" applyBorder="1" applyAlignment="1">
      <alignment horizontal="left" vertical="center" wrapText="1"/>
    </xf>
    <xf numFmtId="49" fontId="20" fillId="0" borderId="294" xfId="0" applyNumberFormat="1" applyFont="1" applyBorder="1" applyAlignment="1">
      <alignment horizontal="left" vertical="center" wrapText="1"/>
    </xf>
    <xf numFmtId="49" fontId="20" fillId="0" borderId="295" xfId="0" applyNumberFormat="1" applyFont="1" applyBorder="1" applyAlignment="1">
      <alignment horizontal="left" vertical="center" wrapText="1"/>
    </xf>
    <xf numFmtId="49" fontId="49" fillId="0" borderId="198" xfId="0" applyNumberFormat="1" applyFont="1" applyBorder="1" applyAlignment="1">
      <alignment horizontal="right" vertical="center"/>
    </xf>
    <xf numFmtId="49" fontId="19" fillId="0" borderId="198" xfId="0" applyNumberFormat="1" applyFont="1" applyBorder="1" applyAlignment="1">
      <alignment horizontal="left" vertical="center" wrapText="1"/>
    </xf>
    <xf numFmtId="0" fontId="47" fillId="0" borderId="198" xfId="0" applyFont="1" applyBorder="1" applyAlignment="1">
      <alignment horizontal="left" vertical="top" wrapText="1"/>
    </xf>
    <xf numFmtId="0" fontId="47" fillId="0" borderId="198" xfId="0" applyFont="1" applyBorder="1" applyAlignment="1">
      <alignment horizontal="left" vertical="center" wrapText="1"/>
    </xf>
    <xf numFmtId="49" fontId="51" fillId="0" borderId="198" xfId="0" applyNumberFormat="1" applyFont="1" applyBorder="1" applyAlignment="1">
      <alignment horizontal="left" vertical="center" wrapText="1"/>
    </xf>
    <xf numFmtId="49" fontId="49" fillId="0" borderId="0" xfId="0" applyNumberFormat="1" applyFont="1" applyAlignment="1">
      <alignment horizontal="right" vertical="center"/>
    </xf>
    <xf numFmtId="0" fontId="47" fillId="0" borderId="198" xfId="0" applyFont="1" applyBorder="1" applyAlignment="1" applyProtection="1">
      <alignment horizontal="left" vertical="center" wrapText="1"/>
      <protection locked="0"/>
    </xf>
    <xf numFmtId="49" fontId="49" fillId="0" borderId="25" xfId="0" applyNumberFormat="1" applyFont="1" applyBorder="1" applyAlignment="1">
      <alignment horizontal="right" vertical="center"/>
    </xf>
    <xf numFmtId="49" fontId="49" fillId="0" borderId="24" xfId="0" applyNumberFormat="1" applyFont="1" applyBorder="1" applyAlignment="1">
      <alignment horizontal="right" vertical="center"/>
    </xf>
    <xf numFmtId="0" fontId="51" fillId="0" borderId="198" xfId="0" applyFont="1" applyBorder="1" applyAlignment="1">
      <alignment horizontal="left" vertical="center" wrapText="1"/>
    </xf>
    <xf numFmtId="0" fontId="19" fillId="0" borderId="198" xfId="0" applyFont="1" applyBorder="1" applyAlignment="1" applyProtection="1">
      <alignment horizontal="left" vertical="center" wrapText="1"/>
      <protection locked="0"/>
    </xf>
    <xf numFmtId="0" fontId="29" fillId="0" borderId="198" xfId="4" applyBorder="1" applyAlignment="1" applyProtection="1">
      <alignment horizontal="left" vertical="center" wrapText="1"/>
      <protection locked="0"/>
    </xf>
    <xf numFmtId="0" fontId="19" fillId="0" borderId="198" xfId="0" applyFont="1" applyBorder="1" applyAlignment="1">
      <alignment horizontal="left" vertical="center" wrapText="1"/>
    </xf>
    <xf numFmtId="0" fontId="47" fillId="0" borderId="198" xfId="0" applyFont="1" applyBorder="1" applyAlignment="1">
      <alignment horizontal="left"/>
    </xf>
    <xf numFmtId="0" fontId="19" fillId="0" borderId="198" xfId="0" applyFont="1" applyBorder="1" applyAlignment="1">
      <alignment horizontal="left"/>
    </xf>
    <xf numFmtId="0" fontId="47" fillId="0" borderId="198" xfId="4" applyFont="1" applyBorder="1" applyAlignment="1" applyProtection="1">
      <alignment horizontal="left" vertical="center" wrapText="1"/>
      <protection locked="0"/>
    </xf>
    <xf numFmtId="0" fontId="46" fillId="0" borderId="198" xfId="4" applyFont="1" applyBorder="1" applyAlignment="1" applyProtection="1">
      <alignment horizontal="left" vertical="center" wrapText="1"/>
      <protection locked="0"/>
    </xf>
    <xf numFmtId="0" fontId="75" fillId="3" borderId="0" xfId="0" applyFont="1" applyFill="1" applyAlignment="1">
      <alignment horizontal="left" vertical="top"/>
    </xf>
    <xf numFmtId="0" fontId="19" fillId="3" borderId="0" xfId="0" applyFont="1" applyFill="1" applyAlignment="1">
      <alignment horizontal="left" vertical="top"/>
    </xf>
    <xf numFmtId="49" fontId="20" fillId="0" borderId="24" xfId="0" applyNumberFormat="1" applyFont="1" applyBorder="1" applyAlignment="1">
      <alignment horizontal="left" vertical="center" wrapText="1"/>
    </xf>
    <xf numFmtId="49" fontId="20" fillId="0" borderId="198" xfId="0" applyNumberFormat="1" applyFont="1" applyBorder="1" applyAlignment="1">
      <alignment horizontal="left" vertical="center" wrapText="1"/>
    </xf>
    <xf numFmtId="0" fontId="47" fillId="0" borderId="25" xfId="0" applyFont="1" applyBorder="1" applyAlignment="1">
      <alignment horizontal="left" vertical="center" wrapText="1"/>
    </xf>
    <xf numFmtId="0" fontId="51" fillId="0" borderId="25" xfId="0" applyFont="1" applyBorder="1" applyAlignment="1">
      <alignment horizontal="left" vertical="center" wrapText="1"/>
    </xf>
    <xf numFmtId="0" fontId="51" fillId="0" borderId="0" xfId="0" applyFont="1" applyAlignment="1">
      <alignment horizontal="left" vertical="center" wrapText="1"/>
    </xf>
    <xf numFmtId="0" fontId="51" fillId="0" borderId="24" xfId="0" applyFont="1" applyBorder="1" applyAlignment="1">
      <alignment horizontal="left" vertical="center" wrapText="1"/>
    </xf>
    <xf numFmtId="49" fontId="49" fillId="0" borderId="199" xfId="0" applyNumberFormat="1" applyFont="1" applyBorder="1" applyAlignment="1">
      <alignment horizontal="right" vertical="center"/>
    </xf>
    <xf numFmtId="49" fontId="47" fillId="0" borderId="25" xfId="0" applyNumberFormat="1" applyFont="1" applyBorder="1" applyAlignment="1">
      <alignment horizontal="left" vertical="center" wrapText="1"/>
    </xf>
    <xf numFmtId="164" fontId="19" fillId="0" borderId="1" xfId="9" applyNumberFormat="1" applyFont="1" applyFill="1" applyBorder="1" applyAlignment="1">
      <alignment horizontal="center" vertical="top"/>
    </xf>
    <xf numFmtId="164" fontId="19" fillId="0" borderId="2" xfId="9" applyNumberFormat="1" applyFont="1" applyFill="1" applyBorder="1" applyAlignment="1">
      <alignment horizontal="center" vertical="top"/>
    </xf>
    <xf numFmtId="164" fontId="40" fillId="4" borderId="1" xfId="9" applyNumberFormat="1" applyFont="1" applyFill="1" applyBorder="1" applyAlignment="1">
      <alignment horizontal="center" vertical="top"/>
    </xf>
    <xf numFmtId="164" fontId="40" fillId="4" borderId="2" xfId="9" applyNumberFormat="1" applyFont="1" applyFill="1" applyBorder="1" applyAlignment="1">
      <alignment horizontal="center" vertical="top"/>
    </xf>
    <xf numFmtId="0" fontId="21" fillId="3" borderId="0" xfId="5" applyFont="1" applyFill="1" applyAlignment="1">
      <alignment horizontal="center" vertical="top"/>
    </xf>
    <xf numFmtId="0" fontId="21" fillId="2" borderId="0" xfId="5" applyFont="1" applyFill="1" applyAlignment="1">
      <alignment horizontal="left" vertical="top"/>
    </xf>
    <xf numFmtId="164" fontId="47" fillId="0" borderId="218" xfId="9" applyNumberFormat="1" applyFont="1" applyFill="1" applyBorder="1" applyAlignment="1">
      <alignment horizontal="left" vertical="top"/>
    </xf>
    <xf numFmtId="0" fontId="47" fillId="0" borderId="7" xfId="5" applyFont="1" applyBorder="1" applyAlignment="1">
      <alignment horizontal="right" vertical="top"/>
    </xf>
    <xf numFmtId="164" fontId="47" fillId="0" borderId="218" xfId="9" applyNumberFormat="1" applyFont="1" applyFill="1" applyBorder="1" applyAlignment="1">
      <alignment horizontal="center" vertical="top"/>
    </xf>
    <xf numFmtId="0" fontId="47" fillId="0" borderId="5" xfId="5" applyFont="1" applyBorder="1" applyAlignment="1">
      <alignment horizontal="right" vertical="top"/>
    </xf>
    <xf numFmtId="0" fontId="19" fillId="0" borderId="0" xfId="6" applyFont="1" applyAlignment="1">
      <alignment horizontal="left" vertical="top"/>
    </xf>
    <xf numFmtId="164" fontId="19" fillId="0" borderId="0" xfId="9" applyNumberFormat="1" applyFont="1" applyFill="1" applyBorder="1" applyAlignment="1">
      <alignment horizontal="center" vertical="top"/>
    </xf>
    <xf numFmtId="164" fontId="40" fillId="4" borderId="0" xfId="9" applyNumberFormat="1" applyFont="1" applyFill="1" applyBorder="1" applyAlignment="1">
      <alignment horizontal="center" vertical="top"/>
    </xf>
    <xf numFmtId="43" fontId="40" fillId="4" borderId="1" xfId="9" applyNumberFormat="1" applyFont="1" applyFill="1" applyBorder="1" applyAlignment="1">
      <alignment horizontal="center" vertical="top"/>
    </xf>
    <xf numFmtId="43" fontId="40" fillId="4" borderId="2" xfId="9" applyNumberFormat="1" applyFont="1" applyFill="1" applyBorder="1" applyAlignment="1">
      <alignment horizontal="center" vertical="top"/>
    </xf>
    <xf numFmtId="164" fontId="25" fillId="0" borderId="1" xfId="5" applyNumberFormat="1" applyFont="1" applyBorder="1" applyAlignment="1">
      <alignment vertical="top" wrapText="1"/>
    </xf>
    <xf numFmtId="0" fontId="25" fillId="0" borderId="2" xfId="5" applyFont="1" applyBorder="1" applyAlignment="1">
      <alignment vertical="top" wrapText="1"/>
    </xf>
    <xf numFmtId="164" fontId="57" fillId="0" borderId="0" xfId="5" applyNumberFormat="1" applyFont="1" applyAlignment="1">
      <alignment horizontal="left" vertical="center"/>
    </xf>
    <xf numFmtId="164" fontId="32" fillId="4" borderId="0" xfId="9" applyNumberFormat="1" applyFont="1" applyFill="1" applyBorder="1" applyAlignment="1">
      <alignment horizontal="left" vertical="top"/>
    </xf>
    <xf numFmtId="0" fontId="40" fillId="4" borderId="0" xfId="5" applyFont="1" applyFill="1" applyAlignment="1">
      <alignment horizontal="left" vertical="top"/>
    </xf>
    <xf numFmtId="0" fontId="52" fillId="0" borderId="7" xfId="5" applyFont="1" applyBorder="1" applyAlignment="1" applyProtection="1">
      <alignment horizontal="center" vertical="top"/>
      <protection locked="0"/>
    </xf>
    <xf numFmtId="0" fontId="29" fillId="0" borderId="7" xfId="4" applyBorder="1" applyAlignment="1" applyProtection="1">
      <alignment horizontal="left" vertical="top"/>
      <protection locked="0"/>
    </xf>
    <xf numFmtId="0" fontId="19" fillId="0" borderId="0" xfId="5" applyFont="1" applyAlignment="1">
      <alignment vertical="top" wrapText="1"/>
    </xf>
    <xf numFmtId="0" fontId="19" fillId="0" borderId="0" xfId="5" applyFont="1" applyAlignment="1" applyProtection="1">
      <alignment vertical="top" wrapText="1"/>
      <protection locked="0"/>
    </xf>
    <xf numFmtId="0" fontId="19" fillId="0" borderId="3" xfId="5" applyFont="1" applyBorder="1" applyAlignment="1" applyProtection="1">
      <alignment vertical="top" wrapText="1"/>
      <protection locked="0"/>
    </xf>
    <xf numFmtId="0" fontId="40" fillId="4" borderId="1" xfId="5" applyFont="1" applyFill="1" applyBorder="1" applyAlignment="1">
      <alignment horizontal="center" vertical="top" wrapText="1"/>
    </xf>
    <xf numFmtId="0" fontId="40" fillId="4" borderId="2" xfId="5" applyFont="1" applyFill="1" applyBorder="1" applyAlignment="1">
      <alignment horizontal="center" vertical="top" wrapText="1"/>
    </xf>
    <xf numFmtId="0" fontId="25" fillId="0" borderId="1" xfId="5" applyFont="1" applyBorder="1" applyAlignment="1">
      <alignment horizontal="center" vertical="top" wrapText="1"/>
    </xf>
    <xf numFmtId="0" fontId="25" fillId="0" borderId="0" xfId="5" applyFont="1" applyAlignment="1">
      <alignment horizontal="center" vertical="top" wrapText="1"/>
    </xf>
    <xf numFmtId="0" fontId="40" fillId="0" borderId="1" xfId="5" applyFont="1" applyBorder="1" applyAlignment="1">
      <alignment horizontal="center" vertical="top"/>
    </xf>
    <xf numFmtId="0" fontId="40" fillId="0" borderId="2" xfId="5" applyFont="1" applyBorder="1" applyAlignment="1">
      <alignment horizontal="center" vertical="top"/>
    </xf>
    <xf numFmtId="164" fontId="19" fillId="4" borderId="1" xfId="9" applyNumberFormat="1" applyFont="1" applyFill="1" applyBorder="1" applyAlignment="1">
      <alignment horizontal="center" vertical="top"/>
    </xf>
    <xf numFmtId="164" fontId="19" fillId="4" borderId="2" xfId="9" applyNumberFormat="1" applyFont="1" applyFill="1" applyBorder="1" applyAlignment="1">
      <alignment horizontal="center" vertical="top"/>
    </xf>
    <xf numFmtId="164" fontId="47" fillId="0" borderId="221" xfId="9" applyNumberFormat="1" applyFont="1" applyFill="1" applyBorder="1" applyAlignment="1">
      <alignment horizontal="center" vertical="top"/>
    </xf>
    <xf numFmtId="0" fontId="47" fillId="0" borderId="3" xfId="5" applyFont="1" applyBorder="1" applyAlignment="1">
      <alignment horizontal="right" vertical="top"/>
    </xf>
    <xf numFmtId="164" fontId="47" fillId="0" borderId="213" xfId="9" applyNumberFormat="1" applyFont="1" applyFill="1" applyBorder="1" applyAlignment="1">
      <alignment horizontal="center" vertical="top"/>
    </xf>
    <xf numFmtId="164" fontId="47" fillId="0" borderId="214" xfId="9" applyNumberFormat="1" applyFont="1" applyFill="1" applyBorder="1" applyAlignment="1">
      <alignment horizontal="center" vertical="top"/>
    </xf>
    <xf numFmtId="164" fontId="47" fillId="0" borderId="204" xfId="9" applyNumberFormat="1" applyFont="1" applyFill="1" applyBorder="1" applyAlignment="1">
      <alignment horizontal="left" vertical="top"/>
    </xf>
    <xf numFmtId="164" fontId="43" fillId="4" borderId="0" xfId="9" applyNumberFormat="1" applyFont="1" applyFill="1" applyBorder="1" applyAlignment="1">
      <alignment horizontal="left" vertical="top"/>
    </xf>
    <xf numFmtId="0" fontId="48" fillId="4" borderId="0" xfId="5" applyFont="1" applyFill="1" applyAlignment="1">
      <alignment horizontal="right" vertical="top"/>
    </xf>
    <xf numFmtId="164" fontId="47" fillId="0" borderId="226" xfId="9" applyNumberFormat="1" applyFont="1" applyFill="1" applyBorder="1" applyAlignment="1">
      <alignment horizontal="center" vertical="top"/>
    </xf>
    <xf numFmtId="0" fontId="45" fillId="0" borderId="200" xfId="5" applyFont="1" applyBorder="1" applyAlignment="1">
      <alignment vertical="top"/>
    </xf>
    <xf numFmtId="0" fontId="45" fillId="0" borderId="201" xfId="5" applyFont="1" applyBorder="1" applyAlignment="1">
      <alignment vertical="top"/>
    </xf>
    <xf numFmtId="164" fontId="47" fillId="0" borderId="216" xfId="9" applyNumberFormat="1" applyFont="1" applyFill="1" applyBorder="1" applyAlignment="1">
      <alignment horizontal="left" vertical="top"/>
    </xf>
    <xf numFmtId="164" fontId="47" fillId="0" borderId="212" xfId="9" applyNumberFormat="1" applyFont="1" applyFill="1" applyBorder="1" applyAlignment="1">
      <alignment horizontal="left" vertical="top"/>
    </xf>
    <xf numFmtId="164" fontId="47" fillId="0" borderId="230" xfId="9" applyNumberFormat="1" applyFont="1" applyFill="1" applyBorder="1" applyAlignment="1">
      <alignment horizontal="center" vertical="top"/>
    </xf>
    <xf numFmtId="0" fontId="45" fillId="3" borderId="0" xfId="5" applyFont="1" applyFill="1" applyAlignment="1">
      <alignment horizontal="left" vertical="top"/>
    </xf>
    <xf numFmtId="164" fontId="47" fillId="0" borderId="212" xfId="9" applyNumberFormat="1" applyFont="1" applyFill="1" applyBorder="1" applyAlignment="1">
      <alignment horizontal="center" vertical="top"/>
    </xf>
    <xf numFmtId="164" fontId="47" fillId="0" borderId="215" xfId="9" applyNumberFormat="1" applyFont="1" applyFill="1" applyBorder="1" applyAlignment="1">
      <alignment horizontal="center" vertical="top"/>
    </xf>
    <xf numFmtId="0" fontId="47" fillId="0" borderId="8" xfId="5" applyFont="1" applyBorder="1" applyAlignment="1">
      <alignment horizontal="right" vertical="top"/>
    </xf>
    <xf numFmtId="164" fontId="47" fillId="0" borderId="204" xfId="9" applyNumberFormat="1" applyFont="1" applyFill="1" applyBorder="1" applyAlignment="1">
      <alignment horizontal="center" vertical="top"/>
    </xf>
    <xf numFmtId="164" fontId="47" fillId="0" borderId="231" xfId="9" applyNumberFormat="1" applyFont="1" applyFill="1" applyBorder="1" applyAlignment="1">
      <alignment horizontal="center" vertical="top"/>
    </xf>
    <xf numFmtId="164" fontId="47" fillId="0" borderId="232" xfId="9" applyNumberFormat="1" applyFont="1" applyFill="1" applyBorder="1" applyAlignment="1">
      <alignment horizontal="center" vertical="top"/>
    </xf>
    <xf numFmtId="164" fontId="32" fillId="4" borderId="226" xfId="9" applyNumberFormat="1" applyFont="1" applyFill="1" applyBorder="1" applyAlignment="1">
      <alignment horizontal="center" vertical="top"/>
    </xf>
    <xf numFmtId="164" fontId="32" fillId="4" borderId="227" xfId="9" applyNumberFormat="1" applyFont="1" applyFill="1" applyBorder="1" applyAlignment="1">
      <alignment horizontal="center" vertical="top"/>
    </xf>
    <xf numFmtId="164" fontId="32" fillId="4" borderId="0" xfId="9" applyNumberFormat="1" applyFont="1" applyFill="1" applyBorder="1" applyAlignment="1">
      <alignment horizontal="center" vertical="top"/>
    </xf>
    <xf numFmtId="0" fontId="21" fillId="2" borderId="0" xfId="5" applyFont="1" applyFill="1" applyAlignment="1">
      <alignment vertical="top"/>
    </xf>
    <xf numFmtId="0" fontId="21" fillId="0" borderId="0" xfId="5" applyFont="1" applyAlignment="1">
      <alignment horizontal="center" vertical="top"/>
    </xf>
    <xf numFmtId="0" fontId="19" fillId="0" borderId="0" xfId="5" applyFont="1" applyAlignment="1">
      <alignment horizontal="left" vertical="top" wrapText="1"/>
    </xf>
    <xf numFmtId="0" fontId="40" fillId="0" borderId="0" xfId="5" applyFont="1" applyAlignment="1">
      <alignment horizontal="center" vertical="top"/>
    </xf>
    <xf numFmtId="0" fontId="44" fillId="0" borderId="0" xfId="6" applyFont="1" applyAlignment="1">
      <alignment horizontal="left" vertical="top" wrapText="1"/>
    </xf>
    <xf numFmtId="44" fontId="40" fillId="4" borderId="1" xfId="9" applyFont="1" applyFill="1" applyBorder="1" applyAlignment="1">
      <alignment horizontal="center" vertical="top"/>
    </xf>
    <xf numFmtId="44" fontId="40" fillId="4" borderId="2" xfId="9" applyFont="1" applyFill="1" applyBorder="1" applyAlignment="1">
      <alignment horizontal="center" vertical="top"/>
    </xf>
    <xf numFmtId="0" fontId="25" fillId="0" borderId="0" xfId="5" applyFont="1" applyAlignment="1">
      <alignment horizontal="left" vertical="top"/>
    </xf>
    <xf numFmtId="164" fontId="25" fillId="0" borderId="0" xfId="5" applyNumberFormat="1" applyFont="1" applyAlignment="1">
      <alignment vertical="top" wrapText="1"/>
    </xf>
    <xf numFmtId="0" fontId="25" fillId="0" borderId="0" xfId="5" applyFont="1" applyAlignment="1">
      <alignment vertical="top" wrapText="1"/>
    </xf>
    <xf numFmtId="164" fontId="47" fillId="0" borderId="209" xfId="9" applyNumberFormat="1" applyFont="1" applyFill="1" applyBorder="1" applyAlignment="1">
      <alignment horizontal="left" vertical="top"/>
    </xf>
    <xf numFmtId="164" fontId="47" fillId="0" borderId="205" xfId="9" applyNumberFormat="1" applyFont="1" applyFill="1" applyBorder="1" applyAlignment="1">
      <alignment horizontal="center" vertical="top"/>
    </xf>
    <xf numFmtId="164" fontId="47" fillId="0" borderId="206" xfId="9" applyNumberFormat="1" applyFont="1" applyFill="1" applyBorder="1" applyAlignment="1">
      <alignment horizontal="center" vertical="top"/>
    </xf>
    <xf numFmtId="164" fontId="47" fillId="0" borderId="207" xfId="9" applyNumberFormat="1" applyFont="1" applyFill="1" applyBorder="1" applyAlignment="1">
      <alignment horizontal="center" vertical="top"/>
    </xf>
    <xf numFmtId="164" fontId="47" fillId="0" borderId="208" xfId="9" applyNumberFormat="1" applyFont="1" applyFill="1" applyBorder="1" applyAlignment="1">
      <alignment horizontal="center" vertical="top"/>
    </xf>
    <xf numFmtId="164" fontId="81" fillId="0" borderId="0" xfId="5" applyNumberFormat="1" applyFont="1" applyAlignment="1">
      <alignment horizontal="center" vertical="top"/>
    </xf>
    <xf numFmtId="0" fontId="81" fillId="0" borderId="0" xfId="5" applyFont="1" applyAlignment="1">
      <alignment horizontal="center" vertical="top"/>
    </xf>
    <xf numFmtId="0" fontId="45" fillId="0" borderId="0" xfId="5" applyFont="1" applyAlignment="1">
      <alignment vertical="top"/>
    </xf>
    <xf numFmtId="0" fontId="45" fillId="0" borderId="2" xfId="5" applyFont="1" applyBorder="1" applyAlignment="1">
      <alignment vertical="top"/>
    </xf>
    <xf numFmtId="0" fontId="45" fillId="4" borderId="1" xfId="5" applyFont="1" applyFill="1" applyBorder="1" applyAlignment="1">
      <alignment horizontal="left" vertical="top"/>
    </xf>
    <xf numFmtId="0" fontId="45" fillId="4" borderId="0" xfId="5" applyFont="1" applyFill="1" applyAlignment="1">
      <alignment horizontal="left" vertical="top"/>
    </xf>
    <xf numFmtId="0" fontId="45" fillId="4" borderId="2" xfId="5" applyFont="1" applyFill="1" applyBorder="1" applyAlignment="1">
      <alignment horizontal="left" vertical="top"/>
    </xf>
    <xf numFmtId="0" fontId="45" fillId="0" borderId="201" xfId="5" applyFont="1" applyBorder="1" applyAlignment="1">
      <alignment horizontal="left" vertical="top"/>
    </xf>
    <xf numFmtId="0" fontId="45" fillId="0" borderId="201" xfId="5" applyFont="1" applyBorder="1" applyAlignment="1">
      <alignment horizontal="center" vertical="top"/>
    </xf>
    <xf numFmtId="0" fontId="45" fillId="0" borderId="203" xfId="5" applyFont="1" applyBorder="1" applyAlignment="1">
      <alignment horizontal="center" vertical="top"/>
    </xf>
    <xf numFmtId="164" fontId="47" fillId="0" borderId="219" xfId="9" applyNumberFormat="1" applyFont="1" applyFill="1" applyBorder="1" applyAlignment="1">
      <alignment horizontal="center" vertical="top"/>
    </xf>
    <xf numFmtId="164" fontId="47" fillId="0" borderId="220" xfId="9" applyNumberFormat="1" applyFont="1" applyFill="1" applyBorder="1" applyAlignment="1">
      <alignment horizontal="center" vertical="top"/>
    </xf>
    <xf numFmtId="164" fontId="47" fillId="0" borderId="222" xfId="9" applyNumberFormat="1" applyFont="1" applyFill="1" applyBorder="1" applyAlignment="1">
      <alignment horizontal="left" vertical="top"/>
    </xf>
    <xf numFmtId="164" fontId="47" fillId="0" borderId="222" xfId="9" applyNumberFormat="1" applyFont="1" applyFill="1" applyBorder="1" applyAlignment="1">
      <alignment horizontal="center" vertical="top"/>
    </xf>
    <xf numFmtId="0" fontId="45" fillId="0" borderId="202" xfId="5" applyFont="1" applyBorder="1" applyAlignment="1">
      <alignment horizontal="left" vertical="top"/>
    </xf>
    <xf numFmtId="0" fontId="45" fillId="0" borderId="200" xfId="5" applyFont="1" applyBorder="1" applyAlignment="1">
      <alignment horizontal="left" vertical="top"/>
    </xf>
    <xf numFmtId="164" fontId="47" fillId="0" borderId="210" xfId="9" applyNumberFormat="1" applyFont="1" applyFill="1" applyBorder="1" applyAlignment="1">
      <alignment horizontal="center" vertical="top"/>
    </xf>
    <xf numFmtId="164" fontId="47" fillId="0" borderId="211" xfId="9" applyNumberFormat="1" applyFont="1" applyFill="1" applyBorder="1" applyAlignment="1">
      <alignment horizontal="center" vertical="top"/>
    </xf>
    <xf numFmtId="164" fontId="47" fillId="0" borderId="216" xfId="9" applyNumberFormat="1" applyFont="1" applyFill="1" applyBorder="1" applyAlignment="1">
      <alignment horizontal="center" vertical="top"/>
    </xf>
    <xf numFmtId="164" fontId="47" fillId="0" borderId="217" xfId="9" applyNumberFormat="1" applyFont="1" applyFill="1" applyBorder="1" applyAlignment="1">
      <alignment horizontal="center" vertical="top"/>
    </xf>
    <xf numFmtId="164" fontId="47" fillId="0" borderId="209" xfId="9" applyNumberFormat="1" applyFont="1" applyFill="1" applyBorder="1" applyAlignment="1">
      <alignment horizontal="center" vertical="top"/>
    </xf>
    <xf numFmtId="164" fontId="47" fillId="0" borderId="223" xfId="9" applyNumberFormat="1" applyFont="1" applyFill="1" applyBorder="1" applyAlignment="1">
      <alignment horizontal="center" vertical="top"/>
    </xf>
    <xf numFmtId="164" fontId="32" fillId="4" borderId="2" xfId="9" applyNumberFormat="1" applyFont="1" applyFill="1" applyBorder="1" applyAlignment="1">
      <alignment horizontal="center" vertical="top"/>
    </xf>
    <xf numFmtId="164" fontId="47" fillId="0" borderId="228" xfId="9" applyNumberFormat="1" applyFont="1" applyFill="1" applyBorder="1" applyAlignment="1">
      <alignment horizontal="center" vertical="top"/>
    </xf>
    <xf numFmtId="164" fontId="47" fillId="0" borderId="229" xfId="9" applyNumberFormat="1" applyFont="1" applyFill="1" applyBorder="1" applyAlignment="1">
      <alignment horizontal="center" vertical="top"/>
    </xf>
    <xf numFmtId="164" fontId="47" fillId="0" borderId="296" xfId="9" applyNumberFormat="1" applyFont="1" applyFill="1" applyBorder="1" applyAlignment="1">
      <alignment horizontal="center" vertical="top"/>
    </xf>
    <xf numFmtId="164" fontId="47" fillId="0" borderId="213" xfId="9" applyNumberFormat="1" applyFont="1" applyFill="1" applyBorder="1" applyAlignment="1">
      <alignment horizontal="center" vertical="top" wrapText="1"/>
    </xf>
    <xf numFmtId="164" fontId="47" fillId="0" borderId="214" xfId="9" applyNumberFormat="1" applyFont="1" applyFill="1" applyBorder="1" applyAlignment="1">
      <alignment horizontal="center" vertical="top" wrapText="1"/>
    </xf>
    <xf numFmtId="0" fontId="19" fillId="0" borderId="3" xfId="5" applyFont="1" applyBorder="1" applyAlignment="1">
      <alignment horizontal="left" vertical="top" wrapText="1"/>
    </xf>
    <xf numFmtId="0" fontId="52" fillId="0" borderId="7" xfId="5" applyFont="1" applyBorder="1" applyAlignment="1" applyProtection="1">
      <alignment horizontal="center" vertical="top" wrapText="1"/>
      <protection locked="0"/>
    </xf>
    <xf numFmtId="0" fontId="29" fillId="0" borderId="7" xfId="4" applyBorder="1" applyAlignment="1" applyProtection="1">
      <alignment horizontal="left" vertical="top" wrapText="1"/>
      <protection locked="0"/>
    </xf>
    <xf numFmtId="0" fontId="19" fillId="0" borderId="0" xfId="5" applyFont="1" applyAlignment="1" applyProtection="1">
      <alignment horizontal="left" vertical="top" wrapText="1"/>
      <protection locked="0"/>
    </xf>
    <xf numFmtId="0" fontId="42" fillId="0" borderId="7" xfId="5" applyFont="1" applyBorder="1" applyAlignment="1" applyProtection="1">
      <alignment horizontal="left" vertical="top" wrapText="1"/>
      <protection locked="0"/>
    </xf>
    <xf numFmtId="0" fontId="52" fillId="0" borderId="7" xfId="5" applyFont="1" applyBorder="1" applyAlignment="1" applyProtection="1">
      <alignment horizontal="left" vertical="top" wrapText="1"/>
      <protection locked="0"/>
    </xf>
    <xf numFmtId="0" fontId="25" fillId="0" borderId="0" xfId="5" applyFont="1" applyAlignment="1">
      <alignment horizontal="center" vertical="center" wrapText="1"/>
    </xf>
    <xf numFmtId="164" fontId="25" fillId="0" borderId="0" xfId="5" applyNumberFormat="1" applyFont="1" applyAlignment="1">
      <alignment horizontal="center" vertical="top"/>
    </xf>
    <xf numFmtId="0" fontId="25" fillId="0" borderId="0" xfId="5" applyFont="1" applyAlignment="1">
      <alignment horizontal="center" vertical="top"/>
    </xf>
    <xf numFmtId="0" fontId="22" fillId="2" borderId="0" xfId="5" applyFont="1" applyFill="1" applyAlignment="1">
      <alignment horizontal="left" vertical="top" wrapText="1"/>
    </xf>
    <xf numFmtId="0" fontId="52" fillId="0" borderId="0" xfId="5" applyFont="1" applyAlignment="1" applyProtection="1">
      <alignment horizontal="center" vertical="top"/>
      <protection locked="0"/>
    </xf>
    <xf numFmtId="0" fontId="29" fillId="0" borderId="0" xfId="4" applyAlignment="1" applyProtection="1">
      <alignment horizontal="left" vertical="top"/>
      <protection locked="0"/>
    </xf>
    <xf numFmtId="0" fontId="19" fillId="0" borderId="3" xfId="5" applyFont="1" applyBorder="1" applyAlignment="1">
      <alignment vertical="top" wrapText="1"/>
    </xf>
    <xf numFmtId="0" fontId="25" fillId="0" borderId="0" xfId="5" applyFont="1" applyAlignment="1">
      <alignment horizontal="right" vertical="top"/>
    </xf>
    <xf numFmtId="0" fontId="21" fillId="3" borderId="0" xfId="5" applyFont="1" applyFill="1" applyAlignment="1">
      <alignment vertical="top"/>
    </xf>
    <xf numFmtId="0" fontId="29" fillId="0" borderId="0" xfId="4" applyAlignment="1" applyProtection="1">
      <alignment horizontal="center" vertical="top" wrapText="1"/>
      <protection locked="0"/>
    </xf>
    <xf numFmtId="0" fontId="52" fillId="0" borderId="0" xfId="5" applyFont="1" applyAlignment="1" applyProtection="1">
      <alignment horizontal="center" vertical="top" wrapText="1"/>
      <protection locked="0"/>
    </xf>
    <xf numFmtId="0" fontId="19" fillId="0" borderId="0" xfId="5" applyFont="1" applyAlignment="1">
      <alignment vertical="top"/>
    </xf>
    <xf numFmtId="0" fontId="19" fillId="0" borderId="3" xfId="5" applyFont="1" applyBorder="1" applyAlignment="1">
      <alignment vertical="top"/>
    </xf>
    <xf numFmtId="0" fontId="52" fillId="0" borderId="7" xfId="5" applyFont="1" applyBorder="1" applyAlignment="1" applyProtection="1">
      <alignment horizontal="left" vertical="top"/>
      <protection locked="0"/>
    </xf>
    <xf numFmtId="0" fontId="27" fillId="0" borderId="190" xfId="0" applyFont="1" applyBorder="1" applyAlignment="1">
      <alignment horizontal="left" vertical="top"/>
    </xf>
    <xf numFmtId="0" fontId="56" fillId="0" borderId="190" xfId="0" applyFont="1" applyBorder="1" applyAlignment="1">
      <alignment horizontal="left" vertical="top"/>
    </xf>
    <xf numFmtId="0" fontId="56" fillId="0" borderId="36" xfId="0" applyFont="1" applyBorder="1" applyAlignment="1">
      <alignment horizontal="left" vertical="top"/>
    </xf>
    <xf numFmtId="0" fontId="56" fillId="0" borderId="37" xfId="0" applyFont="1" applyBorder="1" applyAlignment="1">
      <alignment horizontal="left" vertical="top"/>
    </xf>
    <xf numFmtId="0" fontId="45" fillId="0" borderId="44" xfId="0" applyFont="1" applyBorder="1" applyAlignment="1">
      <alignment horizontal="left" vertical="top"/>
    </xf>
    <xf numFmtId="0" fontId="25" fillId="0" borderId="36" xfId="0" applyFont="1" applyBorder="1" applyAlignment="1">
      <alignment horizontal="left" vertical="top"/>
    </xf>
    <xf numFmtId="0" fontId="20" fillId="0" borderId="36" xfId="0" applyFont="1" applyBorder="1" applyAlignment="1">
      <alignment horizontal="left" vertical="top"/>
    </xf>
    <xf numFmtId="0" fontId="20" fillId="0" borderId="37" xfId="0" applyFont="1" applyBorder="1" applyAlignment="1">
      <alignment horizontal="left" vertical="top"/>
    </xf>
    <xf numFmtId="0" fontId="40" fillId="0" borderId="31" xfId="0" applyFont="1" applyBorder="1" applyAlignment="1">
      <alignment vertical="top"/>
    </xf>
    <xf numFmtId="0" fontId="19" fillId="7" borderId="31" xfId="0" applyFont="1" applyFill="1" applyBorder="1" applyAlignment="1">
      <alignment horizontal="left" vertical="top"/>
    </xf>
    <xf numFmtId="0" fontId="24" fillId="7" borderId="31" xfId="0" applyFont="1" applyFill="1" applyBorder="1" applyAlignment="1">
      <alignment horizontal="left" vertical="top"/>
    </xf>
    <xf numFmtId="0" fontId="24" fillId="7" borderId="32" xfId="0" applyFont="1" applyFill="1" applyBorder="1" applyAlignment="1">
      <alignment horizontal="left" vertical="top"/>
    </xf>
    <xf numFmtId="0" fontId="45" fillId="4" borderId="287" xfId="0" applyFont="1" applyFill="1" applyBorder="1" applyAlignment="1">
      <alignment horizontal="left" vertical="top" wrapText="1"/>
    </xf>
    <xf numFmtId="0" fontId="45" fillId="0" borderId="61" xfId="0" applyFont="1" applyBorder="1" applyAlignment="1">
      <alignment horizontal="left" vertical="top" wrapText="1"/>
    </xf>
    <xf numFmtId="0" fontId="45" fillId="0" borderId="62" xfId="0" applyFont="1" applyBorder="1" applyAlignment="1">
      <alignment horizontal="left" vertical="top" wrapText="1"/>
    </xf>
    <xf numFmtId="0" fontId="45" fillId="0" borderId="0" xfId="0" applyFont="1" applyAlignment="1">
      <alignment horizontal="left" vertical="top" wrapText="1"/>
    </xf>
    <xf numFmtId="0" fontId="45" fillId="0" borderId="43" xfId="0" applyFont="1" applyBorder="1" applyAlignment="1">
      <alignment horizontal="left" vertical="top" wrapText="1"/>
    </xf>
    <xf numFmtId="0" fontId="45" fillId="0" borderId="54" xfId="0" applyFont="1" applyBorder="1" applyAlignment="1">
      <alignment horizontal="left" vertical="top" wrapText="1"/>
    </xf>
    <xf numFmtId="0" fontId="45" fillId="0" borderId="64" xfId="0" applyFont="1" applyBorder="1" applyAlignment="1">
      <alignment horizontal="left" vertical="top" wrapText="1"/>
    </xf>
    <xf numFmtId="0" fontId="45" fillId="0" borderId="63" xfId="0" applyFont="1" applyBorder="1" applyAlignment="1">
      <alignment horizontal="left" vertical="top" wrapText="1"/>
    </xf>
    <xf numFmtId="0" fontId="45" fillId="0" borderId="45" xfId="0" applyFont="1" applyBorder="1" applyAlignment="1">
      <alignment horizontal="left" vertical="top" wrapText="1"/>
    </xf>
    <xf numFmtId="0" fontId="45" fillId="0" borderId="65" xfId="0" applyFont="1" applyBorder="1" applyAlignment="1">
      <alignment horizontal="left" vertical="top" wrapText="1"/>
    </xf>
    <xf numFmtId="0" fontId="47" fillId="0" borderId="41" xfId="0" applyFont="1" applyBorder="1" applyAlignment="1">
      <alignment horizontal="left" vertical="top"/>
    </xf>
    <xf numFmtId="0" fontId="47" fillId="0" borderId="39" xfId="0" applyFont="1" applyBorder="1" applyAlignment="1">
      <alignment horizontal="left" vertical="top"/>
    </xf>
    <xf numFmtId="0" fontId="26" fillId="0" borderId="41" xfId="0" applyFont="1" applyBorder="1" applyAlignment="1">
      <alignment horizontal="left" vertical="top"/>
    </xf>
    <xf numFmtId="0" fontId="26" fillId="0" borderId="50" xfId="0" applyFont="1" applyBorder="1" applyAlignment="1">
      <alignment horizontal="left" vertical="top"/>
    </xf>
    <xf numFmtId="0" fontId="27" fillId="0" borderId="65" xfId="0" applyFont="1" applyBorder="1" applyAlignment="1">
      <alignment horizontal="left" vertical="top"/>
    </xf>
    <xf numFmtId="0" fontId="27" fillId="0" borderId="54" xfId="0" applyFont="1" applyBorder="1" applyAlignment="1">
      <alignment horizontal="left" vertical="top"/>
    </xf>
    <xf numFmtId="0" fontId="40" fillId="0" borderId="63" xfId="0" applyFont="1" applyBorder="1" applyAlignment="1">
      <alignment horizontal="left" vertical="top" wrapText="1"/>
    </xf>
    <xf numFmtId="0" fontId="40" fillId="0" borderId="61" xfId="0" applyFont="1" applyBorder="1" applyAlignment="1">
      <alignment horizontal="left" vertical="top" wrapText="1"/>
    </xf>
    <xf numFmtId="0" fontId="40" fillId="0" borderId="62" xfId="0" applyFont="1" applyBorder="1" applyAlignment="1">
      <alignment horizontal="left" vertical="top" wrapText="1"/>
    </xf>
    <xf numFmtId="0" fontId="40" fillId="0" borderId="45" xfId="0" applyFont="1" applyBorder="1" applyAlignment="1">
      <alignment horizontal="left" vertical="top" wrapText="1"/>
    </xf>
    <xf numFmtId="0" fontId="40" fillId="0" borderId="43" xfId="0" applyFont="1" applyBorder="1" applyAlignment="1">
      <alignment horizontal="left" vertical="top" wrapText="1"/>
    </xf>
    <xf numFmtId="0" fontId="56" fillId="0" borderId="46" xfId="0" applyFont="1" applyBorder="1" applyAlignment="1">
      <alignment horizontal="left" vertical="top"/>
    </xf>
    <xf numFmtId="0" fontId="45" fillId="0" borderId="57" xfId="0" applyFont="1" applyBorder="1" applyAlignment="1">
      <alignment horizontal="left" vertical="top"/>
    </xf>
    <xf numFmtId="0" fontId="47" fillId="0" borderId="57" xfId="0" applyFont="1" applyBorder="1" applyAlignment="1">
      <alignment horizontal="left" vertical="top"/>
    </xf>
    <xf numFmtId="0" fontId="26" fillId="0" borderId="57" xfId="0" applyFont="1" applyBorder="1" applyAlignment="1">
      <alignment horizontal="left" vertical="top"/>
    </xf>
    <xf numFmtId="0" fontId="26" fillId="0" borderId="59" xfId="0" applyFont="1" applyBorder="1" applyAlignment="1">
      <alignment horizontal="left" vertical="top"/>
    </xf>
    <xf numFmtId="0" fontId="40" fillId="0" borderId="0" xfId="0" applyFont="1" applyAlignment="1">
      <alignment horizontal="left" vertical="top"/>
    </xf>
    <xf numFmtId="0" fontId="27" fillId="0" borderId="178" xfId="0" applyFont="1" applyBorder="1" applyAlignment="1">
      <alignment horizontal="left" vertical="top"/>
    </xf>
    <xf numFmtId="0" fontId="56" fillId="0" borderId="178" xfId="0" applyFont="1" applyBorder="1" applyAlignment="1">
      <alignment horizontal="left" vertical="top"/>
    </xf>
    <xf numFmtId="0" fontId="56" fillId="0" borderId="55" xfId="0" applyFont="1" applyBorder="1" applyAlignment="1">
      <alignment horizontal="left" vertical="top"/>
    </xf>
    <xf numFmtId="0" fontId="45" fillId="0" borderId="30" xfId="0" applyFont="1" applyBorder="1" applyAlignment="1">
      <alignment vertical="top" wrapText="1"/>
    </xf>
    <xf numFmtId="0" fontId="45" fillId="0" borderId="31" xfId="0" applyFont="1" applyBorder="1" applyAlignment="1">
      <alignment vertical="top" wrapText="1"/>
    </xf>
    <xf numFmtId="0" fontId="45" fillId="0" borderId="33" xfId="0" applyFont="1" applyBorder="1" applyAlignment="1">
      <alignment vertical="top" wrapText="1"/>
    </xf>
    <xf numFmtId="0" fontId="45" fillId="0" borderId="34" xfId="0" applyFont="1" applyBorder="1" applyAlignment="1">
      <alignment vertical="top" wrapText="1"/>
    </xf>
    <xf numFmtId="0" fontId="45" fillId="0" borderId="44" xfId="0" applyFont="1" applyBorder="1" applyAlignment="1">
      <alignment vertical="top"/>
    </xf>
    <xf numFmtId="0" fontId="47" fillId="0" borderId="31" xfId="0" applyFont="1" applyBorder="1" applyAlignment="1">
      <alignment horizontal="left" vertical="top"/>
    </xf>
    <xf numFmtId="0" fontId="26" fillId="0" borderId="31" xfId="0" applyFont="1" applyBorder="1" applyAlignment="1">
      <alignment horizontal="left" vertical="top"/>
    </xf>
    <xf numFmtId="0" fontId="26" fillId="0" borderId="32" xfId="0" applyFont="1" applyBorder="1" applyAlignment="1">
      <alignment horizontal="left" vertical="top"/>
    </xf>
    <xf numFmtId="0" fontId="40" fillId="0" borderId="42" xfId="0" applyFont="1" applyBorder="1" applyAlignment="1">
      <alignment horizontal="left" vertical="top"/>
    </xf>
    <xf numFmtId="0" fontId="40" fillId="0" borderId="13" xfId="0" applyFont="1" applyBorder="1" applyAlignment="1">
      <alignment horizontal="left" vertical="top"/>
    </xf>
    <xf numFmtId="0" fontId="40" fillId="0" borderId="170" xfId="0" applyFont="1" applyBorder="1" applyAlignment="1">
      <alignment horizontal="left" vertical="top"/>
    </xf>
    <xf numFmtId="0" fontId="40" fillId="0" borderId="45" xfId="0" applyFont="1" applyBorder="1" applyAlignment="1">
      <alignment horizontal="left" vertical="top"/>
    </xf>
    <xf numFmtId="0" fontId="40" fillId="0" borderId="43" xfId="0" applyFont="1" applyBorder="1" applyAlignment="1">
      <alignment horizontal="left" vertical="top"/>
    </xf>
    <xf numFmtId="0" fontId="47" fillId="6" borderId="31" xfId="0" applyFont="1" applyFill="1" applyBorder="1" applyAlignment="1">
      <alignment horizontal="left" vertical="top"/>
    </xf>
    <xf numFmtId="0" fontId="26" fillId="6" borderId="31" xfId="0" applyFont="1" applyFill="1" applyBorder="1" applyAlignment="1">
      <alignment horizontal="left" vertical="top"/>
    </xf>
    <xf numFmtId="0" fontId="26" fillId="6" borderId="32" xfId="0" applyFont="1" applyFill="1" applyBorder="1" applyAlignment="1">
      <alignment horizontal="left" vertical="top"/>
    </xf>
    <xf numFmtId="0" fontId="26" fillId="6" borderId="31" xfId="0" applyFont="1" applyFill="1" applyBorder="1" applyAlignment="1">
      <alignment vertical="top"/>
    </xf>
    <xf numFmtId="0" fontId="26" fillId="6" borderId="32" xfId="0" applyFont="1" applyFill="1" applyBorder="1" applyAlignment="1">
      <alignment vertical="top"/>
    </xf>
    <xf numFmtId="0" fontId="45" fillId="0" borderId="58" xfId="0" applyFont="1" applyBorder="1" applyAlignment="1">
      <alignment vertical="top"/>
    </xf>
    <xf numFmtId="0" fontId="26" fillId="0" borderId="31" xfId="0" applyFont="1" applyBorder="1" applyAlignment="1">
      <alignment vertical="top"/>
    </xf>
    <xf numFmtId="0" fontId="26" fillId="0" borderId="32" xfId="0" applyFont="1" applyBorder="1" applyAlignment="1">
      <alignment vertical="top"/>
    </xf>
    <xf numFmtId="0" fontId="27" fillId="0" borderId="192" xfId="0" applyFont="1" applyBorder="1" applyAlignment="1">
      <alignment horizontal="left" vertical="top"/>
    </xf>
    <xf numFmtId="0" fontId="56" fillId="0" borderId="192" xfId="0" applyFont="1" applyBorder="1" applyAlignment="1">
      <alignment horizontal="left" vertical="top"/>
    </xf>
    <xf numFmtId="0" fontId="26" fillId="0" borderId="57" xfId="0" applyFont="1" applyBorder="1" applyAlignment="1">
      <alignment vertical="top"/>
    </xf>
    <xf numFmtId="0" fontId="26" fillId="0" borderId="59" xfId="0" applyFont="1" applyBorder="1" applyAlignment="1">
      <alignment vertical="top"/>
    </xf>
    <xf numFmtId="0" fontId="45" fillId="0" borderId="56" xfId="0" applyFont="1" applyBorder="1" applyAlignment="1">
      <alignment horizontal="left" vertical="top" wrapText="1"/>
    </xf>
    <xf numFmtId="0" fontId="45" fillId="0" borderId="57" xfId="0" applyFont="1" applyBorder="1" applyAlignment="1">
      <alignment horizontal="left" vertical="top" wrapText="1"/>
    </xf>
    <xf numFmtId="0" fontId="45" fillId="0" borderId="33" xfId="0" applyFont="1" applyBorder="1" applyAlignment="1">
      <alignment horizontal="left" vertical="top" wrapText="1"/>
    </xf>
    <xf numFmtId="0" fontId="45" fillId="0" borderId="34" xfId="0" applyFont="1" applyBorder="1" applyAlignment="1">
      <alignment horizontal="left" vertical="top" wrapText="1"/>
    </xf>
    <xf numFmtId="0" fontId="45" fillId="0" borderId="191" xfId="0" applyFont="1" applyBorder="1" applyAlignment="1">
      <alignment horizontal="left" vertical="top" wrapText="1"/>
    </xf>
    <xf numFmtId="0" fontId="45" fillId="0" borderId="178" xfId="0" applyFont="1" applyBorder="1" applyAlignment="1">
      <alignment horizontal="left" vertical="top" wrapText="1"/>
    </xf>
    <xf numFmtId="0" fontId="45" fillId="0" borderId="58" xfId="0" applyFont="1" applyBorder="1" applyAlignment="1">
      <alignment horizontal="left" vertical="top"/>
    </xf>
    <xf numFmtId="0" fontId="40" fillId="0" borderId="63" xfId="0" applyFont="1" applyBorder="1" applyAlignment="1">
      <alignment horizontal="left" vertical="top"/>
    </xf>
    <xf numFmtId="0" fontId="40" fillId="0" borderId="61" xfId="0" applyFont="1" applyBorder="1" applyAlignment="1">
      <alignment horizontal="left" vertical="top"/>
    </xf>
    <xf numFmtId="0" fontId="40" fillId="0" borderId="62" xfId="0" applyFont="1" applyBorder="1" applyAlignment="1">
      <alignment horizontal="left" vertical="top"/>
    </xf>
    <xf numFmtId="0" fontId="27" fillId="0" borderId="46" xfId="0" applyFont="1" applyBorder="1" applyAlignment="1">
      <alignment horizontal="left" vertical="top"/>
    </xf>
    <xf numFmtId="0" fontId="27" fillId="0" borderId="12" xfId="0" applyFont="1" applyBorder="1" applyAlignment="1">
      <alignment horizontal="left" vertical="top"/>
    </xf>
    <xf numFmtId="0" fontId="45" fillId="0" borderId="42" xfId="0" applyFont="1" applyBorder="1" applyAlignment="1">
      <alignment horizontal="left" vertical="top"/>
    </xf>
    <xf numFmtId="0" fontId="45" fillId="0" borderId="13" xfId="0" applyFont="1" applyBorder="1" applyAlignment="1">
      <alignment horizontal="left" vertical="top"/>
    </xf>
    <xf numFmtId="0" fontId="45" fillId="0" borderId="170" xfId="0" applyFont="1" applyBorder="1" applyAlignment="1">
      <alignment horizontal="left" vertical="top"/>
    </xf>
    <xf numFmtId="0" fontId="45" fillId="0" borderId="63" xfId="0" applyFont="1" applyBorder="1" applyAlignment="1">
      <alignment horizontal="left" vertical="top"/>
    </xf>
    <xf numFmtId="0" fontId="45" fillId="0" borderId="61" xfId="0" applyFont="1" applyBorder="1" applyAlignment="1">
      <alignment horizontal="left" vertical="top"/>
    </xf>
    <xf numFmtId="0" fontId="45" fillId="0" borderId="62" xfId="0" applyFont="1" applyBorder="1" applyAlignment="1">
      <alignment horizontal="left" vertical="top"/>
    </xf>
    <xf numFmtId="0" fontId="47" fillId="0" borderId="59" xfId="0" applyFont="1" applyBorder="1" applyAlignment="1">
      <alignment horizontal="left" vertical="top"/>
    </xf>
    <xf numFmtId="0" fontId="47" fillId="0" borderId="56" xfId="0" applyFont="1" applyBorder="1" applyAlignment="1">
      <alignment horizontal="left" vertical="top"/>
    </xf>
    <xf numFmtId="0" fontId="26" fillId="0" borderId="288" xfId="0" applyFont="1" applyBorder="1" applyAlignment="1">
      <alignment horizontal="left" vertical="top"/>
    </xf>
    <xf numFmtId="0" fontId="47" fillId="12" borderId="31" xfId="0" applyFont="1" applyFill="1" applyBorder="1" applyAlignment="1">
      <alignment horizontal="left" vertical="top"/>
    </xf>
    <xf numFmtId="0" fontId="23" fillId="0" borderId="31" xfId="0" applyFont="1" applyBorder="1" applyAlignment="1">
      <alignment vertical="top"/>
    </xf>
    <xf numFmtId="0" fontId="45" fillId="0" borderId="270" xfId="0" applyFont="1" applyBorder="1" applyAlignment="1">
      <alignment horizontal="left" vertical="top" wrapText="1"/>
    </xf>
    <xf numFmtId="0" fontId="45" fillId="0" borderId="271" xfId="0" applyFont="1" applyBorder="1" applyAlignment="1">
      <alignment horizontal="left" vertical="top" wrapText="1"/>
    </xf>
    <xf numFmtId="0" fontId="45" fillId="0" borderId="272" xfId="0" applyFont="1" applyBorder="1" applyAlignment="1">
      <alignment horizontal="left" vertical="top" wrapText="1"/>
    </xf>
    <xf numFmtId="0" fontId="45" fillId="0" borderId="275" xfId="0" applyFont="1" applyBorder="1" applyAlignment="1">
      <alignment horizontal="left" vertical="top" wrapText="1"/>
    </xf>
    <xf numFmtId="0" fontId="45" fillId="0" borderId="276" xfId="0" applyFont="1" applyBorder="1" applyAlignment="1">
      <alignment horizontal="left" vertical="top" wrapText="1"/>
    </xf>
    <xf numFmtId="0" fontId="45" fillId="0" borderId="277" xfId="0" applyFont="1" applyBorder="1" applyAlignment="1">
      <alignment horizontal="left" vertical="top" wrapText="1"/>
    </xf>
    <xf numFmtId="0" fontId="45" fillId="0" borderId="280" xfId="0" applyFont="1" applyBorder="1" applyAlignment="1">
      <alignment horizontal="left" vertical="top" wrapText="1"/>
    </xf>
    <xf numFmtId="0" fontId="45" fillId="0" borderId="281" xfId="0" applyFont="1" applyBorder="1" applyAlignment="1">
      <alignment horizontal="left" vertical="top" wrapText="1"/>
    </xf>
    <xf numFmtId="0" fontId="45" fillId="0" borderId="282" xfId="0" applyFont="1" applyBorder="1" applyAlignment="1">
      <alignment horizontal="left" vertical="top" wrapText="1"/>
    </xf>
    <xf numFmtId="0" fontId="45" fillId="0" borderId="273" xfId="0" applyFont="1" applyBorder="1" applyAlignment="1">
      <alignment horizontal="left" vertical="top" wrapText="1"/>
    </xf>
    <xf numFmtId="0" fontId="45" fillId="0" borderId="274" xfId="0" applyFont="1" applyBorder="1" applyAlignment="1">
      <alignment horizontal="left" vertical="top" wrapText="1"/>
    </xf>
    <xf numFmtId="0" fontId="45" fillId="0" borderId="278" xfId="0" applyFont="1" applyBorder="1" applyAlignment="1">
      <alignment horizontal="left" vertical="top" wrapText="1"/>
    </xf>
    <xf numFmtId="0" fontId="45" fillId="0" borderId="279" xfId="0" applyFont="1" applyBorder="1" applyAlignment="1">
      <alignment horizontal="left" vertical="top" wrapText="1"/>
    </xf>
    <xf numFmtId="0" fontId="45" fillId="0" borderId="283" xfId="0" applyFont="1" applyBorder="1" applyAlignment="1">
      <alignment horizontal="left" vertical="top" wrapText="1"/>
    </xf>
    <xf numFmtId="0" fontId="45" fillId="0" borderId="284" xfId="0" applyFont="1" applyBorder="1" applyAlignment="1">
      <alignment horizontal="left" vertical="top" wrapText="1"/>
    </xf>
    <xf numFmtId="0" fontId="45" fillId="0" borderId="45" xfId="0" applyFont="1" applyBorder="1" applyAlignment="1">
      <alignment horizontal="left" vertical="top"/>
    </xf>
    <xf numFmtId="0" fontId="45" fillId="0" borderId="0" xfId="0" applyFont="1" applyAlignment="1">
      <alignment horizontal="left" vertical="top"/>
    </xf>
    <xf numFmtId="0" fontId="45" fillId="0" borderId="43" xfId="0" applyFont="1" applyBorder="1" applyAlignment="1">
      <alignment horizontal="left" vertical="top"/>
    </xf>
    <xf numFmtId="0" fontId="45" fillId="0" borderId="36" xfId="0" applyFont="1" applyBorder="1" applyAlignment="1">
      <alignment vertical="top" wrapText="1"/>
    </xf>
    <xf numFmtId="0" fontId="47" fillId="11" borderId="31" xfId="0" applyFont="1" applyFill="1" applyBorder="1" applyAlignment="1">
      <alignment horizontal="left" vertical="top"/>
    </xf>
    <xf numFmtId="0" fontId="32" fillId="0" borderId="42" xfId="0" applyFont="1" applyBorder="1" applyAlignment="1">
      <alignment horizontal="left" vertical="top"/>
    </xf>
    <xf numFmtId="0" fontId="32" fillId="0" borderId="13" xfId="0" applyFont="1" applyBorder="1" applyAlignment="1">
      <alignment horizontal="left" vertical="top"/>
    </xf>
    <xf numFmtId="0" fontId="24" fillId="0" borderId="57" xfId="0" applyFont="1" applyBorder="1" applyAlignment="1">
      <alignment horizontal="left" vertical="top"/>
    </xf>
    <xf numFmtId="0" fontId="24" fillId="0" borderId="59" xfId="0" applyFont="1" applyBorder="1" applyAlignment="1">
      <alignment horizontal="left" vertical="top"/>
    </xf>
    <xf numFmtId="0" fontId="27" fillId="0" borderId="190" xfId="0" applyFont="1" applyBorder="1" applyAlignment="1">
      <alignment horizontal="left" vertical="top" wrapText="1"/>
    </xf>
    <xf numFmtId="0" fontId="56" fillId="0" borderId="190" xfId="0" applyFont="1" applyBorder="1" applyAlignment="1">
      <alignment horizontal="left" vertical="top" wrapText="1"/>
    </xf>
    <xf numFmtId="0" fontId="56" fillId="0" borderId="46" xfId="0" applyFont="1" applyBorder="1" applyAlignment="1">
      <alignment horizontal="left" vertical="top" wrapText="1"/>
    </xf>
    <xf numFmtId="0" fontId="45" fillId="0" borderId="42" xfId="0" applyFont="1" applyBorder="1" applyAlignment="1">
      <alignment horizontal="left" vertical="top" wrapText="1"/>
    </xf>
    <xf numFmtId="0" fontId="45" fillId="0" borderId="13" xfId="0" applyFont="1" applyBorder="1" applyAlignment="1">
      <alignment horizontal="left" vertical="top" wrapText="1"/>
    </xf>
    <xf numFmtId="0" fontId="45" fillId="0" borderId="170" xfId="0" applyFont="1" applyBorder="1" applyAlignment="1">
      <alignment horizontal="left" vertical="top" wrapText="1"/>
    </xf>
    <xf numFmtId="0" fontId="77" fillId="0" borderId="42" xfId="0" applyFont="1" applyBorder="1" applyAlignment="1">
      <alignment horizontal="left" vertical="top"/>
    </xf>
    <xf numFmtId="0" fontId="77" fillId="0" borderId="13" xfId="0" applyFont="1" applyBorder="1" applyAlignment="1">
      <alignment horizontal="left" vertical="top"/>
    </xf>
    <xf numFmtId="0" fontId="77" fillId="0" borderId="170" xfId="0" applyFont="1" applyBorder="1" applyAlignment="1">
      <alignment horizontal="left" vertical="top"/>
    </xf>
    <xf numFmtId="0" fontId="56" fillId="6" borderId="41" xfId="0" applyFont="1" applyFill="1" applyBorder="1" applyAlignment="1">
      <alignment horizontal="center" vertical="top"/>
    </xf>
    <xf numFmtId="0" fontId="56" fillId="6" borderId="50" xfId="0" applyFont="1" applyFill="1" applyBorder="1" applyAlignment="1">
      <alignment horizontal="center" vertical="top"/>
    </xf>
    <xf numFmtId="0" fontId="45" fillId="0" borderId="171" xfId="0" applyFont="1" applyBorder="1" applyAlignment="1">
      <alignment vertical="top"/>
    </xf>
    <xf numFmtId="0" fontId="47" fillId="6" borderId="44" xfId="0" applyFont="1" applyFill="1" applyBorder="1" applyAlignment="1">
      <alignment horizontal="left" vertical="top"/>
    </xf>
    <xf numFmtId="0" fontId="26" fillId="6" borderId="44" xfId="0" applyFont="1" applyFill="1" applyBorder="1" applyAlignment="1">
      <alignment horizontal="left" vertical="top"/>
    </xf>
    <xf numFmtId="0" fontId="26" fillId="6" borderId="45" xfId="0" applyFont="1" applyFill="1" applyBorder="1" applyAlignment="1">
      <alignment horizontal="left" vertical="top"/>
    </xf>
    <xf numFmtId="0" fontId="27" fillId="0" borderId="193" xfId="0" applyFont="1" applyBorder="1" applyAlignment="1">
      <alignment horizontal="left" vertical="top"/>
    </xf>
    <xf numFmtId="0" fontId="56" fillId="0" borderId="194" xfId="0" applyFont="1" applyBorder="1" applyAlignment="1">
      <alignment horizontal="left" vertical="top"/>
    </xf>
    <xf numFmtId="0" fontId="45" fillId="0" borderId="35" xfId="0" applyFont="1" applyBorder="1" applyAlignment="1">
      <alignment vertical="top" wrapText="1"/>
    </xf>
    <xf numFmtId="0" fontId="45" fillId="0" borderId="51" xfId="0" applyFont="1" applyBorder="1" applyAlignment="1">
      <alignment vertical="top" wrapText="1"/>
    </xf>
    <xf numFmtId="0" fontId="27" fillId="0" borderId="44" xfId="0" applyFont="1" applyBorder="1" applyAlignment="1">
      <alignment horizontal="left" vertical="top"/>
    </xf>
    <xf numFmtId="0" fontId="56" fillId="0" borderId="44" xfId="0" applyFont="1" applyBorder="1" applyAlignment="1">
      <alignment horizontal="left" vertical="top"/>
    </xf>
    <xf numFmtId="0" fontId="56" fillId="0" borderId="45" xfId="0" applyFont="1" applyBorder="1" applyAlignment="1">
      <alignment horizontal="left" vertical="top"/>
    </xf>
    <xf numFmtId="0" fontId="45" fillId="0" borderId="56" xfId="0" applyFont="1" applyBorder="1" applyAlignment="1">
      <alignment horizontal="left" vertical="top"/>
    </xf>
    <xf numFmtId="0" fontId="45" fillId="0" borderId="191" xfId="0" applyFont="1" applyBorder="1" applyAlignment="1">
      <alignment horizontal="left" vertical="top"/>
    </xf>
    <xf numFmtId="0" fontId="45" fillId="0" borderId="178" xfId="0" applyFont="1" applyBorder="1" applyAlignment="1">
      <alignment horizontal="left" vertical="top"/>
    </xf>
    <xf numFmtId="0" fontId="45" fillId="0" borderId="56" xfId="0" applyFont="1" applyBorder="1" applyAlignment="1">
      <alignment vertical="top" wrapText="1"/>
    </xf>
    <xf numFmtId="0" fontId="45" fillId="0" borderId="57" xfId="0" applyFont="1" applyBorder="1" applyAlignment="1">
      <alignment vertical="top" wrapText="1"/>
    </xf>
    <xf numFmtId="0" fontId="40" fillId="0" borderId="54" xfId="0" applyFont="1" applyBorder="1" applyAlignment="1">
      <alignment horizontal="left" vertical="top" wrapText="1"/>
    </xf>
    <xf numFmtId="0" fontId="40" fillId="0" borderId="64" xfId="0" applyFont="1" applyBorder="1" applyAlignment="1">
      <alignment horizontal="left" vertical="top" wrapText="1"/>
    </xf>
    <xf numFmtId="0" fontId="40" fillId="0" borderId="57" xfId="0" applyFont="1" applyBorder="1" applyAlignment="1">
      <alignment vertical="top"/>
    </xf>
    <xf numFmtId="0" fontId="19" fillId="6" borderId="57" xfId="0" applyFont="1" applyFill="1" applyBorder="1" applyAlignment="1">
      <alignment horizontal="left" vertical="top"/>
    </xf>
    <xf numFmtId="0" fontId="24" fillId="6" borderId="57" xfId="0" applyFont="1" applyFill="1" applyBorder="1" applyAlignment="1">
      <alignment horizontal="left" vertical="top"/>
    </xf>
    <xf numFmtId="0" fontId="24" fillId="6" borderId="59" xfId="0" applyFont="1" applyFill="1" applyBorder="1" applyAlignment="1">
      <alignment horizontal="left" vertical="top"/>
    </xf>
    <xf numFmtId="0" fontId="25" fillId="0" borderId="51" xfId="0" applyFont="1" applyBorder="1" applyAlignment="1">
      <alignment horizontal="left" vertical="top"/>
    </xf>
    <xf numFmtId="0" fontId="20" fillId="0" borderId="51" xfId="0" applyFont="1" applyBorder="1" applyAlignment="1">
      <alignment horizontal="left" vertical="top"/>
    </xf>
    <xf numFmtId="0" fontId="20" fillId="0" borderId="52" xfId="0" applyFont="1" applyBorder="1" applyAlignment="1">
      <alignment horizontal="left" vertical="top"/>
    </xf>
    <xf numFmtId="0" fontId="45" fillId="0" borderId="40" xfId="0" applyFont="1" applyBorder="1" applyAlignment="1">
      <alignment vertical="top"/>
    </xf>
    <xf numFmtId="0" fontId="47" fillId="6" borderId="40" xfId="0" applyFont="1" applyFill="1" applyBorder="1" applyAlignment="1">
      <alignment vertical="top"/>
    </xf>
    <xf numFmtId="0" fontId="26" fillId="0" borderId="40" xfId="0" applyFont="1" applyBorder="1" applyAlignment="1">
      <alignment vertical="top"/>
    </xf>
    <xf numFmtId="0" fontId="26" fillId="0" borderId="41" xfId="0" applyFont="1" applyBorder="1" applyAlignment="1">
      <alignment vertical="top"/>
    </xf>
    <xf numFmtId="0" fontId="76" fillId="0" borderId="45" xfId="0" applyFont="1" applyBorder="1" applyAlignment="1">
      <alignment horizontal="left" vertical="top"/>
    </xf>
    <xf numFmtId="0" fontId="76" fillId="0" borderId="0" xfId="0" applyFont="1" applyAlignment="1">
      <alignment horizontal="left" vertical="top"/>
    </xf>
    <xf numFmtId="0" fontId="76" fillId="0" borderId="43" xfId="0" applyFont="1" applyBorder="1" applyAlignment="1">
      <alignment horizontal="left" vertical="top"/>
    </xf>
    <xf numFmtId="0" fontId="45" fillId="0" borderId="11" xfId="0" applyFont="1" applyBorder="1" applyAlignment="1">
      <alignment horizontal="left" vertical="top"/>
    </xf>
    <xf numFmtId="0" fontId="45" fillId="0" borderId="30" xfId="0" applyFont="1" applyBorder="1" applyAlignment="1">
      <alignment horizontal="left" vertical="top"/>
    </xf>
    <xf numFmtId="0" fontId="45" fillId="0" borderId="28" xfId="0" applyFont="1" applyBorder="1" applyAlignment="1">
      <alignment horizontal="left" vertical="top"/>
    </xf>
    <xf numFmtId="0" fontId="45" fillId="0" borderId="33" xfId="0" applyFont="1" applyBorder="1" applyAlignment="1">
      <alignment horizontal="left" vertical="top"/>
    </xf>
    <xf numFmtId="0" fontId="45" fillId="0" borderId="60" xfId="0" applyFont="1" applyBorder="1" applyAlignment="1">
      <alignment horizontal="left" vertical="top"/>
    </xf>
    <xf numFmtId="0" fontId="45" fillId="0" borderId="32" xfId="0" applyFont="1" applyBorder="1" applyAlignment="1">
      <alignment horizontal="left" vertical="top" wrapText="1"/>
    </xf>
    <xf numFmtId="0" fontId="45" fillId="0" borderId="11" xfId="0" applyFont="1" applyBorder="1" applyAlignment="1">
      <alignment horizontal="left" vertical="top" wrapText="1"/>
    </xf>
    <xf numFmtId="0" fontId="45" fillId="0" borderId="30" xfId="0" applyFont="1" applyBorder="1" applyAlignment="1">
      <alignment horizontal="left" vertical="top" wrapText="1"/>
    </xf>
    <xf numFmtId="0" fontId="45" fillId="0" borderId="35" xfId="0" applyFont="1" applyBorder="1" applyAlignment="1">
      <alignment horizontal="left" vertical="top" wrapText="1"/>
    </xf>
    <xf numFmtId="0" fontId="45" fillId="0" borderId="28" xfId="0" applyFont="1" applyBorder="1" applyAlignment="1">
      <alignment horizontal="left" vertical="top" wrapText="1"/>
    </xf>
    <xf numFmtId="0" fontId="45" fillId="0" borderId="55" xfId="0" applyFont="1" applyBorder="1" applyAlignment="1">
      <alignment horizontal="left" vertical="top" wrapText="1"/>
    </xf>
    <xf numFmtId="0" fontId="45" fillId="0" borderId="60" xfId="0" applyFont="1" applyBorder="1" applyAlignment="1">
      <alignment horizontal="left" vertical="top" wrapText="1"/>
    </xf>
    <xf numFmtId="0" fontId="40" fillId="0" borderId="0" xfId="0" applyFont="1" applyAlignment="1">
      <alignment vertical="top" wrapText="1"/>
    </xf>
    <xf numFmtId="0" fontId="40" fillId="4" borderId="48" xfId="0" applyFont="1" applyFill="1" applyBorder="1" applyAlignment="1">
      <alignment horizontal="left" vertical="top" wrapText="1"/>
    </xf>
    <xf numFmtId="0" fontId="40" fillId="4" borderId="48" xfId="0" applyFont="1" applyFill="1" applyBorder="1" applyAlignment="1">
      <alignment vertical="top" wrapText="1"/>
    </xf>
    <xf numFmtId="0" fontId="40" fillId="4" borderId="49" xfId="0" applyFont="1" applyFill="1" applyBorder="1" applyAlignment="1">
      <alignment horizontal="left" vertical="top" wrapText="1"/>
    </xf>
    <xf numFmtId="0" fontId="47" fillId="0" borderId="0" xfId="0" applyFont="1" applyAlignment="1">
      <alignment horizontal="left" vertical="top" wrapText="1"/>
    </xf>
    <xf numFmtId="0" fontId="40" fillId="4" borderId="269" xfId="0" applyFont="1" applyFill="1" applyBorder="1" applyAlignment="1">
      <alignment horizontal="left" vertical="top" wrapText="1"/>
    </xf>
    <xf numFmtId="0" fontId="45" fillId="0" borderId="56" xfId="0" applyFont="1" applyBorder="1" applyAlignment="1">
      <alignment vertical="top"/>
    </xf>
    <xf numFmtId="0" fontId="45" fillId="0" borderId="57" xfId="0" applyFont="1" applyBorder="1" applyAlignment="1">
      <alignment vertical="top"/>
    </xf>
    <xf numFmtId="0" fontId="45" fillId="0" borderId="33" xfId="0" applyFont="1" applyBorder="1" applyAlignment="1">
      <alignment vertical="top"/>
    </xf>
    <xf numFmtId="0" fontId="45" fillId="0" borderId="34" xfId="0" applyFont="1" applyBorder="1" applyAlignment="1">
      <alignment vertical="top"/>
    </xf>
    <xf numFmtId="0" fontId="45" fillId="0" borderId="191" xfId="0" applyFont="1" applyBorder="1" applyAlignment="1">
      <alignment vertical="top"/>
    </xf>
    <xf numFmtId="0" fontId="45" fillId="0" borderId="178" xfId="0" applyFont="1" applyBorder="1" applyAlignment="1">
      <alignment vertical="top"/>
    </xf>
    <xf numFmtId="0" fontId="45" fillId="0" borderId="178" xfId="0" applyFont="1" applyBorder="1" applyAlignment="1">
      <alignment vertical="top" wrapText="1"/>
    </xf>
    <xf numFmtId="0" fontId="40" fillId="4" borderId="47" xfId="0" applyFont="1" applyFill="1" applyBorder="1" applyAlignment="1">
      <alignment horizontal="left" vertical="top" wrapText="1"/>
    </xf>
    <xf numFmtId="0" fontId="40" fillId="0" borderId="285" xfId="0" applyFont="1" applyBorder="1" applyAlignment="1">
      <alignment horizontal="left" vertical="top"/>
    </xf>
    <xf numFmtId="0" fontId="45" fillId="0" borderId="31" xfId="0" applyFont="1" applyBorder="1" applyAlignment="1">
      <alignment vertical="top"/>
    </xf>
    <xf numFmtId="0" fontId="47" fillId="0" borderId="31" xfId="0" applyFont="1" applyBorder="1" applyAlignment="1">
      <alignment vertical="top"/>
    </xf>
    <xf numFmtId="0" fontId="27" fillId="0" borderId="36" xfId="0" applyFont="1" applyBorder="1" applyAlignment="1">
      <alignment horizontal="left" vertical="top"/>
    </xf>
    <xf numFmtId="0" fontId="23" fillId="0" borderId="45" xfId="0" applyFont="1" applyBorder="1" applyAlignment="1">
      <alignment horizontal="left" vertical="top"/>
    </xf>
    <xf numFmtId="0" fontId="23" fillId="0" borderId="0" xfId="0" applyFont="1" applyAlignment="1">
      <alignment horizontal="left" vertical="top"/>
    </xf>
    <xf numFmtId="0" fontId="23" fillId="0" borderId="43" xfId="0" applyFont="1" applyBorder="1" applyAlignment="1">
      <alignment horizontal="left" vertical="top"/>
    </xf>
    <xf numFmtId="0" fontId="40" fillId="0" borderId="41" xfId="0" applyFont="1" applyBorder="1" applyAlignment="1">
      <alignment horizontal="left" vertical="top"/>
    </xf>
    <xf numFmtId="0" fontId="40" fillId="0" borderId="50" xfId="0" applyFont="1" applyBorder="1" applyAlignment="1">
      <alignment horizontal="left" vertical="top"/>
    </xf>
    <xf numFmtId="0" fontId="40" fillId="0" borderId="39" xfId="0" applyFont="1" applyBorder="1" applyAlignment="1">
      <alignment horizontal="left" vertical="top"/>
    </xf>
    <xf numFmtId="0" fontId="19" fillId="0" borderId="31" xfId="0" applyFont="1" applyBorder="1" applyAlignment="1">
      <alignment vertical="top"/>
    </xf>
    <xf numFmtId="0" fontId="24" fillId="0" borderId="31" xfId="0" applyFont="1" applyBorder="1" applyAlignment="1">
      <alignment vertical="top"/>
    </xf>
    <xf numFmtId="0" fontId="24" fillId="0" borderId="32" xfId="0" applyFont="1" applyBorder="1" applyAlignment="1">
      <alignment vertical="top"/>
    </xf>
    <xf numFmtId="0" fontId="19" fillId="6" borderId="31" xfId="0" applyFont="1" applyFill="1" applyBorder="1" applyAlignment="1">
      <alignment horizontal="left" vertical="top"/>
    </xf>
    <xf numFmtId="0" fontId="24" fillId="6" borderId="31" xfId="0" applyFont="1" applyFill="1" applyBorder="1" applyAlignment="1">
      <alignment horizontal="left" vertical="top"/>
    </xf>
    <xf numFmtId="0" fontId="24" fillId="6" borderId="32" xfId="0" applyFont="1" applyFill="1" applyBorder="1" applyAlignment="1">
      <alignment horizontal="left" vertical="top"/>
    </xf>
    <xf numFmtId="0" fontId="47" fillId="10" borderId="31" xfId="0" applyFont="1" applyFill="1" applyBorder="1" applyAlignment="1">
      <alignment horizontal="left" vertical="top"/>
    </xf>
    <xf numFmtId="0" fontId="26" fillId="10" borderId="31" xfId="0" applyFont="1" applyFill="1" applyBorder="1" applyAlignment="1">
      <alignment horizontal="left" vertical="top"/>
    </xf>
    <xf numFmtId="0" fontId="26" fillId="10" borderId="32" xfId="0" applyFont="1" applyFill="1" applyBorder="1" applyAlignment="1">
      <alignment horizontal="left" vertical="top"/>
    </xf>
    <xf numFmtId="0" fontId="32" fillId="0" borderId="44" xfId="0" applyFont="1" applyBorder="1" applyAlignment="1">
      <alignment vertical="top"/>
    </xf>
    <xf numFmtId="0" fontId="40" fillId="4" borderId="0" xfId="0" applyFont="1" applyFill="1" applyAlignment="1">
      <alignment horizontal="center" wrapText="1"/>
    </xf>
    <xf numFmtId="0" fontId="74" fillId="0" borderId="73" xfId="0" applyFont="1" applyBorder="1" applyAlignment="1" applyProtection="1">
      <alignment horizontal="center"/>
      <protection locked="0"/>
    </xf>
    <xf numFmtId="0" fontId="74" fillId="0" borderId="75" xfId="0" applyFont="1" applyBorder="1" applyAlignment="1" applyProtection="1">
      <alignment horizontal="center"/>
      <protection locked="0"/>
    </xf>
    <xf numFmtId="0" fontId="19" fillId="4" borderId="81" xfId="0" applyFont="1" applyFill="1" applyBorder="1" applyAlignment="1">
      <alignment horizontal="center"/>
    </xf>
    <xf numFmtId="0" fontId="19" fillId="4" borderId="0" xfId="0" applyFont="1" applyFill="1" applyAlignment="1">
      <alignment horizontal="center"/>
    </xf>
    <xf numFmtId="0" fontId="19" fillId="4" borderId="85" xfId="0" applyFont="1" applyFill="1" applyBorder="1" applyAlignment="1">
      <alignment horizontal="left" vertical="center"/>
    </xf>
    <xf numFmtId="0" fontId="19" fillId="4" borderId="0" xfId="0" applyFont="1" applyFill="1" applyAlignment="1">
      <alignment horizontal="left"/>
    </xf>
    <xf numFmtId="0" fontId="19" fillId="0" borderId="267" xfId="0" applyFont="1" applyBorder="1" applyAlignment="1">
      <alignment horizontal="center" vertical="center"/>
    </xf>
    <xf numFmtId="0" fontId="19" fillId="0" borderId="268" xfId="0" applyFont="1" applyBorder="1" applyAlignment="1">
      <alignment horizontal="center" vertical="center"/>
    </xf>
    <xf numFmtId="0" fontId="19" fillId="0" borderId="266" xfId="0" applyFont="1" applyBorder="1" applyAlignment="1">
      <alignment horizontal="center" vertical="center"/>
    </xf>
    <xf numFmtId="0" fontId="19" fillId="4" borderId="0" xfId="0" applyFont="1" applyFill="1" applyAlignment="1">
      <alignment horizontal="right" vertical="center"/>
    </xf>
    <xf numFmtId="0" fontId="19" fillId="0" borderId="196" xfId="0" applyFont="1" applyBorder="1" applyAlignment="1" applyProtection="1">
      <alignment horizontal="center"/>
      <protection locked="0"/>
    </xf>
    <xf numFmtId="0" fontId="19" fillId="0" borderId="123" xfId="0" applyFont="1" applyBorder="1" applyAlignment="1" applyProtection="1">
      <alignment horizontal="center"/>
      <protection locked="0"/>
    </xf>
    <xf numFmtId="0" fontId="19" fillId="4" borderId="0" xfId="0" applyFont="1" applyFill="1" applyAlignment="1">
      <alignment horizontal="right"/>
    </xf>
    <xf numFmtId="0" fontId="19" fillId="0" borderId="197" xfId="0" applyFont="1" applyBorder="1" applyAlignment="1" applyProtection="1">
      <alignment horizontal="center"/>
      <protection locked="0"/>
    </xf>
    <xf numFmtId="49" fontId="19" fillId="0" borderId="239" xfId="0" applyNumberFormat="1" applyFont="1" applyBorder="1" applyAlignment="1" applyProtection="1">
      <alignment horizontal="left"/>
      <protection locked="0"/>
    </xf>
    <xf numFmtId="49" fontId="19" fillId="0" borderId="259" xfId="0" applyNumberFormat="1" applyFont="1" applyBorder="1" applyAlignment="1" applyProtection="1">
      <alignment horizontal="left"/>
      <protection locked="0"/>
    </xf>
    <xf numFmtId="49" fontId="19" fillId="0" borderId="240" xfId="0" applyNumberFormat="1" applyFont="1" applyBorder="1" applyAlignment="1" applyProtection="1">
      <alignment horizontal="left"/>
      <protection locked="0"/>
    </xf>
    <xf numFmtId="49" fontId="19" fillId="0" borderId="241" xfId="0" applyNumberFormat="1" applyFont="1" applyBorder="1" applyAlignment="1" applyProtection="1">
      <alignment horizontal="left"/>
      <protection locked="0"/>
    </xf>
    <xf numFmtId="49" fontId="19" fillId="0" borderId="242" xfId="0" applyNumberFormat="1" applyFont="1" applyBorder="1" applyAlignment="1" applyProtection="1">
      <alignment horizontal="left"/>
      <protection locked="0"/>
    </xf>
    <xf numFmtId="49" fontId="19" fillId="0" borderId="260" xfId="0" applyNumberFormat="1" applyFont="1" applyBorder="1" applyAlignment="1" applyProtection="1">
      <alignment horizontal="left"/>
      <protection locked="0"/>
    </xf>
    <xf numFmtId="49" fontId="19" fillId="0" borderId="243" xfId="0" applyNumberFormat="1" applyFont="1" applyBorder="1" applyAlignment="1" applyProtection="1">
      <alignment horizontal="left"/>
      <protection locked="0"/>
    </xf>
    <xf numFmtId="49" fontId="19" fillId="0" borderId="244" xfId="0" applyNumberFormat="1" applyFont="1" applyBorder="1" applyAlignment="1" applyProtection="1">
      <alignment horizontal="left"/>
      <protection locked="0"/>
    </xf>
    <xf numFmtId="0" fontId="75" fillId="8" borderId="0" xfId="0" applyFont="1" applyFill="1" applyAlignment="1">
      <alignment horizontal="center" vertical="center"/>
    </xf>
    <xf numFmtId="0" fontId="75" fillId="8" borderId="257" xfId="0" applyFont="1" applyFill="1" applyBorder="1" applyAlignment="1">
      <alignment horizontal="center" vertical="center"/>
    </xf>
    <xf numFmtId="0" fontId="19" fillId="4" borderId="84" xfId="0" applyFont="1" applyFill="1" applyBorder="1" applyAlignment="1">
      <alignment horizontal="center"/>
    </xf>
    <xf numFmtId="0" fontId="19" fillId="4" borderId="21" xfId="0" applyFont="1" applyFill="1" applyBorder="1" applyAlignment="1">
      <alignment horizontal="left"/>
    </xf>
    <xf numFmtId="49" fontId="19" fillId="0" borderId="73" xfId="0" applyNumberFormat="1" applyFont="1" applyBorder="1" applyAlignment="1" applyProtection="1">
      <alignment horizontal="center"/>
      <protection locked="0"/>
    </xf>
    <xf numFmtId="49" fontId="19" fillId="0" borderId="74" xfId="0" applyNumberFormat="1" applyFont="1" applyBorder="1" applyAlignment="1" applyProtection="1">
      <alignment horizontal="center"/>
      <protection locked="0"/>
    </xf>
    <xf numFmtId="49" fontId="19" fillId="0" borderId="75" xfId="0" applyNumberFormat="1" applyFont="1" applyBorder="1" applyAlignment="1" applyProtection="1">
      <alignment horizontal="center"/>
      <protection locked="0"/>
    </xf>
    <xf numFmtId="49" fontId="24" fillId="0" borderId="245" xfId="0" applyNumberFormat="1" applyFont="1" applyBorder="1" applyAlignment="1">
      <alignment horizontal="left" vertical="top"/>
    </xf>
    <xf numFmtId="49" fontId="24" fillId="0" borderId="246" xfId="0" applyNumberFormat="1" applyFont="1" applyBorder="1" applyAlignment="1">
      <alignment horizontal="left" vertical="top"/>
    </xf>
    <xf numFmtId="49" fontId="24" fillId="0" borderId="19" xfId="0" applyNumberFormat="1" applyFont="1" applyBorder="1" applyAlignment="1">
      <alignment horizontal="left" vertical="top"/>
    </xf>
    <xf numFmtId="49" fontId="24" fillId="0" borderId="247" xfId="0" applyNumberFormat="1" applyFont="1" applyBorder="1" applyAlignment="1">
      <alignment horizontal="left" vertical="top"/>
    </xf>
    <xf numFmtId="49" fontId="24" fillId="0" borderId="0" xfId="0" applyNumberFormat="1" applyFont="1" applyAlignment="1">
      <alignment horizontal="left" vertical="top"/>
    </xf>
    <xf numFmtId="49" fontId="24" fillId="0" borderId="20" xfId="0" applyNumberFormat="1" applyFont="1" applyBorder="1" applyAlignment="1">
      <alignment horizontal="left" vertical="top"/>
    </xf>
    <xf numFmtId="49" fontId="24" fillId="0" borderId="195" xfId="0" applyNumberFormat="1" applyFont="1" applyBorder="1" applyAlignment="1">
      <alignment horizontal="left" vertical="top"/>
    </xf>
    <xf numFmtId="49" fontId="24" fillId="0" borderId="21" xfId="0" applyNumberFormat="1" applyFont="1" applyBorder="1" applyAlignment="1">
      <alignment horizontal="left" vertical="top"/>
    </xf>
    <xf numFmtId="49" fontId="24" fillId="0" borderId="22" xfId="0" applyNumberFormat="1" applyFont="1" applyBorder="1" applyAlignment="1">
      <alignment horizontal="left" vertical="top"/>
    </xf>
    <xf numFmtId="44" fontId="19" fillId="0" borderId="120" xfId="1" applyFont="1" applyBorder="1" applyAlignment="1" applyProtection="1">
      <alignment horizontal="center"/>
      <protection locked="0"/>
    </xf>
    <xf numFmtId="44" fontId="19" fillId="0" borderId="261" xfId="1" applyFont="1" applyBorder="1" applyAlignment="1" applyProtection="1">
      <alignment horizontal="center"/>
      <protection locked="0"/>
    </xf>
    <xf numFmtId="44" fontId="19" fillId="0" borderId="115" xfId="1" applyFont="1" applyBorder="1" applyAlignment="1" applyProtection="1">
      <alignment horizontal="center"/>
      <protection locked="0"/>
    </xf>
    <xf numFmtId="44" fontId="19" fillId="0" borderId="262" xfId="1" applyFont="1" applyBorder="1" applyAlignment="1" applyProtection="1">
      <alignment horizontal="center"/>
      <protection locked="0"/>
    </xf>
    <xf numFmtId="44" fontId="19" fillId="0" borderId="112" xfId="1" applyFont="1" applyBorder="1" applyAlignment="1" applyProtection="1">
      <alignment horizontal="center"/>
      <protection locked="0"/>
    </xf>
    <xf numFmtId="44" fontId="19" fillId="0" borderId="263" xfId="1" applyFont="1" applyBorder="1" applyAlignment="1" applyProtection="1">
      <alignment horizontal="center"/>
      <protection locked="0"/>
    </xf>
    <xf numFmtId="44" fontId="19" fillId="0" borderId="265" xfId="1" applyFont="1" applyBorder="1" applyAlignment="1" applyProtection="1">
      <alignment horizontal="center"/>
    </xf>
    <xf numFmtId="44" fontId="19" fillId="0" borderId="264" xfId="1" applyFont="1" applyBorder="1" applyAlignment="1" applyProtection="1">
      <alignment horizontal="center"/>
    </xf>
    <xf numFmtId="0" fontId="19" fillId="4" borderId="83" xfId="0" applyFont="1" applyFill="1" applyBorder="1" applyAlignment="1">
      <alignment horizontal="left"/>
    </xf>
    <xf numFmtId="0" fontId="29" fillId="4" borderId="0" xfId="4" applyFill="1" applyAlignment="1" applyProtection="1">
      <alignment horizontal="center"/>
      <protection locked="0"/>
    </xf>
    <xf numFmtId="0" fontId="21" fillId="3" borderId="81" xfId="0" applyFont="1" applyFill="1" applyBorder="1" applyAlignment="1">
      <alignment horizontal="right" vertical="top"/>
    </xf>
    <xf numFmtId="0" fontId="24" fillId="4" borderId="0" xfId="0" applyFont="1" applyFill="1" applyAlignment="1">
      <alignment horizontal="left" vertical="top"/>
    </xf>
    <xf numFmtId="0" fontId="19" fillId="4" borderId="0" xfId="0" applyFont="1" applyFill="1" applyAlignment="1">
      <alignment horizontal="left" vertical="top"/>
    </xf>
    <xf numFmtId="0" fontId="23" fillId="0" borderId="67" xfId="0" applyFont="1" applyBorder="1" applyAlignment="1">
      <alignment horizontal="center" vertical="center"/>
    </xf>
    <xf numFmtId="0" fontId="23" fillId="0" borderId="76" xfId="0" applyFont="1" applyBorder="1" applyAlignment="1">
      <alignment horizontal="center" vertical="center"/>
    </xf>
    <xf numFmtId="0" fontId="41" fillId="0" borderId="102" xfId="0" applyFont="1" applyBorder="1" applyAlignment="1">
      <alignment horizontal="center" vertical="center" wrapText="1"/>
    </xf>
    <xf numFmtId="0" fontId="41" fillId="0" borderId="103" xfId="0" applyFont="1" applyBorder="1" applyAlignment="1">
      <alignment horizontal="center" vertical="center" wrapText="1"/>
    </xf>
    <xf numFmtId="0" fontId="41" fillId="0" borderId="104" xfId="0" applyFont="1" applyBorder="1" applyAlignment="1">
      <alignment horizontal="center" vertical="center" wrapText="1"/>
    </xf>
    <xf numFmtId="0" fontId="85" fillId="0" borderId="67" xfId="0" applyFont="1" applyBorder="1" applyAlignment="1">
      <alignment horizontal="center" vertical="center" wrapText="1"/>
    </xf>
    <xf numFmtId="0" fontId="85" fillId="0" borderId="77" xfId="0" applyFont="1" applyBorder="1" applyAlignment="1">
      <alignment horizontal="center" vertical="center" wrapText="1"/>
    </xf>
    <xf numFmtId="0" fontId="24" fillId="0" borderId="0" xfId="0" applyFont="1" applyAlignment="1">
      <alignment vertical="top" wrapText="1"/>
    </xf>
    <xf numFmtId="0" fontId="24" fillId="0" borderId="84" xfId="0" applyFont="1" applyBorder="1" applyAlignment="1">
      <alignment vertical="top" wrapText="1"/>
    </xf>
    <xf numFmtId="0" fontId="24" fillId="0" borderId="0" xfId="0" applyFont="1" applyAlignment="1">
      <alignment horizontal="left" vertical="top" wrapText="1"/>
    </xf>
    <xf numFmtId="0" fontId="24" fillId="0" borderId="84" xfId="0" applyFont="1" applyBorder="1" applyAlignment="1">
      <alignment horizontal="left" vertical="top" wrapText="1"/>
    </xf>
    <xf numFmtId="0" fontId="28" fillId="0" borderId="0" xfId="0" applyFont="1" applyAlignment="1">
      <alignment horizontal="center" vertical="center"/>
    </xf>
    <xf numFmtId="9" fontId="85" fillId="0" borderId="67" xfId="2" applyFont="1" applyFill="1" applyBorder="1" applyAlignment="1" applyProtection="1">
      <alignment horizontal="center" vertical="center" wrapText="1"/>
    </xf>
    <xf numFmtId="9" fontId="85" fillId="0" borderId="77" xfId="2" applyFont="1" applyFill="1" applyBorder="1" applyAlignment="1" applyProtection="1">
      <alignment horizontal="center" vertical="center" wrapText="1"/>
    </xf>
    <xf numFmtId="0" fontId="23" fillId="4" borderId="0" xfId="0" applyFont="1" applyFill="1" applyAlignment="1">
      <alignment vertical="top"/>
    </xf>
    <xf numFmtId="0" fontId="24" fillId="0" borderId="115" xfId="0" applyFont="1" applyBorder="1" applyAlignment="1" applyProtection="1">
      <alignment horizontal="left" vertical="top"/>
      <protection locked="0"/>
    </xf>
    <xf numFmtId="0" fontId="24" fillId="0" borderId="116" xfId="0" applyFont="1" applyBorder="1" applyAlignment="1" applyProtection="1">
      <alignment horizontal="left" vertical="top"/>
      <protection locked="0"/>
    </xf>
    <xf numFmtId="0" fontId="24" fillId="0" borderId="117" xfId="0" applyFont="1" applyBorder="1" applyAlignment="1" applyProtection="1">
      <alignment horizontal="left" vertical="top"/>
      <protection locked="0"/>
    </xf>
    <xf numFmtId="0" fontId="25" fillId="4" borderId="120" xfId="0" applyFont="1" applyFill="1" applyBorder="1" applyAlignment="1">
      <alignment horizontal="left" vertical="top"/>
    </xf>
    <xf numFmtId="0" fontId="25" fillId="4" borderId="121" xfId="0" applyFont="1" applyFill="1" applyBorder="1" applyAlignment="1">
      <alignment horizontal="left" vertical="top"/>
    </xf>
    <xf numFmtId="0" fontId="25" fillId="4" borderId="114" xfId="0" applyFont="1" applyFill="1" applyBorder="1" applyAlignment="1">
      <alignment horizontal="left" vertical="top"/>
    </xf>
    <xf numFmtId="0" fontId="41" fillId="0" borderId="97" xfId="0" applyFont="1" applyBorder="1" applyAlignment="1" applyProtection="1">
      <alignment horizontal="center" vertical="center" wrapText="1"/>
      <protection locked="0"/>
    </xf>
    <xf numFmtId="0" fontId="41" fillId="0" borderId="100" xfId="0" applyFont="1" applyBorder="1" applyAlignment="1" applyProtection="1">
      <alignment horizontal="center" vertical="center" wrapText="1"/>
      <protection locked="0"/>
    </xf>
    <xf numFmtId="0" fontId="24" fillId="0" borderId="85" xfId="0" applyFont="1" applyBorder="1" applyAlignment="1">
      <alignment horizontal="left" vertical="top" wrapText="1"/>
    </xf>
    <xf numFmtId="0" fontId="25" fillId="4" borderId="122" xfId="0" applyFont="1" applyFill="1" applyBorder="1" applyAlignment="1">
      <alignment horizontal="left" vertical="center" wrapText="1"/>
    </xf>
    <xf numFmtId="0" fontId="25" fillId="4" borderId="118" xfId="0" applyFont="1" applyFill="1" applyBorder="1" applyAlignment="1">
      <alignment horizontal="left" vertical="center" wrapText="1"/>
    </xf>
    <xf numFmtId="0" fontId="25" fillId="4" borderId="110" xfId="0" applyFont="1" applyFill="1" applyBorder="1" applyAlignment="1">
      <alignment horizontal="left" vertical="center" wrapText="1"/>
    </xf>
    <xf numFmtId="0" fontId="25" fillId="4" borderId="111" xfId="0" applyFont="1" applyFill="1" applyBorder="1" applyAlignment="1">
      <alignment horizontal="left" vertical="center" wrapText="1"/>
    </xf>
    <xf numFmtId="0" fontId="25" fillId="4" borderId="116" xfId="0" applyFont="1" applyFill="1" applyBorder="1" applyAlignment="1">
      <alignment horizontal="left" vertical="top"/>
    </xf>
    <xf numFmtId="0" fontId="25" fillId="4" borderId="117" xfId="0" applyFont="1" applyFill="1" applyBorder="1" applyAlignment="1">
      <alignment horizontal="left" vertical="top"/>
    </xf>
    <xf numFmtId="0" fontId="24" fillId="0" borderId="115" xfId="0" applyFont="1" applyBorder="1" applyAlignment="1" applyProtection="1">
      <alignment horizontal="center" vertical="top"/>
      <protection locked="0"/>
    </xf>
    <xf numFmtId="0" fontId="24" fillId="0" borderId="116" xfId="0" applyFont="1" applyBorder="1" applyAlignment="1" applyProtection="1">
      <alignment horizontal="center" vertical="top"/>
      <protection locked="0"/>
    </xf>
    <xf numFmtId="0" fontId="24" fillId="0" borderId="117" xfId="0" applyFont="1" applyBorder="1" applyAlignment="1" applyProtection="1">
      <alignment horizontal="center" vertical="top"/>
      <protection locked="0"/>
    </xf>
    <xf numFmtId="0" fontId="25" fillId="4" borderId="115" xfId="0" applyFont="1" applyFill="1" applyBorder="1" applyAlignment="1">
      <alignment horizontal="left" vertical="top"/>
    </xf>
    <xf numFmtId="0" fontId="25" fillId="4" borderId="116" xfId="0" applyFont="1" applyFill="1" applyBorder="1" applyAlignment="1">
      <alignment horizontal="right" vertical="top" wrapText="1"/>
    </xf>
    <xf numFmtId="0" fontId="25" fillId="4" borderId="117" xfId="0" applyFont="1" applyFill="1" applyBorder="1" applyAlignment="1">
      <alignment horizontal="right" vertical="top" wrapText="1"/>
    </xf>
    <xf numFmtId="9" fontId="24" fillId="0" borderId="86" xfId="2" applyFont="1" applyBorder="1" applyAlignment="1" applyProtection="1">
      <alignment horizontal="left" vertical="top"/>
      <protection locked="0"/>
    </xf>
    <xf numFmtId="9" fontId="24" fillId="0" borderId="96" xfId="2" applyFont="1" applyBorder="1" applyAlignment="1" applyProtection="1">
      <alignment horizontal="left" vertical="top"/>
      <protection locked="0"/>
    </xf>
    <xf numFmtId="0" fontId="24" fillId="0" borderId="112" xfId="0" applyFont="1" applyBorder="1" applyAlignment="1" applyProtection="1">
      <alignment horizontal="center" vertical="top"/>
      <protection locked="0"/>
    </xf>
    <xf numFmtId="0" fontId="24" fillId="0" borderId="113" xfId="0" applyFont="1" applyBorder="1" applyAlignment="1" applyProtection="1">
      <alignment horizontal="center" vertical="top"/>
      <protection locked="0"/>
    </xf>
    <xf numFmtId="0" fontId="24" fillId="0" borderId="175" xfId="0" applyFont="1" applyBorder="1" applyAlignment="1" applyProtection="1">
      <alignment horizontal="center" vertical="top"/>
      <protection locked="0"/>
    </xf>
    <xf numFmtId="0" fontId="24" fillId="0" borderId="120" xfId="0" applyFont="1" applyBorder="1" applyAlignment="1" applyProtection="1">
      <alignment horizontal="center" vertical="top"/>
      <protection locked="0"/>
    </xf>
    <xf numFmtId="0" fontId="24" fillId="0" borderId="114" xfId="0" applyFont="1" applyBorder="1" applyAlignment="1" applyProtection="1">
      <alignment horizontal="center" vertical="top"/>
      <protection locked="0"/>
    </xf>
    <xf numFmtId="0" fontId="23" fillId="0" borderId="0" xfId="0" applyFont="1" applyAlignment="1" applyProtection="1">
      <alignment vertical="top" wrapText="1"/>
      <protection locked="0"/>
    </xf>
    <xf numFmtId="0" fontId="23" fillId="0" borderId="84" xfId="0" applyFont="1" applyBorder="1" applyAlignment="1" applyProtection="1">
      <alignment vertical="top" wrapText="1"/>
      <protection locked="0"/>
    </xf>
    <xf numFmtId="0" fontId="24" fillId="0" borderId="84" xfId="0" applyFont="1" applyBorder="1" applyAlignment="1">
      <alignment horizontal="left" vertical="top"/>
    </xf>
    <xf numFmtId="0" fontId="25" fillId="4" borderId="122" xfId="0" applyFont="1" applyFill="1" applyBorder="1" applyAlignment="1">
      <alignment horizontal="left" vertical="top"/>
    </xf>
    <xf numFmtId="0" fontId="25" fillId="4" borderId="118" xfId="0" applyFont="1" applyFill="1" applyBorder="1" applyAlignment="1">
      <alignment horizontal="left" vertical="top"/>
    </xf>
    <xf numFmtId="0" fontId="25" fillId="4" borderId="119" xfId="0" applyFont="1" applyFill="1" applyBorder="1" applyAlignment="1">
      <alignment horizontal="left" vertical="top"/>
    </xf>
    <xf numFmtId="0" fontId="24" fillId="0" borderId="120" xfId="0" applyFont="1" applyBorder="1" applyAlignment="1" applyProtection="1">
      <alignment horizontal="left" vertical="top"/>
      <protection locked="0"/>
    </xf>
    <xf numFmtId="0" fontId="24" fillId="0" borderId="121" xfId="0" applyFont="1" applyBorder="1" applyAlignment="1" applyProtection="1">
      <alignment horizontal="left" vertical="top"/>
      <protection locked="0"/>
    </xf>
    <xf numFmtId="0" fontId="24" fillId="0" borderId="114" xfId="0" applyFont="1" applyBorder="1" applyAlignment="1" applyProtection="1">
      <alignment horizontal="left" vertical="top"/>
      <protection locked="0"/>
    </xf>
    <xf numFmtId="0" fontId="25" fillId="4" borderId="174" xfId="0" applyFont="1" applyFill="1" applyBorder="1" applyAlignment="1">
      <alignment horizontal="left" vertical="top"/>
    </xf>
    <xf numFmtId="0" fontId="24" fillId="0" borderId="122" xfId="0" applyFont="1" applyBorder="1" applyAlignment="1" applyProtection="1">
      <alignment horizontal="left" vertical="top"/>
      <protection locked="0"/>
    </xf>
    <xf numFmtId="0" fontId="24" fillId="0" borderId="118" xfId="0" applyFont="1" applyBorder="1" applyAlignment="1" applyProtection="1">
      <alignment horizontal="left" vertical="top"/>
      <protection locked="0"/>
    </xf>
    <xf numFmtId="0" fontId="24" fillId="0" borderId="119" xfId="0" applyFont="1" applyBorder="1" applyAlignment="1" applyProtection="1">
      <alignment horizontal="left" vertical="top"/>
      <protection locked="0"/>
    </xf>
    <xf numFmtId="0" fontId="25" fillId="4" borderId="123" xfId="0" applyFont="1" applyFill="1" applyBorder="1" applyAlignment="1">
      <alignment horizontal="left" vertical="top"/>
    </xf>
    <xf numFmtId="0" fontId="21" fillId="8" borderId="73" xfId="0" applyFont="1" applyFill="1" applyBorder="1" applyAlignment="1">
      <alignment horizontal="left" vertical="top"/>
    </xf>
    <xf numFmtId="0" fontId="21" fillId="8" borderId="74" xfId="0" applyFont="1" applyFill="1" applyBorder="1" applyAlignment="1">
      <alignment horizontal="left" vertical="top"/>
    </xf>
    <xf numFmtId="0" fontId="21" fillId="8" borderId="75" xfId="0" applyFont="1" applyFill="1" applyBorder="1" applyAlignment="1">
      <alignment horizontal="left" vertical="top"/>
    </xf>
    <xf numFmtId="0" fontId="25" fillId="4" borderId="112" xfId="0" applyFont="1" applyFill="1" applyBorder="1" applyAlignment="1">
      <alignment horizontal="left" vertical="top"/>
    </xf>
    <xf numFmtId="0" fontId="25" fillId="4" borderId="113" xfId="0" applyFont="1" applyFill="1" applyBorder="1" applyAlignment="1">
      <alignment horizontal="left" vertical="top"/>
    </xf>
    <xf numFmtId="0" fontId="25" fillId="4" borderId="175" xfId="0" applyFont="1" applyFill="1" applyBorder="1" applyAlignment="1">
      <alignment horizontal="left" vertical="top"/>
    </xf>
    <xf numFmtId="0" fontId="25" fillId="4" borderId="176" xfId="0" applyFont="1" applyFill="1" applyBorder="1" applyAlignment="1">
      <alignment horizontal="left" vertical="top"/>
    </xf>
    <xf numFmtId="0" fontId="25" fillId="4" borderId="111" xfId="0" applyFont="1" applyFill="1" applyBorder="1" applyAlignment="1">
      <alignment horizontal="left" vertical="top"/>
    </xf>
    <xf numFmtId="0" fontId="24" fillId="0" borderId="110" xfId="0" applyFont="1" applyBorder="1" applyAlignment="1" applyProtection="1">
      <alignment horizontal="left" vertical="top"/>
      <protection locked="0"/>
    </xf>
    <xf numFmtId="0" fontId="24" fillId="0" borderId="111" xfId="0" applyFont="1" applyBorder="1" applyAlignment="1" applyProtection="1">
      <alignment horizontal="left" vertical="top"/>
      <protection locked="0"/>
    </xf>
    <xf numFmtId="0" fontId="24" fillId="0" borderId="173" xfId="0" applyFont="1" applyBorder="1" applyAlignment="1" applyProtection="1">
      <alignment horizontal="left" vertical="top"/>
      <protection locked="0"/>
    </xf>
    <xf numFmtId="0" fontId="24" fillId="4" borderId="100" xfId="0" applyFont="1" applyFill="1" applyBorder="1" applyAlignment="1">
      <alignment horizontal="center" vertical="top"/>
    </xf>
    <xf numFmtId="0" fontId="86" fillId="0" borderId="289" xfId="0" applyFont="1" applyBorder="1" applyAlignment="1">
      <alignment horizontal="center" vertical="center"/>
    </xf>
    <xf numFmtId="0" fontId="28" fillId="0" borderId="124" xfId="0" applyFont="1" applyBorder="1" applyAlignment="1">
      <alignment horizontal="center" vertical="center"/>
    </xf>
    <xf numFmtId="0" fontId="28" fillId="0" borderId="125" xfId="0" applyFont="1" applyBorder="1" applyAlignment="1">
      <alignment horizontal="center" vertical="center"/>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41" fillId="0" borderId="97" xfId="0" applyFont="1" applyBorder="1" applyAlignment="1" applyProtection="1">
      <alignment horizontal="center" vertical="center"/>
      <protection locked="0"/>
    </xf>
    <xf numFmtId="0" fontId="41" fillId="0" borderId="101" xfId="0" applyFont="1" applyBorder="1" applyAlignment="1" applyProtection="1">
      <alignment horizontal="center" vertical="center"/>
      <protection locked="0"/>
    </xf>
    <xf numFmtId="0" fontId="23" fillId="0" borderId="102" xfId="0" applyFont="1" applyBorder="1" applyAlignment="1">
      <alignment horizontal="center" vertical="center"/>
    </xf>
    <xf numFmtId="0" fontId="23" fillId="0" borderId="104" xfId="0" applyFont="1" applyBorder="1" applyAlignment="1">
      <alignment horizontal="center" vertical="center"/>
    </xf>
    <xf numFmtId="0" fontId="41" fillId="0" borderId="100" xfId="0" applyFont="1" applyBorder="1" applyAlignment="1" applyProtection="1">
      <alignment horizontal="center" vertical="center"/>
      <protection locked="0"/>
    </xf>
    <xf numFmtId="0" fontId="23" fillId="0" borderId="0" xfId="0" applyFont="1" applyAlignment="1">
      <alignment vertical="top" wrapText="1"/>
    </xf>
    <xf numFmtId="0" fontId="23" fillId="0" borderId="84" xfId="0" applyFont="1" applyBorder="1" applyAlignment="1">
      <alignment vertical="top" wrapText="1"/>
    </xf>
    <xf numFmtId="0" fontId="32" fillId="0" borderId="0" xfId="0" applyFont="1" applyAlignment="1">
      <alignment vertical="top" wrapText="1"/>
    </xf>
    <xf numFmtId="0" fontId="32" fillId="0" borderId="84" xfId="0" applyFont="1" applyBorder="1" applyAlignment="1">
      <alignment vertical="top" wrapText="1"/>
    </xf>
    <xf numFmtId="0" fontId="42" fillId="0" borderId="0" xfId="0" applyFont="1" applyAlignment="1">
      <alignment horizontal="left" vertical="top" wrapText="1"/>
    </xf>
    <xf numFmtId="0" fontId="42" fillId="0" borderId="105" xfId="0" applyFont="1" applyBorder="1" applyAlignment="1">
      <alignment vertical="top" wrapText="1"/>
    </xf>
    <xf numFmtId="0" fontId="42" fillId="0" borderId="0" xfId="0" applyFont="1" applyAlignment="1">
      <alignment vertical="top" wrapText="1"/>
    </xf>
    <xf numFmtId="0" fontId="24" fillId="0" borderId="105" xfId="0" applyFont="1" applyBorder="1" applyAlignment="1">
      <alignment vertical="top" wrapText="1"/>
    </xf>
    <xf numFmtId="0" fontId="42" fillId="0" borderId="25" xfId="0" applyFont="1" applyBorder="1" applyAlignment="1">
      <alignment vertical="top" wrapText="1"/>
    </xf>
    <xf numFmtId="0" fontId="42" fillId="0" borderId="106" xfId="0" applyFont="1" applyBorder="1" applyAlignment="1">
      <alignment vertical="top" wrapText="1"/>
    </xf>
    <xf numFmtId="0" fontId="26" fillId="0" borderId="0" xfId="0" applyFont="1" applyAlignment="1">
      <alignment vertical="top" wrapText="1"/>
    </xf>
    <xf numFmtId="0" fontId="23" fillId="0" borderId="84" xfId="0" applyFont="1" applyBorder="1" applyAlignment="1">
      <alignment horizontal="left" vertical="top" wrapText="1"/>
    </xf>
    <xf numFmtId="9" fontId="41" fillId="0" borderId="67" xfId="2" applyFont="1" applyBorder="1" applyAlignment="1" applyProtection="1">
      <alignment horizontal="center" vertical="center" wrapText="1"/>
    </xf>
    <xf numFmtId="9" fontId="41" fillId="0" borderId="77" xfId="2" applyFont="1" applyBorder="1" applyAlignment="1" applyProtection="1">
      <alignment horizontal="center" vertical="center" wrapText="1"/>
    </xf>
    <xf numFmtId="9" fontId="41" fillId="0" borderId="76" xfId="2" applyFont="1" applyBorder="1" applyAlignment="1" applyProtection="1">
      <alignment horizontal="center" vertical="center" wrapText="1"/>
    </xf>
    <xf numFmtId="0" fontId="24" fillId="0" borderId="0" xfId="0" applyFont="1" applyAlignment="1">
      <alignment vertical="top"/>
    </xf>
    <xf numFmtId="0" fontId="28" fillId="0" borderId="0" xfId="0" applyFont="1" applyAlignment="1">
      <alignment vertical="center"/>
    </xf>
    <xf numFmtId="0" fontId="12" fillId="2" borderId="0" xfId="0" applyFont="1" applyFill="1" applyAlignment="1">
      <alignment vertical="top"/>
    </xf>
    <xf numFmtId="49" fontId="8" fillId="5" borderId="120" xfId="0" applyNumberFormat="1" applyFont="1" applyFill="1" applyBorder="1" applyAlignment="1" applyProtection="1">
      <alignment horizontal="left" vertical="top"/>
      <protection locked="0"/>
    </xf>
    <xf numFmtId="49" fontId="8" fillId="5" borderId="121" xfId="0" applyNumberFormat="1" applyFont="1" applyFill="1" applyBorder="1" applyAlignment="1" applyProtection="1">
      <alignment horizontal="left" vertical="top"/>
      <protection locked="0"/>
    </xf>
    <xf numFmtId="49" fontId="8" fillId="5" borderId="114" xfId="0" applyNumberFormat="1" applyFont="1" applyFill="1" applyBorder="1" applyAlignment="1" applyProtection="1">
      <alignment horizontal="left" vertical="top"/>
      <protection locked="0"/>
    </xf>
    <xf numFmtId="49" fontId="8" fillId="5" borderId="112" xfId="0" applyNumberFormat="1" applyFont="1" applyFill="1" applyBorder="1" applyAlignment="1" applyProtection="1">
      <alignment horizontal="left" vertical="top"/>
      <protection locked="0"/>
    </xf>
    <xf numFmtId="49" fontId="8" fillId="5" borderId="113" xfId="0" applyNumberFormat="1" applyFont="1" applyFill="1" applyBorder="1" applyAlignment="1" applyProtection="1">
      <alignment horizontal="left" vertical="top"/>
      <protection locked="0"/>
    </xf>
    <xf numFmtId="0" fontId="8" fillId="0" borderId="0" xfId="0" applyFont="1" applyAlignment="1">
      <alignment vertical="top"/>
    </xf>
    <xf numFmtId="168" fontId="11" fillId="0" borderId="90" xfId="0" applyNumberFormat="1" applyFont="1" applyBorder="1" applyAlignment="1">
      <alignment vertical="top"/>
    </xf>
    <xf numFmtId="168" fontId="11" fillId="0" borderId="91" xfId="0" applyNumberFormat="1" applyFont="1" applyBorder="1" applyAlignment="1">
      <alignment vertical="top"/>
    </xf>
    <xf numFmtId="164" fontId="11" fillId="0" borderId="73" xfId="1" applyNumberFormat="1" applyFont="1" applyBorder="1" applyAlignment="1" applyProtection="1">
      <alignment vertical="top"/>
      <protection locked="0"/>
    </xf>
    <xf numFmtId="164" fontId="11" fillId="0" borderId="75" xfId="1" applyNumberFormat="1" applyFont="1" applyBorder="1" applyAlignment="1" applyProtection="1">
      <alignment vertical="top"/>
      <protection locked="0"/>
    </xf>
    <xf numFmtId="0" fontId="11" fillId="0" borderId="92" xfId="0" applyFont="1" applyBorder="1" applyAlignment="1">
      <alignment vertical="top"/>
    </xf>
    <xf numFmtId="167" fontId="11" fillId="0" borderId="16" xfId="0" applyNumberFormat="1" applyFont="1" applyBorder="1" applyAlignment="1">
      <alignment vertical="top"/>
    </xf>
    <xf numFmtId="167" fontId="11" fillId="0" borderId="17" xfId="0" applyNumberFormat="1" applyFont="1" applyBorder="1" applyAlignment="1">
      <alignment vertical="top"/>
    </xf>
    <xf numFmtId="0" fontId="14" fillId="2" borderId="0" xfId="0" applyFont="1" applyFill="1" applyAlignment="1">
      <alignment vertical="top"/>
    </xf>
    <xf numFmtId="164" fontId="11" fillId="0" borderId="16" xfId="0" applyNumberFormat="1" applyFont="1" applyBorder="1" applyAlignment="1">
      <alignment vertical="top"/>
    </xf>
    <xf numFmtId="0" fontId="11" fillId="0" borderId="18" xfId="0" applyFont="1" applyBorder="1" applyAlignment="1">
      <alignment vertical="top"/>
    </xf>
    <xf numFmtId="164" fontId="11" fillId="0" borderId="74" xfId="1" applyNumberFormat="1" applyFont="1" applyBorder="1" applyAlignment="1" applyProtection="1">
      <alignment vertical="top"/>
      <protection locked="0"/>
    </xf>
    <xf numFmtId="0" fontId="14" fillId="2" borderId="83" xfId="0" applyFont="1" applyFill="1" applyBorder="1" applyAlignment="1">
      <alignment vertical="top"/>
    </xf>
    <xf numFmtId="0" fontId="10" fillId="8" borderId="0" xfId="0" applyFont="1" applyFill="1" applyAlignment="1">
      <alignment vertical="top"/>
    </xf>
    <xf numFmtId="49" fontId="14" fillId="8" borderId="0" xfId="0" applyNumberFormat="1" applyFont="1" applyFill="1" applyAlignment="1">
      <alignment horizontal="center" vertical="top"/>
    </xf>
    <xf numFmtId="0" fontId="11" fillId="0" borderId="98" xfId="0" applyFont="1" applyBorder="1" applyAlignment="1">
      <alignment vertical="top"/>
    </xf>
    <xf numFmtId="49" fontId="10" fillId="8" borderId="0" xfId="0" applyNumberFormat="1" applyFont="1" applyFill="1" applyAlignment="1">
      <alignment horizontal="center" vertical="top"/>
    </xf>
    <xf numFmtId="49" fontId="14" fillId="0" borderId="234" xfId="0" applyNumberFormat="1" applyFont="1" applyBorder="1" applyAlignment="1" applyProtection="1">
      <alignment horizontal="center" vertical="top"/>
      <protection locked="0"/>
    </xf>
    <xf numFmtId="49" fontId="14" fillId="0" borderId="75" xfId="0" applyNumberFormat="1" applyFont="1" applyBorder="1" applyAlignment="1" applyProtection="1">
      <alignment horizontal="center" vertical="top"/>
      <protection locked="0"/>
    </xf>
    <xf numFmtId="0" fontId="6" fillId="0" borderId="13" xfId="0" applyFont="1" applyBorder="1" applyAlignment="1">
      <alignment horizontal="center" vertical="center" wrapText="1"/>
    </xf>
    <xf numFmtId="0" fontId="6" fillId="0" borderId="0" xfId="0" applyFont="1" applyAlignment="1">
      <alignment horizontal="center" vertical="center" wrapText="1"/>
    </xf>
    <xf numFmtId="0" fontId="6" fillId="0" borderId="12" xfId="0" applyFont="1" applyBorder="1" applyAlignment="1">
      <alignment horizontal="center" vertical="center" wrapText="1"/>
    </xf>
    <xf numFmtId="0" fontId="7" fillId="4" borderId="0" xfId="0" applyFont="1" applyFill="1" applyAlignment="1">
      <alignment vertical="top"/>
    </xf>
    <xf numFmtId="9" fontId="1" fillId="0" borderId="90" xfId="2" applyFont="1" applyBorder="1" applyAlignment="1" applyProtection="1">
      <alignment horizontal="center" vertical="top"/>
    </xf>
    <xf numFmtId="9" fontId="1" fillId="0" borderId="91" xfId="2" applyFont="1" applyBorder="1" applyAlignment="1" applyProtection="1">
      <alignment horizontal="center" vertical="top"/>
    </xf>
    <xf numFmtId="9" fontId="1" fillId="0" borderId="92" xfId="2" applyFont="1" applyBorder="1" applyAlignment="1" applyProtection="1">
      <alignment horizontal="center" vertical="top"/>
    </xf>
    <xf numFmtId="9" fontId="1" fillId="0" borderId="16" xfId="2" applyFont="1" applyBorder="1" applyAlignment="1" applyProtection="1">
      <alignment horizontal="center" vertical="top"/>
    </xf>
    <xf numFmtId="9" fontId="1" fillId="0" borderId="17" xfId="2" applyFont="1" applyBorder="1" applyAlignment="1" applyProtection="1">
      <alignment horizontal="center" vertical="top"/>
    </xf>
    <xf numFmtId="9" fontId="1" fillId="0" borderId="18" xfId="2" applyFont="1" applyBorder="1" applyAlignment="1" applyProtection="1">
      <alignment horizontal="center" vertical="top"/>
    </xf>
    <xf numFmtId="9" fontId="6" fillId="0" borderId="87" xfId="2" applyFont="1" applyBorder="1" applyAlignment="1" applyProtection="1">
      <alignment horizontal="center" vertical="top"/>
    </xf>
    <xf numFmtId="9" fontId="6" fillId="0" borderId="93" xfId="2" applyFont="1" applyBorder="1" applyAlignment="1" applyProtection="1">
      <alignment horizontal="center" vertical="top"/>
    </xf>
    <xf numFmtId="9" fontId="6" fillId="0" borderId="88" xfId="2" applyFont="1" applyBorder="1" applyAlignment="1" applyProtection="1">
      <alignment horizontal="center" vertical="top"/>
    </xf>
    <xf numFmtId="0" fontId="8" fillId="0" borderId="0" xfId="0" applyFont="1" applyAlignment="1">
      <alignment horizontal="right" vertical="top"/>
    </xf>
    <xf numFmtId="0" fontId="7" fillId="4" borderId="13" xfId="0" applyFont="1" applyFill="1" applyBorder="1" applyAlignment="1">
      <alignment horizontal="right" vertical="top"/>
    </xf>
    <xf numFmtId="0" fontId="7" fillId="4" borderId="89" xfId="0" applyFont="1" applyFill="1" applyBorder="1" applyAlignment="1">
      <alignment horizontal="right" vertical="top"/>
    </xf>
    <xf numFmtId="0" fontId="7" fillId="0" borderId="98" xfId="0" applyFont="1" applyBorder="1" applyAlignment="1">
      <alignment vertical="top"/>
    </xf>
    <xf numFmtId="0" fontId="23" fillId="4" borderId="0" xfId="0" applyFont="1" applyFill="1" applyAlignment="1">
      <alignment horizontal="right" vertical="center" wrapText="1"/>
    </xf>
    <xf numFmtId="164" fontId="15" fillId="0" borderId="87" xfId="1" applyNumberFormat="1" applyFont="1" applyBorder="1" applyAlignment="1" applyProtection="1">
      <alignment vertical="top"/>
    </xf>
    <xf numFmtId="164" fontId="15" fillId="0" borderId="88" xfId="1" applyNumberFormat="1" applyFont="1" applyBorder="1" applyAlignment="1" applyProtection="1">
      <alignment vertical="top"/>
    </xf>
    <xf numFmtId="0" fontId="13" fillId="0" borderId="12" xfId="0" applyFont="1" applyBorder="1" applyAlignment="1">
      <alignment horizontal="right" vertical="top"/>
    </xf>
    <xf numFmtId="0" fontId="1" fillId="0" borderId="12" xfId="0" applyFont="1" applyBorder="1" applyAlignment="1">
      <alignment horizontal="right" vertical="top"/>
    </xf>
    <xf numFmtId="0" fontId="1" fillId="0" borderId="0" xfId="0" applyFont="1" applyAlignment="1">
      <alignment horizontal="right" vertical="top"/>
    </xf>
    <xf numFmtId="0" fontId="1" fillId="0" borderId="20" xfId="0" applyFont="1" applyBorder="1" applyAlignment="1">
      <alignment horizontal="right" vertical="top"/>
    </xf>
    <xf numFmtId="0" fontId="8" fillId="0" borderId="28" xfId="0" applyFont="1" applyBorder="1" applyAlignment="1">
      <alignment horizontal="right" vertical="top"/>
    </xf>
    <xf numFmtId="0" fontId="8" fillId="0" borderId="68" xfId="0" applyFont="1" applyBorder="1" applyAlignment="1">
      <alignment horizontal="right" vertical="top"/>
    </xf>
    <xf numFmtId="0" fontId="8" fillId="0" borderId="29" xfId="0" applyFont="1" applyBorder="1" applyAlignment="1">
      <alignment horizontal="right" vertical="top"/>
    </xf>
    <xf numFmtId="0" fontId="8" fillId="0" borderId="95" xfId="0" applyFont="1" applyBorder="1" applyAlignment="1">
      <alignment horizontal="right" vertical="top"/>
    </xf>
    <xf numFmtId="0" fontId="25" fillId="4" borderId="38" xfId="0" applyFont="1" applyFill="1" applyBorder="1" applyAlignment="1">
      <alignment horizontal="left" vertical="top"/>
    </xf>
    <xf numFmtId="0" fontId="1" fillId="0" borderId="13" xfId="0" applyFont="1" applyBorder="1" applyAlignment="1">
      <alignment vertical="top"/>
    </xf>
    <xf numFmtId="49" fontId="25" fillId="0" borderId="80" xfId="0" applyNumberFormat="1" applyFont="1" applyBorder="1" applyAlignment="1" applyProtection="1">
      <alignment horizontal="center" vertical="top"/>
      <protection locked="0"/>
    </xf>
    <xf numFmtId="49" fontId="25" fillId="0" borderId="81" xfId="0" applyNumberFormat="1" applyFont="1" applyBorder="1" applyAlignment="1" applyProtection="1">
      <alignment horizontal="center" vertical="top"/>
      <protection locked="0"/>
    </xf>
    <xf numFmtId="49" fontId="25" fillId="0" borderId="82" xfId="0" applyNumberFormat="1" applyFont="1" applyBorder="1" applyAlignment="1" applyProtection="1">
      <alignment horizontal="center" vertical="top"/>
      <protection locked="0"/>
    </xf>
    <xf numFmtId="0" fontId="27" fillId="4" borderId="108" xfId="0" applyFont="1" applyFill="1" applyBorder="1" applyAlignment="1">
      <alignment horizontal="left" vertical="top"/>
    </xf>
    <xf numFmtId="0" fontId="27" fillId="4" borderId="98" xfId="0" applyFont="1" applyFill="1" applyBorder="1" applyAlignment="1">
      <alignment horizontal="left" vertical="top"/>
    </xf>
    <xf numFmtId="0" fontId="27" fillId="4" borderId="109" xfId="0" applyFont="1" applyFill="1" applyBorder="1" applyAlignment="1">
      <alignment horizontal="left" vertical="top"/>
    </xf>
    <xf numFmtId="0" fontId="29" fillId="4" borderId="80" xfId="4" applyFill="1" applyBorder="1" applyAlignment="1" applyProtection="1">
      <alignment horizontal="center" vertical="center"/>
      <protection locked="0"/>
    </xf>
    <xf numFmtId="0" fontId="29" fillId="4" borderId="82" xfId="4" applyFill="1" applyBorder="1" applyAlignment="1" applyProtection="1">
      <alignment horizontal="center" vertical="center"/>
      <protection locked="0"/>
    </xf>
    <xf numFmtId="0" fontId="29" fillId="4" borderId="85" xfId="4" applyFill="1" applyBorder="1" applyAlignment="1" applyProtection="1">
      <alignment horizontal="center" vertical="center"/>
      <protection locked="0"/>
    </xf>
    <xf numFmtId="0" fontId="29" fillId="4" borderId="84" xfId="4" applyFill="1" applyBorder="1" applyAlignment="1" applyProtection="1">
      <alignment horizontal="center" vertical="center"/>
      <protection locked="0"/>
    </xf>
    <xf numFmtId="0" fontId="59" fillId="2" borderId="73" xfId="0" applyFont="1" applyFill="1" applyBorder="1" applyAlignment="1">
      <alignment horizontal="center" vertical="center"/>
    </xf>
    <xf numFmtId="0" fontId="59" fillId="2" borderId="74" xfId="0" applyFont="1" applyFill="1" applyBorder="1" applyAlignment="1">
      <alignment horizontal="center" vertical="center"/>
    </xf>
    <xf numFmtId="0" fontId="59" fillId="2" borderId="75" xfId="0" applyFont="1" applyFill="1" applyBorder="1" applyAlignment="1">
      <alignment horizontal="center" vertical="center"/>
    </xf>
    <xf numFmtId="0" fontId="27" fillId="4" borderId="235" xfId="0" applyFont="1" applyFill="1" applyBorder="1" applyAlignment="1">
      <alignment horizontal="left" vertical="top"/>
    </xf>
    <xf numFmtId="0" fontId="27" fillId="4" borderId="236" xfId="0" applyFont="1" applyFill="1" applyBorder="1" applyAlignment="1">
      <alignment horizontal="left" vertical="top"/>
    </xf>
    <xf numFmtId="0" fontId="27" fillId="4" borderId="237" xfId="0" applyFont="1" applyFill="1" applyBorder="1" applyAlignment="1">
      <alignment horizontal="left" vertical="top"/>
    </xf>
    <xf numFmtId="0" fontId="71" fillId="8" borderId="0" xfId="0" applyFont="1" applyFill="1" applyAlignment="1">
      <alignment horizontal="left" vertical="top"/>
    </xf>
    <xf numFmtId="0" fontId="1" fillId="0" borderId="98" xfId="0" applyFont="1" applyBorder="1" applyAlignment="1">
      <alignment horizontal="center" vertical="top"/>
    </xf>
    <xf numFmtId="0" fontId="26" fillId="4" borderId="120" xfId="0" applyFont="1" applyFill="1" applyBorder="1" applyAlignment="1">
      <alignment horizontal="left" vertical="center"/>
    </xf>
    <xf numFmtId="0" fontId="26" fillId="4" borderId="121" xfId="0" applyFont="1" applyFill="1" applyBorder="1" applyAlignment="1">
      <alignment horizontal="left" vertical="center"/>
    </xf>
    <xf numFmtId="0" fontId="26" fillId="4" borderId="114" xfId="0" applyFont="1" applyFill="1" applyBorder="1" applyAlignment="1">
      <alignment horizontal="left" vertical="center"/>
    </xf>
    <xf numFmtId="0" fontId="59" fillId="5" borderId="73" xfId="0" applyFont="1" applyFill="1" applyBorder="1" applyAlignment="1">
      <alignment horizontal="center" vertical="center"/>
    </xf>
    <xf numFmtId="0" fontId="59" fillId="5" borderId="75" xfId="0" applyFont="1" applyFill="1" applyBorder="1" applyAlignment="1">
      <alignment horizontal="center" vertical="center"/>
    </xf>
    <xf numFmtId="0" fontId="25" fillId="4" borderId="86" xfId="0" applyFont="1" applyFill="1" applyBorder="1" applyAlignment="1">
      <alignment horizontal="left" vertical="top"/>
    </xf>
    <xf numFmtId="0" fontId="25" fillId="4" borderId="83" xfId="0" applyFont="1" applyFill="1" applyBorder="1" applyAlignment="1">
      <alignment horizontal="left" vertical="top"/>
    </xf>
    <xf numFmtId="0" fontId="25" fillId="4" borderId="74" xfId="0" applyFont="1" applyFill="1" applyBorder="1" applyAlignment="1">
      <alignment horizontal="left" vertical="top"/>
    </xf>
    <xf numFmtId="0" fontId="25" fillId="4" borderId="75" xfId="0" applyFont="1" applyFill="1" applyBorder="1" applyAlignment="1">
      <alignment horizontal="left" vertical="top"/>
    </xf>
    <xf numFmtId="0" fontId="11" fillId="4" borderId="81" xfId="0" applyFont="1" applyFill="1" applyBorder="1" applyAlignment="1">
      <alignment vertical="top"/>
    </xf>
    <xf numFmtId="0" fontId="13" fillId="0" borderId="12" xfId="0" applyFont="1" applyBorder="1" applyAlignment="1">
      <alignment vertical="top"/>
    </xf>
    <xf numFmtId="0" fontId="24" fillId="4" borderId="73" xfId="0" applyFont="1" applyFill="1" applyBorder="1" applyAlignment="1">
      <alignment horizontal="left" vertical="top" wrapText="1"/>
    </xf>
    <xf numFmtId="0" fontId="24" fillId="4" borderId="74" xfId="0" applyFont="1" applyFill="1" applyBorder="1" applyAlignment="1">
      <alignment horizontal="left" vertical="top" wrapText="1"/>
    </xf>
    <xf numFmtId="0" fontId="24" fillId="4" borderId="75" xfId="0" applyFont="1" applyFill="1" applyBorder="1" applyAlignment="1">
      <alignment horizontal="left" vertical="top" wrapText="1"/>
    </xf>
    <xf numFmtId="0" fontId="24" fillId="0" borderId="85" xfId="0" applyFont="1" applyBorder="1" applyAlignment="1" applyProtection="1">
      <alignment horizontal="center" vertical="top"/>
      <protection locked="0"/>
    </xf>
    <xf numFmtId="0" fontId="24" fillId="0" borderId="0" xfId="0" applyFont="1" applyAlignment="1" applyProtection="1">
      <alignment horizontal="center" vertical="top"/>
      <protection locked="0"/>
    </xf>
    <xf numFmtId="0" fontId="24" fillId="0" borderId="84" xfId="0" applyFont="1" applyBorder="1" applyAlignment="1" applyProtection="1">
      <alignment horizontal="center" vertical="top"/>
      <protection locked="0"/>
    </xf>
    <xf numFmtId="0" fontId="24" fillId="0" borderId="86" xfId="0" applyFont="1" applyBorder="1" applyAlignment="1" applyProtection="1">
      <alignment horizontal="center" vertical="top"/>
      <protection locked="0"/>
    </xf>
    <xf numFmtId="0" fontId="24" fillId="0" borderId="83" xfId="0" applyFont="1" applyBorder="1" applyAlignment="1" applyProtection="1">
      <alignment horizontal="center" vertical="top"/>
      <protection locked="0"/>
    </xf>
    <xf numFmtId="0" fontId="24" fillId="0" borderId="96" xfId="0" applyFont="1" applyBorder="1" applyAlignment="1" applyProtection="1">
      <alignment horizontal="center" vertical="top"/>
      <protection locked="0"/>
    </xf>
    <xf numFmtId="0" fontId="31" fillId="0" borderId="112" xfId="0" applyFont="1" applyBorder="1" applyAlignment="1" applyProtection="1">
      <alignment horizontal="center" vertical="center"/>
      <protection locked="0"/>
    </xf>
    <xf numFmtId="0" fontId="31" fillId="0" borderId="175" xfId="0" applyFont="1" applyBorder="1" applyAlignment="1" applyProtection="1">
      <alignment horizontal="center" vertical="center"/>
      <protection locked="0"/>
    </xf>
    <xf numFmtId="0" fontId="18" fillId="4" borderId="0" xfId="0" applyFont="1" applyFill="1" applyAlignment="1">
      <alignment vertical="top"/>
    </xf>
    <xf numFmtId="0" fontId="7" fillId="0" borderId="73" xfId="0" applyFont="1" applyBorder="1" applyAlignment="1" applyProtection="1">
      <alignment vertical="top"/>
      <protection locked="0"/>
    </xf>
    <xf numFmtId="0" fontId="7" fillId="0" borderId="74" xfId="0" applyFont="1" applyBorder="1" applyAlignment="1" applyProtection="1">
      <alignment vertical="top"/>
      <protection locked="0"/>
    </xf>
    <xf numFmtId="0" fontId="7" fillId="0" borderId="75" xfId="0" applyFont="1" applyBorder="1" applyAlignment="1" applyProtection="1">
      <alignment vertical="top"/>
      <protection locked="0"/>
    </xf>
    <xf numFmtId="0" fontId="25" fillId="4" borderId="73" xfId="0" applyFont="1" applyFill="1" applyBorder="1" applyAlignment="1">
      <alignment horizontal="left" vertical="top" wrapText="1"/>
    </xf>
    <xf numFmtId="0" fontId="25" fillId="4" borderId="74" xfId="0" applyFont="1" applyFill="1" applyBorder="1" applyAlignment="1">
      <alignment horizontal="left" vertical="top" wrapText="1"/>
    </xf>
    <xf numFmtId="0" fontId="25" fillId="4" borderId="75" xfId="0" applyFont="1" applyFill="1" applyBorder="1" applyAlignment="1">
      <alignment horizontal="left" vertical="top" wrapText="1"/>
    </xf>
    <xf numFmtId="0" fontId="24" fillId="0" borderId="80" xfId="0" applyFont="1" applyBorder="1" applyAlignment="1" applyProtection="1">
      <alignment horizontal="center" vertical="top"/>
      <protection locked="0"/>
    </xf>
    <xf numFmtId="0" fontId="24" fillId="0" borderId="81" xfId="0" applyFont="1" applyBorder="1" applyAlignment="1" applyProtection="1">
      <alignment horizontal="center" vertical="top"/>
      <protection locked="0"/>
    </xf>
    <xf numFmtId="0" fontId="24" fillId="0" borderId="82" xfId="0" applyFont="1" applyBorder="1" applyAlignment="1" applyProtection="1">
      <alignment horizontal="center" vertical="top"/>
      <protection locked="0"/>
    </xf>
    <xf numFmtId="0" fontId="24" fillId="4" borderId="121" xfId="0" applyFont="1" applyFill="1" applyBorder="1" applyAlignment="1">
      <alignment horizontal="left" vertical="top"/>
    </xf>
    <xf numFmtId="0" fontId="26" fillId="4" borderId="116" xfId="0" applyFont="1" applyFill="1" applyBorder="1" applyAlignment="1">
      <alignment horizontal="left" vertical="top"/>
    </xf>
    <xf numFmtId="0" fontId="19" fillId="4" borderId="118" xfId="0" applyFont="1" applyFill="1" applyBorder="1" applyAlignment="1">
      <alignment horizontal="left" vertical="top"/>
    </xf>
    <xf numFmtId="0" fontId="19" fillId="4" borderId="119" xfId="0" applyFont="1" applyFill="1" applyBorder="1" applyAlignment="1">
      <alignment horizontal="left" vertical="top"/>
    </xf>
    <xf numFmtId="0" fontId="19" fillId="4" borderId="81" xfId="0" applyFont="1" applyFill="1" applyBorder="1" applyAlignment="1">
      <alignment horizontal="left" vertical="top"/>
    </xf>
    <xf numFmtId="0" fontId="6" fillId="0" borderId="13" xfId="0" applyFont="1" applyBorder="1" applyAlignment="1">
      <alignment horizontal="center" vertical="top" wrapText="1"/>
    </xf>
    <xf numFmtId="0" fontId="6" fillId="0" borderId="0" xfId="0" applyFont="1" applyAlignment="1">
      <alignment horizontal="center" vertical="top" wrapText="1"/>
    </xf>
    <xf numFmtId="0" fontId="6" fillId="0" borderId="12" xfId="0" applyFont="1" applyBorder="1" applyAlignment="1">
      <alignment horizontal="center" vertical="top" wrapText="1"/>
    </xf>
    <xf numFmtId="0" fontId="8" fillId="0" borderId="50" xfId="0" applyFont="1" applyBorder="1" applyAlignment="1">
      <alignment horizontal="right" vertical="top"/>
    </xf>
    <xf numFmtId="0" fontId="8" fillId="0" borderId="94" xfId="0" applyFont="1" applyBorder="1" applyAlignment="1">
      <alignment horizontal="right" vertical="top"/>
    </xf>
    <xf numFmtId="164" fontId="31" fillId="0" borderId="120" xfId="1" applyNumberFormat="1" applyFont="1" applyFill="1" applyBorder="1" applyAlignment="1" applyProtection="1">
      <alignment horizontal="center" vertical="center"/>
      <protection locked="0"/>
    </xf>
    <xf numFmtId="164" fontId="31" fillId="0" borderId="114" xfId="1" applyNumberFormat="1" applyFont="1" applyFill="1" applyBorder="1" applyAlignment="1" applyProtection="1">
      <alignment horizontal="center" vertical="center"/>
      <protection locked="0"/>
    </xf>
    <xf numFmtId="0" fontId="26" fillId="4" borderId="122" xfId="0" applyFont="1" applyFill="1" applyBorder="1" applyAlignment="1">
      <alignment horizontal="left" vertical="center"/>
    </xf>
    <xf numFmtId="0" fontId="26" fillId="4" borderId="118" xfId="0" applyFont="1" applyFill="1" applyBorder="1" applyAlignment="1">
      <alignment horizontal="left" vertical="center"/>
    </xf>
    <xf numFmtId="0" fontId="26" fillId="4" borderId="116" xfId="0" applyFont="1" applyFill="1" applyBorder="1" applyAlignment="1">
      <alignment horizontal="left" vertical="center"/>
    </xf>
    <xf numFmtId="49" fontId="25" fillId="4" borderId="120" xfId="0" applyNumberFormat="1" applyFont="1" applyFill="1" applyBorder="1" applyAlignment="1">
      <alignment horizontal="left" vertical="top"/>
    </xf>
    <xf numFmtId="49" fontId="25" fillId="4" borderId="121" xfId="0" applyNumberFormat="1" applyFont="1" applyFill="1" applyBorder="1" applyAlignment="1">
      <alignment horizontal="left" vertical="top"/>
    </xf>
    <xf numFmtId="49" fontId="25" fillId="4" borderId="114" xfId="0" applyNumberFormat="1" applyFont="1" applyFill="1" applyBorder="1" applyAlignment="1">
      <alignment horizontal="left" vertical="top"/>
    </xf>
    <xf numFmtId="0" fontId="25" fillId="4" borderId="172" xfId="0" applyFont="1" applyFill="1" applyBorder="1" applyAlignment="1">
      <alignment horizontal="left" vertical="top"/>
    </xf>
    <xf numFmtId="0" fontId="24" fillId="0" borderId="112" xfId="0" applyFont="1" applyBorder="1" applyAlignment="1" applyProtection="1">
      <alignment horizontal="left" vertical="top"/>
      <protection locked="0"/>
    </xf>
    <xf numFmtId="0" fontId="24" fillId="0" borderId="113" xfId="0" applyFont="1" applyBorder="1" applyAlignment="1" applyProtection="1">
      <alignment horizontal="left" vertical="top"/>
      <protection locked="0"/>
    </xf>
    <xf numFmtId="0" fontId="24" fillId="0" borderId="175" xfId="0" applyFont="1" applyBorder="1" applyAlignment="1" applyProtection="1">
      <alignment horizontal="left" vertical="top"/>
      <protection locked="0"/>
    </xf>
    <xf numFmtId="49" fontId="25" fillId="0" borderId="115" xfId="0" applyNumberFormat="1" applyFont="1" applyBorder="1" applyAlignment="1" applyProtection="1">
      <alignment horizontal="left" vertical="top"/>
      <protection locked="0"/>
    </xf>
    <xf numFmtId="49" fontId="25" fillId="0" borderId="116" xfId="0" applyNumberFormat="1" applyFont="1" applyBorder="1" applyAlignment="1" applyProtection="1">
      <alignment horizontal="left" vertical="top"/>
      <protection locked="0"/>
    </xf>
    <xf numFmtId="49" fontId="25" fillId="0" borderId="117" xfId="0" applyNumberFormat="1" applyFont="1" applyBorder="1" applyAlignment="1" applyProtection="1">
      <alignment horizontal="left" vertical="top"/>
      <protection locked="0"/>
    </xf>
    <xf numFmtId="0" fontId="25" fillId="4" borderId="96" xfId="0" applyFont="1" applyFill="1" applyBorder="1" applyAlignment="1">
      <alignment horizontal="left" vertical="top"/>
    </xf>
    <xf numFmtId="0" fontId="25" fillId="0" borderId="73" xfId="0" applyFont="1" applyBorder="1" applyAlignment="1" applyProtection="1">
      <alignment horizontal="center" vertical="top"/>
      <protection locked="0"/>
    </xf>
    <xf numFmtId="0" fontId="24" fillId="0" borderId="122" xfId="0" applyFont="1" applyBorder="1" applyAlignment="1" applyProtection="1">
      <alignment horizontal="center" vertical="top"/>
      <protection locked="0"/>
    </xf>
    <xf numFmtId="0" fontId="24" fillId="0" borderId="118" xfId="0" applyFont="1" applyBorder="1" applyAlignment="1" applyProtection="1">
      <alignment horizontal="center" vertical="top"/>
      <protection locked="0"/>
    </xf>
    <xf numFmtId="0" fontId="24" fillId="0" borderId="119" xfId="0" applyFont="1" applyBorder="1" applyAlignment="1" applyProtection="1">
      <alignment horizontal="center" vertical="top"/>
      <protection locked="0"/>
    </xf>
    <xf numFmtId="0" fontId="24" fillId="0" borderId="110" xfId="0" applyFont="1" applyBorder="1" applyAlignment="1" applyProtection="1">
      <alignment horizontal="center" vertical="top"/>
      <protection locked="0"/>
    </xf>
    <xf numFmtId="0" fontId="24" fillId="0" borderId="111" xfId="0" applyFont="1" applyBorder="1" applyAlignment="1" applyProtection="1">
      <alignment horizontal="center" vertical="top"/>
      <protection locked="0"/>
    </xf>
    <xf numFmtId="0" fontId="24" fillId="0" borderId="173" xfId="0" applyFont="1" applyBorder="1" applyAlignment="1" applyProtection="1">
      <alignment horizontal="center" vertical="top"/>
      <protection locked="0"/>
    </xf>
    <xf numFmtId="0" fontId="25" fillId="0" borderId="115" xfId="0" applyFont="1" applyBorder="1" applyAlignment="1" applyProtection="1">
      <alignment horizontal="center" vertical="top"/>
      <protection locked="0"/>
    </xf>
    <xf numFmtId="0" fontId="25" fillId="0" borderId="116" xfId="0" applyFont="1" applyBorder="1" applyAlignment="1" applyProtection="1">
      <alignment horizontal="center" vertical="top"/>
      <protection locked="0"/>
    </xf>
    <xf numFmtId="0" fontId="25" fillId="0" borderId="117" xfId="0" applyFont="1" applyBorder="1" applyAlignment="1" applyProtection="1">
      <alignment horizontal="center" vertical="top"/>
      <protection locked="0"/>
    </xf>
    <xf numFmtId="0" fontId="41" fillId="0" borderId="19" xfId="0" applyFont="1" applyBorder="1" applyAlignment="1">
      <alignment horizontal="center" vertical="center" wrapText="1"/>
    </xf>
    <xf numFmtId="0" fontId="41" fillId="0" borderId="20" xfId="0" applyFont="1" applyBorder="1" applyAlignment="1">
      <alignment horizontal="center" vertical="center" wrapText="1"/>
    </xf>
    <xf numFmtId="0" fontId="28" fillId="0" borderId="10" xfId="0" applyFont="1" applyBorder="1" applyAlignment="1">
      <alignment horizontal="center" vertical="center"/>
    </xf>
    <xf numFmtId="0" fontId="28" fillId="0" borderId="83" xfId="0" applyFont="1" applyBorder="1" applyAlignment="1">
      <alignment horizontal="center" vertical="center"/>
    </xf>
    <xf numFmtId="0" fontId="23" fillId="0" borderId="0" xfId="0" applyFont="1" applyAlignment="1">
      <alignment horizontal="left" vertical="center" wrapText="1"/>
    </xf>
    <xf numFmtId="0" fontId="23" fillId="0" borderId="10" xfId="0" applyFont="1" applyBorder="1" applyAlignment="1">
      <alignment horizontal="center" vertical="center" wrapText="1"/>
    </xf>
    <xf numFmtId="0" fontId="23" fillId="0" borderId="0" xfId="0" applyFont="1" applyAlignment="1">
      <alignment horizontal="center" vertical="center" wrapText="1"/>
    </xf>
    <xf numFmtId="0" fontId="72" fillId="0" borderId="97" xfId="0" applyFont="1" applyBorder="1" applyAlignment="1" applyProtection="1">
      <alignment horizontal="center" vertical="center"/>
      <protection locked="0"/>
    </xf>
    <xf numFmtId="0" fontId="72" fillId="0" borderId="100" xfId="0" applyFont="1" applyBorder="1" applyAlignment="1" applyProtection="1">
      <alignment horizontal="center" vertical="center"/>
      <protection locked="0"/>
    </xf>
    <xf numFmtId="0" fontId="23" fillId="0" borderId="80" xfId="0" applyFont="1" applyBorder="1" applyAlignment="1" applyProtection="1">
      <alignment horizontal="center" vertical="top"/>
      <protection locked="0"/>
    </xf>
    <xf numFmtId="0" fontId="23" fillId="0" borderId="81" xfId="0" applyFont="1" applyBorder="1" applyAlignment="1" applyProtection="1">
      <alignment horizontal="center" vertical="top"/>
      <protection locked="0"/>
    </xf>
    <xf numFmtId="0" fontId="23" fillId="0" borderId="82" xfId="0" applyFont="1" applyBorder="1" applyAlignment="1" applyProtection="1">
      <alignment horizontal="center" vertical="top"/>
      <protection locked="0"/>
    </xf>
    <xf numFmtId="0" fontId="23" fillId="0" borderId="85" xfId="0" applyFont="1" applyBorder="1" applyAlignment="1" applyProtection="1">
      <alignment horizontal="center" vertical="top"/>
      <protection locked="0"/>
    </xf>
    <xf numFmtId="0" fontId="23" fillId="0" borderId="0" xfId="0" applyFont="1" applyAlignment="1" applyProtection="1">
      <alignment horizontal="center" vertical="top"/>
      <protection locked="0"/>
    </xf>
    <xf numFmtId="0" fontId="23" fillId="0" borderId="84" xfId="0" applyFont="1" applyBorder="1" applyAlignment="1" applyProtection="1">
      <alignment horizontal="center" vertical="top"/>
      <protection locked="0"/>
    </xf>
    <xf numFmtId="0" fontId="23" fillId="0" borderId="86" xfId="0" applyFont="1" applyBorder="1" applyAlignment="1" applyProtection="1">
      <alignment horizontal="center" vertical="top"/>
      <protection locked="0"/>
    </xf>
    <xf numFmtId="0" fontId="23" fillId="0" borderId="83" xfId="0" applyFont="1" applyBorder="1" applyAlignment="1" applyProtection="1">
      <alignment horizontal="center" vertical="top"/>
      <protection locked="0"/>
    </xf>
    <xf numFmtId="0" fontId="23" fillId="0" borderId="96" xfId="0" applyFont="1" applyBorder="1" applyAlignment="1" applyProtection="1">
      <alignment horizontal="center" vertical="top"/>
      <protection locked="0"/>
    </xf>
    <xf numFmtId="0" fontId="23" fillId="4" borderId="0" xfId="0" applyFont="1" applyFill="1" applyAlignment="1">
      <alignment horizontal="left" vertical="center"/>
    </xf>
    <xf numFmtId="0" fontId="72" fillId="0" borderId="101" xfId="0" applyFont="1" applyBorder="1" applyAlignment="1" applyProtection="1">
      <alignment horizontal="center" vertical="center"/>
      <protection locked="0"/>
    </xf>
    <xf numFmtId="0" fontId="23" fillId="4" borderId="100" xfId="0" applyFont="1" applyFill="1" applyBorder="1" applyAlignment="1">
      <alignment horizontal="center" vertical="center"/>
    </xf>
    <xf numFmtId="0" fontId="23" fillId="4" borderId="85" xfId="0" applyFont="1" applyFill="1" applyBorder="1" applyAlignment="1">
      <alignment horizontal="center" vertical="center"/>
    </xf>
    <xf numFmtId="0" fontId="30" fillId="0" borderId="0" xfId="0" applyFont="1" applyAlignment="1">
      <alignment horizontal="center" vertical="center"/>
    </xf>
    <xf numFmtId="2" fontId="32" fillId="0" borderId="126" xfId="0" applyNumberFormat="1" applyFont="1" applyBorder="1" applyAlignment="1">
      <alignment horizontal="center"/>
    </xf>
    <xf numFmtId="0" fontId="26" fillId="9" borderId="72" xfId="5" applyFont="1" applyFill="1" applyBorder="1" applyAlignment="1" applyProtection="1">
      <alignment horizontal="left" vertical="center" wrapText="1"/>
      <protection locked="0"/>
    </xf>
    <xf numFmtId="0" fontId="32" fillId="9" borderId="72" xfId="0" applyFont="1" applyFill="1" applyBorder="1" applyAlignment="1" applyProtection="1">
      <alignment horizontal="center" vertical="center"/>
      <protection locked="0"/>
    </xf>
    <xf numFmtId="0" fontId="32" fillId="0" borderId="149" xfId="0" applyFont="1" applyBorder="1" applyAlignment="1">
      <alignment horizontal="center" vertical="center"/>
    </xf>
    <xf numFmtId="0" fontId="32" fillId="0" borderId="151" xfId="0" applyFont="1" applyBorder="1" applyAlignment="1">
      <alignment horizontal="center" vertical="center"/>
    </xf>
    <xf numFmtId="0" fontId="32" fillId="0" borderId="154" xfId="0" applyFont="1" applyBorder="1" applyAlignment="1">
      <alignment horizontal="center" vertical="center"/>
    </xf>
    <xf numFmtId="0" fontId="30" fillId="9" borderId="73" xfId="0" applyFont="1" applyFill="1" applyBorder="1" applyAlignment="1">
      <alignment horizontal="left" vertical="center"/>
    </xf>
    <xf numFmtId="0" fontId="30" fillId="9" borderId="75" xfId="0" applyFont="1" applyFill="1" applyBorder="1" applyAlignment="1">
      <alignment horizontal="left" vertical="center"/>
    </xf>
    <xf numFmtId="0" fontId="36" fillId="0" borderId="0" xfId="0" applyFont="1" applyAlignment="1">
      <alignment horizontal="left"/>
    </xf>
    <xf numFmtId="0" fontId="26" fillId="0" borderId="149" xfId="0" applyFont="1" applyBorder="1" applyAlignment="1">
      <alignment horizontal="center" vertical="center"/>
    </xf>
    <xf numFmtId="0" fontId="26" fillId="0" borderId="151" xfId="0" applyFont="1" applyBorder="1" applyAlignment="1">
      <alignment horizontal="center" vertical="center"/>
    </xf>
    <xf numFmtId="0" fontId="26" fillId="0" borderId="141" xfId="0" applyFont="1" applyBorder="1" applyAlignment="1">
      <alignment horizontal="center" vertical="center"/>
    </xf>
    <xf numFmtId="0" fontId="26" fillId="0" borderId="150" xfId="0" applyFont="1" applyBorder="1" applyAlignment="1">
      <alignment horizontal="center" vertical="center"/>
    </xf>
    <xf numFmtId="0" fontId="26" fillId="0" borderId="152" xfId="0" applyFont="1" applyBorder="1" applyAlignment="1">
      <alignment horizontal="center" vertical="center"/>
    </xf>
    <xf numFmtId="0" fontId="26" fillId="0" borderId="143" xfId="0" applyFont="1" applyBorder="1" applyAlignment="1">
      <alignment horizontal="center" vertical="center"/>
    </xf>
    <xf numFmtId="0" fontId="32" fillId="0" borderId="186" xfId="0" applyFont="1" applyBorder="1" applyAlignment="1">
      <alignment horizontal="left" vertical="center" wrapText="1"/>
    </xf>
    <xf numFmtId="0" fontId="32" fillId="0" borderId="187" xfId="0" applyFont="1" applyBorder="1" applyAlignment="1">
      <alignment horizontal="left" vertical="center" wrapText="1"/>
    </xf>
    <xf numFmtId="0" fontId="32" fillId="0" borderId="184" xfId="0" applyFont="1" applyBorder="1" applyAlignment="1">
      <alignment horizontal="left" vertical="center" wrapText="1"/>
    </xf>
    <xf numFmtId="0" fontId="26" fillId="9" borderId="72" xfId="0" applyFont="1" applyFill="1" applyBorder="1" applyAlignment="1" applyProtection="1">
      <alignment horizontal="left" vertical="center" wrapText="1"/>
      <protection locked="0"/>
    </xf>
    <xf numFmtId="0" fontId="26" fillId="0" borderId="154" xfId="0" applyFont="1" applyBorder="1" applyAlignment="1">
      <alignment horizontal="center" vertical="center"/>
    </xf>
    <xf numFmtId="0" fontId="26" fillId="0" borderId="155" xfId="0" applyFont="1" applyBorder="1" applyAlignment="1">
      <alignment horizontal="center" vertical="center"/>
    </xf>
    <xf numFmtId="0" fontId="26" fillId="0" borderId="186" xfId="0" applyFont="1" applyBorder="1" applyAlignment="1">
      <alignment horizontal="left" vertical="center" wrapText="1"/>
    </xf>
    <xf numFmtId="0" fontId="26" fillId="0" borderId="189" xfId="0" applyFont="1" applyBorder="1" applyAlignment="1">
      <alignment horizontal="left" vertical="center" wrapText="1"/>
    </xf>
    <xf numFmtId="0" fontId="26" fillId="9" borderId="97" xfId="0" applyFont="1" applyFill="1" applyBorder="1" applyAlignment="1" applyProtection="1">
      <alignment horizontal="center" wrapText="1"/>
      <protection locked="0"/>
    </xf>
    <xf numFmtId="0" fontId="26" fillId="9" borderId="101" xfId="0" applyFont="1" applyFill="1" applyBorder="1" applyAlignment="1" applyProtection="1">
      <alignment horizontal="center" wrapText="1"/>
      <protection locked="0"/>
    </xf>
    <xf numFmtId="0" fontId="24" fillId="0" borderId="0" xfId="0" applyFont="1" applyBorder="1" applyAlignment="1">
      <alignment horizontal="left" vertical="top" wrapText="1"/>
    </xf>
    <xf numFmtId="0" fontId="24" fillId="0" borderId="23" xfId="0" applyFont="1" applyBorder="1" applyAlignment="1">
      <alignment horizontal="left" vertical="top" wrapText="1"/>
    </xf>
    <xf numFmtId="0" fontId="24" fillId="0" borderId="298" xfId="0" applyFont="1" applyBorder="1" applyAlignment="1">
      <alignment horizontal="left" vertical="top" wrapText="1"/>
    </xf>
    <xf numFmtId="0" fontId="28" fillId="0" borderId="289" xfId="0" applyFont="1" applyBorder="1" applyAlignment="1">
      <alignment horizontal="center" vertical="center"/>
    </xf>
    <xf numFmtId="0" fontId="23" fillId="0" borderId="289" xfId="0" applyFont="1" applyBorder="1" applyAlignment="1">
      <alignment vertical="top" wrapText="1"/>
    </xf>
    <xf numFmtId="0" fontId="23" fillId="0" borderId="299" xfId="0" applyFont="1" applyBorder="1" applyAlignment="1">
      <alignment vertical="top" wrapText="1"/>
    </xf>
    <xf numFmtId="0" fontId="28" fillId="0" borderId="0" xfId="0" applyFont="1" applyBorder="1" applyAlignment="1">
      <alignment horizontal="center" vertical="center"/>
    </xf>
    <xf numFmtId="0" fontId="24" fillId="0" borderId="0" xfId="0" applyFont="1" applyBorder="1" applyAlignment="1">
      <alignment vertical="top" wrapText="1"/>
    </xf>
    <xf numFmtId="0" fontId="28" fillId="0" borderId="23" xfId="0" applyFont="1" applyBorder="1" applyAlignment="1">
      <alignment horizontal="center" vertical="center"/>
    </xf>
    <xf numFmtId="0" fontId="24" fillId="0" borderId="23" xfId="0" applyFont="1" applyBorder="1" applyAlignment="1">
      <alignment vertical="top" wrapText="1"/>
    </xf>
    <xf numFmtId="0" fontId="24" fillId="0" borderId="298" xfId="0" applyFont="1" applyBorder="1" applyAlignment="1">
      <alignment vertical="top" wrapText="1"/>
    </xf>
    <xf numFmtId="0" fontId="24" fillId="0" borderId="289" xfId="0" applyFont="1" applyBorder="1" applyAlignment="1">
      <alignment vertical="top" wrapText="1"/>
    </xf>
    <xf numFmtId="0" fontId="24" fillId="0" borderId="299" xfId="0" applyFont="1" applyBorder="1" applyAlignment="1">
      <alignment vertical="top" wrapText="1"/>
    </xf>
    <xf numFmtId="0" fontId="24" fillId="0" borderId="0" xfId="0" applyFont="1" applyBorder="1" applyAlignment="1">
      <alignment horizontal="left" vertical="top"/>
    </xf>
    <xf numFmtId="0" fontId="24" fillId="0" borderId="0" xfId="0" applyFont="1" applyBorder="1" applyAlignment="1">
      <alignment vertical="top"/>
    </xf>
    <xf numFmtId="0" fontId="23" fillId="0" borderId="0" xfId="0" applyFont="1" applyBorder="1" applyAlignment="1">
      <alignment vertical="top"/>
    </xf>
    <xf numFmtId="0" fontId="23" fillId="0" borderId="0" xfId="0" applyFont="1" applyBorder="1" applyAlignment="1">
      <alignment horizontal="left" vertical="top" wrapText="1"/>
    </xf>
    <xf numFmtId="0" fontId="23" fillId="0" borderId="0" xfId="0" applyFont="1" applyBorder="1" applyAlignment="1">
      <alignment vertical="top" wrapText="1"/>
    </xf>
    <xf numFmtId="0" fontId="24" fillId="0" borderId="23" xfId="0" applyFont="1" applyBorder="1" applyAlignment="1">
      <alignment vertical="top"/>
    </xf>
    <xf numFmtId="0" fontId="23" fillId="0" borderId="23" xfId="0" applyFont="1" applyBorder="1" applyAlignment="1">
      <alignment vertical="top"/>
    </xf>
    <xf numFmtId="0" fontId="23" fillId="0" borderId="23" xfId="0" applyFont="1" applyBorder="1" applyAlignment="1">
      <alignment horizontal="left" vertical="top" wrapText="1"/>
    </xf>
    <xf numFmtId="0" fontId="23" fillId="0" borderId="23" xfId="0" applyFont="1" applyBorder="1" applyAlignment="1">
      <alignment vertical="top" wrapText="1"/>
    </xf>
    <xf numFmtId="0" fontId="23" fillId="0" borderId="298" xfId="0" applyFont="1" applyBorder="1" applyAlignment="1">
      <alignment vertical="top" wrapText="1"/>
    </xf>
    <xf numFmtId="0" fontId="28" fillId="0" borderId="0" xfId="0" applyFont="1" applyBorder="1" applyAlignment="1">
      <alignment vertical="center"/>
    </xf>
    <xf numFmtId="0" fontId="28" fillId="0" borderId="289" xfId="0" applyFont="1" applyBorder="1" applyAlignment="1">
      <alignment vertical="center"/>
    </xf>
    <xf numFmtId="0" fontId="23" fillId="0" borderId="0" xfId="0" applyFont="1" applyBorder="1" applyAlignment="1">
      <alignment vertical="top" wrapText="1"/>
    </xf>
    <xf numFmtId="0" fontId="28" fillId="0" borderId="23" xfId="0" applyFont="1" applyBorder="1" applyAlignment="1">
      <alignment vertical="center"/>
    </xf>
    <xf numFmtId="0" fontId="24" fillId="0" borderId="23" xfId="0" applyFont="1" applyBorder="1" applyAlignment="1">
      <alignment vertical="top"/>
    </xf>
    <xf numFmtId="0" fontId="23" fillId="4" borderId="98" xfId="0" applyFont="1" applyFill="1" applyBorder="1" applyAlignment="1">
      <alignment vertical="top"/>
    </xf>
    <xf numFmtId="0" fontId="23" fillId="0" borderId="289" xfId="0" applyFont="1" applyBorder="1" applyAlignment="1">
      <alignment horizontal="left" vertical="top" wrapText="1"/>
    </xf>
    <xf numFmtId="0" fontId="23" fillId="0" borderId="299" xfId="0" applyFont="1" applyBorder="1" applyAlignment="1">
      <alignment horizontal="left" vertical="top" wrapText="1"/>
    </xf>
    <xf numFmtId="0" fontId="23" fillId="0" borderId="0" xfId="0" applyFont="1" applyBorder="1" applyAlignment="1">
      <alignment horizontal="left" vertical="top" wrapText="1"/>
    </xf>
    <xf numFmtId="0" fontId="24" fillId="0" borderId="23" xfId="0" applyFont="1" applyBorder="1" applyAlignment="1" applyProtection="1">
      <alignment horizontal="left" vertical="top" wrapText="1"/>
      <protection locked="0"/>
    </xf>
    <xf numFmtId="0" fontId="24" fillId="0" borderId="298" xfId="0" applyFont="1" applyBorder="1" applyAlignment="1" applyProtection="1">
      <alignment horizontal="left" vertical="top" wrapText="1"/>
      <protection locked="0"/>
    </xf>
    <xf numFmtId="0" fontId="26" fillId="0" borderId="0" xfId="0" applyFont="1" applyBorder="1" applyAlignment="1">
      <alignment vertical="top" wrapText="1"/>
    </xf>
    <xf numFmtId="0" fontId="24" fillId="0" borderId="0" xfId="0" applyFont="1" applyBorder="1" applyAlignment="1">
      <alignment vertical="top" wrapText="1"/>
    </xf>
    <xf numFmtId="0" fontId="26" fillId="0" borderId="289" xfId="0" applyFont="1" applyBorder="1" applyAlignment="1">
      <alignment horizontal="left" vertical="top" wrapText="1"/>
    </xf>
    <xf numFmtId="0" fontId="26" fillId="0" borderId="299" xfId="0" applyFont="1" applyBorder="1" applyAlignment="1">
      <alignment horizontal="left" vertical="top" wrapText="1"/>
    </xf>
    <xf numFmtId="0" fontId="86" fillId="0" borderId="0" xfId="0" applyFont="1" applyBorder="1" applyAlignment="1">
      <alignment horizontal="center" vertical="center"/>
    </xf>
    <xf numFmtId="0" fontId="26" fillId="0" borderId="0" xfId="0" applyFont="1" applyBorder="1" applyAlignment="1">
      <alignment horizontal="left" vertical="top" wrapText="1"/>
    </xf>
    <xf numFmtId="0" fontId="26" fillId="0" borderId="84" xfId="0" applyFont="1" applyBorder="1" applyAlignment="1">
      <alignment horizontal="left" vertical="top" wrapText="1"/>
    </xf>
    <xf numFmtId="0" fontId="26" fillId="0" borderId="0" xfId="0" applyFont="1" applyBorder="1" applyAlignment="1">
      <alignment horizontal="left" vertical="top"/>
    </xf>
    <xf numFmtId="0" fontId="80" fillId="0" borderId="84" xfId="0" applyFont="1" applyBorder="1" applyAlignment="1">
      <alignment vertical="top"/>
    </xf>
    <xf numFmtId="0" fontId="86" fillId="0" borderId="23" xfId="0" applyFont="1" applyBorder="1" applyAlignment="1">
      <alignment horizontal="center" vertical="center"/>
    </xf>
    <xf numFmtId="0" fontId="26" fillId="0" borderId="23" xfId="0" applyFont="1" applyBorder="1" applyAlignment="1">
      <alignment horizontal="left" vertical="top"/>
    </xf>
    <xf numFmtId="0" fontId="80" fillId="0" borderId="298" xfId="0" applyFont="1" applyBorder="1" applyAlignment="1">
      <alignment vertical="top"/>
    </xf>
    <xf numFmtId="0" fontId="28" fillId="0" borderId="300" xfId="0" applyFont="1" applyBorder="1" applyAlignment="1">
      <alignment horizontal="center" vertical="center"/>
    </xf>
    <xf numFmtId="0" fontId="23" fillId="0" borderId="289" xfId="0" applyFont="1" applyBorder="1" applyAlignment="1">
      <alignment horizontal="left" vertical="center" wrapText="1"/>
    </xf>
    <xf numFmtId="0" fontId="23" fillId="0" borderId="299" xfId="0" applyFont="1" applyBorder="1" applyAlignment="1">
      <alignment horizontal="left" vertical="center" wrapText="1"/>
    </xf>
    <xf numFmtId="0" fontId="28" fillId="0" borderId="301" xfId="0" applyFont="1" applyBorder="1" applyAlignment="1">
      <alignment horizontal="center" vertical="center"/>
    </xf>
    <xf numFmtId="0" fontId="23" fillId="0" borderId="23" xfId="0" applyFont="1" applyBorder="1" applyAlignment="1">
      <alignment horizontal="left" vertical="center" wrapText="1"/>
    </xf>
    <xf numFmtId="0" fontId="23" fillId="0" borderId="298" xfId="0" applyFont="1" applyBorder="1" applyAlignment="1">
      <alignment horizontal="left" vertical="center" wrapText="1"/>
    </xf>
    <xf numFmtId="0" fontId="29" fillId="0" borderId="27" xfId="4" applyBorder="1" applyAlignment="1" applyProtection="1">
      <alignment horizontal="center" vertical="top" wrapText="1"/>
      <protection locked="0"/>
    </xf>
    <xf numFmtId="0" fontId="47" fillId="0" borderId="26" xfId="4" applyFont="1" applyBorder="1" applyAlignment="1" applyProtection="1">
      <alignment horizontal="left" vertical="top" wrapText="1"/>
      <protection locked="0"/>
    </xf>
    <xf numFmtId="0" fontId="47" fillId="0" borderId="27" xfId="4" applyFont="1" applyBorder="1" applyAlignment="1" applyProtection="1">
      <alignment horizontal="left" vertical="top" wrapText="1"/>
      <protection locked="0"/>
    </xf>
    <xf numFmtId="0" fontId="29" fillId="0" borderId="297" xfId="4" applyBorder="1" applyAlignment="1" applyProtection="1">
      <alignment horizontal="left" vertical="top" wrapText="1"/>
      <protection locked="0"/>
    </xf>
  </cellXfs>
  <cellStyles count="11">
    <cellStyle name="Comma" xfId="3" builtinId="3"/>
    <cellStyle name="Currency" xfId="1" builtinId="4"/>
    <cellStyle name="Currency 2" xfId="7" xr:uid="{7C7A61C7-9CC0-4BDB-9B7E-BDCED5B8E0C8}"/>
    <cellStyle name="Currency 2 2" xfId="9" xr:uid="{D971DBBC-1B59-4A61-A7B8-2CBF0809BDDA}"/>
    <cellStyle name="Hyperlink" xfId="4" builtinId="8"/>
    <cellStyle name="Normal" xfId="0" builtinId="0"/>
    <cellStyle name="Normal 2" xfId="5" xr:uid="{A8B9CB77-E270-4922-AE2A-72DD5ED3D437}"/>
    <cellStyle name="Normal 2 2" xfId="8" xr:uid="{D60EF028-F94E-48E4-BF9E-4B1835F326BB}"/>
    <cellStyle name="Normal 3" xfId="6" xr:uid="{1A4F32DF-33CF-4D3B-A5DC-68DE5B3E1952}"/>
    <cellStyle name="Percent" xfId="2" builtinId="5"/>
    <cellStyle name="Percent 2" xfId="10" xr:uid="{7DF9E756-1CB5-4D4C-854E-7C301B14B218}"/>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3399"/>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iagrams/_rels/data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ata6.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ata9.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ata1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6.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9.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1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colors1.xml><?xml version="1.0" encoding="utf-8"?>
<dgm:colorsDef xmlns:dgm="http://schemas.openxmlformats.org/drawingml/2006/diagram" xmlns:a="http://schemas.openxmlformats.org/drawingml/2006/main" uniqueId="urn:microsoft.com/office/officeart/2005/8/colors/accent1_2#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4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4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4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4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4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4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4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1_2#5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1_2#5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1_2#5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2.xml><?xml version="1.0" encoding="utf-8"?>
<dgm:colorsDef xmlns:dgm="http://schemas.openxmlformats.org/drawingml/2006/diagram" xmlns:a="http://schemas.openxmlformats.org/drawingml/2006/main" uniqueId="urn:microsoft.com/office/officeart/2005/8/colors/accent1_2#5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21" qsCatId="simple" csTypeId="urn:microsoft.com/office/officeart/2005/8/colors/accent1_2#21"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80+</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BB29D2D2-2123-4840-82AD-39302CA98031}">
      <dgm:prSet custT="1"/>
      <dgm:spPr/>
      <dgm:t>
        <a:bodyPr/>
        <a:lstStyle/>
        <a:p>
          <a:r>
            <a:rPr lang="en-US" sz="1100">
              <a:latin typeface="Franklin Gothic Book" panose="020B0503020102020204" pitchFamily="34" charset="0"/>
            </a:rPr>
            <a:t>Assign a scoring tier and then set a target amount of eligible funds</a:t>
          </a:r>
        </a:p>
      </dgm:t>
    </dgm:pt>
    <dgm:pt modelId="{CDCACAF7-6AE3-4E61-A5A5-C16EAD5356C3}" type="parTrans" cxnId="{36693CFA-0A13-4B7F-ABAB-12672B7E1519}">
      <dgm:prSet/>
      <dgm:spPr/>
      <dgm:t>
        <a:bodyPr/>
        <a:lstStyle/>
        <a:p>
          <a:endParaRPr lang="en-US"/>
        </a:p>
      </dgm:t>
    </dgm:pt>
    <dgm:pt modelId="{AC29EC57-BFAD-4449-A61D-BFA72E8AD81B}" type="sibTrans" cxnId="{36693CFA-0A13-4B7F-ABAB-12672B7E1519}">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108B7BB4-1C58-4350-A1CA-3EDBEEC2CC2D}">
      <dgm:prSet phldrT="[Text]" custT="1"/>
      <dgm:spPr/>
      <dgm:t>
        <a:bodyPr/>
        <a:lstStyle/>
        <a:p>
          <a:r>
            <a:rPr lang="en-US" sz="1600">
              <a:solidFill>
                <a:schemeClr val="accent4"/>
              </a:solidFill>
              <a:latin typeface="Franklin Gothic Medium" panose="020B0603020102020204" pitchFamily="34" charset="0"/>
            </a:rPr>
            <a:t>Tier 1    $$</a:t>
          </a:r>
        </a:p>
      </dgm:t>
    </dgm:pt>
    <dgm:pt modelId="{65E48980-9FC0-4653-A817-DC4234DAF50D}" type="parTrans" cxnId="{D687926D-85EB-4BE4-81F8-1ACB4713EE02}">
      <dgm:prSet/>
      <dgm:spPr/>
      <dgm:t>
        <a:bodyPr/>
        <a:lstStyle/>
        <a:p>
          <a:endParaRPr lang="en-US"/>
        </a:p>
      </dgm:t>
    </dgm:pt>
    <dgm:pt modelId="{E1FA28F5-5A67-4E3D-9AFC-2B7816A9F679}" type="sibTrans" cxnId="{D687926D-85EB-4BE4-81F8-1ACB4713EE02}">
      <dgm:prSet/>
      <dgm:spPr/>
      <dgm:t>
        <a:bodyPr/>
        <a:lstStyle/>
        <a:p>
          <a:endParaRPr lang="en-US"/>
        </a:p>
      </dgm:t>
    </dgm:pt>
    <dgm:pt modelId="{D5FBC6FB-C1B9-46BA-8021-CE90E6A97222}">
      <dgm:prSet phldrT="[Text]" custT="1"/>
      <dgm:spPr/>
      <dgm:t>
        <a:bodyPr/>
        <a:lstStyle/>
        <a:p>
          <a:r>
            <a:rPr lang="en-US" sz="1600">
              <a:solidFill>
                <a:srgbClr val="FFC000"/>
              </a:solidFill>
              <a:latin typeface="Franklin Gothic Medium" panose="020B0603020102020204" pitchFamily="34" charset="0"/>
            </a:rPr>
            <a:t>    Tier 2    $</a:t>
          </a:r>
        </a:p>
      </dgm:t>
    </dgm:pt>
    <dgm:pt modelId="{B3E8EEF7-ECBF-4B90-800F-179B33AF4E7C}" type="parTrans" cxnId="{9B311B84-7C3F-47A6-ABDE-83084260BC13}">
      <dgm:prSet/>
      <dgm:spPr/>
      <dgm:t>
        <a:bodyPr/>
        <a:lstStyle/>
        <a:p>
          <a:endParaRPr lang="en-US"/>
        </a:p>
      </dgm:t>
    </dgm:pt>
    <dgm:pt modelId="{61DBF175-9DA3-4183-9014-FF44D7DA1C7C}" type="sibTrans" cxnId="{9B311B84-7C3F-47A6-ABDE-83084260BC13}">
      <dgm:prSet/>
      <dgm:spPr/>
      <dgm:t>
        <a:bodyPr/>
        <a:lstStyle/>
        <a:p>
          <a:endParaRPr lang="en-US"/>
        </a:p>
      </dgm:t>
    </dgm:pt>
    <dgm:pt modelId="{9E1ED3B6-44D9-4614-85B5-D9147D7E387A}">
      <dgm:prSet custT="1"/>
      <dgm:spPr/>
      <dgm:t>
        <a:bodyPr/>
        <a:lstStyle/>
        <a:p>
          <a:r>
            <a:rPr lang="en-US" sz="1600">
              <a:solidFill>
                <a:srgbClr val="FF3399"/>
              </a:solidFill>
              <a:latin typeface="Franklin Gothic Medium" panose="020B0603020102020204" pitchFamily="34" charset="0"/>
            </a:rPr>
            <a:t>        Tier 3    ?</a:t>
          </a:r>
        </a:p>
      </dgm:t>
    </dgm:pt>
    <dgm:pt modelId="{85B5341E-F9C9-4E42-AC04-47FEEFF5ECF4}" type="parTrans" cxnId="{A3518718-F554-48C1-B292-E8ACDDE942B5}">
      <dgm:prSet/>
      <dgm:spPr/>
      <dgm:t>
        <a:bodyPr/>
        <a:lstStyle/>
        <a:p>
          <a:endParaRPr lang="en-US"/>
        </a:p>
      </dgm:t>
    </dgm:pt>
    <dgm:pt modelId="{45A9FAFC-11A6-498E-B8A5-AF4ECB7BBCD5}" type="sibTrans" cxnId="{A3518718-F554-48C1-B292-E8ACDDE942B5}">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4"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4"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4"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4"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4"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4" custScaleX="105325" custScaleY="84548" custLinFactNeighborX="-11953" custLinFactNeighborY="-13304">
        <dgm:presLayoutVars>
          <dgm:chMax val="0"/>
          <dgm:chPref val="0"/>
          <dgm:bulletEnabled val="1"/>
        </dgm:presLayoutVars>
      </dgm:prSet>
      <dgm:spPr/>
    </dgm:pt>
    <dgm:pt modelId="{1F9EC799-47A5-42EF-B68E-6837FF3628B4}" type="pres">
      <dgm:prSet presAssocID="{BB29D2D2-2123-4840-82AD-39302CA98031}" presName="parentText4" presStyleLbl="node1" presStyleIdx="3" presStyleCnt="4" custScaleX="119809" custScaleY="119770" custLinFactNeighborX="3007">
        <dgm:presLayoutVars>
          <dgm:chMax/>
          <dgm:chPref val="3"/>
          <dgm:bulletEnabled val="1"/>
        </dgm:presLayoutVars>
      </dgm:prSet>
      <dgm:spPr/>
    </dgm:pt>
    <dgm:pt modelId="{9E9F69DB-49A5-45D1-89E4-C772F0F07539}" type="pres">
      <dgm:prSet presAssocID="{BB29D2D2-2123-4840-82AD-39302CA98031}" presName="childText4" presStyleLbl="solidAlignAcc1" presStyleIdx="3" presStyleCnt="4" custScaleX="99334" custScaleY="73614" custLinFactNeighborX="-8901" custLinFactNeighborY="-15211">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A3518718-F554-48C1-B292-E8ACDDE942B5}" srcId="{BB29D2D2-2123-4840-82AD-39302CA98031}" destId="{9E1ED3B6-44D9-4614-85B5-D9147D7E387A}" srcOrd="2" destOrd="0" parTransId="{85B5341E-F9C9-4E42-AC04-47FEEFF5ECF4}" sibTransId="{45A9FAFC-11A6-498E-B8A5-AF4ECB7BBCD5}"/>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783D4136-CECD-4C14-A001-1ACABA507166}" type="presOf" srcId="{108B7BB4-1C58-4350-A1CA-3EDBEEC2CC2D}" destId="{9E9F69DB-49A5-45D1-89E4-C772F0F07539}"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DB8A784D-50B3-4596-9829-547836DA78CA}" type="presOf" srcId="{D5FBC6FB-C1B9-46BA-8021-CE90E6A97222}" destId="{9E9F69DB-49A5-45D1-89E4-C772F0F07539}" srcOrd="0" destOrd="1" presId="urn:microsoft.com/office/officeart/2009/3/layout/IncreasingArrowsProcess"/>
    <dgm:cxn modelId="{D687926D-85EB-4BE4-81F8-1ACB4713EE02}" srcId="{BB29D2D2-2123-4840-82AD-39302CA98031}" destId="{108B7BB4-1C58-4350-A1CA-3EDBEEC2CC2D}" srcOrd="0" destOrd="0" parTransId="{65E48980-9FC0-4653-A817-DC4234DAF50D}" sibTransId="{E1FA28F5-5A67-4E3D-9AFC-2B7816A9F679}"/>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9B311B84-7C3F-47A6-ABDE-83084260BC13}" srcId="{BB29D2D2-2123-4840-82AD-39302CA98031}" destId="{D5FBC6FB-C1B9-46BA-8021-CE90E6A97222}" srcOrd="1" destOrd="0" parTransId="{B3E8EEF7-ECBF-4B90-800F-179B33AF4E7C}" sibTransId="{61DBF175-9DA3-4183-9014-FF44D7DA1C7C}"/>
    <dgm:cxn modelId="{B872AD8D-FCF4-4E0A-A271-2AC55E5C92A1}" type="presOf" srcId="{C2F23E32-E05C-4D2E-8FA5-64F0B7207686}" destId="{234B9F2B-D3AF-45B3-A0FA-2D38EECF0A80}" srcOrd="0" destOrd="0" presId="urn:microsoft.com/office/officeart/2009/3/layout/IncreasingArrowsProcess"/>
    <dgm:cxn modelId="{83AACD98-F746-4C6C-B72A-FF126D167E62}" type="presOf" srcId="{BB29D2D2-2123-4840-82AD-39302CA98031}" destId="{1F9EC799-47A5-42EF-B68E-6837FF3628B4}"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D43DB4A9-7808-4F9A-8792-DB31EEC0F1F9}" type="presOf" srcId="{9E1ED3B6-44D9-4614-85B5-D9147D7E387A}" destId="{9E9F69DB-49A5-45D1-89E4-C772F0F07539}" srcOrd="0" destOrd="2" presId="urn:microsoft.com/office/officeart/2009/3/layout/IncreasingArrowsProcess"/>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36693CFA-0A13-4B7F-ABAB-12672B7E1519}" srcId="{2595F476-A1EA-4878-89BF-4CA2DB264EB6}" destId="{BB29D2D2-2123-4840-82AD-39302CA98031}" srcOrd="3" destOrd="0" parTransId="{CDCACAF7-6AE3-4E61-A5A5-C16EAD5356C3}" sibTransId="{AC29EC57-BFAD-4449-A61D-BFA72E8AD81B}"/>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 modelId="{7236AA2B-E54F-4515-AD85-7DFFF6DB8726}" type="presParOf" srcId="{2CE545D9-276C-4022-8879-6980A7B1F388}" destId="{1F9EC799-47A5-42EF-B68E-6837FF3628B4}" srcOrd="6" destOrd="0" presId="urn:microsoft.com/office/officeart/2009/3/layout/IncreasingArrowsProcess"/>
    <dgm:cxn modelId="{6DA5EEBC-7CEF-410F-8BEA-FA25118977E6}" type="presParOf" srcId="{2CE545D9-276C-4022-8879-6980A7B1F388}" destId="{9E9F69DB-49A5-45D1-89E4-C772F0F07539}" srcOrd="7" destOrd="0" presId="urn:microsoft.com/office/officeart/2009/3/layout/IncreasingArrowsProcess"/>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43" qsCatId="simple" csTypeId="urn:microsoft.com/office/officeart/2005/8/colors/accent1_2#43"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11"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44" qsCatId="simple" csTypeId="urn:microsoft.com/office/officeart/2005/8/colors/accent1_2#44"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$267M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6"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45" qsCatId="simple" csTypeId="urn:microsoft.com/office/officeart/2005/8/colors/accent1_2#45"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80+</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BB29D2D2-2123-4840-82AD-39302CA98031}">
      <dgm:prSet custT="1"/>
      <dgm:spPr/>
      <dgm:t>
        <a:bodyPr/>
        <a:lstStyle/>
        <a:p>
          <a:r>
            <a:rPr lang="en-US" sz="1100">
              <a:latin typeface="Franklin Gothic Book" panose="020B0503020102020204" pitchFamily="34" charset="0"/>
            </a:rPr>
            <a:t>Assign a scoring tier and then set a target amount of eligible funds</a:t>
          </a:r>
        </a:p>
      </dgm:t>
    </dgm:pt>
    <dgm:pt modelId="{CDCACAF7-6AE3-4E61-A5A5-C16EAD5356C3}" type="parTrans" cxnId="{36693CFA-0A13-4B7F-ABAB-12672B7E1519}">
      <dgm:prSet/>
      <dgm:spPr/>
      <dgm:t>
        <a:bodyPr/>
        <a:lstStyle/>
        <a:p>
          <a:endParaRPr lang="en-US"/>
        </a:p>
      </dgm:t>
    </dgm:pt>
    <dgm:pt modelId="{AC29EC57-BFAD-4449-A61D-BFA72E8AD81B}" type="sibTrans" cxnId="{36693CFA-0A13-4B7F-ABAB-12672B7E1519}">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108B7BB4-1C58-4350-A1CA-3EDBEEC2CC2D}">
      <dgm:prSet phldrT="[Text]" custT="1"/>
      <dgm:spPr/>
      <dgm:t>
        <a:bodyPr/>
        <a:lstStyle/>
        <a:p>
          <a:r>
            <a:rPr lang="en-US" sz="1600">
              <a:solidFill>
                <a:schemeClr val="accent4"/>
              </a:solidFill>
              <a:latin typeface="Franklin Gothic Medium" panose="020B0603020102020204" pitchFamily="34" charset="0"/>
            </a:rPr>
            <a:t>Tier 1    $$</a:t>
          </a:r>
        </a:p>
      </dgm:t>
    </dgm:pt>
    <dgm:pt modelId="{65E48980-9FC0-4653-A817-DC4234DAF50D}" type="parTrans" cxnId="{D687926D-85EB-4BE4-81F8-1ACB4713EE02}">
      <dgm:prSet/>
      <dgm:spPr/>
      <dgm:t>
        <a:bodyPr/>
        <a:lstStyle/>
        <a:p>
          <a:endParaRPr lang="en-US"/>
        </a:p>
      </dgm:t>
    </dgm:pt>
    <dgm:pt modelId="{E1FA28F5-5A67-4E3D-9AFC-2B7816A9F679}" type="sibTrans" cxnId="{D687926D-85EB-4BE4-81F8-1ACB4713EE02}">
      <dgm:prSet/>
      <dgm:spPr/>
      <dgm:t>
        <a:bodyPr/>
        <a:lstStyle/>
        <a:p>
          <a:endParaRPr lang="en-US"/>
        </a:p>
      </dgm:t>
    </dgm:pt>
    <dgm:pt modelId="{D5FBC6FB-C1B9-46BA-8021-CE90E6A97222}">
      <dgm:prSet phldrT="[Text]" custT="1"/>
      <dgm:spPr/>
      <dgm:t>
        <a:bodyPr/>
        <a:lstStyle/>
        <a:p>
          <a:r>
            <a:rPr lang="en-US" sz="1600">
              <a:solidFill>
                <a:srgbClr val="FFC000"/>
              </a:solidFill>
              <a:latin typeface="Franklin Gothic Medium" panose="020B0603020102020204" pitchFamily="34" charset="0"/>
            </a:rPr>
            <a:t>    Tier 2    $</a:t>
          </a:r>
        </a:p>
      </dgm:t>
    </dgm:pt>
    <dgm:pt modelId="{B3E8EEF7-ECBF-4B90-800F-179B33AF4E7C}" type="parTrans" cxnId="{9B311B84-7C3F-47A6-ABDE-83084260BC13}">
      <dgm:prSet/>
      <dgm:spPr/>
      <dgm:t>
        <a:bodyPr/>
        <a:lstStyle/>
        <a:p>
          <a:endParaRPr lang="en-US"/>
        </a:p>
      </dgm:t>
    </dgm:pt>
    <dgm:pt modelId="{61DBF175-9DA3-4183-9014-FF44D7DA1C7C}" type="sibTrans" cxnId="{9B311B84-7C3F-47A6-ABDE-83084260BC13}">
      <dgm:prSet/>
      <dgm:spPr/>
      <dgm:t>
        <a:bodyPr/>
        <a:lstStyle/>
        <a:p>
          <a:endParaRPr lang="en-US"/>
        </a:p>
      </dgm:t>
    </dgm:pt>
    <dgm:pt modelId="{9E1ED3B6-44D9-4614-85B5-D9147D7E387A}">
      <dgm:prSet custT="1"/>
      <dgm:spPr/>
      <dgm:t>
        <a:bodyPr/>
        <a:lstStyle/>
        <a:p>
          <a:r>
            <a:rPr lang="en-US" sz="1600">
              <a:solidFill>
                <a:srgbClr val="FF3399"/>
              </a:solidFill>
              <a:latin typeface="Franklin Gothic Medium" panose="020B0603020102020204" pitchFamily="34" charset="0"/>
            </a:rPr>
            <a:t>        Tier 3    ?</a:t>
          </a:r>
        </a:p>
      </dgm:t>
    </dgm:pt>
    <dgm:pt modelId="{85B5341E-F9C9-4E42-AC04-47FEEFF5ECF4}" type="parTrans" cxnId="{A3518718-F554-48C1-B292-E8ACDDE942B5}">
      <dgm:prSet/>
      <dgm:spPr/>
      <dgm:t>
        <a:bodyPr/>
        <a:lstStyle/>
        <a:p>
          <a:endParaRPr lang="en-US"/>
        </a:p>
      </dgm:t>
    </dgm:pt>
    <dgm:pt modelId="{45A9FAFC-11A6-498E-B8A5-AF4ECB7BBCD5}" type="sibTrans" cxnId="{A3518718-F554-48C1-B292-E8ACDDE942B5}">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4"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4"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4"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4"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4"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4" custScaleX="105325" custScaleY="84548" custLinFactNeighborX="-11953" custLinFactNeighborY="-13304">
        <dgm:presLayoutVars>
          <dgm:chMax val="0"/>
          <dgm:chPref val="0"/>
          <dgm:bulletEnabled val="1"/>
        </dgm:presLayoutVars>
      </dgm:prSet>
      <dgm:spPr/>
    </dgm:pt>
    <dgm:pt modelId="{1F9EC799-47A5-42EF-B68E-6837FF3628B4}" type="pres">
      <dgm:prSet presAssocID="{BB29D2D2-2123-4840-82AD-39302CA98031}" presName="parentText4" presStyleLbl="node1" presStyleIdx="3" presStyleCnt="4" custScaleX="119809" custScaleY="119770" custLinFactNeighborX="3007">
        <dgm:presLayoutVars>
          <dgm:chMax/>
          <dgm:chPref val="3"/>
          <dgm:bulletEnabled val="1"/>
        </dgm:presLayoutVars>
      </dgm:prSet>
      <dgm:spPr/>
    </dgm:pt>
    <dgm:pt modelId="{9E9F69DB-49A5-45D1-89E4-C772F0F07539}" type="pres">
      <dgm:prSet presAssocID="{BB29D2D2-2123-4840-82AD-39302CA98031}" presName="childText4" presStyleLbl="solidAlignAcc1" presStyleIdx="3" presStyleCnt="4" custScaleX="99334" custScaleY="73614" custLinFactNeighborX="-8901" custLinFactNeighborY="-15211">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A3518718-F554-48C1-B292-E8ACDDE942B5}" srcId="{BB29D2D2-2123-4840-82AD-39302CA98031}" destId="{9E1ED3B6-44D9-4614-85B5-D9147D7E387A}" srcOrd="2" destOrd="0" parTransId="{85B5341E-F9C9-4E42-AC04-47FEEFF5ECF4}" sibTransId="{45A9FAFC-11A6-498E-B8A5-AF4ECB7BBCD5}"/>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783D4136-CECD-4C14-A001-1ACABA507166}" type="presOf" srcId="{108B7BB4-1C58-4350-A1CA-3EDBEEC2CC2D}" destId="{9E9F69DB-49A5-45D1-89E4-C772F0F07539}"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DB8A784D-50B3-4596-9829-547836DA78CA}" type="presOf" srcId="{D5FBC6FB-C1B9-46BA-8021-CE90E6A97222}" destId="{9E9F69DB-49A5-45D1-89E4-C772F0F07539}" srcOrd="0" destOrd="1" presId="urn:microsoft.com/office/officeart/2009/3/layout/IncreasingArrowsProcess"/>
    <dgm:cxn modelId="{D687926D-85EB-4BE4-81F8-1ACB4713EE02}" srcId="{BB29D2D2-2123-4840-82AD-39302CA98031}" destId="{108B7BB4-1C58-4350-A1CA-3EDBEEC2CC2D}" srcOrd="0" destOrd="0" parTransId="{65E48980-9FC0-4653-A817-DC4234DAF50D}" sibTransId="{E1FA28F5-5A67-4E3D-9AFC-2B7816A9F679}"/>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9B311B84-7C3F-47A6-ABDE-83084260BC13}" srcId="{BB29D2D2-2123-4840-82AD-39302CA98031}" destId="{D5FBC6FB-C1B9-46BA-8021-CE90E6A97222}" srcOrd="1" destOrd="0" parTransId="{B3E8EEF7-ECBF-4B90-800F-179B33AF4E7C}" sibTransId="{61DBF175-9DA3-4183-9014-FF44D7DA1C7C}"/>
    <dgm:cxn modelId="{B872AD8D-FCF4-4E0A-A271-2AC55E5C92A1}" type="presOf" srcId="{C2F23E32-E05C-4D2E-8FA5-64F0B7207686}" destId="{234B9F2B-D3AF-45B3-A0FA-2D38EECF0A80}" srcOrd="0" destOrd="0" presId="urn:microsoft.com/office/officeart/2009/3/layout/IncreasingArrowsProcess"/>
    <dgm:cxn modelId="{83AACD98-F746-4C6C-B72A-FF126D167E62}" type="presOf" srcId="{BB29D2D2-2123-4840-82AD-39302CA98031}" destId="{1F9EC799-47A5-42EF-B68E-6837FF3628B4}"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D43DB4A9-7808-4F9A-8792-DB31EEC0F1F9}" type="presOf" srcId="{9E1ED3B6-44D9-4614-85B5-D9147D7E387A}" destId="{9E9F69DB-49A5-45D1-89E4-C772F0F07539}" srcOrd="0" destOrd="2" presId="urn:microsoft.com/office/officeart/2009/3/layout/IncreasingArrowsProcess"/>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36693CFA-0A13-4B7F-ABAB-12672B7E1519}" srcId="{2595F476-A1EA-4878-89BF-4CA2DB264EB6}" destId="{BB29D2D2-2123-4840-82AD-39302CA98031}" srcOrd="3" destOrd="0" parTransId="{CDCACAF7-6AE3-4E61-A5A5-C16EAD5356C3}" sibTransId="{AC29EC57-BFAD-4449-A61D-BFA72E8AD81B}"/>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 modelId="{7236AA2B-E54F-4515-AD85-7DFFF6DB8726}" type="presParOf" srcId="{2CE545D9-276C-4022-8879-6980A7B1F388}" destId="{1F9EC799-47A5-42EF-B68E-6837FF3628B4}" srcOrd="6" destOrd="0" presId="urn:microsoft.com/office/officeart/2009/3/layout/IncreasingArrowsProcess"/>
    <dgm:cxn modelId="{6DA5EEBC-7CEF-410F-8BEA-FA25118977E6}" type="presParOf" srcId="{2CE545D9-276C-4022-8879-6980A7B1F388}" destId="{9E9F69DB-49A5-45D1-89E4-C772F0F07539}" srcOrd="7" destOrd="0" presId="urn:microsoft.com/office/officeart/2009/3/layout/IncreasingArrowsProcess"/>
  </dgm:cxnLst>
  <dgm:bg/>
  <dgm:whole/>
  <dgm:extLst>
    <a:ext uri="http://schemas.microsoft.com/office/drawing/2008/diagram">
      <dsp:dataModelExt xmlns:dsp="http://schemas.microsoft.com/office/drawing/2008/diagram" relId="rId21"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46" qsCatId="simple" csTypeId="urn:microsoft.com/office/officeart/2005/8/colors/accent1_2#46"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26"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47" qsCatId="simple" csTypeId="urn:microsoft.com/office/officeart/2005/8/colors/accent1_2#47"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1"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48" qsCatId="simple" csTypeId="urn:microsoft.com/office/officeart/2005/8/colors/accent1_2#48"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37"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49" qsCatId="simple" csTypeId="urn:microsoft.com/office/officeart/2005/8/colors/accent1_2#49"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42"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50" qsCatId="simple" csTypeId="urn:microsoft.com/office/officeart/2005/8/colors/accent1_2#50"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47"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51" qsCatId="simple" csTypeId="urn:microsoft.com/office/officeart/2005/8/colors/accent1_2#51"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eligible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their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52"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52" qsCatId="simple" csTypeId="urn:microsoft.com/office/officeart/2005/8/colors/accent1_2#52" csCatId="accent1" phldr="1"/>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57" minVer="http://schemas.openxmlformats.org/drawingml/2006/diagram"/>
    </a:ext>
  </dgm:extLst>
</dgm:dataModel>
</file>

<file path=xl/diagrams/data12.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53" qsCatId="simple" csTypeId="urn:microsoft.com/office/officeart/2005/8/colors/accent1_2#53"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 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62"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871558" y="187834"/>
          <a:ext cx="7142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871558" y="431125"/>
        <a:ext cx="6899161" cy="486581"/>
      </dsp:txXfrm>
    </dsp:sp>
    <dsp:sp modelId="{3F22A8F2-524E-454E-ACDC-2653584A62DD}">
      <dsp:nvSpPr>
        <dsp:cNvPr id="0" name=""/>
        <dsp:cNvSpPr/>
      </dsp:nvSpPr>
      <dsp:spPr>
        <a:xfrm>
          <a:off x="884505" y="885714"/>
          <a:ext cx="1532964" cy="1778960"/>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80+</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884505" y="885714"/>
        <a:ext cx="1532964" cy="1778960"/>
      </dsp:txXfrm>
    </dsp:sp>
    <dsp:sp modelId="{5F6A1D35-18E2-415E-9EF4-877596A96A22}">
      <dsp:nvSpPr>
        <dsp:cNvPr id="0" name=""/>
        <dsp:cNvSpPr/>
      </dsp:nvSpPr>
      <dsp:spPr>
        <a:xfrm>
          <a:off x="2425332" y="473287"/>
          <a:ext cx="5601613"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425332" y="716578"/>
        <a:ext cx="5358323" cy="486581"/>
      </dsp:txXfrm>
    </dsp:sp>
    <dsp:sp modelId="{353CAA6C-B50B-4DA9-9E0E-1ACDC605982D}">
      <dsp:nvSpPr>
        <dsp:cNvPr id="0" name=""/>
        <dsp:cNvSpPr/>
      </dsp:nvSpPr>
      <dsp:spPr>
        <a:xfrm>
          <a:off x="2406954" y="1175092"/>
          <a:ext cx="1615935" cy="1629681"/>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406954" y="1175092"/>
        <a:ext cx="1615935" cy="1629681"/>
      </dsp:txXfrm>
    </dsp:sp>
    <dsp:sp modelId="{234B9F2B-D3AF-45B3-A0FA-2D38EECF0A80}">
      <dsp:nvSpPr>
        <dsp:cNvPr id="0" name=""/>
        <dsp:cNvSpPr/>
      </dsp:nvSpPr>
      <dsp:spPr>
        <a:xfrm>
          <a:off x="3959802" y="797559"/>
          <a:ext cx="4073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3959802" y="1040850"/>
        <a:ext cx="3830161" cy="486581"/>
      </dsp:txXfrm>
    </dsp:sp>
    <dsp:sp modelId="{29F7FA93-21AB-4DC9-B409-0A7BEE13F8A2}">
      <dsp:nvSpPr>
        <dsp:cNvPr id="0" name=""/>
        <dsp:cNvSpPr/>
      </dsp:nvSpPr>
      <dsp:spPr>
        <a:xfrm>
          <a:off x="3969864" y="1451093"/>
          <a:ext cx="1622822" cy="1493037"/>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3969864" y="1451093"/>
        <a:ext cx="1622822" cy="1493037"/>
      </dsp:txXfrm>
    </dsp:sp>
    <dsp:sp modelId="{1F9EC799-47A5-42EF-B68E-6837FF3628B4}">
      <dsp:nvSpPr>
        <dsp:cNvPr id="0" name=""/>
        <dsp:cNvSpPr/>
      </dsp:nvSpPr>
      <dsp:spPr>
        <a:xfrm>
          <a:off x="5593594" y="1025635"/>
          <a:ext cx="2470661" cy="1165556"/>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Assign a scoring tier and then set a target amount of eligible funds</a:t>
          </a:r>
        </a:p>
      </dsp:txBody>
      <dsp:txXfrm>
        <a:off x="5593594" y="1317024"/>
        <a:ext cx="2179272" cy="582778"/>
      </dsp:txXfrm>
    </dsp:sp>
    <dsp:sp modelId="{9E9F69DB-49A5-45D1-89E4-C772F0F07539}">
      <dsp:nvSpPr>
        <dsp:cNvPr id="0" name=""/>
        <dsp:cNvSpPr/>
      </dsp:nvSpPr>
      <dsp:spPr>
        <a:xfrm>
          <a:off x="5602616" y="1837814"/>
          <a:ext cx="1544458" cy="1315189"/>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kern="1200">
              <a:solidFill>
                <a:schemeClr val="accent4"/>
              </a:solidFill>
              <a:latin typeface="Franklin Gothic Medium" panose="020B0603020102020204" pitchFamily="34" charset="0"/>
            </a:rPr>
            <a:t>Tier 1    $$</a:t>
          </a:r>
        </a:p>
        <a:p>
          <a:pPr marL="0" lvl="0" indent="0" algn="l" defTabSz="711200">
            <a:lnSpc>
              <a:spcPct val="90000"/>
            </a:lnSpc>
            <a:spcBef>
              <a:spcPct val="0"/>
            </a:spcBef>
            <a:spcAft>
              <a:spcPct val="35000"/>
            </a:spcAft>
            <a:buNone/>
          </a:pPr>
          <a:r>
            <a:rPr lang="en-US" sz="1600" kern="1200">
              <a:solidFill>
                <a:srgbClr val="FFC000"/>
              </a:solidFill>
              <a:latin typeface="Franklin Gothic Medium" panose="020B0603020102020204" pitchFamily="34" charset="0"/>
            </a:rPr>
            <a:t>    Tier 2    $</a:t>
          </a:r>
        </a:p>
        <a:p>
          <a:pPr marL="0" lvl="0" indent="0" algn="l" defTabSz="711200">
            <a:lnSpc>
              <a:spcPct val="90000"/>
            </a:lnSpc>
            <a:spcBef>
              <a:spcPct val="0"/>
            </a:spcBef>
            <a:spcAft>
              <a:spcPct val="35000"/>
            </a:spcAft>
            <a:buNone/>
          </a:pPr>
          <a:r>
            <a:rPr lang="en-US" sz="1600" kern="1200">
              <a:solidFill>
                <a:srgbClr val="FF3399"/>
              </a:solidFill>
              <a:latin typeface="Franklin Gothic Medium" panose="020B0603020102020204" pitchFamily="34" charset="0"/>
            </a:rPr>
            <a:t>        Tier 3    ?</a:t>
          </a:r>
        </a:p>
      </dsp:txBody>
      <dsp:txXfrm>
        <a:off x="5602616" y="1837814"/>
        <a:ext cx="1544458" cy="1315189"/>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$267M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871558" y="187834"/>
          <a:ext cx="7142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871558" y="431125"/>
        <a:ext cx="6899161" cy="486581"/>
      </dsp:txXfrm>
    </dsp:sp>
    <dsp:sp modelId="{3F22A8F2-524E-454E-ACDC-2653584A62DD}">
      <dsp:nvSpPr>
        <dsp:cNvPr id="0" name=""/>
        <dsp:cNvSpPr/>
      </dsp:nvSpPr>
      <dsp:spPr>
        <a:xfrm>
          <a:off x="884505" y="885714"/>
          <a:ext cx="1532964" cy="1778960"/>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80+</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884505" y="885714"/>
        <a:ext cx="1532964" cy="1778960"/>
      </dsp:txXfrm>
    </dsp:sp>
    <dsp:sp modelId="{5F6A1D35-18E2-415E-9EF4-877596A96A22}">
      <dsp:nvSpPr>
        <dsp:cNvPr id="0" name=""/>
        <dsp:cNvSpPr/>
      </dsp:nvSpPr>
      <dsp:spPr>
        <a:xfrm>
          <a:off x="2425332" y="473287"/>
          <a:ext cx="5601613"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425332" y="716578"/>
        <a:ext cx="5358323" cy="486581"/>
      </dsp:txXfrm>
    </dsp:sp>
    <dsp:sp modelId="{353CAA6C-B50B-4DA9-9E0E-1ACDC605982D}">
      <dsp:nvSpPr>
        <dsp:cNvPr id="0" name=""/>
        <dsp:cNvSpPr/>
      </dsp:nvSpPr>
      <dsp:spPr>
        <a:xfrm>
          <a:off x="2406954" y="1175092"/>
          <a:ext cx="1615935" cy="1629681"/>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406954" y="1175092"/>
        <a:ext cx="1615935" cy="1629681"/>
      </dsp:txXfrm>
    </dsp:sp>
    <dsp:sp modelId="{234B9F2B-D3AF-45B3-A0FA-2D38EECF0A80}">
      <dsp:nvSpPr>
        <dsp:cNvPr id="0" name=""/>
        <dsp:cNvSpPr/>
      </dsp:nvSpPr>
      <dsp:spPr>
        <a:xfrm>
          <a:off x="3959802" y="797559"/>
          <a:ext cx="4073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3959802" y="1040850"/>
        <a:ext cx="3830161" cy="486581"/>
      </dsp:txXfrm>
    </dsp:sp>
    <dsp:sp modelId="{29F7FA93-21AB-4DC9-B409-0A7BEE13F8A2}">
      <dsp:nvSpPr>
        <dsp:cNvPr id="0" name=""/>
        <dsp:cNvSpPr/>
      </dsp:nvSpPr>
      <dsp:spPr>
        <a:xfrm>
          <a:off x="3969864" y="1451093"/>
          <a:ext cx="1622822" cy="1493037"/>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3969864" y="1451093"/>
        <a:ext cx="1622822" cy="1493037"/>
      </dsp:txXfrm>
    </dsp:sp>
    <dsp:sp modelId="{1F9EC799-47A5-42EF-B68E-6837FF3628B4}">
      <dsp:nvSpPr>
        <dsp:cNvPr id="0" name=""/>
        <dsp:cNvSpPr/>
      </dsp:nvSpPr>
      <dsp:spPr>
        <a:xfrm>
          <a:off x="5593594" y="1025635"/>
          <a:ext cx="2470661" cy="1165556"/>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Assign a scoring tier and then set a target amount of eligible funds</a:t>
          </a:r>
        </a:p>
      </dsp:txBody>
      <dsp:txXfrm>
        <a:off x="5593594" y="1317024"/>
        <a:ext cx="2179272" cy="582778"/>
      </dsp:txXfrm>
    </dsp:sp>
    <dsp:sp modelId="{9E9F69DB-49A5-45D1-89E4-C772F0F07539}">
      <dsp:nvSpPr>
        <dsp:cNvPr id="0" name=""/>
        <dsp:cNvSpPr/>
      </dsp:nvSpPr>
      <dsp:spPr>
        <a:xfrm>
          <a:off x="5602616" y="1837814"/>
          <a:ext cx="1544458" cy="1315189"/>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kern="1200">
              <a:solidFill>
                <a:schemeClr val="accent4"/>
              </a:solidFill>
              <a:latin typeface="Franklin Gothic Medium" panose="020B0603020102020204" pitchFamily="34" charset="0"/>
            </a:rPr>
            <a:t>Tier 1    $$</a:t>
          </a:r>
        </a:p>
        <a:p>
          <a:pPr marL="0" lvl="0" indent="0" algn="l" defTabSz="711200">
            <a:lnSpc>
              <a:spcPct val="90000"/>
            </a:lnSpc>
            <a:spcBef>
              <a:spcPct val="0"/>
            </a:spcBef>
            <a:spcAft>
              <a:spcPct val="35000"/>
            </a:spcAft>
            <a:buNone/>
          </a:pPr>
          <a:r>
            <a:rPr lang="en-US" sz="1600" kern="1200">
              <a:solidFill>
                <a:srgbClr val="FFC000"/>
              </a:solidFill>
              <a:latin typeface="Franklin Gothic Medium" panose="020B0603020102020204" pitchFamily="34" charset="0"/>
            </a:rPr>
            <a:t>    Tier 2    $</a:t>
          </a:r>
        </a:p>
        <a:p>
          <a:pPr marL="0" lvl="0" indent="0" algn="l" defTabSz="711200">
            <a:lnSpc>
              <a:spcPct val="90000"/>
            </a:lnSpc>
            <a:spcBef>
              <a:spcPct val="0"/>
            </a:spcBef>
            <a:spcAft>
              <a:spcPct val="35000"/>
            </a:spcAft>
            <a:buNone/>
          </a:pPr>
          <a:r>
            <a:rPr lang="en-US" sz="1600" kern="1200">
              <a:solidFill>
                <a:srgbClr val="FF3399"/>
              </a:solidFill>
              <a:latin typeface="Franklin Gothic Medium" panose="020B0603020102020204" pitchFamily="34" charset="0"/>
            </a:rPr>
            <a:t>        Tier 3    ?</a:t>
          </a:r>
        </a:p>
      </dsp:txBody>
      <dsp:txXfrm>
        <a:off x="5602616" y="1837814"/>
        <a:ext cx="1544458" cy="1315189"/>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10570" y="357179"/>
          <a:ext cx="946623" cy="946333"/>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42730" y="388729"/>
          <a:ext cx="883002" cy="883233"/>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68573" y="514929"/>
        <a:ext cx="630616" cy="630833"/>
      </dsp:txXfrm>
    </dsp:sp>
    <dsp:sp modelId="{9D4886BF-C49C-4B31-8554-CBFC937A9873}">
      <dsp:nvSpPr>
        <dsp:cNvPr id="0" name=""/>
        <dsp:cNvSpPr/>
      </dsp:nvSpPr>
      <dsp:spPr>
        <a:xfrm rot="2700000">
          <a:off x="643295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6464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590489" y="514929"/>
        <a:ext cx="630616" cy="630833"/>
      </dsp:txXfrm>
    </dsp:sp>
    <dsp:sp modelId="{CFF4178B-CB1A-4D10-A705-B391DD7A2890}">
      <dsp:nvSpPr>
        <dsp:cNvPr id="0" name=""/>
        <dsp:cNvSpPr/>
      </dsp:nvSpPr>
      <dsp:spPr>
        <a:xfrm rot="2700000">
          <a:off x="545557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486561"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13103" y="514929"/>
        <a:ext cx="630616" cy="630833"/>
      </dsp:txXfrm>
    </dsp:sp>
    <dsp:sp modelId="{A6B52866-D58C-40EF-87A7-AAB14A4F608B}">
      <dsp:nvSpPr>
        <dsp:cNvPr id="0" name=""/>
        <dsp:cNvSpPr/>
      </dsp:nvSpPr>
      <dsp:spPr>
        <a:xfrm rot="2700000">
          <a:off x="447748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0917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35019" y="514929"/>
        <a:ext cx="630616" cy="630833"/>
      </dsp:txXfrm>
    </dsp:sp>
    <dsp:sp modelId="{DD7375CD-250D-47E6-84FE-01BD2B82805A}">
      <dsp:nvSpPr>
        <dsp:cNvPr id="0" name=""/>
        <dsp:cNvSpPr/>
      </dsp:nvSpPr>
      <dsp:spPr>
        <a:xfrm rot="2700000">
          <a:off x="3499402"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3109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56934" y="514929"/>
        <a:ext cx="630616" cy="630833"/>
      </dsp:txXfrm>
    </dsp:sp>
    <dsp:sp modelId="{ACF595F0-320C-4DF4-8605-F1BBA8E3FD7D}">
      <dsp:nvSpPr>
        <dsp:cNvPr id="0" name=""/>
        <dsp:cNvSpPr/>
      </dsp:nvSpPr>
      <dsp:spPr>
        <a:xfrm rot="2700000">
          <a:off x="252201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53006"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79549" y="514929"/>
        <a:ext cx="630616" cy="630833"/>
      </dsp:txXfrm>
    </dsp:sp>
    <dsp:sp modelId="{176D5175-F3D6-4281-8AA5-77103F9B6215}">
      <dsp:nvSpPr>
        <dsp:cNvPr id="0" name=""/>
        <dsp:cNvSpPr/>
      </dsp:nvSpPr>
      <dsp:spPr>
        <a:xfrm rot="2700000">
          <a:off x="154393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7562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01464" y="514929"/>
        <a:ext cx="630616" cy="630833"/>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32936" y="128962"/>
          <a:ext cx="7823498"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eligible for federal funding</a:t>
          </a:r>
        </a:p>
      </dsp:txBody>
      <dsp:txXfrm>
        <a:off x="532936" y="395548"/>
        <a:ext cx="7556912" cy="533172"/>
      </dsp:txXfrm>
    </dsp:sp>
    <dsp:sp modelId="{3F22A8F2-524E-454E-ACDC-2653584A62DD}">
      <dsp:nvSpPr>
        <dsp:cNvPr id="0" name=""/>
        <dsp:cNvSpPr/>
      </dsp:nvSpPr>
      <dsp:spPr>
        <a:xfrm>
          <a:off x="462781" y="891229"/>
          <a:ext cx="2243704" cy="203009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62781" y="891229"/>
        <a:ext cx="2243704" cy="2030096"/>
      </dsp:txXfrm>
    </dsp:sp>
    <dsp:sp modelId="{5F6A1D35-18E2-415E-9EF4-877596A96A22}">
      <dsp:nvSpPr>
        <dsp:cNvPr id="0" name=""/>
        <dsp:cNvSpPr/>
      </dsp:nvSpPr>
      <dsp:spPr>
        <a:xfrm>
          <a:off x="2827569" y="441874"/>
          <a:ext cx="5517779"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27569" y="708460"/>
        <a:ext cx="5251193" cy="533172"/>
      </dsp:txXfrm>
    </dsp:sp>
    <dsp:sp modelId="{353CAA6C-B50B-4DA9-9E0E-1ACDC605982D}">
      <dsp:nvSpPr>
        <dsp:cNvPr id="0" name=""/>
        <dsp:cNvSpPr/>
      </dsp:nvSpPr>
      <dsp:spPr>
        <a:xfrm>
          <a:off x="2691094" y="1205358"/>
          <a:ext cx="2365143" cy="190838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691094" y="1205358"/>
        <a:ext cx="2365143" cy="1908386"/>
      </dsp:txXfrm>
    </dsp:sp>
    <dsp:sp modelId="{234B9F2B-D3AF-45B3-A0FA-2D38EECF0A80}">
      <dsp:nvSpPr>
        <dsp:cNvPr id="0" name=""/>
        <dsp:cNvSpPr/>
      </dsp:nvSpPr>
      <dsp:spPr>
        <a:xfrm>
          <a:off x="5124644" y="797322"/>
          <a:ext cx="3178767"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their impact on NWI 2050 Plan critical paths</a:t>
          </a:r>
        </a:p>
      </dsp:txBody>
      <dsp:txXfrm>
        <a:off x="5124644" y="1063908"/>
        <a:ext cx="2912181" cy="533172"/>
      </dsp:txXfrm>
    </dsp:sp>
    <dsp:sp modelId="{29F7FA93-21AB-4DC9-B409-0A7BEE13F8A2}">
      <dsp:nvSpPr>
        <dsp:cNvPr id="0" name=""/>
        <dsp:cNvSpPr/>
      </dsp:nvSpPr>
      <dsp:spPr>
        <a:xfrm>
          <a:off x="4978627" y="1506722"/>
          <a:ext cx="2375224" cy="171134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4978627" y="1506722"/>
        <a:ext cx="2375224" cy="1711343"/>
      </dsp:txXfrm>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1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 Million</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4.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5.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6.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7.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8.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9.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10.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1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12.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2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4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4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4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4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4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4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4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5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5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5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2.xml><?xml version="1.0" encoding="utf-8"?>
<dgm:styleDef xmlns:dgm="http://schemas.openxmlformats.org/drawingml/2006/diagram" xmlns:a="http://schemas.openxmlformats.org/drawingml/2006/main" uniqueId="urn:microsoft.com/office/officeart/2005/8/quickstyle/simple1#5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3" Type="http://schemas.openxmlformats.org/officeDocument/2006/relationships/diagramLayout" Target="../diagrams/layout3.xml"/><Relationship Id="rId18" Type="http://schemas.openxmlformats.org/officeDocument/2006/relationships/diagramLayout" Target="../diagrams/layout4.xml"/><Relationship Id="rId26" Type="http://schemas.microsoft.com/office/2007/relationships/diagramDrawing" Target="../diagrams/drawing5.xml"/><Relationship Id="rId39" Type="http://schemas.openxmlformats.org/officeDocument/2006/relationships/diagramLayout" Target="../diagrams/layout8.xml"/><Relationship Id="rId21" Type="http://schemas.microsoft.com/office/2007/relationships/diagramDrawing" Target="../diagrams/drawing4.xml"/><Relationship Id="rId34" Type="http://schemas.openxmlformats.org/officeDocument/2006/relationships/diagramLayout" Target="../diagrams/layout7.xml"/><Relationship Id="rId42" Type="http://schemas.microsoft.com/office/2007/relationships/diagramDrawing" Target="../diagrams/drawing8.xml"/><Relationship Id="rId47" Type="http://schemas.microsoft.com/office/2007/relationships/diagramDrawing" Target="../diagrams/drawing9.xml"/><Relationship Id="rId50" Type="http://schemas.openxmlformats.org/officeDocument/2006/relationships/diagramQuickStyle" Target="../diagrams/quickStyle10.xml"/><Relationship Id="rId55" Type="http://schemas.openxmlformats.org/officeDocument/2006/relationships/diagramQuickStyle" Target="../diagrams/quickStyle11.xml"/><Relationship Id="rId7" Type="http://schemas.openxmlformats.org/officeDocument/2006/relationships/diagramData" Target="../diagrams/data2.xml"/><Relationship Id="rId2" Type="http://schemas.openxmlformats.org/officeDocument/2006/relationships/diagramData" Target="../diagrams/data1.xml"/><Relationship Id="rId16" Type="http://schemas.microsoft.com/office/2007/relationships/diagramDrawing" Target="../diagrams/drawing3.xml"/><Relationship Id="rId29" Type="http://schemas.openxmlformats.org/officeDocument/2006/relationships/diagramQuickStyle" Target="../diagrams/quickStyle6.xml"/><Relationship Id="rId11" Type="http://schemas.microsoft.com/office/2007/relationships/diagramDrawing" Target="../diagrams/drawing2.xml"/><Relationship Id="rId24" Type="http://schemas.openxmlformats.org/officeDocument/2006/relationships/diagramQuickStyle" Target="../diagrams/quickStyle5.xml"/><Relationship Id="rId32" Type="http://schemas.openxmlformats.org/officeDocument/2006/relationships/image" Target="../media/image5.png"/><Relationship Id="rId37" Type="http://schemas.microsoft.com/office/2007/relationships/diagramDrawing" Target="../diagrams/drawing7.xml"/><Relationship Id="rId40" Type="http://schemas.openxmlformats.org/officeDocument/2006/relationships/diagramQuickStyle" Target="../diagrams/quickStyle8.xml"/><Relationship Id="rId45" Type="http://schemas.openxmlformats.org/officeDocument/2006/relationships/diagramQuickStyle" Target="../diagrams/quickStyle9.xml"/><Relationship Id="rId53" Type="http://schemas.openxmlformats.org/officeDocument/2006/relationships/diagramData" Target="../diagrams/data11.xml"/><Relationship Id="rId58" Type="http://schemas.openxmlformats.org/officeDocument/2006/relationships/diagramData" Target="../diagrams/data12.xml"/><Relationship Id="rId5" Type="http://schemas.openxmlformats.org/officeDocument/2006/relationships/diagramColors" Target="../diagrams/colors1.xml"/><Relationship Id="rId61" Type="http://schemas.openxmlformats.org/officeDocument/2006/relationships/diagramColors" Target="../diagrams/colors12.xml"/><Relationship Id="rId19" Type="http://schemas.openxmlformats.org/officeDocument/2006/relationships/diagramQuickStyle" Target="../diagrams/quickStyle4.xml"/><Relationship Id="rId14" Type="http://schemas.openxmlformats.org/officeDocument/2006/relationships/diagramQuickStyle" Target="../diagrams/quickStyle3.xml"/><Relationship Id="rId22" Type="http://schemas.openxmlformats.org/officeDocument/2006/relationships/diagramData" Target="../diagrams/data5.xml"/><Relationship Id="rId27" Type="http://schemas.openxmlformats.org/officeDocument/2006/relationships/diagramData" Target="../diagrams/data6.xml"/><Relationship Id="rId30" Type="http://schemas.openxmlformats.org/officeDocument/2006/relationships/diagramColors" Target="../diagrams/colors6.xml"/><Relationship Id="rId35" Type="http://schemas.openxmlformats.org/officeDocument/2006/relationships/diagramQuickStyle" Target="../diagrams/quickStyle7.xml"/><Relationship Id="rId43" Type="http://schemas.openxmlformats.org/officeDocument/2006/relationships/diagramData" Target="../diagrams/data9.xml"/><Relationship Id="rId48" Type="http://schemas.openxmlformats.org/officeDocument/2006/relationships/diagramData" Target="../diagrams/data10.xml"/><Relationship Id="rId56" Type="http://schemas.openxmlformats.org/officeDocument/2006/relationships/diagramColors" Target="../diagrams/colors11.xml"/><Relationship Id="rId8" Type="http://schemas.openxmlformats.org/officeDocument/2006/relationships/diagramLayout" Target="../diagrams/layout2.xml"/><Relationship Id="rId51" Type="http://schemas.openxmlformats.org/officeDocument/2006/relationships/diagramColors" Target="../diagrams/colors10.xml"/><Relationship Id="rId3" Type="http://schemas.openxmlformats.org/officeDocument/2006/relationships/diagramLayout" Target="../diagrams/layout1.xml"/><Relationship Id="rId12" Type="http://schemas.openxmlformats.org/officeDocument/2006/relationships/diagramData" Target="../diagrams/data3.xml"/><Relationship Id="rId17" Type="http://schemas.openxmlformats.org/officeDocument/2006/relationships/diagramData" Target="../diagrams/data4.xml"/><Relationship Id="rId25" Type="http://schemas.openxmlformats.org/officeDocument/2006/relationships/diagramColors" Target="../diagrams/colors5.xml"/><Relationship Id="rId33" Type="http://schemas.openxmlformats.org/officeDocument/2006/relationships/diagramData" Target="../diagrams/data7.xml"/><Relationship Id="rId38" Type="http://schemas.openxmlformats.org/officeDocument/2006/relationships/diagramData" Target="../diagrams/data8.xml"/><Relationship Id="rId46" Type="http://schemas.openxmlformats.org/officeDocument/2006/relationships/diagramColors" Target="../diagrams/colors9.xml"/><Relationship Id="rId59" Type="http://schemas.openxmlformats.org/officeDocument/2006/relationships/diagramLayout" Target="../diagrams/layout12.xml"/><Relationship Id="rId20" Type="http://schemas.openxmlformats.org/officeDocument/2006/relationships/diagramColors" Target="../diagrams/colors4.xml"/><Relationship Id="rId41" Type="http://schemas.openxmlformats.org/officeDocument/2006/relationships/diagramColors" Target="../diagrams/colors8.xml"/><Relationship Id="rId54" Type="http://schemas.openxmlformats.org/officeDocument/2006/relationships/diagramLayout" Target="../diagrams/layout11.xml"/><Relationship Id="rId62" Type="http://schemas.microsoft.com/office/2007/relationships/diagramDrawing" Target="../diagrams/drawing12.xml"/><Relationship Id="rId1" Type="http://schemas.openxmlformats.org/officeDocument/2006/relationships/image" Target="../media/image1.jpg"/><Relationship Id="rId6" Type="http://schemas.microsoft.com/office/2007/relationships/diagramDrawing" Target="../diagrams/drawing1.xml"/><Relationship Id="rId15" Type="http://schemas.openxmlformats.org/officeDocument/2006/relationships/diagramColors" Target="../diagrams/colors3.xml"/><Relationship Id="rId23" Type="http://schemas.openxmlformats.org/officeDocument/2006/relationships/diagramLayout" Target="../diagrams/layout5.xml"/><Relationship Id="rId28" Type="http://schemas.openxmlformats.org/officeDocument/2006/relationships/diagramLayout" Target="../diagrams/layout6.xml"/><Relationship Id="rId36" Type="http://schemas.openxmlformats.org/officeDocument/2006/relationships/diagramColors" Target="../diagrams/colors7.xml"/><Relationship Id="rId49" Type="http://schemas.openxmlformats.org/officeDocument/2006/relationships/diagramLayout" Target="../diagrams/layout10.xml"/><Relationship Id="rId57" Type="http://schemas.microsoft.com/office/2007/relationships/diagramDrawing" Target="../diagrams/drawing11.xml"/><Relationship Id="rId10" Type="http://schemas.openxmlformats.org/officeDocument/2006/relationships/diagramColors" Target="../diagrams/colors2.xml"/><Relationship Id="rId31" Type="http://schemas.microsoft.com/office/2007/relationships/diagramDrawing" Target="../diagrams/drawing6.xml"/><Relationship Id="rId44" Type="http://schemas.openxmlformats.org/officeDocument/2006/relationships/diagramLayout" Target="../diagrams/layout9.xml"/><Relationship Id="rId52" Type="http://schemas.microsoft.com/office/2007/relationships/diagramDrawing" Target="../diagrams/drawing10.xml"/><Relationship Id="rId60" Type="http://schemas.openxmlformats.org/officeDocument/2006/relationships/diagramQuickStyle" Target="../diagrams/quickStyle12.xml"/><Relationship Id="rId4" Type="http://schemas.openxmlformats.org/officeDocument/2006/relationships/diagramQuickStyle" Target="../diagrams/quickStyle1.xml"/><Relationship Id="rId9" Type="http://schemas.openxmlformats.org/officeDocument/2006/relationships/diagramQuickStyle" Target="../diagrams/quickStyle2.xml"/></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17</xdr:col>
      <xdr:colOff>323112</xdr:colOff>
      <xdr:row>73</xdr:row>
      <xdr:rowOff>126253</xdr:rowOff>
    </xdr:from>
    <xdr:to>
      <xdr:col>28</xdr:col>
      <xdr:colOff>298660</xdr:colOff>
      <xdr:row>81</xdr:row>
      <xdr:rowOff>49381</xdr:rowOff>
    </xdr:to>
    <xdr:grpSp>
      <xdr:nvGrpSpPr>
        <xdr:cNvPr id="2" name="Group 1">
          <a:extLst>
            <a:ext uri="{FF2B5EF4-FFF2-40B4-BE49-F238E27FC236}">
              <a16:creationId xmlns:a16="http://schemas.microsoft.com/office/drawing/2014/main" id="{DC33EEE7-7B77-4649-B477-BBADB6BB34AE}"/>
            </a:ext>
          </a:extLst>
        </xdr:cNvPr>
        <xdr:cNvGrpSpPr/>
      </xdr:nvGrpSpPr>
      <xdr:grpSpPr>
        <a:xfrm>
          <a:off x="8566047" y="14065138"/>
          <a:ext cx="6151558" cy="1549998"/>
          <a:chOff x="676275" y="16478250"/>
          <a:chExt cx="8048790" cy="2365019"/>
        </a:xfrm>
      </xdr:grpSpPr>
      <xdr:sp macro="" textlink="">
        <xdr:nvSpPr>
          <xdr:cNvPr id="4" name="TextBox 3">
            <a:extLst>
              <a:ext uri="{FF2B5EF4-FFF2-40B4-BE49-F238E27FC236}">
                <a16:creationId xmlns:a16="http://schemas.microsoft.com/office/drawing/2014/main" id="{AD114EFB-2EDA-4326-9F64-F34764FAEB3B}"/>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08F20057-E97E-4B1E-8FA3-CC327AAB5E68}"/>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EEB8A6BC-41EB-4E1F-B8C5-DE2E5A15132F}"/>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667A1648-02F3-43A8-8380-B55085AA3910}"/>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E5B429DF-E5CC-43D0-9660-94A9988CB991}"/>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editAs="oneCell">
    <xdr:from>
      <xdr:col>11</xdr:col>
      <xdr:colOff>236220</xdr:colOff>
      <xdr:row>3</xdr:row>
      <xdr:rowOff>77239</xdr:rowOff>
    </xdr:from>
    <xdr:to>
      <xdr:col>25</xdr:col>
      <xdr:colOff>474345</xdr:colOff>
      <xdr:row>24</xdr:row>
      <xdr:rowOff>129680</xdr:rowOff>
    </xdr:to>
    <xdr:pic>
      <xdr:nvPicPr>
        <xdr:cNvPr id="10" name="Picture 9">
          <a:extLst>
            <a:ext uri="{FF2B5EF4-FFF2-40B4-BE49-F238E27FC236}">
              <a16:creationId xmlns:a16="http://schemas.microsoft.com/office/drawing/2014/main" id="{66C910DB-56FA-4E0E-9D60-4754C4CD7B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17845" y="648739"/>
          <a:ext cx="6917055" cy="4047226"/>
        </a:xfrm>
        <a:prstGeom prst="rect">
          <a:avLst/>
        </a:prstGeom>
      </xdr:spPr>
    </xdr:pic>
    <xdr:clientData/>
  </xdr:twoCellAnchor>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B03C57AD-37D7-4A96-AEAA-3245931ACD59}"/>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29" name="Diagram 28">
          <a:extLst>
            <a:ext uri="{FF2B5EF4-FFF2-40B4-BE49-F238E27FC236}">
              <a16:creationId xmlns:a16="http://schemas.microsoft.com/office/drawing/2014/main" id="{E01F3487-A97C-4389-9B10-15B8A81544E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0" name="Diagram 29">
          <a:extLst>
            <a:ext uri="{FF2B5EF4-FFF2-40B4-BE49-F238E27FC236}">
              <a16:creationId xmlns:a16="http://schemas.microsoft.com/office/drawing/2014/main" id="{6E6A1D80-1908-4232-9F81-6BCEA0B1CD3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 r:lo="rId8" r:qs="rId9" r:cs="rId10"/>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2B1062CA-25C7-4B72-B683-98D1F016B76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2" r:lo="rId13" r:qs="rId14" r:cs="rId15"/>
        </a:graphicData>
      </a:graphic>
    </xdr:graphicFrame>
    <xdr:clientData/>
  </xdr:twoCellAnchor>
  <xdr:twoCellAnchor>
    <xdr:from>
      <xdr:col>16</xdr:col>
      <xdr:colOff>320675</xdr:colOff>
      <xdr:row>70</xdr:row>
      <xdr:rowOff>58027</xdr:rowOff>
    </xdr:from>
    <xdr:to>
      <xdr:col>28</xdr:col>
      <xdr:colOff>359156</xdr:colOff>
      <xdr:row>81</xdr:row>
      <xdr:rowOff>65043</xdr:rowOff>
    </xdr:to>
    <xdr:grpSp>
      <xdr:nvGrpSpPr>
        <xdr:cNvPr id="3" name="Group 2">
          <a:extLst>
            <a:ext uri="{FF2B5EF4-FFF2-40B4-BE49-F238E27FC236}">
              <a16:creationId xmlns:a16="http://schemas.microsoft.com/office/drawing/2014/main" id="{66E4D0B5-1B5F-4D56-81DD-AF64E85EED9B}"/>
            </a:ext>
          </a:extLst>
        </xdr:cNvPr>
        <xdr:cNvGrpSpPr/>
      </xdr:nvGrpSpPr>
      <xdr:grpSpPr>
        <a:xfrm>
          <a:off x="8087360" y="13417792"/>
          <a:ext cx="6696456" cy="2209196"/>
          <a:chOff x="49764" y="15486396"/>
          <a:chExt cx="8675301" cy="3356873"/>
        </a:xfrm>
      </xdr:grpSpPr>
      <xdr:sp macro="" textlink="">
        <xdr:nvSpPr>
          <xdr:cNvPr id="32" name="TextBox 31">
            <a:extLst>
              <a:ext uri="{FF2B5EF4-FFF2-40B4-BE49-F238E27FC236}">
                <a16:creationId xmlns:a16="http://schemas.microsoft.com/office/drawing/2014/main" id="{8DBB5792-C903-29AA-F594-CC350F1E8812}"/>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3" name="TextBox 32">
            <a:extLst>
              <a:ext uri="{FF2B5EF4-FFF2-40B4-BE49-F238E27FC236}">
                <a16:creationId xmlns:a16="http://schemas.microsoft.com/office/drawing/2014/main" id="{3012C9BE-81BA-6A98-A86F-C341DDDAD4AE}"/>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4" name="TextBox 33">
            <a:extLst>
              <a:ext uri="{FF2B5EF4-FFF2-40B4-BE49-F238E27FC236}">
                <a16:creationId xmlns:a16="http://schemas.microsoft.com/office/drawing/2014/main" id="{97FE97DB-741C-D24B-7037-F3F4B27E3009}"/>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5" name="TextBox 34">
            <a:extLst>
              <a:ext uri="{FF2B5EF4-FFF2-40B4-BE49-F238E27FC236}">
                <a16:creationId xmlns:a16="http://schemas.microsoft.com/office/drawing/2014/main" id="{1789707E-D57B-274A-6766-DA42CF8E6A61}"/>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36" name="TextBox 35">
            <a:extLst>
              <a:ext uri="{FF2B5EF4-FFF2-40B4-BE49-F238E27FC236}">
                <a16:creationId xmlns:a16="http://schemas.microsoft.com/office/drawing/2014/main" id="{4E1A6609-B26E-DEE4-5202-4E5D80F2D9EA}"/>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7" name="TextBox 36">
            <a:extLst>
              <a:ext uri="{FF2B5EF4-FFF2-40B4-BE49-F238E27FC236}">
                <a16:creationId xmlns:a16="http://schemas.microsoft.com/office/drawing/2014/main" id="{7CD44F4F-34B0-85BB-4C67-0227EC035B89}"/>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oneCellAnchor>
    <xdr:from>
      <xdr:col>0</xdr:col>
      <xdr:colOff>110490</xdr:colOff>
      <xdr:row>14</xdr:row>
      <xdr:rowOff>19685</xdr:rowOff>
    </xdr:from>
    <xdr:ext cx="9062085" cy="4247515"/>
    <xdr:sp macro="" textlink="">
      <xdr:nvSpPr>
        <xdr:cNvPr id="38" name="TextBox 37">
          <a:extLst>
            <a:ext uri="{FF2B5EF4-FFF2-40B4-BE49-F238E27FC236}">
              <a16:creationId xmlns:a16="http://schemas.microsoft.com/office/drawing/2014/main" id="{941E6696-23DB-4846-B94C-60044FB11A9A}"/>
            </a:ext>
          </a:extLst>
        </xdr:cNvPr>
        <xdr:cNvSpPr txBox="1"/>
      </xdr:nvSpPr>
      <xdr:spPr>
        <a:xfrm>
          <a:off x="110490" y="2686685"/>
          <a:ext cx="9062085" cy="42475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39" name="Arrow: Chevron 38">
          <a:extLst>
            <a:ext uri="{FF2B5EF4-FFF2-40B4-BE49-F238E27FC236}">
              <a16:creationId xmlns:a16="http://schemas.microsoft.com/office/drawing/2014/main" id="{9017284E-C8DD-4297-93BB-4DB31642D295}"/>
            </a:ext>
          </a:extLst>
        </xdr:cNvPr>
        <xdr:cNvSpPr/>
      </xdr:nvSpPr>
      <xdr:spPr>
        <a:xfrm rot="5400000">
          <a:off x="4981097" y="12242575"/>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40" name="Straight Connector 39">
          <a:extLst>
            <a:ext uri="{FF2B5EF4-FFF2-40B4-BE49-F238E27FC236}">
              <a16:creationId xmlns:a16="http://schemas.microsoft.com/office/drawing/2014/main" id="{22D05F13-D1F6-4CA3-B30A-137A767709C4}"/>
            </a:ext>
          </a:extLst>
        </xdr:cNvPr>
        <xdr:cNvCxnSpPr/>
      </xdr:nvCxnSpPr>
      <xdr:spPr>
        <a:xfrm>
          <a:off x="30268" y="12487678"/>
          <a:ext cx="12620625" cy="1610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41" name="Arrow: Chevron 40">
          <a:extLst>
            <a:ext uri="{FF2B5EF4-FFF2-40B4-BE49-F238E27FC236}">
              <a16:creationId xmlns:a16="http://schemas.microsoft.com/office/drawing/2014/main" id="{A0A8C69C-5F3B-4781-90A3-A3D6C5B49D20}"/>
            </a:ext>
          </a:extLst>
        </xdr:cNvPr>
        <xdr:cNvSpPr/>
      </xdr:nvSpPr>
      <xdr:spPr>
        <a:xfrm>
          <a:off x="9363604" y="13952310"/>
          <a:ext cx="412434" cy="42672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42" name="TextBox 41">
          <a:extLst>
            <a:ext uri="{FF2B5EF4-FFF2-40B4-BE49-F238E27FC236}">
              <a16:creationId xmlns:a16="http://schemas.microsoft.com/office/drawing/2014/main" id="{122CB560-7044-4AB5-830C-737A6A38A315}"/>
            </a:ext>
          </a:extLst>
        </xdr:cNvPr>
        <xdr:cNvSpPr txBox="1"/>
      </xdr:nvSpPr>
      <xdr:spPr>
        <a:xfrm>
          <a:off x="9801383" y="13361703"/>
          <a:ext cx="287369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43" name="Diagram 42">
          <a:extLst>
            <a:ext uri="{FF2B5EF4-FFF2-40B4-BE49-F238E27FC236}">
              <a16:creationId xmlns:a16="http://schemas.microsoft.com/office/drawing/2014/main" id="{517B05AA-D014-4B82-9766-74A0B5F30EA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7" r:lo="rId18" r:qs="rId19" r:cs="rId20"/>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44" name="Diagram 43">
          <a:extLst>
            <a:ext uri="{FF2B5EF4-FFF2-40B4-BE49-F238E27FC236}">
              <a16:creationId xmlns:a16="http://schemas.microsoft.com/office/drawing/2014/main" id="{2A91B14E-6D8D-4F60-8768-6A414333523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2" r:lo="rId23" r:qs="rId24" r:cs="rId25"/>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45" name="Diagram 44">
          <a:extLst>
            <a:ext uri="{FF2B5EF4-FFF2-40B4-BE49-F238E27FC236}">
              <a16:creationId xmlns:a16="http://schemas.microsoft.com/office/drawing/2014/main" id="{4DB3F8DE-F257-400D-B717-C64A1270EEF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7" r:lo="rId28" r:qs="rId29" r:cs="rId30"/>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46" name="Oval 45">
          <a:extLst>
            <a:ext uri="{FF2B5EF4-FFF2-40B4-BE49-F238E27FC236}">
              <a16:creationId xmlns:a16="http://schemas.microsoft.com/office/drawing/2014/main" id="{6CB44CC0-CCA6-4764-8063-96BFCF8049A2}"/>
            </a:ext>
          </a:extLst>
        </xdr:cNvPr>
        <xdr:cNvSpPr/>
      </xdr:nvSpPr>
      <xdr:spPr>
        <a:xfrm>
          <a:off x="210820" y="12804564"/>
          <a:ext cx="1124797" cy="1109344"/>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161925</xdr:colOff>
      <xdr:row>72</xdr:row>
      <xdr:rowOff>103928</xdr:rowOff>
    </xdr:from>
    <xdr:to>
      <xdr:col>3</xdr:col>
      <xdr:colOff>202989</xdr:colOff>
      <xdr:row>78</xdr:row>
      <xdr:rowOff>66463</xdr:rowOff>
    </xdr:to>
    <xdr:sp macro="" textlink="">
      <xdr:nvSpPr>
        <xdr:cNvPr id="47" name="Oval 46">
          <a:extLst>
            <a:ext uri="{FF2B5EF4-FFF2-40B4-BE49-F238E27FC236}">
              <a16:creationId xmlns:a16="http://schemas.microsoft.com/office/drawing/2014/main" id="{6BC46431-3137-4DB8-A549-91765893ED9E}"/>
            </a:ext>
          </a:extLst>
        </xdr:cNvPr>
        <xdr:cNvSpPr/>
      </xdr:nvSpPr>
      <xdr:spPr>
        <a:xfrm>
          <a:off x="161925" y="13848503"/>
          <a:ext cx="1555539"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48" name="Oval 47">
          <a:extLst>
            <a:ext uri="{FF2B5EF4-FFF2-40B4-BE49-F238E27FC236}">
              <a16:creationId xmlns:a16="http://schemas.microsoft.com/office/drawing/2014/main" id="{FF4D78E4-44B5-4BF2-96DA-DD7DA24ED9BA}"/>
            </a:ext>
          </a:extLst>
        </xdr:cNvPr>
        <xdr:cNvSpPr/>
      </xdr:nvSpPr>
      <xdr:spPr>
        <a:xfrm>
          <a:off x="1191473" y="12813241"/>
          <a:ext cx="1211580" cy="112183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49" name="Oval 48">
          <a:extLst>
            <a:ext uri="{FF2B5EF4-FFF2-40B4-BE49-F238E27FC236}">
              <a16:creationId xmlns:a16="http://schemas.microsoft.com/office/drawing/2014/main" id="{44F2CE42-C09A-4650-845F-98A3B66E2B1B}"/>
            </a:ext>
          </a:extLst>
        </xdr:cNvPr>
        <xdr:cNvSpPr/>
      </xdr:nvSpPr>
      <xdr:spPr>
        <a:xfrm>
          <a:off x="1444625" y="13799395"/>
          <a:ext cx="1477857" cy="113813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50" name="Oval 49">
          <a:extLst>
            <a:ext uri="{FF2B5EF4-FFF2-40B4-BE49-F238E27FC236}">
              <a16:creationId xmlns:a16="http://schemas.microsoft.com/office/drawing/2014/main" id="{0AA1296D-A49D-4CEC-BAE2-A55D9FF9A85A}"/>
            </a:ext>
          </a:extLst>
        </xdr:cNvPr>
        <xdr:cNvSpPr/>
      </xdr:nvSpPr>
      <xdr:spPr>
        <a:xfrm>
          <a:off x="2095287" y="12813028"/>
          <a:ext cx="1472778" cy="108542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51" name="Oval 50">
          <a:extLst>
            <a:ext uri="{FF2B5EF4-FFF2-40B4-BE49-F238E27FC236}">
              <a16:creationId xmlns:a16="http://schemas.microsoft.com/office/drawing/2014/main" id="{37AF018D-54FF-4B25-A00D-C50BD19C2EB0}"/>
            </a:ext>
          </a:extLst>
        </xdr:cNvPr>
        <xdr:cNvSpPr/>
      </xdr:nvSpPr>
      <xdr:spPr>
        <a:xfrm>
          <a:off x="3411220" y="12808584"/>
          <a:ext cx="1233381" cy="1158241"/>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52" name="Oval 51">
          <a:extLst>
            <a:ext uri="{FF2B5EF4-FFF2-40B4-BE49-F238E27FC236}">
              <a16:creationId xmlns:a16="http://schemas.microsoft.com/office/drawing/2014/main" id="{8B1A7F19-1634-4249-9054-AF4C348B8312}"/>
            </a:ext>
          </a:extLst>
        </xdr:cNvPr>
        <xdr:cNvSpPr/>
      </xdr:nvSpPr>
      <xdr:spPr>
        <a:xfrm>
          <a:off x="2612601" y="13801302"/>
          <a:ext cx="1397001" cy="114109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53" name="Oval 52">
          <a:extLst>
            <a:ext uri="{FF2B5EF4-FFF2-40B4-BE49-F238E27FC236}">
              <a16:creationId xmlns:a16="http://schemas.microsoft.com/office/drawing/2014/main" id="{F6266026-1F5F-4297-9DEA-D238E5C3D9C7}"/>
            </a:ext>
          </a:extLst>
        </xdr:cNvPr>
        <xdr:cNvSpPr/>
      </xdr:nvSpPr>
      <xdr:spPr>
        <a:xfrm>
          <a:off x="3817197" y="13839825"/>
          <a:ext cx="1266190"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54" name="Oval 53">
          <a:extLst>
            <a:ext uri="{FF2B5EF4-FFF2-40B4-BE49-F238E27FC236}">
              <a16:creationId xmlns:a16="http://schemas.microsoft.com/office/drawing/2014/main" id="{870F0DF4-800E-4CA7-A174-3C5EEB435BE6}"/>
            </a:ext>
          </a:extLst>
        </xdr:cNvPr>
        <xdr:cNvSpPr/>
      </xdr:nvSpPr>
      <xdr:spPr>
        <a:xfrm>
          <a:off x="4429126" y="12802658"/>
          <a:ext cx="1276772"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55" name="Oval 54">
          <a:extLst>
            <a:ext uri="{FF2B5EF4-FFF2-40B4-BE49-F238E27FC236}">
              <a16:creationId xmlns:a16="http://schemas.microsoft.com/office/drawing/2014/main" id="{5F715926-293F-44CB-B16C-564EBBA1DA48}"/>
            </a:ext>
          </a:extLst>
        </xdr:cNvPr>
        <xdr:cNvSpPr/>
      </xdr:nvSpPr>
      <xdr:spPr>
        <a:xfrm>
          <a:off x="4873626" y="13821623"/>
          <a:ext cx="1310428" cy="112670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56" name="Oval 55">
          <a:extLst>
            <a:ext uri="{FF2B5EF4-FFF2-40B4-BE49-F238E27FC236}">
              <a16:creationId xmlns:a16="http://schemas.microsoft.com/office/drawing/2014/main" id="{76E8C87C-910C-4879-B9C2-6269EFF93E45}"/>
            </a:ext>
          </a:extLst>
        </xdr:cNvPr>
        <xdr:cNvSpPr/>
      </xdr:nvSpPr>
      <xdr:spPr>
        <a:xfrm>
          <a:off x="5475817" y="12838218"/>
          <a:ext cx="114024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57" name="Oval 56">
          <a:extLst>
            <a:ext uri="{FF2B5EF4-FFF2-40B4-BE49-F238E27FC236}">
              <a16:creationId xmlns:a16="http://schemas.microsoft.com/office/drawing/2014/main" id="{834D50E4-8C4C-48C2-90E9-3B4ED5DB97A2}"/>
            </a:ext>
          </a:extLst>
        </xdr:cNvPr>
        <xdr:cNvSpPr/>
      </xdr:nvSpPr>
      <xdr:spPr>
        <a:xfrm>
          <a:off x="5971327" y="13821623"/>
          <a:ext cx="152696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58" name="Oval 57">
          <a:extLst>
            <a:ext uri="{FF2B5EF4-FFF2-40B4-BE49-F238E27FC236}">
              <a16:creationId xmlns:a16="http://schemas.microsoft.com/office/drawing/2014/main" id="{525E0B4A-E36D-47E9-95AF-160BBA21F801}"/>
            </a:ext>
          </a:extLst>
        </xdr:cNvPr>
        <xdr:cNvSpPr/>
      </xdr:nvSpPr>
      <xdr:spPr>
        <a:xfrm>
          <a:off x="6407150" y="12821919"/>
          <a:ext cx="117199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26</xdr:col>
      <xdr:colOff>16300</xdr:colOff>
      <xdr:row>25</xdr:row>
      <xdr:rowOff>1486</xdr:rowOff>
    </xdr:to>
    <xdr:pic>
      <xdr:nvPicPr>
        <xdr:cNvPr id="59" name="Picture 58">
          <a:extLst>
            <a:ext uri="{FF2B5EF4-FFF2-40B4-BE49-F238E27FC236}">
              <a16:creationId xmlns:a16="http://schemas.microsoft.com/office/drawing/2014/main" id="{CFFE6DD6-8182-42D1-8CD2-6B261F580E42}"/>
            </a:ext>
          </a:extLst>
        </xdr:cNvPr>
        <xdr:cNvPicPr>
          <a:picLocks noChangeAspect="1"/>
        </xdr:cNvPicPr>
      </xdr:nvPicPr>
      <xdr:blipFill>
        <a:blip xmlns:r="http://schemas.openxmlformats.org/officeDocument/2006/relationships" r:embed="rId32"/>
        <a:stretch>
          <a:fillRect/>
        </a:stretch>
      </xdr:blipFill>
      <xdr:spPr>
        <a:xfrm>
          <a:off x="3060913" y="174202"/>
          <a:ext cx="9585537" cy="4589784"/>
        </a:xfrm>
        <a:prstGeom prst="rect">
          <a:avLst/>
        </a:prstGeom>
        <a:ln>
          <a:noFill/>
        </a:ln>
        <a:effectLst>
          <a:softEdge rad="112500"/>
        </a:effectLst>
      </xdr:spPr>
    </xdr:pic>
    <xdr:clientData/>
  </xdr:twoCellAnchor>
  <xdr:twoCellAnchor>
    <xdr:from>
      <xdr:col>17</xdr:col>
      <xdr:colOff>325626</xdr:colOff>
      <xdr:row>73</xdr:row>
      <xdr:rowOff>66558</xdr:rowOff>
    </xdr:from>
    <xdr:to>
      <xdr:col>45</xdr:col>
      <xdr:colOff>715327</xdr:colOff>
      <xdr:row>87</xdr:row>
      <xdr:rowOff>169360</xdr:rowOff>
    </xdr:to>
    <xdr:grpSp>
      <xdr:nvGrpSpPr>
        <xdr:cNvPr id="9" name="Group 8">
          <a:extLst>
            <a:ext uri="{FF2B5EF4-FFF2-40B4-BE49-F238E27FC236}">
              <a16:creationId xmlns:a16="http://schemas.microsoft.com/office/drawing/2014/main" id="{15A05A96-0FAD-4163-91B6-3F8E2BCD32B2}"/>
            </a:ext>
          </a:extLst>
        </xdr:cNvPr>
        <xdr:cNvGrpSpPr/>
      </xdr:nvGrpSpPr>
      <xdr:grpSpPr>
        <a:xfrm>
          <a:off x="8560941" y="13999728"/>
          <a:ext cx="21794281" cy="2918392"/>
          <a:chOff x="676275" y="16478250"/>
          <a:chExt cx="28599224" cy="4548980"/>
        </a:xfrm>
      </xdr:grpSpPr>
      <xdr:graphicFrame macro="">
        <xdr:nvGraphicFramePr>
          <xdr:cNvPr id="11" name="Diagram 10">
            <a:extLst>
              <a:ext uri="{FF2B5EF4-FFF2-40B4-BE49-F238E27FC236}">
                <a16:creationId xmlns:a16="http://schemas.microsoft.com/office/drawing/2014/main" id="{3D034A6C-C09B-09D2-F141-D756BA5BA47F}"/>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33" r:lo="rId34" r:qs="rId35" r:cs="rId36"/>
          </a:graphicData>
        </a:graphic>
      </xdr:graphicFrame>
      <xdr:sp macro="" textlink="">
        <xdr:nvSpPr>
          <xdr:cNvPr id="13" name="TextBox 12">
            <a:extLst>
              <a:ext uri="{FF2B5EF4-FFF2-40B4-BE49-F238E27FC236}">
                <a16:creationId xmlns:a16="http://schemas.microsoft.com/office/drawing/2014/main" id="{9464B582-8A5E-69BC-92C5-C7E98ABEBEA4}"/>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4" name="TextBox 13">
            <a:extLst>
              <a:ext uri="{FF2B5EF4-FFF2-40B4-BE49-F238E27FC236}">
                <a16:creationId xmlns:a16="http://schemas.microsoft.com/office/drawing/2014/main" id="{455179F7-7D68-6920-282A-0E71819995B0}"/>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5" name="TextBox 14">
            <a:extLst>
              <a:ext uri="{FF2B5EF4-FFF2-40B4-BE49-F238E27FC236}">
                <a16:creationId xmlns:a16="http://schemas.microsoft.com/office/drawing/2014/main" id="{A9055CAD-9C41-8E6F-BF30-18C78C275969}"/>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16" name="TextBox 15">
            <a:extLst>
              <a:ext uri="{FF2B5EF4-FFF2-40B4-BE49-F238E27FC236}">
                <a16:creationId xmlns:a16="http://schemas.microsoft.com/office/drawing/2014/main" id="{A23BFE66-6185-7D6B-A724-2D23EFF690FA}"/>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17" name="TextBox 16">
            <a:extLst>
              <a:ext uri="{FF2B5EF4-FFF2-40B4-BE49-F238E27FC236}">
                <a16:creationId xmlns:a16="http://schemas.microsoft.com/office/drawing/2014/main" id="{A6EF5C4F-6B6F-3A1C-F887-D1CD5DB40594}"/>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8" name="Arrow: Chevron 17">
          <a:extLst>
            <a:ext uri="{FF2B5EF4-FFF2-40B4-BE49-F238E27FC236}">
              <a16:creationId xmlns:a16="http://schemas.microsoft.com/office/drawing/2014/main" id="{1AC606B9-1D39-439D-AEA9-1B42C24E31C3}"/>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19" name="Diagram 18">
          <a:extLst>
            <a:ext uri="{FF2B5EF4-FFF2-40B4-BE49-F238E27FC236}">
              <a16:creationId xmlns:a16="http://schemas.microsoft.com/office/drawing/2014/main" id="{D85D224E-A6BA-470B-B85B-2E4F1D6AFF7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8" r:lo="rId39" r:qs="rId40" r:cs="rId41"/>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20" name="Diagram 19">
          <a:extLst>
            <a:ext uri="{FF2B5EF4-FFF2-40B4-BE49-F238E27FC236}">
              <a16:creationId xmlns:a16="http://schemas.microsoft.com/office/drawing/2014/main" id="{993147F2-25F3-4A87-A0C4-16AC133BE12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3" r:lo="rId44" r:qs="rId45" r:cs="rId46"/>
        </a:graphicData>
      </a:graphic>
    </xdr:graphicFrame>
    <xdr:clientData/>
  </xdr:twoCellAnchor>
  <xdr:twoCellAnchor>
    <xdr:from>
      <xdr:col>17</xdr:col>
      <xdr:colOff>328028</xdr:colOff>
      <xdr:row>73</xdr:row>
      <xdr:rowOff>137025</xdr:rowOff>
    </xdr:from>
    <xdr:to>
      <xdr:col>28</xdr:col>
      <xdr:colOff>359156</xdr:colOff>
      <xdr:row>81</xdr:row>
      <xdr:rowOff>59327</xdr:rowOff>
    </xdr:to>
    <xdr:grpSp>
      <xdr:nvGrpSpPr>
        <xdr:cNvPr id="21" name="Group 20">
          <a:extLst>
            <a:ext uri="{FF2B5EF4-FFF2-40B4-BE49-F238E27FC236}">
              <a16:creationId xmlns:a16="http://schemas.microsoft.com/office/drawing/2014/main" id="{AB0994A2-4B19-4008-AFF1-DA4EC92BC2F9}"/>
            </a:ext>
          </a:extLst>
        </xdr:cNvPr>
        <xdr:cNvGrpSpPr/>
      </xdr:nvGrpSpPr>
      <xdr:grpSpPr>
        <a:xfrm>
          <a:off x="8563343" y="14068290"/>
          <a:ext cx="6220473" cy="1551077"/>
          <a:chOff x="676275" y="16478250"/>
          <a:chExt cx="8048790" cy="2365019"/>
        </a:xfrm>
      </xdr:grpSpPr>
      <xdr:sp macro="" textlink="">
        <xdr:nvSpPr>
          <xdr:cNvPr id="22" name="TextBox 21">
            <a:extLst>
              <a:ext uri="{FF2B5EF4-FFF2-40B4-BE49-F238E27FC236}">
                <a16:creationId xmlns:a16="http://schemas.microsoft.com/office/drawing/2014/main" id="{0C7B3D48-5480-0D61-DCCD-35262CEF580F}"/>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3" name="TextBox 22">
            <a:extLst>
              <a:ext uri="{FF2B5EF4-FFF2-40B4-BE49-F238E27FC236}">
                <a16:creationId xmlns:a16="http://schemas.microsoft.com/office/drawing/2014/main" id="{E2E48ABA-45EC-C2CC-670E-B52B9E70FA75}"/>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4" name="TextBox 23">
            <a:extLst>
              <a:ext uri="{FF2B5EF4-FFF2-40B4-BE49-F238E27FC236}">
                <a16:creationId xmlns:a16="http://schemas.microsoft.com/office/drawing/2014/main" id="{DF2C4E39-3E1F-6968-232D-E4E0C608DA75}"/>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26" name="TextBox 25">
            <a:extLst>
              <a:ext uri="{FF2B5EF4-FFF2-40B4-BE49-F238E27FC236}">
                <a16:creationId xmlns:a16="http://schemas.microsoft.com/office/drawing/2014/main" id="{59B601E2-2DE7-BD10-1332-1B7EE1B78DE0}"/>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27" name="TextBox 26">
            <a:extLst>
              <a:ext uri="{FF2B5EF4-FFF2-40B4-BE49-F238E27FC236}">
                <a16:creationId xmlns:a16="http://schemas.microsoft.com/office/drawing/2014/main" id="{CD47EFC7-AB8E-0D26-3015-4F663A0A7EE9}"/>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61" name="Arrow: Chevron 60">
          <a:extLst>
            <a:ext uri="{FF2B5EF4-FFF2-40B4-BE49-F238E27FC236}">
              <a16:creationId xmlns:a16="http://schemas.microsoft.com/office/drawing/2014/main" id="{3D23C550-3E8C-413C-93F8-2664EC914A8B}"/>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62" name="Straight Connector 61">
          <a:extLst>
            <a:ext uri="{FF2B5EF4-FFF2-40B4-BE49-F238E27FC236}">
              <a16:creationId xmlns:a16="http://schemas.microsoft.com/office/drawing/2014/main" id="{428DCD28-A7E3-454E-A10A-0B73775928A3}"/>
            </a:ext>
          </a:extLst>
        </xdr:cNvPr>
        <xdr:cNvCxnSpPr/>
      </xdr:nvCxnSpPr>
      <xdr:spPr>
        <a:xfrm>
          <a:off x="32173" y="12489583"/>
          <a:ext cx="12527280" cy="1229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63" name="Arrow: Chevron 62">
          <a:extLst>
            <a:ext uri="{FF2B5EF4-FFF2-40B4-BE49-F238E27FC236}">
              <a16:creationId xmlns:a16="http://schemas.microsoft.com/office/drawing/2014/main" id="{3E9D1AC1-4686-43EA-8625-6FCE729EC8B5}"/>
            </a:ext>
          </a:extLst>
        </xdr:cNvPr>
        <xdr:cNvSpPr/>
      </xdr:nvSpPr>
      <xdr:spPr>
        <a:xfrm>
          <a:off x="9304549" y="13958025"/>
          <a:ext cx="406719" cy="42481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65" name="Diagram 64">
          <a:extLst>
            <a:ext uri="{FF2B5EF4-FFF2-40B4-BE49-F238E27FC236}">
              <a16:creationId xmlns:a16="http://schemas.microsoft.com/office/drawing/2014/main" id="{2A4B5DC4-496E-42C7-BA72-8221F19D4E4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8" r:lo="rId49" r:qs="rId50" r:cs="rId51"/>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66" name="Diagram 65">
          <a:extLst>
            <a:ext uri="{FF2B5EF4-FFF2-40B4-BE49-F238E27FC236}">
              <a16:creationId xmlns:a16="http://schemas.microsoft.com/office/drawing/2014/main" id="{3E189876-93E1-4217-AAC1-86543B1FD89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3" r:lo="rId54" r:qs="rId55" r:cs="rId56"/>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67" name="Diagram 66">
          <a:extLst>
            <a:ext uri="{FF2B5EF4-FFF2-40B4-BE49-F238E27FC236}">
              <a16:creationId xmlns:a16="http://schemas.microsoft.com/office/drawing/2014/main" id="{2C812E03-7CE1-4BA4-9136-D32C2781EE0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8" r:lo="rId59" r:qs="rId60" r:cs="rId61"/>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68" name="Oval 67">
          <a:extLst>
            <a:ext uri="{FF2B5EF4-FFF2-40B4-BE49-F238E27FC236}">
              <a16:creationId xmlns:a16="http://schemas.microsoft.com/office/drawing/2014/main" id="{B77503ED-0803-473A-B589-E630E06CB252}"/>
            </a:ext>
          </a:extLst>
        </xdr:cNvPr>
        <xdr:cNvSpPr/>
      </xdr:nvSpPr>
      <xdr:spPr>
        <a:xfrm>
          <a:off x="214630" y="12804564"/>
          <a:ext cx="1113367" cy="1115059"/>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69" name="Oval 68">
          <a:extLst>
            <a:ext uri="{FF2B5EF4-FFF2-40B4-BE49-F238E27FC236}">
              <a16:creationId xmlns:a16="http://schemas.microsoft.com/office/drawing/2014/main" id="{09935797-1C81-4604-BC2F-B30E6E1C80D5}"/>
            </a:ext>
          </a:extLst>
        </xdr:cNvPr>
        <xdr:cNvSpPr/>
      </xdr:nvSpPr>
      <xdr:spPr>
        <a:xfrm>
          <a:off x="190500" y="13852313"/>
          <a:ext cx="151934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70" name="Oval 69">
          <a:extLst>
            <a:ext uri="{FF2B5EF4-FFF2-40B4-BE49-F238E27FC236}">
              <a16:creationId xmlns:a16="http://schemas.microsoft.com/office/drawing/2014/main" id="{30DE69DB-6797-475A-8821-EC0C2AFADE8C}"/>
            </a:ext>
          </a:extLst>
        </xdr:cNvPr>
        <xdr:cNvSpPr/>
      </xdr:nvSpPr>
      <xdr:spPr>
        <a:xfrm>
          <a:off x="1189568" y="12818956"/>
          <a:ext cx="1205865" cy="111802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71" name="Oval 70">
          <a:extLst>
            <a:ext uri="{FF2B5EF4-FFF2-40B4-BE49-F238E27FC236}">
              <a16:creationId xmlns:a16="http://schemas.microsoft.com/office/drawing/2014/main" id="{87EA485E-CF5F-402B-A641-1421CD45D19F}"/>
            </a:ext>
          </a:extLst>
        </xdr:cNvPr>
        <xdr:cNvSpPr/>
      </xdr:nvSpPr>
      <xdr:spPr>
        <a:xfrm>
          <a:off x="1437005" y="13797490"/>
          <a:ext cx="1479762" cy="11400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72" name="Oval 71">
          <a:extLst>
            <a:ext uri="{FF2B5EF4-FFF2-40B4-BE49-F238E27FC236}">
              <a16:creationId xmlns:a16="http://schemas.microsoft.com/office/drawing/2014/main" id="{4E9C2628-8F84-4D5D-B6ED-1F48CCFE47FA}"/>
            </a:ext>
          </a:extLst>
        </xdr:cNvPr>
        <xdr:cNvSpPr/>
      </xdr:nvSpPr>
      <xdr:spPr>
        <a:xfrm>
          <a:off x="2087667" y="12811123"/>
          <a:ext cx="1467063" cy="10892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73" name="Oval 72">
          <a:extLst>
            <a:ext uri="{FF2B5EF4-FFF2-40B4-BE49-F238E27FC236}">
              <a16:creationId xmlns:a16="http://schemas.microsoft.com/office/drawing/2014/main" id="{A76CE9DD-6A06-4A65-8C27-4C58CBC77B33}"/>
            </a:ext>
          </a:extLst>
        </xdr:cNvPr>
        <xdr:cNvSpPr/>
      </xdr:nvSpPr>
      <xdr:spPr>
        <a:xfrm>
          <a:off x="3399790" y="12814299"/>
          <a:ext cx="1221951" cy="1156336"/>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74" name="Oval 73">
          <a:extLst>
            <a:ext uri="{FF2B5EF4-FFF2-40B4-BE49-F238E27FC236}">
              <a16:creationId xmlns:a16="http://schemas.microsoft.com/office/drawing/2014/main" id="{41A3A25D-D8B4-44F7-9F45-7B0ACE894810}"/>
            </a:ext>
          </a:extLst>
        </xdr:cNvPr>
        <xdr:cNvSpPr/>
      </xdr:nvSpPr>
      <xdr:spPr>
        <a:xfrm>
          <a:off x="2601171" y="13807017"/>
          <a:ext cx="1383666" cy="113347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75" name="Oval 74">
          <a:extLst>
            <a:ext uri="{FF2B5EF4-FFF2-40B4-BE49-F238E27FC236}">
              <a16:creationId xmlns:a16="http://schemas.microsoft.com/office/drawing/2014/main" id="{C58A3121-4CF3-47BD-AE72-FD007FA04999}"/>
            </a:ext>
          </a:extLst>
        </xdr:cNvPr>
        <xdr:cNvSpPr/>
      </xdr:nvSpPr>
      <xdr:spPr>
        <a:xfrm>
          <a:off x="3800052" y="13837920"/>
          <a:ext cx="1256665"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76" name="Oval 75">
          <a:extLst>
            <a:ext uri="{FF2B5EF4-FFF2-40B4-BE49-F238E27FC236}">
              <a16:creationId xmlns:a16="http://schemas.microsoft.com/office/drawing/2014/main" id="{9963FAB7-33BD-4295-9CC5-69DF93B4DBC9}"/>
            </a:ext>
          </a:extLst>
        </xdr:cNvPr>
        <xdr:cNvSpPr/>
      </xdr:nvSpPr>
      <xdr:spPr>
        <a:xfrm>
          <a:off x="4404361" y="12802658"/>
          <a:ext cx="1272962"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Expanded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77" name="Oval 76">
          <a:extLst>
            <a:ext uri="{FF2B5EF4-FFF2-40B4-BE49-F238E27FC236}">
              <a16:creationId xmlns:a16="http://schemas.microsoft.com/office/drawing/2014/main" id="{EBB8DE72-0945-4C96-91C1-A47CCDA67C9B}"/>
            </a:ext>
          </a:extLst>
        </xdr:cNvPr>
        <xdr:cNvSpPr/>
      </xdr:nvSpPr>
      <xdr:spPr>
        <a:xfrm>
          <a:off x="4850766" y="13823528"/>
          <a:ext cx="1300903"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78" name="Oval 77">
          <a:extLst>
            <a:ext uri="{FF2B5EF4-FFF2-40B4-BE49-F238E27FC236}">
              <a16:creationId xmlns:a16="http://schemas.microsoft.com/office/drawing/2014/main" id="{38C871E4-CDB5-4E21-AB54-22D2E3D9AEA6}"/>
            </a:ext>
          </a:extLst>
        </xdr:cNvPr>
        <xdr:cNvSpPr/>
      </xdr:nvSpPr>
      <xdr:spPr>
        <a:xfrm>
          <a:off x="5439622" y="12838218"/>
          <a:ext cx="1140249"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79" name="Oval 78">
          <a:extLst>
            <a:ext uri="{FF2B5EF4-FFF2-40B4-BE49-F238E27FC236}">
              <a16:creationId xmlns:a16="http://schemas.microsoft.com/office/drawing/2014/main" id="{CA24FEA5-7831-4C0F-857B-A08EDD3F9618}"/>
            </a:ext>
          </a:extLst>
        </xdr:cNvPr>
        <xdr:cNvSpPr/>
      </xdr:nvSpPr>
      <xdr:spPr>
        <a:xfrm>
          <a:off x="5935132" y="13823528"/>
          <a:ext cx="151172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80" name="Oval 79">
          <a:extLst>
            <a:ext uri="{FF2B5EF4-FFF2-40B4-BE49-F238E27FC236}">
              <a16:creationId xmlns:a16="http://schemas.microsoft.com/office/drawing/2014/main" id="{73F7BAB7-8227-4151-856E-F74779DA2C84}"/>
            </a:ext>
          </a:extLst>
        </xdr:cNvPr>
        <xdr:cNvSpPr/>
      </xdr:nvSpPr>
      <xdr:spPr>
        <a:xfrm>
          <a:off x="6367145" y="12825729"/>
          <a:ext cx="1166284" cy="112098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160020</xdr:colOff>
      <xdr:row>5</xdr:row>
      <xdr:rowOff>141816</xdr:rowOff>
    </xdr:from>
    <xdr:to>
      <xdr:col>22</xdr:col>
      <xdr:colOff>320202</xdr:colOff>
      <xdr:row>38</xdr:row>
      <xdr:rowOff>136962</xdr:rowOff>
    </xdr:to>
    <xdr:pic>
      <xdr:nvPicPr>
        <xdr:cNvPr id="6" name="Picture 5">
          <a:extLst>
            <a:ext uri="{FF2B5EF4-FFF2-40B4-BE49-F238E27FC236}">
              <a16:creationId xmlns:a16="http://schemas.microsoft.com/office/drawing/2014/main" id="{014604E4-7793-496F-AC2C-1E8B9475CE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945" y="999066"/>
          <a:ext cx="10612917" cy="5649186"/>
        </a:xfrm>
        <a:prstGeom prst="rect">
          <a:avLst/>
        </a:prstGeom>
      </xdr:spPr>
    </xdr:pic>
    <xdr:clientData/>
  </xdr:twoCellAnchor>
  <xdr:twoCellAnchor>
    <xdr:from>
      <xdr:col>2</xdr:col>
      <xdr:colOff>390525</xdr:colOff>
      <xdr:row>10</xdr:row>
      <xdr:rowOff>28575</xdr:rowOff>
    </xdr:from>
    <xdr:to>
      <xdr:col>5</xdr:col>
      <xdr:colOff>219075</xdr:colOff>
      <xdr:row>13</xdr:row>
      <xdr:rowOff>9525</xdr:rowOff>
    </xdr:to>
    <xdr:sp macro="" textlink="">
      <xdr:nvSpPr>
        <xdr:cNvPr id="9" name="Rectangle 8">
          <a:extLst>
            <a:ext uri="{FF2B5EF4-FFF2-40B4-BE49-F238E27FC236}">
              <a16:creationId xmlns:a16="http://schemas.microsoft.com/office/drawing/2014/main" id="{218C2C44-9724-BDE5-E75C-D8B35022C4D1}"/>
            </a:ext>
          </a:extLst>
        </xdr:cNvPr>
        <xdr:cNvSpPr/>
      </xdr:nvSpPr>
      <xdr:spPr>
        <a:xfrm>
          <a:off x="1476375" y="1743075"/>
          <a:ext cx="1390650" cy="49530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196215</xdr:colOff>
      <xdr:row>6</xdr:row>
      <xdr:rowOff>125730</xdr:rowOff>
    </xdr:from>
    <xdr:to>
      <xdr:col>5</xdr:col>
      <xdr:colOff>208015</xdr:colOff>
      <xdr:row>14</xdr:row>
      <xdr:rowOff>2079</xdr:rowOff>
    </xdr:to>
    <xdr:pic>
      <xdr:nvPicPr>
        <xdr:cNvPr id="8" name="Picture 7">
          <a:extLst>
            <a:ext uri="{FF2B5EF4-FFF2-40B4-BE49-F238E27FC236}">
              <a16:creationId xmlns:a16="http://schemas.microsoft.com/office/drawing/2014/main" id="{035F7944-5260-4827-9DF6-B15BCF2BEE05}"/>
            </a:ext>
          </a:extLst>
        </xdr:cNvPr>
        <xdr:cNvPicPr>
          <a:picLocks noChangeAspect="1"/>
        </xdr:cNvPicPr>
      </xdr:nvPicPr>
      <xdr:blipFill>
        <a:blip xmlns:r="http://schemas.openxmlformats.org/officeDocument/2006/relationships" r:embed="rId2"/>
        <a:stretch>
          <a:fillRect/>
        </a:stretch>
      </xdr:blipFill>
      <xdr:spPr>
        <a:xfrm>
          <a:off x="196215" y="1154430"/>
          <a:ext cx="2673085" cy="1247949"/>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676275</xdr:colOff>
      <xdr:row>3</xdr:row>
      <xdr:rowOff>76200</xdr:rowOff>
    </xdr:from>
    <xdr:to>
      <xdr:col>2</xdr:col>
      <xdr:colOff>1343025</xdr:colOff>
      <xdr:row>3</xdr:row>
      <xdr:rowOff>76200</xdr:rowOff>
    </xdr:to>
    <xdr:sp macro="" textlink="">
      <xdr:nvSpPr>
        <xdr:cNvPr id="2" name="Line 1">
          <a:extLst>
            <a:ext uri="{FF2B5EF4-FFF2-40B4-BE49-F238E27FC236}">
              <a16:creationId xmlns:a16="http://schemas.microsoft.com/office/drawing/2014/main" id="{29BDF9C3-F3D9-48B4-AB95-465D82E34AD2}"/>
            </a:ext>
          </a:extLst>
        </xdr:cNvPr>
        <xdr:cNvSpPr>
          <a:spLocks noChangeShapeType="1"/>
        </xdr:cNvSpPr>
      </xdr:nvSpPr>
      <xdr:spPr bwMode="auto">
        <a:xfrm>
          <a:off x="1838325" y="762000"/>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676275</xdr:colOff>
      <xdr:row>3</xdr:row>
      <xdr:rowOff>76200</xdr:rowOff>
    </xdr:from>
    <xdr:to>
      <xdr:col>2</xdr:col>
      <xdr:colOff>1343025</xdr:colOff>
      <xdr:row>3</xdr:row>
      <xdr:rowOff>76200</xdr:rowOff>
    </xdr:to>
    <xdr:sp macro="" textlink="">
      <xdr:nvSpPr>
        <xdr:cNvPr id="3" name="Line 1">
          <a:extLst>
            <a:ext uri="{FF2B5EF4-FFF2-40B4-BE49-F238E27FC236}">
              <a16:creationId xmlns:a16="http://schemas.microsoft.com/office/drawing/2014/main" id="{366B1E10-353B-4192-B940-99183C325DD9}"/>
            </a:ext>
          </a:extLst>
        </xdr:cNvPr>
        <xdr:cNvSpPr>
          <a:spLocks noChangeShapeType="1"/>
        </xdr:cNvSpPr>
      </xdr:nvSpPr>
      <xdr:spPr bwMode="auto">
        <a:xfrm>
          <a:off x="1876425" y="771525"/>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Trans_Dev\TIP\2026-2030%20TIP-NOFA\2026-2030%20NOFA\EMPC\2024%20NIRPC%20NOFA%20Environmental%209.1.24.xlsx" TargetMode="External"/><Relationship Id="rId1" Type="http://schemas.openxmlformats.org/officeDocument/2006/relationships/externalLinkPath" Target="file:///\\FS01\Transportation\Trans_Dev\TIP\2026-2030%20TIP-NOFA\2026-2030%20NOFA\EMPC\2024%20NIRPC%20NOFA%20Environmental%209.1.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Programming Rules"/>
      <sheetName val="Funding Overview"/>
      <sheetName val="Program &amp; Project Types"/>
      <sheetName val="Application"/>
      <sheetName val="Des # Application"/>
      <sheetName val="Checklist"/>
    </sheetNames>
    <sheetDataSet>
      <sheetData sheetId="0"/>
      <sheetData sheetId="1"/>
      <sheetData sheetId="2"/>
      <sheetData sheetId="3"/>
      <sheetData sheetId="4">
        <row r="6">
          <cell r="S6"/>
        </row>
        <row r="57">
          <cell r="Y57"/>
          <cell r="Z57"/>
        </row>
        <row r="68">
          <cell r="Y68"/>
          <cell r="Z68"/>
        </row>
        <row r="73">
          <cell r="Y73"/>
          <cell r="Z73"/>
        </row>
        <row r="81">
          <cell r="Y81"/>
          <cell r="Z81"/>
        </row>
        <row r="82">
          <cell r="Y82"/>
          <cell r="Z82"/>
        </row>
        <row r="83">
          <cell r="Y83"/>
          <cell r="Z83"/>
        </row>
        <row r="84">
          <cell r="Y84"/>
          <cell r="Z84"/>
        </row>
        <row r="85">
          <cell r="Y85"/>
          <cell r="Z85"/>
        </row>
        <row r="86">
          <cell r="Y86"/>
          <cell r="Z86"/>
        </row>
        <row r="87">
          <cell r="Y87"/>
          <cell r="Z87"/>
        </row>
        <row r="88">
          <cell r="Y88"/>
          <cell r="Z88"/>
        </row>
        <row r="89">
          <cell r="Y89"/>
          <cell r="Z89"/>
        </row>
        <row r="90">
          <cell r="Y90"/>
          <cell r="Z90"/>
        </row>
        <row r="91">
          <cell r="Y91"/>
          <cell r="Z91"/>
        </row>
        <row r="92">
          <cell r="Y92"/>
          <cell r="Z92"/>
        </row>
        <row r="93">
          <cell r="Y93"/>
          <cell r="Z93"/>
        </row>
        <row r="94">
          <cell r="Y94"/>
          <cell r="Z94"/>
        </row>
        <row r="95">
          <cell r="Y95"/>
          <cell r="Z95"/>
        </row>
        <row r="96">
          <cell r="Y96"/>
          <cell r="Z96"/>
        </row>
        <row r="97">
          <cell r="Y97"/>
          <cell r="Z97"/>
        </row>
        <row r="99">
          <cell r="Y99"/>
          <cell r="Z99"/>
        </row>
        <row r="100">
          <cell r="Y100"/>
          <cell r="Z100"/>
        </row>
        <row r="101">
          <cell r="Y101"/>
          <cell r="Z101"/>
        </row>
        <row r="102">
          <cell r="Y102"/>
          <cell r="Z102"/>
        </row>
        <row r="103">
          <cell r="Y103"/>
          <cell r="Z103"/>
        </row>
        <row r="104">
          <cell r="Y104"/>
          <cell r="Z104"/>
        </row>
        <row r="105">
          <cell r="Y105"/>
          <cell r="Z105"/>
        </row>
        <row r="106">
          <cell r="Y106"/>
          <cell r="Z106"/>
        </row>
        <row r="107">
          <cell r="Y107"/>
          <cell r="Z107"/>
        </row>
        <row r="108">
          <cell r="Y108"/>
          <cell r="Z108"/>
        </row>
        <row r="109">
          <cell r="Y109"/>
          <cell r="Z109"/>
        </row>
        <row r="110">
          <cell r="Y110"/>
          <cell r="Z110"/>
        </row>
        <row r="112">
          <cell r="Y112"/>
          <cell r="Z112"/>
        </row>
        <row r="113">
          <cell r="Y113"/>
          <cell r="Z113"/>
        </row>
        <row r="114">
          <cell r="Y114"/>
          <cell r="Z114"/>
        </row>
        <row r="115">
          <cell r="Y115"/>
          <cell r="Z115"/>
        </row>
        <row r="116">
          <cell r="Y116"/>
          <cell r="Z116"/>
        </row>
        <row r="117">
          <cell r="Y117"/>
          <cell r="Z117"/>
        </row>
        <row r="118">
          <cell r="Y118"/>
          <cell r="Z118"/>
        </row>
        <row r="119">
          <cell r="Y119"/>
          <cell r="Z119"/>
        </row>
        <row r="120">
          <cell r="Y120"/>
          <cell r="Z120"/>
        </row>
        <row r="121">
          <cell r="Y121"/>
          <cell r="Z121"/>
        </row>
        <row r="128">
          <cell r="Y128"/>
          <cell r="Z128"/>
        </row>
        <row r="133">
          <cell r="Y133"/>
          <cell r="Z133"/>
        </row>
        <row r="139">
          <cell r="Y139"/>
          <cell r="Z139"/>
        </row>
      </sheetData>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Charles Bradsky" id="{F4DA3CA1-931A-47BB-9D61-CCECEDC09C58}" userId="S::cbradsky@nirpc.org::99fa32dc-fa84-4a25-a4c6-95a6930d1eb1" providerId="AD"/>
</personList>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20" dT="2026-09-08T17:44:16.68" personId="{F4DA3CA1-931A-47BB-9D61-CCECEDC09C58}" id="{AB34978F-C800-4AD2-A1F9-5176BEC2BA2A}">
    <text>Q:  do we need an application for Air Quality Education</text>
  </threadedComment>
  <threadedComment ref="M20" dT="2026-09-08T17:44:28.66" personId="{F4DA3CA1-931A-47BB-9D61-CCECEDC09C58}" id="{DD0375D3-ED24-4C24-8922-40D9D48D12BB}" parentId="{AB34978F-C800-4AD2-A1F9-5176BEC2BA2A}">
    <text>Yes</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3.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fhwa.dot.gov/environment/air_quality/cmaq/toolkit/index.cfm"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6.bin"/><Relationship Id="rId1" Type="http://schemas.openxmlformats.org/officeDocument/2006/relationships/hyperlink" Target="https://experience.arcgis.com/experience/0fbb899de58d4d30b0bcbec24461e29c"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gps-coordinates.net/gps-coordinates-converter" TargetMode="External"/><Relationship Id="rId1" Type="http://schemas.openxmlformats.org/officeDocument/2006/relationships/hyperlink" Target="mailto:cbradsky@nirpc.org"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rtip.nirpc.org/secure2/xtip_amend_menu.asp?amend_type=CF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4DCB3-4B6E-48A1-A3F9-E8AC1AB373D9}">
  <sheetPr>
    <tabColor theme="7"/>
  </sheetPr>
  <dimension ref="A1:AG137"/>
  <sheetViews>
    <sheetView showGridLines="0" showRowColHeaders="0" topLeftCell="A87" zoomScaleNormal="100" workbookViewId="0">
      <selection activeCell="Z117" sqref="Z117"/>
    </sheetView>
  </sheetViews>
  <sheetFormatPr defaultColWidth="10.6328125" defaultRowHeight="15"/>
  <cols>
    <col min="1" max="5" width="6" style="112" customWidth="1"/>
    <col min="6" max="25" width="5.6328125" style="112" customWidth="1"/>
    <col min="26" max="26" width="6.90625" style="112" customWidth="1"/>
    <col min="27" max="16384" width="10.6328125" style="112"/>
  </cols>
  <sheetData>
    <row r="1" spans="1:26">
      <c r="A1" s="473"/>
      <c r="B1" s="473"/>
      <c r="C1" s="473"/>
      <c r="D1" s="473"/>
      <c r="E1" s="473"/>
      <c r="F1" s="473"/>
      <c r="G1" s="473"/>
      <c r="H1" s="473"/>
      <c r="I1" s="473"/>
      <c r="J1" s="473"/>
      <c r="K1" s="473"/>
      <c r="L1" s="473"/>
      <c r="M1" s="473"/>
      <c r="N1" s="473"/>
      <c r="O1" s="473"/>
      <c r="P1" s="473"/>
      <c r="Q1" s="473"/>
      <c r="R1" s="473"/>
      <c r="S1" s="473"/>
      <c r="T1" s="473"/>
      <c r="U1" s="473"/>
      <c r="V1" s="473"/>
      <c r="W1" s="473"/>
      <c r="X1" s="473"/>
      <c r="Y1" s="473"/>
      <c r="Z1" s="473"/>
    </row>
    <row r="2" spans="1:26" ht="15" customHeight="1">
      <c r="A2" s="474"/>
      <c r="B2" s="474"/>
      <c r="C2" s="474"/>
      <c r="D2" s="474"/>
      <c r="E2" s="474"/>
      <c r="F2" s="474"/>
      <c r="G2" s="474"/>
      <c r="H2" s="474"/>
      <c r="I2" s="474"/>
      <c r="J2" s="474"/>
      <c r="K2" s="474"/>
      <c r="L2" s="474"/>
      <c r="M2" s="474"/>
      <c r="N2" s="474"/>
      <c r="O2" s="474"/>
      <c r="P2" s="474"/>
      <c r="Q2" s="474"/>
      <c r="R2" s="474"/>
      <c r="S2" s="474"/>
      <c r="T2" s="474"/>
      <c r="U2" s="474"/>
      <c r="V2" s="474"/>
      <c r="W2" s="474"/>
      <c r="X2" s="474"/>
      <c r="Y2" s="474"/>
      <c r="Z2" s="474"/>
    </row>
    <row r="3" spans="1:26" ht="15" customHeight="1">
      <c r="A3" s="474"/>
      <c r="B3" s="474"/>
      <c r="C3" s="474"/>
      <c r="D3" s="474"/>
      <c r="E3" s="474"/>
      <c r="F3" s="474"/>
      <c r="G3" s="474"/>
      <c r="H3" s="474"/>
      <c r="I3" s="474"/>
      <c r="J3" s="474"/>
      <c r="K3" s="474"/>
      <c r="L3" s="474"/>
      <c r="M3" s="474"/>
      <c r="N3" s="474"/>
      <c r="O3" s="474"/>
      <c r="P3" s="474"/>
      <c r="Q3" s="474"/>
      <c r="R3" s="474"/>
      <c r="S3" s="474"/>
      <c r="T3" s="474"/>
      <c r="U3" s="474"/>
      <c r="V3" s="474"/>
      <c r="W3" s="474"/>
      <c r="X3" s="474"/>
      <c r="Y3" s="474"/>
      <c r="Z3" s="474"/>
    </row>
    <row r="4" spans="1:26" ht="15" customHeight="1">
      <c r="A4" s="474"/>
      <c r="B4" s="474"/>
      <c r="C4" s="474"/>
      <c r="D4" s="474"/>
      <c r="E4" s="474"/>
      <c r="F4" s="474"/>
      <c r="G4" s="474"/>
      <c r="H4" s="474"/>
      <c r="I4" s="474"/>
      <c r="J4" s="474"/>
      <c r="K4" s="474"/>
      <c r="L4" s="474"/>
      <c r="M4" s="474"/>
      <c r="N4" s="474"/>
      <c r="O4" s="474"/>
      <c r="P4" s="474"/>
      <c r="Q4" s="474"/>
      <c r="R4" s="474"/>
      <c r="S4" s="474"/>
      <c r="T4" s="474"/>
      <c r="U4" s="474"/>
      <c r="V4" s="474"/>
      <c r="W4" s="474"/>
      <c r="X4" s="474"/>
      <c r="Y4" s="474"/>
      <c r="Z4" s="474"/>
    </row>
    <row r="5" spans="1:26" ht="15" customHeight="1">
      <c r="A5" s="474"/>
      <c r="B5" s="474"/>
      <c r="C5" s="474"/>
      <c r="D5" s="474"/>
      <c r="E5" s="474"/>
      <c r="F5" s="474"/>
      <c r="G5" s="474"/>
      <c r="H5" s="474"/>
      <c r="I5" s="474"/>
      <c r="J5" s="474"/>
      <c r="K5" s="474"/>
      <c r="L5" s="474"/>
      <c r="M5" s="474"/>
      <c r="N5" s="474"/>
      <c r="O5" s="474"/>
      <c r="P5" s="474"/>
      <c r="Q5" s="474"/>
      <c r="R5" s="474"/>
      <c r="S5" s="474"/>
      <c r="T5" s="474"/>
      <c r="U5" s="474"/>
      <c r="V5" s="474"/>
      <c r="W5" s="474"/>
      <c r="X5" s="474"/>
      <c r="Y5" s="474"/>
      <c r="Z5" s="474"/>
    </row>
    <row r="6" spans="1:26" ht="15" customHeight="1">
      <c r="A6" s="474"/>
      <c r="B6" s="474"/>
      <c r="C6" s="474"/>
      <c r="D6" s="474"/>
      <c r="E6" s="474"/>
      <c r="F6" s="474"/>
      <c r="G6" s="474"/>
      <c r="H6" s="474"/>
      <c r="I6" s="474"/>
      <c r="J6" s="474"/>
      <c r="K6" s="474"/>
      <c r="L6" s="474"/>
      <c r="M6" s="474"/>
      <c r="N6" s="474"/>
      <c r="O6" s="474"/>
      <c r="P6" s="474"/>
      <c r="Q6" s="474"/>
      <c r="R6" s="474"/>
      <c r="S6" s="474"/>
      <c r="T6" s="474"/>
      <c r="U6" s="474"/>
      <c r="V6" s="474"/>
      <c r="W6" s="474"/>
      <c r="X6" s="474"/>
      <c r="Y6" s="474"/>
      <c r="Z6" s="474"/>
    </row>
    <row r="7" spans="1:26" ht="15" customHeight="1">
      <c r="A7" s="474"/>
      <c r="B7" s="474"/>
      <c r="C7" s="474"/>
      <c r="D7" s="474"/>
      <c r="E7" s="474"/>
      <c r="F7" s="474"/>
      <c r="G7" s="474"/>
      <c r="H7" s="474"/>
      <c r="I7" s="474"/>
      <c r="J7" s="474"/>
      <c r="K7" s="474"/>
      <c r="L7" s="474"/>
      <c r="M7" s="474"/>
      <c r="N7" s="474"/>
      <c r="O7" s="474"/>
      <c r="P7" s="474"/>
      <c r="Q7" s="474"/>
      <c r="R7" s="474"/>
      <c r="S7" s="474"/>
      <c r="T7" s="474"/>
      <c r="U7" s="474"/>
      <c r="V7" s="474"/>
      <c r="W7" s="474"/>
      <c r="X7" s="474"/>
      <c r="Y7" s="474"/>
      <c r="Z7" s="474"/>
    </row>
    <row r="8" spans="1:26" ht="15" customHeight="1">
      <c r="A8" s="474"/>
      <c r="B8" s="474"/>
      <c r="C8" s="474"/>
      <c r="D8" s="474"/>
      <c r="E8" s="474"/>
      <c r="F8" s="474"/>
      <c r="G8" s="474"/>
      <c r="H8" s="474"/>
      <c r="I8" s="474"/>
      <c r="J8" s="474"/>
      <c r="K8" s="474"/>
      <c r="L8" s="474"/>
      <c r="M8" s="474"/>
      <c r="N8" s="474"/>
      <c r="O8" s="474"/>
      <c r="P8" s="474"/>
      <c r="Q8" s="474"/>
      <c r="R8" s="474"/>
      <c r="S8" s="474"/>
      <c r="T8" s="474"/>
      <c r="U8" s="474"/>
      <c r="V8" s="474"/>
      <c r="W8" s="474"/>
      <c r="X8" s="474"/>
      <c r="Y8" s="474"/>
      <c r="Z8" s="474"/>
    </row>
    <row r="9" spans="1:26" ht="15" customHeight="1">
      <c r="A9" s="474"/>
      <c r="B9" s="474"/>
      <c r="C9" s="474"/>
      <c r="D9" s="474"/>
      <c r="E9" s="474"/>
      <c r="F9" s="474"/>
      <c r="G9" s="474"/>
      <c r="H9" s="474"/>
      <c r="I9" s="474"/>
      <c r="J9" s="474"/>
      <c r="K9" s="474"/>
      <c r="L9" s="474"/>
      <c r="M9" s="474"/>
      <c r="N9" s="474"/>
      <c r="O9" s="474"/>
      <c r="P9" s="474"/>
      <c r="Q9" s="474"/>
      <c r="R9" s="474"/>
      <c r="S9" s="474"/>
      <c r="T9" s="474"/>
      <c r="U9" s="474"/>
      <c r="V9" s="474"/>
      <c r="W9" s="474"/>
      <c r="X9" s="474"/>
      <c r="Y9" s="474"/>
      <c r="Z9" s="474"/>
    </row>
    <row r="10" spans="1:26" ht="15" customHeight="1">
      <c r="A10" s="474"/>
      <c r="B10" s="474"/>
      <c r="C10" s="474"/>
      <c r="D10" s="474"/>
      <c r="E10" s="474"/>
      <c r="F10" s="474"/>
      <c r="G10" s="474"/>
      <c r="H10" s="474"/>
      <c r="I10" s="474"/>
      <c r="J10" s="474"/>
      <c r="K10" s="474"/>
      <c r="L10" s="474"/>
      <c r="M10" s="474"/>
      <c r="N10" s="474"/>
      <c r="O10" s="474"/>
      <c r="P10" s="474"/>
      <c r="Q10" s="474"/>
      <c r="R10" s="474"/>
      <c r="S10" s="474"/>
      <c r="T10" s="474"/>
      <c r="U10" s="474"/>
      <c r="V10" s="474"/>
      <c r="W10" s="474"/>
      <c r="X10" s="474"/>
      <c r="Y10" s="474"/>
      <c r="Z10" s="474"/>
    </row>
    <row r="11" spans="1:26" ht="15" customHeight="1">
      <c r="A11" s="474"/>
      <c r="B11" s="474"/>
      <c r="C11" s="474"/>
      <c r="D11" s="474"/>
      <c r="E11" s="474"/>
      <c r="F11" s="474"/>
      <c r="G11" s="474"/>
      <c r="H11" s="474"/>
      <c r="I11" s="474"/>
      <c r="J11" s="474"/>
      <c r="K11" s="474"/>
      <c r="L11" s="474"/>
      <c r="M11" s="474"/>
      <c r="N11" s="474"/>
      <c r="O11" s="474"/>
      <c r="P11" s="474"/>
      <c r="Q11" s="474"/>
      <c r="R11" s="474"/>
      <c r="S11" s="474"/>
      <c r="T11" s="474"/>
      <c r="U11" s="474"/>
      <c r="V11" s="474"/>
      <c r="W11" s="474"/>
      <c r="X11" s="474"/>
      <c r="Y11" s="474"/>
      <c r="Z11" s="474"/>
    </row>
    <row r="12" spans="1:26" ht="15" customHeight="1">
      <c r="A12" s="474"/>
      <c r="B12" s="474"/>
      <c r="C12" s="474"/>
      <c r="D12" s="474"/>
      <c r="E12" s="474"/>
      <c r="F12" s="474"/>
      <c r="G12" s="474"/>
      <c r="H12" s="474"/>
      <c r="I12" s="474"/>
      <c r="J12" s="474"/>
      <c r="K12" s="474"/>
      <c r="L12" s="474"/>
      <c r="M12" s="474"/>
      <c r="N12" s="474"/>
      <c r="O12" s="474"/>
      <c r="P12" s="474"/>
      <c r="Q12" s="474"/>
      <c r="R12" s="474"/>
      <c r="S12" s="474"/>
      <c r="T12" s="474"/>
      <c r="U12" s="474"/>
      <c r="V12" s="474"/>
      <c r="W12" s="474"/>
      <c r="X12" s="474"/>
      <c r="Y12" s="474"/>
      <c r="Z12" s="474"/>
    </row>
    <row r="13" spans="1:26" ht="15" customHeight="1">
      <c r="A13" s="474"/>
      <c r="B13" s="474"/>
      <c r="C13" s="474"/>
      <c r="D13" s="474"/>
      <c r="E13" s="474"/>
      <c r="F13" s="474"/>
      <c r="G13" s="474"/>
      <c r="H13" s="474"/>
      <c r="I13" s="474"/>
      <c r="J13" s="474"/>
      <c r="K13" s="474"/>
      <c r="L13" s="474"/>
      <c r="M13" s="474"/>
      <c r="N13" s="474"/>
      <c r="O13" s="474"/>
      <c r="P13" s="474"/>
      <c r="Q13" s="474"/>
      <c r="R13" s="474"/>
      <c r="S13" s="474"/>
      <c r="T13" s="474"/>
      <c r="U13" s="474"/>
      <c r="V13" s="474"/>
      <c r="W13" s="474"/>
      <c r="X13" s="474"/>
      <c r="Y13" s="474"/>
      <c r="Z13" s="474"/>
    </row>
    <row r="14" spans="1:26" ht="15" customHeight="1">
      <c r="A14" s="474"/>
      <c r="B14" s="474"/>
      <c r="C14" s="474"/>
      <c r="D14" s="474"/>
      <c r="E14" s="474"/>
      <c r="F14" s="474"/>
      <c r="G14" s="474"/>
      <c r="H14" s="474"/>
      <c r="I14" s="474"/>
      <c r="J14" s="474"/>
      <c r="K14" s="474"/>
      <c r="L14" s="474"/>
      <c r="M14" s="474"/>
      <c r="N14" s="474"/>
      <c r="O14" s="474"/>
      <c r="P14" s="474"/>
      <c r="Q14" s="474"/>
      <c r="R14" s="474"/>
      <c r="S14" s="474"/>
      <c r="T14" s="474"/>
      <c r="U14" s="474"/>
      <c r="V14" s="474"/>
      <c r="W14" s="474"/>
      <c r="X14" s="474"/>
      <c r="Y14" s="474"/>
      <c r="Z14" s="474"/>
    </row>
    <row r="15" spans="1:26" ht="15" customHeight="1">
      <c r="A15" s="474"/>
      <c r="B15" s="474"/>
      <c r="C15" s="474"/>
      <c r="D15" s="474"/>
      <c r="E15" s="474"/>
      <c r="F15" s="474"/>
      <c r="G15" s="474"/>
      <c r="H15" s="474"/>
      <c r="I15" s="474"/>
      <c r="J15" s="474"/>
      <c r="K15" s="474"/>
      <c r="L15" s="474"/>
      <c r="M15" s="474"/>
      <c r="N15" s="474"/>
      <c r="O15" s="474"/>
      <c r="P15" s="474"/>
      <c r="Q15" s="474"/>
      <c r="R15" s="474"/>
      <c r="S15" s="474"/>
      <c r="T15" s="474"/>
      <c r="U15" s="474"/>
      <c r="V15" s="474"/>
      <c r="W15" s="474"/>
      <c r="X15" s="474"/>
      <c r="Y15" s="474"/>
      <c r="Z15" s="474"/>
    </row>
    <row r="16" spans="1:26" ht="15" customHeight="1">
      <c r="A16" s="474"/>
      <c r="B16" s="474"/>
      <c r="C16" s="474"/>
      <c r="D16" s="474"/>
      <c r="E16" s="474"/>
      <c r="F16" s="474"/>
      <c r="G16" s="474"/>
      <c r="H16" s="474"/>
      <c r="I16" s="474"/>
      <c r="J16" s="474"/>
      <c r="K16" s="474"/>
      <c r="L16" s="474"/>
      <c r="M16" s="474"/>
      <c r="N16" s="474"/>
      <c r="O16" s="474"/>
      <c r="P16" s="474"/>
      <c r="Q16" s="474"/>
      <c r="R16" s="474"/>
      <c r="S16" s="474"/>
      <c r="T16" s="474"/>
      <c r="U16" s="474"/>
      <c r="V16" s="474"/>
      <c r="W16" s="474"/>
      <c r="X16" s="474"/>
      <c r="Y16" s="474"/>
      <c r="Z16" s="474"/>
    </row>
    <row r="17" spans="1:32" ht="15" customHeight="1">
      <c r="A17" s="474"/>
      <c r="B17" s="474"/>
      <c r="C17" s="474"/>
      <c r="D17" s="474"/>
      <c r="E17" s="474"/>
      <c r="F17" s="474"/>
      <c r="G17" s="474"/>
      <c r="H17" s="474"/>
      <c r="I17" s="474"/>
      <c r="J17" s="474"/>
      <c r="K17" s="474"/>
      <c r="L17" s="474"/>
      <c r="M17" s="474"/>
      <c r="N17" s="474"/>
      <c r="O17" s="474"/>
      <c r="P17" s="474"/>
      <c r="Q17" s="474"/>
      <c r="R17" s="474"/>
      <c r="S17" s="474"/>
      <c r="T17" s="474"/>
      <c r="U17" s="474"/>
      <c r="V17" s="474"/>
      <c r="W17" s="474"/>
      <c r="X17" s="474"/>
      <c r="Y17" s="474"/>
      <c r="Z17" s="474"/>
    </row>
    <row r="18" spans="1:32" ht="15" customHeight="1">
      <c r="A18" s="474"/>
      <c r="B18" s="474"/>
      <c r="C18" s="474"/>
      <c r="D18" s="474"/>
      <c r="E18" s="474"/>
      <c r="F18" s="474"/>
      <c r="G18" s="474"/>
      <c r="H18" s="474"/>
      <c r="I18" s="474"/>
      <c r="J18" s="474"/>
      <c r="K18" s="474"/>
      <c r="L18" s="474"/>
      <c r="M18" s="474"/>
      <c r="N18" s="474"/>
      <c r="O18" s="474"/>
      <c r="P18" s="474"/>
      <c r="Q18" s="474"/>
      <c r="R18" s="474"/>
      <c r="S18" s="474"/>
      <c r="T18" s="474"/>
      <c r="U18" s="474"/>
      <c r="V18" s="474"/>
      <c r="W18" s="474"/>
      <c r="X18" s="474"/>
      <c r="Y18" s="474"/>
      <c r="Z18" s="474"/>
    </row>
    <row r="19" spans="1:32" ht="15" customHeight="1">
      <c r="A19" s="474"/>
      <c r="B19" s="474"/>
      <c r="C19" s="474"/>
      <c r="D19" s="474"/>
      <c r="E19" s="474"/>
      <c r="F19" s="474"/>
      <c r="G19" s="474"/>
      <c r="H19" s="474"/>
      <c r="I19" s="474"/>
      <c r="J19" s="474"/>
      <c r="K19" s="474"/>
      <c r="L19" s="474"/>
      <c r="M19" s="474"/>
      <c r="N19" s="474"/>
      <c r="O19" s="474"/>
      <c r="P19" s="474"/>
      <c r="Q19" s="474"/>
      <c r="R19" s="474"/>
      <c r="S19" s="474"/>
      <c r="T19" s="474"/>
      <c r="U19" s="474"/>
      <c r="V19" s="474"/>
      <c r="W19" s="474"/>
      <c r="X19" s="474"/>
      <c r="Y19" s="474"/>
      <c r="Z19" s="474"/>
      <c r="AF19" s="112" t="s">
        <v>0</v>
      </c>
    </row>
    <row r="20" spans="1:32" ht="15" customHeight="1">
      <c r="A20" s="474"/>
      <c r="B20" s="474"/>
      <c r="C20" s="474"/>
      <c r="D20" s="474"/>
      <c r="E20" s="474"/>
      <c r="F20" s="474"/>
      <c r="G20" s="474"/>
      <c r="H20" s="474"/>
      <c r="I20" s="474"/>
      <c r="J20" s="474"/>
      <c r="K20" s="474"/>
      <c r="L20" s="474"/>
      <c r="M20" s="474"/>
      <c r="N20" s="474"/>
      <c r="O20" s="474"/>
      <c r="P20" s="474"/>
      <c r="Q20" s="474"/>
      <c r="R20" s="474"/>
      <c r="S20" s="474"/>
      <c r="T20" s="474"/>
      <c r="U20" s="474"/>
      <c r="V20" s="474"/>
      <c r="W20" s="474"/>
      <c r="X20" s="474"/>
      <c r="Y20" s="474"/>
      <c r="Z20" s="474"/>
    </row>
    <row r="21" spans="1:32" ht="15" customHeight="1">
      <c r="A21" s="474"/>
      <c r="B21" s="474"/>
      <c r="C21" s="474"/>
      <c r="D21" s="474"/>
      <c r="E21" s="474"/>
      <c r="F21" s="474"/>
      <c r="G21" s="474"/>
      <c r="H21" s="474"/>
      <c r="I21" s="474"/>
      <c r="J21" s="474"/>
      <c r="K21" s="474"/>
      <c r="L21" s="474"/>
      <c r="M21" s="474"/>
      <c r="N21" s="474"/>
      <c r="O21" s="474"/>
      <c r="P21" s="474"/>
      <c r="Q21" s="474"/>
      <c r="R21" s="474"/>
      <c r="S21" s="474"/>
      <c r="T21" s="474"/>
      <c r="U21" s="474"/>
      <c r="V21" s="474"/>
      <c r="W21" s="474"/>
      <c r="X21" s="474"/>
      <c r="Y21" s="474"/>
      <c r="Z21" s="474"/>
    </row>
    <row r="22" spans="1:32" ht="15" customHeight="1">
      <c r="A22" s="474"/>
      <c r="B22" s="474"/>
      <c r="C22" s="474"/>
      <c r="D22" s="474"/>
      <c r="E22" s="474"/>
      <c r="F22" s="474"/>
      <c r="G22" s="474"/>
      <c r="H22" s="474"/>
      <c r="I22" s="474"/>
      <c r="J22" s="474"/>
      <c r="K22" s="474"/>
      <c r="L22" s="474"/>
      <c r="M22" s="474"/>
      <c r="N22" s="474"/>
      <c r="O22" s="474"/>
      <c r="P22" s="474"/>
      <c r="Q22" s="474"/>
      <c r="R22" s="474"/>
      <c r="S22" s="474"/>
      <c r="T22" s="474"/>
      <c r="U22" s="474"/>
      <c r="V22" s="474"/>
      <c r="W22" s="474"/>
      <c r="X22" s="474"/>
      <c r="Y22" s="474"/>
      <c r="Z22" s="474"/>
      <c r="AB22" s="421"/>
      <c r="AC22" s="421"/>
      <c r="AD22" s="421"/>
      <c r="AE22" s="421"/>
      <c r="AF22" s="181"/>
    </row>
    <row r="23" spans="1:32" ht="15" customHeight="1">
      <c r="A23" s="474"/>
      <c r="B23" s="474"/>
      <c r="C23" s="474"/>
      <c r="D23" s="474"/>
      <c r="E23" s="474"/>
      <c r="F23" s="474"/>
      <c r="G23" s="474"/>
      <c r="H23" s="474"/>
      <c r="I23" s="474"/>
      <c r="J23" s="474"/>
      <c r="K23" s="474"/>
      <c r="L23" s="474"/>
      <c r="M23" s="474"/>
      <c r="N23" s="474"/>
      <c r="O23" s="474"/>
      <c r="P23" s="474"/>
      <c r="Q23" s="474"/>
      <c r="R23" s="474"/>
      <c r="S23" s="474"/>
      <c r="T23" s="474"/>
      <c r="U23" s="474"/>
      <c r="V23" s="474"/>
      <c r="W23" s="474"/>
      <c r="X23" s="474"/>
      <c r="Y23" s="474"/>
      <c r="Z23" s="474"/>
      <c r="AB23" s="421"/>
      <c r="AC23" s="421"/>
      <c r="AD23" s="421"/>
      <c r="AE23" s="421"/>
      <c r="AF23" s="181"/>
    </row>
    <row r="24" spans="1:32" ht="15" customHeight="1">
      <c r="A24" s="474"/>
      <c r="B24" s="474"/>
      <c r="C24" s="474"/>
      <c r="D24" s="474"/>
      <c r="E24" s="474"/>
      <c r="F24" s="474"/>
      <c r="G24" s="474"/>
      <c r="H24" s="474"/>
      <c r="I24" s="474"/>
      <c r="J24" s="474"/>
      <c r="K24" s="474"/>
      <c r="L24" s="474"/>
      <c r="M24" s="474"/>
      <c r="N24" s="474"/>
      <c r="O24" s="474"/>
      <c r="P24" s="474"/>
      <c r="Q24" s="474"/>
      <c r="R24" s="474"/>
      <c r="S24" s="474"/>
      <c r="T24" s="474"/>
      <c r="U24" s="474"/>
      <c r="V24" s="474"/>
      <c r="W24" s="474"/>
      <c r="X24" s="474"/>
      <c r="Y24" s="474"/>
      <c r="Z24" s="474"/>
      <c r="AB24" s="421"/>
      <c r="AC24" s="421"/>
      <c r="AD24" s="421"/>
      <c r="AE24" s="421"/>
      <c r="AF24" s="181"/>
    </row>
    <row r="25" spans="1:32" ht="15" customHeight="1">
      <c r="A25" s="474"/>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B25" s="421"/>
      <c r="AC25" s="421"/>
      <c r="AD25" s="421"/>
      <c r="AE25" s="421"/>
      <c r="AF25" s="181"/>
    </row>
    <row r="26" spans="1:32" ht="15" customHeight="1">
      <c r="A26" s="474"/>
      <c r="B26" s="474"/>
      <c r="C26" s="474"/>
      <c r="D26" s="474"/>
      <c r="E26" s="474"/>
      <c r="F26" s="474"/>
      <c r="G26" s="474"/>
      <c r="H26" s="474"/>
      <c r="I26" s="474"/>
      <c r="J26" s="474"/>
      <c r="K26" s="474"/>
      <c r="L26" s="474"/>
      <c r="M26" s="474"/>
      <c r="N26" s="474"/>
      <c r="O26" s="474"/>
      <c r="P26" s="474"/>
      <c r="Q26" s="474"/>
      <c r="R26" s="474"/>
      <c r="S26" s="474"/>
      <c r="T26" s="474"/>
      <c r="U26" s="474"/>
      <c r="V26" s="474"/>
      <c r="W26" s="474"/>
      <c r="X26" s="474"/>
      <c r="Y26" s="474"/>
      <c r="Z26" s="474"/>
      <c r="AB26" s="181"/>
      <c r="AC26" s="181"/>
      <c r="AD26" s="181"/>
      <c r="AE26" s="181"/>
      <c r="AF26" s="181"/>
    </row>
    <row r="27" spans="1:32" ht="15" customHeight="1">
      <c r="A27" s="474"/>
      <c r="B27" s="474"/>
      <c r="C27" s="474"/>
      <c r="D27" s="474"/>
      <c r="E27" s="474"/>
      <c r="F27" s="474"/>
      <c r="G27" s="474"/>
      <c r="H27" s="474"/>
      <c r="I27" s="474"/>
      <c r="J27" s="474"/>
      <c r="K27" s="474"/>
      <c r="L27" s="474"/>
      <c r="M27" s="474"/>
      <c r="N27" s="474"/>
      <c r="O27" s="474"/>
      <c r="P27" s="474"/>
      <c r="Q27" s="474"/>
      <c r="R27" s="474"/>
      <c r="S27" s="474"/>
      <c r="T27" s="474"/>
      <c r="U27" s="474"/>
      <c r="V27" s="474"/>
      <c r="W27" s="474"/>
      <c r="X27" s="474"/>
      <c r="Y27" s="474"/>
      <c r="Z27" s="474"/>
      <c r="AB27" s="181"/>
      <c r="AC27" s="181"/>
      <c r="AD27" s="181"/>
      <c r="AE27" s="181"/>
      <c r="AF27" s="181"/>
    </row>
    <row r="28" spans="1:32" ht="15" customHeight="1">
      <c r="A28" s="474"/>
      <c r="B28" s="474"/>
      <c r="C28" s="474"/>
      <c r="D28" s="474"/>
      <c r="E28" s="474"/>
      <c r="F28" s="474"/>
      <c r="G28" s="474"/>
      <c r="H28" s="474"/>
      <c r="I28" s="474"/>
      <c r="J28" s="474"/>
      <c r="K28" s="474"/>
      <c r="L28" s="474"/>
      <c r="M28" s="474"/>
      <c r="N28" s="474"/>
      <c r="O28" s="474"/>
      <c r="P28" s="474"/>
      <c r="Q28" s="474"/>
      <c r="R28" s="474"/>
      <c r="S28" s="474"/>
      <c r="T28" s="474"/>
      <c r="U28" s="474"/>
      <c r="V28" s="474"/>
      <c r="W28" s="474"/>
      <c r="X28" s="474"/>
      <c r="Y28" s="474"/>
      <c r="Z28" s="474"/>
      <c r="AB28" s="181"/>
      <c r="AC28" s="181"/>
      <c r="AD28" s="181"/>
      <c r="AE28" s="181"/>
      <c r="AF28" s="181"/>
    </row>
    <row r="29" spans="1:32" ht="15" customHeight="1">
      <c r="A29" s="474"/>
      <c r="B29" s="474"/>
      <c r="C29" s="474"/>
      <c r="D29" s="474"/>
      <c r="E29" s="474"/>
      <c r="F29" s="474"/>
      <c r="G29" s="474"/>
      <c r="H29" s="474"/>
      <c r="I29" s="474"/>
      <c r="J29" s="474"/>
      <c r="K29" s="474"/>
      <c r="L29" s="474"/>
      <c r="M29" s="474"/>
      <c r="N29" s="474"/>
      <c r="O29" s="474"/>
      <c r="P29" s="474"/>
      <c r="Q29" s="474"/>
      <c r="R29" s="474"/>
      <c r="S29" s="474"/>
      <c r="T29" s="474"/>
      <c r="U29" s="474"/>
      <c r="V29" s="474"/>
      <c r="W29" s="474"/>
      <c r="X29" s="474"/>
      <c r="Y29" s="474"/>
      <c r="Z29" s="474"/>
    </row>
    <row r="30" spans="1:32" ht="15" customHeight="1">
      <c r="A30" s="474"/>
      <c r="B30" s="474"/>
      <c r="C30" s="474"/>
      <c r="D30" s="474"/>
      <c r="E30" s="474"/>
      <c r="F30" s="474"/>
      <c r="G30" s="474"/>
      <c r="H30" s="474"/>
      <c r="I30" s="474"/>
      <c r="J30" s="474"/>
      <c r="K30" s="474"/>
      <c r="L30" s="474"/>
      <c r="M30" s="474"/>
      <c r="N30" s="474"/>
      <c r="O30" s="474"/>
      <c r="P30" s="474"/>
      <c r="Q30" s="474"/>
      <c r="R30" s="474"/>
      <c r="S30" s="474"/>
      <c r="T30" s="474"/>
      <c r="U30" s="474"/>
      <c r="V30" s="474"/>
      <c r="W30" s="474"/>
      <c r="X30" s="474"/>
      <c r="Y30" s="474"/>
      <c r="Z30" s="474"/>
    </row>
    <row r="31" spans="1:32" ht="15" customHeight="1">
      <c r="A31" s="474"/>
      <c r="B31" s="474"/>
      <c r="C31" s="474"/>
      <c r="D31" s="474"/>
      <c r="E31" s="474"/>
      <c r="F31" s="474"/>
      <c r="G31" s="474"/>
      <c r="H31" s="474"/>
      <c r="I31" s="474"/>
      <c r="J31" s="474"/>
      <c r="K31" s="474"/>
      <c r="L31" s="474"/>
      <c r="M31" s="474"/>
      <c r="N31" s="474"/>
      <c r="O31" s="474"/>
      <c r="P31" s="474"/>
      <c r="Q31" s="474"/>
      <c r="R31" s="474"/>
      <c r="S31" s="474"/>
      <c r="T31" s="474"/>
      <c r="U31" s="474"/>
      <c r="V31" s="474"/>
      <c r="W31" s="474"/>
      <c r="X31" s="474"/>
      <c r="Y31" s="474"/>
      <c r="Z31" s="474"/>
    </row>
    <row r="32" spans="1:32" ht="15" customHeight="1">
      <c r="A32" s="474"/>
      <c r="B32" s="474"/>
      <c r="C32" s="474"/>
      <c r="D32" s="474"/>
      <c r="E32" s="474"/>
      <c r="F32" s="474"/>
      <c r="G32" s="474"/>
      <c r="H32" s="474"/>
      <c r="I32" s="474"/>
      <c r="J32" s="474"/>
      <c r="K32" s="474"/>
      <c r="L32" s="474"/>
      <c r="M32" s="474"/>
      <c r="N32" s="474"/>
      <c r="O32" s="474"/>
      <c r="P32" s="474"/>
      <c r="Q32" s="474"/>
      <c r="R32" s="474"/>
      <c r="S32" s="474"/>
      <c r="T32" s="474"/>
      <c r="U32" s="474"/>
      <c r="V32" s="474"/>
      <c r="W32" s="474"/>
      <c r="X32" s="474"/>
      <c r="Y32" s="474"/>
      <c r="Z32" s="474"/>
    </row>
    <row r="33" spans="1:26" ht="15" customHeight="1">
      <c r="A33" s="474"/>
      <c r="B33" s="474"/>
      <c r="C33" s="474"/>
      <c r="D33" s="474"/>
      <c r="E33" s="474"/>
      <c r="F33" s="474"/>
      <c r="G33" s="474"/>
      <c r="H33" s="474"/>
      <c r="I33" s="474"/>
      <c r="J33" s="474"/>
      <c r="K33" s="474"/>
      <c r="L33" s="474"/>
      <c r="M33" s="474"/>
      <c r="N33" s="474"/>
      <c r="O33" s="474"/>
      <c r="P33" s="474"/>
      <c r="Q33" s="474"/>
      <c r="R33" s="474"/>
      <c r="S33" s="474"/>
      <c r="T33" s="474"/>
      <c r="U33" s="474"/>
      <c r="V33" s="474"/>
      <c r="W33" s="474"/>
      <c r="X33" s="474"/>
      <c r="Y33" s="474"/>
      <c r="Z33" s="474"/>
    </row>
    <row r="34" spans="1:26" ht="15" customHeight="1">
      <c r="A34" s="474"/>
      <c r="B34" s="474"/>
      <c r="C34" s="474"/>
      <c r="D34" s="474"/>
      <c r="E34" s="474"/>
      <c r="F34" s="474"/>
      <c r="G34" s="474"/>
      <c r="H34" s="474"/>
      <c r="I34" s="474"/>
      <c r="J34" s="474"/>
      <c r="K34" s="474"/>
      <c r="L34" s="474"/>
      <c r="M34" s="474"/>
      <c r="N34" s="474"/>
      <c r="O34" s="474"/>
      <c r="P34" s="474"/>
      <c r="Q34" s="474"/>
      <c r="R34" s="474"/>
      <c r="S34" s="474"/>
      <c r="T34" s="474"/>
      <c r="U34" s="474"/>
      <c r="V34" s="474"/>
      <c r="W34" s="474"/>
      <c r="X34" s="474"/>
      <c r="Y34" s="474"/>
      <c r="Z34" s="474"/>
    </row>
    <row r="35" spans="1:26" ht="15" customHeight="1">
      <c r="A35" s="474"/>
      <c r="B35" s="474"/>
      <c r="C35" s="474"/>
      <c r="D35" s="474"/>
      <c r="E35" s="474"/>
      <c r="F35" s="474"/>
      <c r="G35" s="474"/>
      <c r="H35" s="474"/>
      <c r="I35" s="474"/>
      <c r="J35" s="474"/>
      <c r="K35" s="474"/>
      <c r="L35" s="474"/>
      <c r="M35" s="474"/>
      <c r="N35" s="474"/>
      <c r="O35" s="474"/>
      <c r="P35" s="474"/>
      <c r="Q35" s="474"/>
      <c r="R35" s="474"/>
      <c r="S35" s="474"/>
      <c r="T35" s="474"/>
      <c r="U35" s="474"/>
      <c r="V35" s="474"/>
      <c r="W35" s="474"/>
      <c r="X35" s="474"/>
      <c r="Y35" s="474"/>
      <c r="Z35" s="474"/>
    </row>
    <row r="36" spans="1:26" ht="15" customHeight="1">
      <c r="A36" s="474"/>
      <c r="B36" s="474"/>
      <c r="C36" s="474"/>
      <c r="D36" s="474"/>
      <c r="E36" s="474"/>
      <c r="F36" s="474"/>
      <c r="G36" s="474"/>
      <c r="H36" s="474"/>
      <c r="I36" s="474"/>
      <c r="J36" s="474"/>
      <c r="K36" s="474"/>
      <c r="L36" s="474"/>
      <c r="M36" s="474"/>
      <c r="N36" s="474"/>
      <c r="O36" s="474"/>
      <c r="P36" s="474"/>
      <c r="Q36" s="474"/>
      <c r="R36" s="474"/>
      <c r="S36" s="474"/>
      <c r="T36" s="474"/>
      <c r="U36" s="474"/>
      <c r="V36" s="474"/>
      <c r="W36" s="474"/>
      <c r="X36" s="474"/>
      <c r="Y36" s="474"/>
      <c r="Z36" s="474"/>
    </row>
    <row r="37" spans="1:26">
      <c r="A37" s="475"/>
      <c r="B37" s="475"/>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row>
    <row r="38" spans="1:26">
      <c r="A38" s="476" t="s">
        <v>1</v>
      </c>
      <c r="B38" s="476"/>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row>
    <row r="39" spans="1:26" ht="15" customHeight="1">
      <c r="A39" s="477" t="s">
        <v>2</v>
      </c>
      <c r="B39" s="477"/>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row>
    <row r="40" spans="1:26" ht="17.399999999999999" customHeight="1">
      <c r="A40" s="477"/>
      <c r="B40" s="477"/>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row>
    <row r="41" spans="1:26">
      <c r="A41" s="179"/>
      <c r="B41" s="179"/>
      <c r="C41" s="179"/>
      <c r="D41" s="179"/>
      <c r="E41" s="179"/>
      <c r="F41" s="179"/>
      <c r="G41" s="179"/>
      <c r="H41" s="179"/>
      <c r="I41" s="179"/>
      <c r="J41" s="179"/>
      <c r="K41" s="179"/>
      <c r="L41" s="179"/>
      <c r="M41" s="179"/>
      <c r="N41" s="179"/>
      <c r="O41" s="179"/>
      <c r="P41" s="179"/>
      <c r="Q41" s="179"/>
      <c r="R41" s="179"/>
      <c r="S41" s="179"/>
      <c r="T41" s="179"/>
      <c r="U41" s="179"/>
      <c r="V41" s="179"/>
      <c r="W41" s="179"/>
      <c r="X41" s="179"/>
      <c r="Y41" s="179"/>
      <c r="Z41" s="179"/>
    </row>
    <row r="42" spans="1:26">
      <c r="A42" s="179"/>
      <c r="B42" s="179"/>
      <c r="C42" s="179"/>
      <c r="D42" s="179"/>
      <c r="E42" s="179"/>
      <c r="F42" s="179"/>
      <c r="G42" s="179"/>
      <c r="H42" s="179"/>
      <c r="I42" s="179"/>
      <c r="J42" s="179"/>
      <c r="K42" s="179"/>
      <c r="L42" s="179"/>
      <c r="M42" s="179"/>
      <c r="N42" s="179"/>
      <c r="O42" s="179"/>
      <c r="P42" s="179"/>
      <c r="Q42" s="179"/>
      <c r="R42" s="179"/>
      <c r="S42" s="179"/>
      <c r="T42" s="179"/>
      <c r="U42" s="179"/>
      <c r="V42" s="179"/>
      <c r="W42" s="179"/>
      <c r="X42" s="179"/>
      <c r="Y42" s="179"/>
      <c r="Z42" s="179"/>
    </row>
    <row r="43" spans="1:26">
      <c r="A43" s="179"/>
      <c r="B43" s="179"/>
      <c r="C43" s="179"/>
      <c r="D43" s="179"/>
      <c r="E43" s="179"/>
      <c r="F43" s="179"/>
      <c r="G43" s="179"/>
      <c r="H43" s="179"/>
      <c r="I43" s="179"/>
      <c r="J43" s="179"/>
      <c r="K43" s="179"/>
      <c r="L43" s="179"/>
      <c r="M43" s="179"/>
      <c r="N43" s="179"/>
      <c r="O43" s="179"/>
      <c r="P43" s="179"/>
      <c r="Q43" s="179"/>
      <c r="R43" s="179"/>
      <c r="S43" s="179"/>
      <c r="T43" s="179"/>
      <c r="U43" s="179"/>
      <c r="V43" s="179"/>
      <c r="W43" s="179"/>
      <c r="X43" s="179"/>
      <c r="Y43" s="179"/>
      <c r="Z43" s="179"/>
    </row>
    <row r="44" spans="1:26">
      <c r="A44" s="179"/>
      <c r="B44" s="179"/>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row>
    <row r="45" spans="1:26">
      <c r="A45" s="179"/>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row>
    <row r="46" spans="1:26" ht="15" customHeight="1"/>
    <row r="47" spans="1:26" ht="15" customHeight="1"/>
    <row r="48" spans="1:26" ht="15" customHeight="1"/>
    <row r="49" spans="11:33" ht="15" customHeight="1"/>
    <row r="50" spans="11:33" ht="15" customHeight="1"/>
    <row r="51" spans="11:33" ht="15" customHeight="1"/>
    <row r="52" spans="11:33" ht="15" customHeight="1"/>
    <row r="53" spans="11:33" ht="15" customHeight="1"/>
    <row r="54" spans="11:33" ht="15" customHeight="1"/>
    <row r="55" spans="11:33" ht="15" customHeight="1"/>
    <row r="56" spans="11:33" ht="15" customHeight="1"/>
    <row r="57" spans="11:33" ht="15" customHeight="1"/>
    <row r="58" spans="11:33" ht="15" customHeight="1"/>
    <row r="59" spans="11:33" ht="15" customHeight="1"/>
    <row r="60" spans="11:33" ht="15" customHeight="1">
      <c r="AB60" s="301"/>
    </row>
    <row r="61" spans="11:33" ht="15" customHeight="1">
      <c r="L61" s="182"/>
      <c r="M61" s="182"/>
      <c r="N61" s="182"/>
      <c r="O61" s="182"/>
      <c r="P61" s="182"/>
      <c r="Q61" s="182"/>
      <c r="R61" s="182"/>
      <c r="S61" s="182"/>
    </row>
    <row r="62" spans="11:33" ht="15" customHeight="1">
      <c r="K62" s="478" t="s">
        <v>3</v>
      </c>
      <c r="L62" s="478"/>
      <c r="M62" s="478"/>
      <c r="N62" s="478"/>
      <c r="O62" s="478"/>
      <c r="P62" s="478"/>
      <c r="Q62" s="478"/>
      <c r="R62" s="478"/>
      <c r="S62" s="478"/>
      <c r="AB62" s="394"/>
      <c r="AC62" s="394"/>
      <c r="AD62" s="394"/>
      <c r="AE62" s="394"/>
      <c r="AF62" s="394"/>
      <c r="AG62" s="394"/>
    </row>
    <row r="63" spans="11:33" ht="15" customHeight="1">
      <c r="K63" s="478"/>
      <c r="L63" s="478"/>
      <c r="M63" s="478"/>
      <c r="N63" s="478"/>
      <c r="O63" s="478"/>
      <c r="P63" s="478"/>
      <c r="Q63" s="478"/>
      <c r="R63" s="478"/>
      <c r="S63" s="478"/>
      <c r="AB63" s="394"/>
      <c r="AC63" s="394"/>
      <c r="AD63" s="394"/>
      <c r="AE63" s="394"/>
      <c r="AF63" s="394"/>
      <c r="AG63" s="394"/>
    </row>
    <row r="64" spans="11:33" ht="15" customHeight="1">
      <c r="K64" s="478"/>
      <c r="L64" s="478"/>
      <c r="M64" s="478"/>
      <c r="N64" s="478"/>
      <c r="O64" s="478"/>
      <c r="P64" s="478"/>
      <c r="Q64" s="478"/>
      <c r="R64" s="478"/>
      <c r="S64" s="478"/>
    </row>
    <row r="65" spans="1:26" ht="15" customHeight="1"/>
    <row r="66" spans="1:26" ht="15" customHeight="1">
      <c r="A66" s="474"/>
      <c r="B66" s="474"/>
      <c r="C66" s="474"/>
      <c r="D66" s="474"/>
      <c r="E66" s="474"/>
      <c r="F66" s="474"/>
      <c r="G66" s="474"/>
      <c r="H66" s="474"/>
      <c r="I66" s="474"/>
      <c r="J66" s="474"/>
      <c r="K66" s="474"/>
      <c r="L66" s="474"/>
      <c r="M66" s="474"/>
      <c r="N66" s="474"/>
      <c r="O66" s="474"/>
      <c r="P66" s="474"/>
      <c r="Q66" s="474"/>
      <c r="R66" s="474"/>
      <c r="S66" s="474"/>
      <c r="T66" s="474"/>
      <c r="U66" s="474"/>
      <c r="V66" s="474"/>
      <c r="W66" s="474"/>
      <c r="X66" s="474"/>
      <c r="Y66" s="474"/>
      <c r="Z66" s="474"/>
    </row>
    <row r="67" spans="1:26" ht="15" customHeight="1">
      <c r="A67" s="474"/>
      <c r="B67" s="474"/>
      <c r="C67" s="474"/>
      <c r="D67" s="474"/>
      <c r="E67" s="474"/>
      <c r="F67" s="474"/>
      <c r="G67" s="474"/>
      <c r="H67" s="474"/>
      <c r="I67" s="474"/>
      <c r="J67" s="474"/>
      <c r="K67" s="474"/>
      <c r="L67" s="474"/>
      <c r="M67" s="474"/>
      <c r="N67" s="474"/>
      <c r="O67" s="474"/>
      <c r="P67" s="474"/>
      <c r="Q67" s="474"/>
      <c r="R67" s="474"/>
      <c r="S67" s="474"/>
      <c r="T67" s="474"/>
      <c r="U67" s="474"/>
      <c r="V67" s="474"/>
      <c r="W67" s="474"/>
      <c r="X67" s="474"/>
      <c r="Y67" s="474"/>
      <c r="Z67" s="474"/>
    </row>
    <row r="68" spans="1:26" ht="15" customHeight="1">
      <c r="A68" s="474"/>
      <c r="B68" s="474"/>
      <c r="C68" s="474"/>
      <c r="D68" s="474"/>
      <c r="E68" s="474"/>
      <c r="F68" s="474"/>
      <c r="G68" s="474"/>
      <c r="H68" s="474"/>
      <c r="I68" s="474"/>
      <c r="J68" s="474"/>
      <c r="K68" s="474"/>
      <c r="L68" s="474"/>
      <c r="M68" s="474"/>
      <c r="N68" s="474"/>
      <c r="O68" s="474"/>
      <c r="P68" s="474"/>
      <c r="Q68" s="474"/>
      <c r="R68" s="474"/>
      <c r="S68" s="474"/>
      <c r="T68" s="474"/>
      <c r="U68" s="474"/>
      <c r="V68" s="474"/>
      <c r="W68" s="474"/>
      <c r="X68" s="474"/>
      <c r="Y68" s="474"/>
      <c r="Z68" s="474"/>
    </row>
    <row r="69" spans="1:26" ht="15" customHeight="1">
      <c r="A69" s="474"/>
      <c r="B69" s="474"/>
      <c r="C69" s="474"/>
      <c r="D69" s="474"/>
      <c r="E69" s="474"/>
      <c r="F69" s="474"/>
      <c r="G69" s="474"/>
      <c r="H69" s="474"/>
      <c r="I69" s="474"/>
      <c r="J69" s="474"/>
      <c r="K69" s="474"/>
      <c r="L69" s="474"/>
      <c r="M69" s="474"/>
      <c r="N69" s="474"/>
      <c r="O69" s="474"/>
      <c r="P69" s="474"/>
      <c r="Q69" s="474"/>
      <c r="R69" s="474"/>
      <c r="S69" s="474"/>
      <c r="T69" s="474"/>
      <c r="U69" s="474"/>
      <c r="V69" s="474"/>
      <c r="W69" s="474"/>
      <c r="X69" s="474"/>
      <c r="Y69" s="474"/>
      <c r="Z69" s="474"/>
    </row>
    <row r="70" spans="1:26" ht="15" customHeight="1">
      <c r="A70" s="474"/>
      <c r="B70" s="474"/>
      <c r="C70" s="474"/>
      <c r="D70" s="474"/>
      <c r="E70" s="474"/>
      <c r="F70" s="474"/>
      <c r="G70" s="474"/>
      <c r="H70" s="474"/>
      <c r="I70" s="474"/>
      <c r="J70" s="474"/>
      <c r="K70" s="474"/>
      <c r="L70" s="474"/>
      <c r="M70" s="474"/>
      <c r="N70" s="474"/>
      <c r="O70" s="474"/>
      <c r="P70" s="474"/>
      <c r="Q70" s="474"/>
      <c r="R70" s="474"/>
      <c r="S70" s="474"/>
      <c r="T70" s="474"/>
      <c r="U70" s="474"/>
      <c r="V70" s="474"/>
      <c r="W70" s="474"/>
      <c r="X70" s="474"/>
      <c r="Y70" s="474"/>
      <c r="Z70" s="474"/>
    </row>
    <row r="71" spans="1:26" ht="15" customHeight="1">
      <c r="A71" s="474"/>
      <c r="B71" s="474"/>
      <c r="C71" s="474"/>
      <c r="D71" s="474"/>
      <c r="E71" s="474"/>
      <c r="F71" s="474"/>
      <c r="G71" s="474"/>
      <c r="H71" s="474"/>
      <c r="I71" s="474"/>
      <c r="J71" s="474"/>
      <c r="K71" s="474"/>
      <c r="L71" s="474"/>
      <c r="M71" s="474"/>
      <c r="N71" s="474"/>
      <c r="O71" s="474"/>
      <c r="P71" s="474"/>
      <c r="Q71" s="474"/>
      <c r="R71" s="474"/>
      <c r="S71" s="474"/>
      <c r="T71" s="474"/>
      <c r="U71" s="474"/>
      <c r="V71" s="474"/>
      <c r="W71" s="474"/>
      <c r="X71" s="474"/>
      <c r="Y71" s="474"/>
      <c r="Z71" s="474"/>
    </row>
    <row r="72" spans="1:26" ht="15" customHeight="1">
      <c r="A72" s="474"/>
      <c r="B72" s="474"/>
      <c r="C72" s="474"/>
      <c r="D72" s="474"/>
      <c r="E72" s="474"/>
      <c r="F72" s="474"/>
      <c r="G72" s="474"/>
      <c r="H72" s="474"/>
      <c r="I72" s="474"/>
      <c r="J72" s="474"/>
      <c r="K72" s="474"/>
      <c r="L72" s="474"/>
      <c r="M72" s="474"/>
      <c r="N72" s="474"/>
      <c r="O72" s="474"/>
      <c r="P72" s="474"/>
      <c r="Q72" s="474"/>
      <c r="R72" s="474"/>
      <c r="S72" s="474"/>
      <c r="T72" s="474"/>
      <c r="U72" s="474"/>
      <c r="V72" s="474"/>
      <c r="W72" s="474"/>
      <c r="X72" s="474"/>
      <c r="Y72" s="474"/>
      <c r="Z72" s="474"/>
    </row>
    <row r="73" spans="1:26" ht="15" customHeight="1">
      <c r="A73" s="474"/>
      <c r="B73" s="474"/>
      <c r="C73" s="474"/>
      <c r="D73" s="474"/>
      <c r="E73" s="474"/>
      <c r="F73" s="474"/>
      <c r="G73" s="474"/>
      <c r="H73" s="474"/>
      <c r="I73" s="474"/>
      <c r="J73" s="474"/>
      <c r="K73" s="474"/>
      <c r="L73" s="474"/>
      <c r="M73" s="474"/>
      <c r="N73" s="474"/>
      <c r="O73" s="474"/>
      <c r="P73" s="474"/>
      <c r="Q73" s="474"/>
      <c r="R73" s="474"/>
      <c r="S73" s="474"/>
      <c r="T73" s="474"/>
      <c r="U73" s="474"/>
      <c r="V73" s="474"/>
      <c r="W73" s="474"/>
      <c r="X73" s="474"/>
      <c r="Y73" s="474"/>
      <c r="Z73" s="474"/>
    </row>
    <row r="74" spans="1:26" ht="15" customHeight="1">
      <c r="A74" s="474"/>
      <c r="B74" s="474"/>
      <c r="C74" s="474"/>
      <c r="D74" s="474"/>
      <c r="E74" s="474"/>
      <c r="F74" s="474"/>
      <c r="G74" s="474"/>
      <c r="H74" s="474"/>
      <c r="I74" s="474"/>
      <c r="J74" s="474"/>
      <c r="K74" s="474"/>
      <c r="L74" s="474"/>
      <c r="M74" s="474"/>
      <c r="N74" s="474"/>
      <c r="O74" s="474"/>
      <c r="P74" s="474"/>
      <c r="Q74" s="474"/>
      <c r="R74" s="474"/>
      <c r="S74" s="474"/>
      <c r="T74" s="474"/>
      <c r="U74" s="474"/>
      <c r="V74" s="474"/>
      <c r="W74" s="474"/>
      <c r="X74" s="474"/>
      <c r="Y74" s="474"/>
      <c r="Z74" s="474"/>
    </row>
    <row r="75" spans="1:26" ht="15" customHeight="1">
      <c r="A75" s="474"/>
      <c r="B75" s="474"/>
      <c r="C75" s="474"/>
      <c r="D75" s="474"/>
      <c r="E75" s="474"/>
      <c r="F75" s="474"/>
      <c r="G75" s="474"/>
      <c r="H75" s="474"/>
      <c r="I75" s="474"/>
      <c r="J75" s="474"/>
      <c r="K75" s="474"/>
      <c r="L75" s="474"/>
      <c r="M75" s="474"/>
      <c r="N75" s="474"/>
      <c r="O75" s="474"/>
      <c r="P75" s="474"/>
      <c r="Q75" s="474"/>
      <c r="R75" s="474"/>
      <c r="S75" s="474"/>
      <c r="T75" s="474"/>
      <c r="U75" s="474"/>
      <c r="V75" s="474"/>
      <c r="W75" s="474"/>
      <c r="X75" s="474"/>
      <c r="Y75" s="474"/>
      <c r="Z75" s="474"/>
    </row>
    <row r="76" spans="1:26" ht="15" customHeight="1">
      <c r="A76" s="474"/>
      <c r="B76" s="474"/>
      <c r="C76" s="474"/>
      <c r="D76" s="474"/>
      <c r="E76" s="474"/>
      <c r="F76" s="474"/>
      <c r="G76" s="474"/>
      <c r="H76" s="474"/>
      <c r="I76" s="474"/>
      <c r="J76" s="474"/>
      <c r="K76" s="474"/>
      <c r="L76" s="474"/>
      <c r="M76" s="474"/>
      <c r="N76" s="474"/>
      <c r="O76" s="474"/>
      <c r="P76" s="474"/>
      <c r="Q76" s="474"/>
      <c r="R76" s="474"/>
      <c r="S76" s="474"/>
      <c r="T76" s="474"/>
      <c r="U76" s="474"/>
      <c r="V76" s="474"/>
      <c r="W76" s="474"/>
      <c r="X76" s="474"/>
      <c r="Y76" s="474"/>
      <c r="Z76" s="474"/>
    </row>
    <row r="77" spans="1:26" ht="15" customHeight="1">
      <c r="A77" s="474"/>
      <c r="B77" s="474"/>
      <c r="C77" s="474"/>
      <c r="D77" s="474"/>
      <c r="E77" s="474"/>
      <c r="F77" s="474"/>
      <c r="G77" s="474"/>
      <c r="H77" s="474"/>
      <c r="I77" s="474"/>
      <c r="J77" s="474"/>
      <c r="K77" s="474"/>
      <c r="L77" s="474"/>
      <c r="M77" s="474"/>
      <c r="N77" s="474"/>
      <c r="O77" s="474"/>
      <c r="P77" s="474"/>
      <c r="Q77" s="474"/>
      <c r="R77" s="474"/>
      <c r="S77" s="474"/>
      <c r="T77" s="474"/>
      <c r="U77" s="474"/>
      <c r="V77" s="474"/>
      <c r="W77" s="474"/>
      <c r="X77" s="474"/>
      <c r="Y77" s="474"/>
      <c r="Z77" s="474"/>
    </row>
    <row r="78" spans="1:26" ht="15" customHeight="1">
      <c r="A78" s="474"/>
      <c r="B78" s="474"/>
      <c r="C78" s="474"/>
      <c r="D78" s="474"/>
      <c r="E78" s="474"/>
      <c r="F78" s="474"/>
      <c r="G78" s="474"/>
      <c r="H78" s="474"/>
      <c r="I78" s="474"/>
      <c r="J78" s="474"/>
      <c r="K78" s="474"/>
      <c r="L78" s="474"/>
      <c r="M78" s="474"/>
      <c r="N78" s="474"/>
      <c r="O78" s="474"/>
      <c r="P78" s="474"/>
      <c r="Q78" s="474"/>
      <c r="R78" s="474"/>
      <c r="S78" s="474"/>
      <c r="T78" s="474"/>
      <c r="U78" s="474"/>
      <c r="V78" s="474"/>
      <c r="W78" s="474"/>
      <c r="X78" s="474"/>
      <c r="Y78" s="474"/>
      <c r="Z78" s="474"/>
    </row>
    <row r="79" spans="1:26" ht="15" customHeight="1">
      <c r="A79" s="474"/>
      <c r="B79" s="474"/>
      <c r="C79" s="474"/>
      <c r="D79" s="474"/>
      <c r="E79" s="474"/>
      <c r="F79" s="474"/>
      <c r="G79" s="474"/>
      <c r="H79" s="474"/>
      <c r="I79" s="474"/>
      <c r="J79" s="474"/>
      <c r="K79" s="474"/>
      <c r="L79" s="474"/>
      <c r="M79" s="474"/>
      <c r="N79" s="474"/>
      <c r="O79" s="474"/>
      <c r="P79" s="474"/>
      <c r="Q79" s="474"/>
      <c r="R79" s="474"/>
      <c r="S79" s="474"/>
      <c r="T79" s="474"/>
      <c r="U79" s="474"/>
      <c r="V79" s="474"/>
      <c r="W79" s="474"/>
      <c r="X79" s="474"/>
      <c r="Y79" s="474"/>
      <c r="Z79" s="474"/>
    </row>
    <row r="80" spans="1:26" ht="15" customHeight="1">
      <c r="A80" s="474"/>
      <c r="B80" s="474"/>
      <c r="C80" s="474"/>
      <c r="D80" s="474"/>
      <c r="E80" s="474"/>
      <c r="F80" s="474"/>
      <c r="G80" s="474"/>
      <c r="H80" s="474"/>
      <c r="I80" s="474"/>
      <c r="J80" s="474"/>
      <c r="K80" s="474"/>
      <c r="L80" s="474"/>
      <c r="M80" s="474"/>
      <c r="N80" s="474"/>
      <c r="O80" s="474"/>
      <c r="P80" s="474"/>
      <c r="Q80" s="474"/>
      <c r="R80" s="474"/>
      <c r="S80" s="474"/>
      <c r="T80" s="474"/>
      <c r="U80" s="474"/>
      <c r="V80" s="474"/>
      <c r="W80" s="474"/>
      <c r="X80" s="474"/>
      <c r="Y80" s="474"/>
      <c r="Z80" s="474"/>
    </row>
    <row r="81" spans="1:26" ht="23.4" customHeight="1" thickBot="1">
      <c r="A81" s="479" t="s">
        <v>87</v>
      </c>
      <c r="B81" s="479"/>
      <c r="C81" s="479"/>
      <c r="D81" s="479"/>
      <c r="E81" s="479"/>
      <c r="F81" s="479"/>
      <c r="G81" s="479"/>
      <c r="H81" s="479"/>
      <c r="I81" s="479"/>
      <c r="J81" s="479"/>
      <c r="K81" s="479"/>
      <c r="L81" s="479"/>
      <c r="M81" s="479"/>
      <c r="N81" s="479"/>
      <c r="O81" s="479"/>
      <c r="P81" s="479"/>
      <c r="Q81" s="479"/>
      <c r="R81" s="479"/>
      <c r="S81" s="479"/>
      <c r="T81" s="479"/>
      <c r="U81" s="479"/>
      <c r="V81" s="479"/>
      <c r="W81" s="479"/>
      <c r="X81" s="479"/>
      <c r="Y81" s="479"/>
      <c r="Z81" s="479"/>
    </row>
    <row r="82" spans="1:26" ht="15.6" thickBot="1">
      <c r="A82" s="480" t="s">
        <v>4</v>
      </c>
      <c r="B82" s="480"/>
      <c r="C82" s="480"/>
      <c r="D82" s="480"/>
      <c r="E82" s="480"/>
      <c r="F82" s="480"/>
      <c r="G82" s="480"/>
      <c r="H82" s="480"/>
      <c r="I82" s="480"/>
      <c r="J82" s="117"/>
      <c r="K82" s="481"/>
      <c r="L82" s="482"/>
      <c r="M82" s="482"/>
      <c r="N82" s="482"/>
      <c r="O82" s="482"/>
      <c r="P82" s="482"/>
      <c r="Q82" s="482"/>
      <c r="R82" s="483"/>
      <c r="S82" s="484" t="s">
        <v>5</v>
      </c>
      <c r="T82" s="484"/>
      <c r="U82" s="485" t="s">
        <v>6</v>
      </c>
      <c r="V82" s="485"/>
      <c r="W82" s="486"/>
      <c r="X82" s="486"/>
      <c r="Y82" s="486"/>
      <c r="Z82" s="486"/>
    </row>
    <row r="83" spans="1:26" ht="15.6" thickBot="1">
      <c r="A83" s="487" t="s">
        <v>7</v>
      </c>
      <c r="B83" s="487"/>
      <c r="C83" s="487"/>
      <c r="D83" s="487"/>
      <c r="E83" s="487"/>
      <c r="F83" s="487"/>
      <c r="G83" s="487"/>
      <c r="H83" s="487"/>
      <c r="I83" s="487"/>
      <c r="J83" s="488"/>
      <c r="K83" s="481"/>
      <c r="L83" s="482"/>
      <c r="M83" s="482"/>
      <c r="N83" s="482"/>
      <c r="O83" s="482"/>
      <c r="P83" s="482"/>
      <c r="Q83" s="482"/>
      <c r="R83" s="483"/>
      <c r="S83" s="484"/>
      <c r="T83" s="484"/>
      <c r="U83" s="489"/>
      <c r="V83" s="490"/>
      <c r="W83" s="183"/>
      <c r="X83" s="491" t="s">
        <v>8</v>
      </c>
      <c r="Y83" s="491"/>
      <c r="Z83" s="491"/>
    </row>
    <row r="84" spans="1:26" ht="16.5" customHeight="1" thickBot="1">
      <c r="A84" s="395" t="s">
        <v>9</v>
      </c>
      <c r="B84" s="395"/>
      <c r="C84" s="395"/>
      <c r="D84" s="395"/>
      <c r="E84" s="395"/>
      <c r="F84" s="395"/>
      <c r="G84" s="395"/>
      <c r="H84" s="395"/>
      <c r="I84" s="395"/>
      <c r="J84" s="395"/>
      <c r="K84" s="395"/>
      <c r="L84" s="395"/>
      <c r="M84" s="395"/>
      <c r="N84" s="395"/>
      <c r="O84" s="395"/>
      <c r="P84" s="184"/>
      <c r="Q84" s="462" t="s">
        <v>10</v>
      </c>
      <c r="R84" s="463" t="s">
        <v>11</v>
      </c>
      <c r="S84" s="463"/>
      <c r="T84" s="464"/>
      <c r="U84" s="465"/>
      <c r="V84" s="465"/>
      <c r="W84" s="466"/>
      <c r="X84" s="185"/>
      <c r="Y84" s="177"/>
      <c r="Z84" s="11"/>
    </row>
    <row r="85" spans="1:26" ht="15" customHeight="1" thickBot="1">
      <c r="A85" s="444">
        <v>46304</v>
      </c>
      <c r="B85" s="444"/>
      <c r="C85" s="444"/>
      <c r="D85" s="444"/>
      <c r="E85" s="444"/>
      <c r="F85" s="445" t="s">
        <v>12</v>
      </c>
      <c r="G85" s="445"/>
      <c r="H85" s="445"/>
      <c r="I85" s="445"/>
      <c r="J85" s="445"/>
      <c r="K85" s="445"/>
      <c r="L85" s="445"/>
      <c r="M85" s="445"/>
      <c r="N85" s="445"/>
      <c r="O85" s="445"/>
      <c r="Q85" s="462"/>
      <c r="R85" s="78" t="s">
        <v>13</v>
      </c>
      <c r="S85" s="467"/>
      <c r="T85" s="468"/>
      <c r="U85" s="468"/>
      <c r="V85" s="468"/>
      <c r="W85" s="469"/>
      <c r="X85" s="186"/>
      <c r="Y85" s="186"/>
      <c r="Z85" s="186"/>
    </row>
    <row r="86" spans="1:26" ht="15" customHeight="1" thickBot="1">
      <c r="A86" s="401" t="s">
        <v>14</v>
      </c>
      <c r="B86" s="401"/>
      <c r="C86" s="401"/>
      <c r="D86" s="401"/>
      <c r="E86" s="401"/>
      <c r="F86" s="403" t="s">
        <v>15</v>
      </c>
      <c r="G86" s="403"/>
      <c r="H86" s="403"/>
      <c r="I86" s="403"/>
      <c r="J86" s="403"/>
      <c r="K86" s="403"/>
      <c r="L86" s="403"/>
      <c r="M86" s="403"/>
      <c r="N86" s="403"/>
      <c r="O86" s="403"/>
      <c r="Q86" s="462"/>
      <c r="R86" s="463" t="s">
        <v>16</v>
      </c>
      <c r="S86" s="463"/>
      <c r="T86" s="463"/>
      <c r="U86" s="463"/>
      <c r="V86" s="463"/>
      <c r="W86" s="492"/>
      <c r="X86" s="492"/>
      <c r="Y86" s="492"/>
      <c r="Z86" s="492"/>
    </row>
    <row r="87" spans="1:26" ht="15" customHeight="1">
      <c r="A87" s="444">
        <v>46331</v>
      </c>
      <c r="B87" s="444"/>
      <c r="C87" s="444"/>
      <c r="D87" s="444"/>
      <c r="E87" s="444"/>
      <c r="F87" s="445" t="s">
        <v>17</v>
      </c>
      <c r="G87" s="445"/>
      <c r="H87" s="445"/>
      <c r="I87" s="445"/>
      <c r="J87" s="445"/>
      <c r="K87" s="445"/>
      <c r="L87" s="445"/>
      <c r="M87" s="445"/>
      <c r="N87" s="445"/>
      <c r="O87" s="445"/>
      <c r="Q87" s="462"/>
      <c r="R87" s="459"/>
      <c r="S87" s="460"/>
      <c r="T87" s="460"/>
      <c r="U87" s="460"/>
      <c r="V87" s="460"/>
      <c r="W87" s="460"/>
      <c r="X87" s="460"/>
      <c r="Y87" s="460"/>
      <c r="Z87" s="461"/>
    </row>
    <row r="88" spans="1:26" ht="15" customHeight="1">
      <c r="A88" s="401" t="s">
        <v>18</v>
      </c>
      <c r="B88" s="401"/>
      <c r="C88" s="401"/>
      <c r="D88" s="401"/>
      <c r="E88" s="401"/>
      <c r="F88" s="402" t="s">
        <v>19</v>
      </c>
      <c r="G88" s="402"/>
      <c r="H88" s="402"/>
      <c r="I88" s="402"/>
      <c r="J88" s="402"/>
      <c r="K88" s="402"/>
      <c r="L88" s="402"/>
      <c r="M88" s="402"/>
      <c r="N88" s="402"/>
      <c r="O88" s="402"/>
      <c r="Q88" s="77"/>
      <c r="R88" s="414" t="s">
        <v>20</v>
      </c>
      <c r="S88" s="414"/>
      <c r="T88" s="414"/>
      <c r="U88" s="470"/>
      <c r="V88" s="471"/>
      <c r="W88" s="471"/>
      <c r="X88" s="471"/>
      <c r="Y88" s="471"/>
      <c r="Z88" s="472"/>
    </row>
    <row r="89" spans="1:26" ht="15" customHeight="1">
      <c r="A89" s="401" t="s">
        <v>21</v>
      </c>
      <c r="B89" s="401"/>
      <c r="C89" s="401"/>
      <c r="D89" s="401"/>
      <c r="E89" s="401"/>
      <c r="F89" s="402" t="s">
        <v>22</v>
      </c>
      <c r="G89" s="402"/>
      <c r="H89" s="402"/>
      <c r="I89" s="402"/>
      <c r="J89" s="402"/>
      <c r="K89" s="402"/>
      <c r="L89" s="402"/>
      <c r="M89" s="402"/>
      <c r="N89" s="402"/>
      <c r="O89" s="402"/>
      <c r="Q89" s="77"/>
      <c r="R89" s="414" t="s">
        <v>23</v>
      </c>
      <c r="S89" s="414"/>
      <c r="T89" s="414"/>
      <c r="U89" s="415"/>
      <c r="V89" s="416"/>
      <c r="W89" s="416"/>
      <c r="X89" s="416"/>
      <c r="Y89" s="416"/>
      <c r="Z89" s="417"/>
    </row>
    <row r="90" spans="1:26" ht="15" customHeight="1" thickBot="1">
      <c r="A90" s="401">
        <v>46420</v>
      </c>
      <c r="B90" s="401"/>
      <c r="C90" s="401"/>
      <c r="D90" s="401"/>
      <c r="E90" s="401"/>
      <c r="F90" s="403" t="s">
        <v>24</v>
      </c>
      <c r="G90" s="403"/>
      <c r="H90" s="403"/>
      <c r="I90" s="403"/>
      <c r="J90" s="403"/>
      <c r="K90" s="403"/>
      <c r="L90" s="403"/>
      <c r="M90" s="403"/>
      <c r="N90" s="403"/>
      <c r="O90" s="403"/>
      <c r="Q90" s="439" t="s">
        <v>25</v>
      </c>
      <c r="R90" s="395" t="s">
        <v>26</v>
      </c>
      <c r="S90" s="395"/>
      <c r="T90" s="395"/>
      <c r="U90" s="395"/>
      <c r="V90" s="395"/>
      <c r="W90" s="395"/>
      <c r="X90" s="395"/>
      <c r="Y90" s="395"/>
      <c r="Z90" s="395"/>
    </row>
    <row r="91" spans="1:26" ht="15" customHeight="1" thickBot="1">
      <c r="A91" s="444">
        <v>46444</v>
      </c>
      <c r="B91" s="444"/>
      <c r="C91" s="444"/>
      <c r="D91" s="444"/>
      <c r="E91" s="444"/>
      <c r="F91" s="445" t="s">
        <v>27</v>
      </c>
      <c r="G91" s="445"/>
      <c r="H91" s="445"/>
      <c r="I91" s="445"/>
      <c r="J91" s="445"/>
      <c r="K91" s="445"/>
      <c r="L91" s="445"/>
      <c r="M91" s="445"/>
      <c r="N91" s="445"/>
      <c r="O91" s="445"/>
      <c r="Q91" s="439"/>
      <c r="R91" s="440" t="s">
        <v>28</v>
      </c>
      <c r="S91" s="440"/>
      <c r="T91" s="440"/>
      <c r="U91" s="440"/>
      <c r="V91" s="440"/>
      <c r="W91" s="440"/>
      <c r="X91" s="441"/>
      <c r="Y91" s="442"/>
      <c r="Z91" s="443"/>
    </row>
    <row r="92" spans="1:26" ht="15" customHeight="1" thickBot="1">
      <c r="A92" s="401" t="s">
        <v>29</v>
      </c>
      <c r="B92" s="401"/>
      <c r="C92" s="401"/>
      <c r="D92" s="401"/>
      <c r="E92" s="401"/>
      <c r="F92" s="403" t="s">
        <v>30</v>
      </c>
      <c r="G92" s="403"/>
      <c r="H92" s="403"/>
      <c r="I92" s="403"/>
      <c r="J92" s="403"/>
      <c r="K92" s="403"/>
      <c r="L92" s="403"/>
      <c r="M92" s="403"/>
      <c r="N92" s="403"/>
      <c r="O92" s="403"/>
      <c r="Q92" s="439"/>
      <c r="R92" s="454" t="s">
        <v>31</v>
      </c>
      <c r="S92" s="454"/>
      <c r="T92" s="454"/>
      <c r="U92" s="454"/>
      <c r="V92" s="454"/>
      <c r="W92" s="455"/>
      <c r="X92" s="446">
        <f>Application!A19</f>
        <v>0</v>
      </c>
      <c r="Y92" s="447"/>
      <c r="Z92" s="448"/>
    </row>
    <row r="93" spans="1:26" ht="15" customHeight="1" thickBot="1">
      <c r="A93" s="401" t="s">
        <v>32</v>
      </c>
      <c r="B93" s="401"/>
      <c r="C93" s="401"/>
      <c r="D93" s="401"/>
      <c r="E93" s="401"/>
      <c r="F93" s="403" t="s">
        <v>33</v>
      </c>
      <c r="G93" s="403"/>
      <c r="H93" s="403"/>
      <c r="I93" s="403"/>
      <c r="J93" s="403"/>
      <c r="K93" s="403"/>
      <c r="L93" s="403"/>
      <c r="M93" s="403"/>
      <c r="N93" s="403"/>
      <c r="O93" s="403"/>
      <c r="Q93" s="439"/>
      <c r="R93" s="449" t="s">
        <v>34</v>
      </c>
      <c r="S93" s="449"/>
      <c r="T93" s="449"/>
      <c r="U93" s="449"/>
      <c r="V93" s="449"/>
      <c r="W93" s="449"/>
      <c r="X93" s="449"/>
      <c r="Y93" s="449"/>
      <c r="Z93" s="449"/>
    </row>
    <row r="94" spans="1:26" ht="15" customHeight="1">
      <c r="A94" s="401">
        <v>46483</v>
      </c>
      <c r="B94" s="401"/>
      <c r="C94" s="401"/>
      <c r="D94" s="401"/>
      <c r="E94" s="401"/>
      <c r="F94" s="413" t="s">
        <v>35</v>
      </c>
      <c r="G94" s="413"/>
      <c r="H94" s="413"/>
      <c r="I94" s="413"/>
      <c r="J94" s="413"/>
      <c r="K94" s="413"/>
      <c r="L94" s="413"/>
      <c r="M94" s="413"/>
      <c r="N94" s="413"/>
      <c r="O94" s="413"/>
      <c r="Q94" s="439"/>
      <c r="R94" s="404"/>
      <c r="S94" s="405"/>
      <c r="T94" s="405"/>
      <c r="U94" s="405"/>
      <c r="V94" s="405"/>
      <c r="W94" s="405"/>
      <c r="X94" s="405"/>
      <c r="Y94" s="405"/>
      <c r="Z94" s="406"/>
    </row>
    <row r="95" spans="1:26" ht="15" customHeight="1" thickBot="1">
      <c r="A95" s="437">
        <v>46492</v>
      </c>
      <c r="B95" s="437"/>
      <c r="C95" s="437"/>
      <c r="D95" s="437"/>
      <c r="E95" s="437"/>
      <c r="F95" s="438" t="s">
        <v>36</v>
      </c>
      <c r="G95" s="438"/>
      <c r="H95" s="438"/>
      <c r="I95" s="438"/>
      <c r="J95" s="438"/>
      <c r="K95" s="438"/>
      <c r="L95" s="438"/>
      <c r="M95" s="438"/>
      <c r="N95" s="438"/>
      <c r="O95" s="438"/>
      <c r="Q95" s="439"/>
      <c r="R95" s="407"/>
      <c r="S95" s="408"/>
      <c r="T95" s="408"/>
      <c r="U95" s="408"/>
      <c r="V95" s="408"/>
      <c r="W95" s="408"/>
      <c r="X95" s="408"/>
      <c r="Y95" s="408"/>
      <c r="Z95" s="409"/>
    </row>
    <row r="96" spans="1:26" ht="15" customHeight="1" thickTop="1" thickBot="1">
      <c r="A96" s="395" t="s">
        <v>37</v>
      </c>
      <c r="B96" s="395"/>
      <c r="C96" s="395"/>
      <c r="D96" s="395"/>
      <c r="E96" s="395"/>
      <c r="F96" s="395"/>
      <c r="G96" s="395"/>
      <c r="H96" s="395"/>
      <c r="I96" s="395"/>
      <c r="J96" s="395"/>
      <c r="K96" s="395"/>
      <c r="L96" s="395"/>
      <c r="M96" s="395"/>
      <c r="N96" s="395"/>
      <c r="O96" s="395"/>
      <c r="Q96" s="439"/>
      <c r="R96" s="407"/>
      <c r="S96" s="408"/>
      <c r="T96" s="408"/>
      <c r="U96" s="408"/>
      <c r="V96" s="408"/>
      <c r="W96" s="408"/>
      <c r="X96" s="408"/>
      <c r="Y96" s="408"/>
      <c r="Z96" s="409"/>
    </row>
    <row r="97" spans="1:26" ht="15" customHeight="1" thickBot="1">
      <c r="A97" s="356" t="s">
        <v>38</v>
      </c>
      <c r="B97" s="356"/>
      <c r="C97" s="356"/>
      <c r="D97" s="356"/>
      <c r="E97" s="356"/>
      <c r="F97" s="356"/>
      <c r="G97" s="356"/>
      <c r="H97" s="356"/>
      <c r="I97" s="356"/>
      <c r="J97" s="356"/>
      <c r="K97" s="356"/>
      <c r="L97" s="356"/>
      <c r="M97" s="397"/>
      <c r="N97" s="398"/>
      <c r="O97" s="399"/>
      <c r="Q97" s="439"/>
      <c r="R97" s="407"/>
      <c r="S97" s="408"/>
      <c r="T97" s="408"/>
      <c r="U97" s="408"/>
      <c r="V97" s="408"/>
      <c r="W97" s="408"/>
      <c r="X97" s="408"/>
      <c r="Y97" s="408"/>
      <c r="Z97" s="409"/>
    </row>
    <row r="98" spans="1:26" ht="15" customHeight="1" thickBot="1">
      <c r="A98" s="396"/>
      <c r="B98" s="396"/>
      <c r="C98" s="396"/>
      <c r="D98" s="396"/>
      <c r="E98" s="396"/>
      <c r="F98" s="396"/>
      <c r="G98" s="396"/>
      <c r="H98" s="396"/>
      <c r="I98" s="396"/>
      <c r="J98" s="396"/>
      <c r="K98" s="396"/>
      <c r="L98" s="396"/>
      <c r="M98" s="400"/>
      <c r="N98" s="400"/>
      <c r="O98" s="400"/>
      <c r="Q98" s="439"/>
      <c r="R98" s="407"/>
      <c r="S98" s="408"/>
      <c r="T98" s="408"/>
      <c r="U98" s="408"/>
      <c r="V98" s="408"/>
      <c r="W98" s="408"/>
      <c r="X98" s="408"/>
      <c r="Y98" s="408"/>
      <c r="Z98" s="409"/>
    </row>
    <row r="99" spans="1:26" ht="15.6" customHeight="1" thickBot="1">
      <c r="A99" s="356" t="s">
        <v>39</v>
      </c>
      <c r="B99" s="356"/>
      <c r="C99" s="356"/>
      <c r="D99" s="356"/>
      <c r="E99" s="356"/>
      <c r="F99" s="356"/>
      <c r="G99" s="356"/>
      <c r="H99" s="356"/>
      <c r="I99" s="356"/>
      <c r="J99" s="356"/>
      <c r="K99" s="356"/>
      <c r="L99" s="356"/>
      <c r="M99" s="450"/>
      <c r="N99" s="451"/>
      <c r="O99" s="452"/>
      <c r="Q99" s="439"/>
      <c r="R99" s="410"/>
      <c r="S99" s="411"/>
      <c r="T99" s="411"/>
      <c r="U99" s="411"/>
      <c r="V99" s="411"/>
      <c r="W99" s="411"/>
      <c r="X99" s="411"/>
      <c r="Y99" s="411"/>
      <c r="Z99" s="412"/>
    </row>
    <row r="100" spans="1:26" ht="15.75" customHeight="1" thickBot="1">
      <c r="A100" s="356"/>
      <c r="B100" s="356"/>
      <c r="C100" s="356"/>
      <c r="D100" s="356"/>
      <c r="E100" s="356"/>
      <c r="F100" s="356"/>
      <c r="G100" s="356"/>
      <c r="H100" s="356"/>
      <c r="I100" s="356"/>
      <c r="J100" s="356"/>
      <c r="K100" s="356"/>
      <c r="L100" s="356"/>
      <c r="M100" s="453"/>
      <c r="N100" s="453"/>
      <c r="O100" s="453"/>
      <c r="Q100" s="439"/>
      <c r="R100" s="187" t="s">
        <v>40</v>
      </c>
      <c r="S100" s="187"/>
      <c r="T100" s="187"/>
      <c r="U100" s="187"/>
      <c r="V100" s="187"/>
      <c r="W100" s="187"/>
      <c r="X100" s="187"/>
      <c r="Y100" s="187"/>
      <c r="Z100" s="187"/>
    </row>
    <row r="101" spans="1:26" ht="15.75" customHeight="1" thickBot="1">
      <c r="A101" s="420" t="s">
        <v>41</v>
      </c>
      <c r="B101" s="420"/>
      <c r="C101" s="420"/>
      <c r="D101" s="420"/>
      <c r="E101" s="420"/>
      <c r="F101" s="420"/>
      <c r="G101" s="420"/>
      <c r="H101" s="420"/>
      <c r="I101" s="420"/>
      <c r="J101" s="420"/>
      <c r="K101" s="420"/>
      <c r="L101" s="420"/>
      <c r="M101" s="420"/>
      <c r="N101" s="420"/>
      <c r="O101" s="420"/>
      <c r="Q101" s="439"/>
      <c r="R101" s="456" t="s">
        <v>42</v>
      </c>
      <c r="S101" s="456"/>
      <c r="T101" s="457"/>
      <c r="U101" s="430">
        <f>Application!S6</f>
        <v>0</v>
      </c>
      <c r="V101" s="431"/>
      <c r="W101" s="458" t="s">
        <v>43</v>
      </c>
      <c r="X101" s="456"/>
      <c r="Y101" s="457"/>
      <c r="Z101" s="79" t="str">
        <f>IF(Application!X16&gt;0.2,"Y","N")</f>
        <v>N</v>
      </c>
    </row>
    <row r="102" spans="1:26" ht="15.75" customHeight="1" thickBot="1">
      <c r="A102" s="356"/>
      <c r="B102" s="356"/>
      <c r="C102" s="356"/>
      <c r="D102" s="356"/>
      <c r="E102" s="356"/>
      <c r="F102" s="356"/>
      <c r="G102" s="356"/>
      <c r="H102" s="356"/>
      <c r="I102" s="356"/>
      <c r="J102" s="356"/>
      <c r="K102" s="356"/>
      <c r="L102" s="356"/>
      <c r="M102" s="356"/>
      <c r="N102" s="356"/>
      <c r="O102" s="356"/>
      <c r="Q102" s="439"/>
      <c r="R102" s="433" t="s">
        <v>44</v>
      </c>
      <c r="S102" s="433"/>
      <c r="T102" s="434"/>
      <c r="U102" s="430">
        <f>Application!S6-Application!Y6</f>
        <v>0</v>
      </c>
      <c r="V102" s="431"/>
      <c r="W102" s="432" t="s">
        <v>45</v>
      </c>
      <c r="X102" s="433"/>
      <c r="Y102" s="434"/>
      <c r="Z102" s="79">
        <f>Application!U48</f>
        <v>0</v>
      </c>
    </row>
    <row r="103" spans="1:26" ht="15.75" customHeight="1" thickBot="1">
      <c r="A103" s="420" t="s">
        <v>46</v>
      </c>
      <c r="B103" s="420"/>
      <c r="C103" s="420"/>
      <c r="D103" s="420"/>
      <c r="E103" s="420"/>
      <c r="F103" s="420"/>
      <c r="G103" s="420"/>
      <c r="H103" s="420"/>
      <c r="I103" s="420"/>
      <c r="J103" s="420"/>
      <c r="K103" s="420"/>
      <c r="L103" s="420"/>
      <c r="M103" s="420"/>
      <c r="N103" s="420"/>
      <c r="O103" s="420"/>
      <c r="Q103" s="439"/>
      <c r="R103" s="433" t="s">
        <v>47</v>
      </c>
      <c r="S103" s="433"/>
      <c r="T103" s="434"/>
      <c r="U103" s="430">
        <f>Application!W11</f>
        <v>0</v>
      </c>
      <c r="V103" s="431"/>
      <c r="W103" s="432" t="s">
        <v>48</v>
      </c>
      <c r="X103" s="433"/>
      <c r="Y103" s="434"/>
      <c r="Z103" s="79">
        <f>Application!H42</f>
        <v>0</v>
      </c>
    </row>
    <row r="104" spans="1:26" ht="15.6" thickBot="1">
      <c r="A104" s="356"/>
      <c r="B104" s="356"/>
      <c r="C104" s="356"/>
      <c r="D104" s="356"/>
      <c r="E104" s="356"/>
      <c r="F104" s="356"/>
      <c r="G104" s="356"/>
      <c r="H104" s="356"/>
      <c r="I104" s="356"/>
      <c r="J104" s="356"/>
      <c r="K104" s="356"/>
      <c r="L104" s="356"/>
      <c r="M104" s="356"/>
      <c r="N104" s="356"/>
      <c r="O104" s="356"/>
      <c r="Q104" s="439"/>
      <c r="R104" s="80" t="s">
        <v>49</v>
      </c>
      <c r="S104" s="80"/>
      <c r="T104" s="80"/>
      <c r="U104" s="80"/>
      <c r="V104" s="80"/>
      <c r="W104" s="80"/>
      <c r="X104" s="188" t="s">
        <v>50</v>
      </c>
      <c r="Y104" s="188" t="s">
        <v>51</v>
      </c>
      <c r="Z104" s="188" t="s">
        <v>52</v>
      </c>
    </row>
    <row r="105" spans="1:26" ht="15.6" customHeight="1" thickBot="1">
      <c r="A105" s="420" t="s">
        <v>53</v>
      </c>
      <c r="B105" s="420"/>
      <c r="C105" s="420"/>
      <c r="D105" s="420"/>
      <c r="E105" s="420"/>
      <c r="F105" s="420"/>
      <c r="G105" s="420"/>
      <c r="H105" s="420"/>
      <c r="I105" s="420"/>
      <c r="J105" s="420"/>
      <c r="K105" s="420"/>
      <c r="L105" s="420"/>
      <c r="M105" s="420"/>
      <c r="N105" s="420"/>
      <c r="O105" s="420"/>
      <c r="Q105" s="439"/>
      <c r="R105" s="435" t="s">
        <v>54</v>
      </c>
      <c r="S105" s="435"/>
      <c r="T105" s="435"/>
      <c r="U105" s="435"/>
      <c r="V105" s="435"/>
      <c r="W105" s="435"/>
      <c r="X105" s="331">
        <f>Application!W170</f>
        <v>0</v>
      </c>
      <c r="Y105" s="288">
        <f>[1]Application!Y139</f>
        <v>0</v>
      </c>
      <c r="Z105" s="81">
        <f>[1]Application!Z139</f>
        <v>0</v>
      </c>
    </row>
    <row r="106" spans="1:26" ht="15.6" thickBot="1">
      <c r="A106" s="396"/>
      <c r="B106" s="396"/>
      <c r="C106" s="396"/>
      <c r="D106" s="396"/>
      <c r="E106" s="396"/>
      <c r="F106" s="396"/>
      <c r="G106" s="396"/>
      <c r="H106" s="396"/>
      <c r="I106" s="396"/>
      <c r="J106" s="396"/>
      <c r="K106" s="396"/>
      <c r="L106" s="396"/>
      <c r="M106" s="396"/>
      <c r="N106" s="396"/>
      <c r="O106" s="396"/>
      <c r="Q106" s="439"/>
      <c r="R106" s="425" t="s">
        <v>55</v>
      </c>
      <c r="S106" s="425"/>
      <c r="T106" s="425"/>
      <c r="U106" s="425"/>
      <c r="V106" s="425"/>
      <c r="W106" s="425"/>
      <c r="X106" s="331">
        <f>SUM(Application!W57:W71)</f>
        <v>0</v>
      </c>
      <c r="Y106" s="288">
        <f>[1]Application!Y57</f>
        <v>0</v>
      </c>
      <c r="Z106" s="81">
        <f>[1]Application!Z57</f>
        <v>0</v>
      </c>
    </row>
    <row r="107" spans="1:26" ht="15.6" customHeight="1" thickBot="1">
      <c r="A107" s="420" t="s">
        <v>56</v>
      </c>
      <c r="B107" s="420"/>
      <c r="C107" s="420"/>
      <c r="D107" s="420"/>
      <c r="E107" s="420"/>
      <c r="F107" s="420"/>
      <c r="G107" s="420"/>
      <c r="H107" s="420"/>
      <c r="I107" s="420"/>
      <c r="J107" s="420"/>
      <c r="K107" s="420"/>
      <c r="L107" s="420"/>
      <c r="M107" s="420"/>
      <c r="N107" s="420"/>
      <c r="O107" s="420"/>
      <c r="Q107" s="439"/>
      <c r="R107" s="425" t="s">
        <v>57</v>
      </c>
      <c r="S107" s="425"/>
      <c r="T107" s="425"/>
      <c r="U107" s="425"/>
      <c r="V107" s="425"/>
      <c r="W107" s="425"/>
      <c r="X107" s="331">
        <f>SUM(Application!W81:W100)</f>
        <v>0</v>
      </c>
      <c r="Y107" s="288">
        <f>[1]Application!Y73</f>
        <v>0</v>
      </c>
      <c r="Z107" s="81">
        <f>[1]Application!Z73</f>
        <v>0</v>
      </c>
    </row>
    <row r="108" spans="1:26" ht="15.6" thickBot="1">
      <c r="A108" s="396"/>
      <c r="B108" s="396"/>
      <c r="C108" s="396"/>
      <c r="D108" s="396"/>
      <c r="E108" s="396"/>
      <c r="F108" s="396"/>
      <c r="G108" s="396"/>
      <c r="H108" s="396"/>
      <c r="I108" s="396"/>
      <c r="J108" s="396"/>
      <c r="K108" s="396"/>
      <c r="L108" s="396"/>
      <c r="M108" s="396"/>
      <c r="N108" s="396"/>
      <c r="O108" s="396"/>
      <c r="Q108" s="439"/>
      <c r="R108" s="424" t="s">
        <v>58</v>
      </c>
      <c r="S108" s="424"/>
      <c r="T108" s="424"/>
      <c r="U108" s="424"/>
      <c r="V108" s="424"/>
      <c r="W108" s="424"/>
      <c r="X108" s="331">
        <f>SUM(Application!W73:W79)</f>
        <v>0</v>
      </c>
      <c r="Y108" s="288">
        <f>[1]Application!Y68</f>
        <v>0</v>
      </c>
      <c r="Z108" s="81">
        <f>[1]Application!Z68</f>
        <v>0</v>
      </c>
    </row>
    <row r="109" spans="1:26" ht="15.6" customHeight="1" thickBot="1">
      <c r="A109" s="420" t="s">
        <v>59</v>
      </c>
      <c r="B109" s="428"/>
      <c r="C109" s="428"/>
      <c r="D109" s="428"/>
      <c r="E109" s="428"/>
      <c r="F109" s="428"/>
      <c r="G109" s="428"/>
      <c r="H109" s="428"/>
      <c r="I109" s="428"/>
      <c r="J109" s="428"/>
      <c r="K109" s="428"/>
      <c r="L109" s="428"/>
      <c r="M109" s="428"/>
      <c r="N109" s="428"/>
      <c r="O109" s="428"/>
      <c r="Q109" s="439"/>
      <c r="R109" s="425" t="s">
        <v>60</v>
      </c>
      <c r="S109" s="425"/>
      <c r="T109" s="425"/>
      <c r="U109" s="425"/>
      <c r="V109" s="425"/>
      <c r="W109" s="425"/>
      <c r="X109" s="331">
        <f>SUM(Application!W102:W118)</f>
        <v>0</v>
      </c>
      <c r="Y109" s="288">
        <f>SUM([1]Application!Y81:Y97)</f>
        <v>0</v>
      </c>
      <c r="Z109" s="81">
        <f>SUM([1]Application!Z81:Z97)</f>
        <v>0</v>
      </c>
    </row>
    <row r="110" spans="1:26" ht="15.6" thickBot="1">
      <c r="A110" s="429"/>
      <c r="B110" s="429"/>
      <c r="C110" s="429"/>
      <c r="D110" s="429"/>
      <c r="E110" s="429"/>
      <c r="F110" s="429"/>
      <c r="G110" s="429"/>
      <c r="H110" s="429"/>
      <c r="I110" s="429"/>
      <c r="J110" s="429"/>
      <c r="K110" s="429"/>
      <c r="L110" s="429"/>
      <c r="M110" s="429"/>
      <c r="N110" s="429"/>
      <c r="O110" s="429"/>
      <c r="Q110" s="439"/>
      <c r="R110" s="425" t="s">
        <v>61</v>
      </c>
      <c r="S110" s="425"/>
      <c r="T110" s="425"/>
      <c r="U110" s="425"/>
      <c r="V110" s="425"/>
      <c r="W110" s="425"/>
      <c r="X110" s="331">
        <f>SUM(Application!W120:W128)</f>
        <v>0</v>
      </c>
      <c r="Y110" s="288">
        <f>SUM([1]Application!Y99:Y110)</f>
        <v>0</v>
      </c>
      <c r="Z110" s="81">
        <f>SUM([1]Application!Z99:Z110)</f>
        <v>0</v>
      </c>
    </row>
    <row r="111" spans="1:26" ht="15.75" customHeight="1" thickBot="1">
      <c r="A111" s="436" t="s">
        <v>62</v>
      </c>
      <c r="B111" s="436"/>
      <c r="C111" s="436"/>
      <c r="D111" s="436"/>
      <c r="E111" s="436"/>
      <c r="F111" s="436"/>
      <c r="G111" s="436"/>
      <c r="H111" s="436"/>
      <c r="I111" s="436"/>
      <c r="J111" s="436"/>
      <c r="K111" s="436"/>
      <c r="L111" s="436"/>
      <c r="M111" s="436"/>
      <c r="N111" s="436"/>
      <c r="O111" s="436"/>
      <c r="Q111" s="439"/>
      <c r="R111" s="425" t="s">
        <v>63</v>
      </c>
      <c r="S111" s="425"/>
      <c r="T111" s="425"/>
      <c r="U111" s="425"/>
      <c r="V111" s="425"/>
      <c r="W111" s="425"/>
      <c r="X111" s="331">
        <f>SUM(Application!W130:W139)</f>
        <v>0</v>
      </c>
      <c r="Y111" s="288">
        <f>SUM([1]Application!Y112:Y121)</f>
        <v>0</v>
      </c>
      <c r="Z111" s="81">
        <f>SUM([1]Application!Z112:Z121)</f>
        <v>0</v>
      </c>
    </row>
    <row r="112" spans="1:26" ht="16.5" customHeight="1" thickBot="1">
      <c r="A112" s="180"/>
      <c r="B112" s="418" t="s">
        <v>64</v>
      </c>
      <c r="C112" s="418"/>
      <c r="D112" s="418"/>
      <c r="E112" s="418"/>
      <c r="F112" s="418"/>
      <c r="G112" s="418"/>
      <c r="H112" s="418"/>
      <c r="I112" s="418"/>
      <c r="J112" s="418"/>
      <c r="K112" s="418"/>
      <c r="L112" s="418"/>
      <c r="M112" s="418"/>
      <c r="N112" s="418"/>
      <c r="O112" s="418"/>
      <c r="Q112" s="439"/>
      <c r="R112" s="424" t="s">
        <v>65</v>
      </c>
      <c r="S112" s="424"/>
      <c r="T112" s="424"/>
      <c r="U112" s="424"/>
      <c r="V112" s="424"/>
      <c r="W112" s="424"/>
      <c r="X112" s="331">
        <f>Application!W141</f>
        <v>0</v>
      </c>
      <c r="Y112" s="288">
        <f>[1]Application!Y128</f>
        <v>0</v>
      </c>
      <c r="Z112" s="81">
        <f>[1]Application!Z128</f>
        <v>0</v>
      </c>
    </row>
    <row r="113" spans="1:26" ht="16.5" customHeight="1" thickBot="1">
      <c r="A113" s="180"/>
      <c r="B113" s="386" t="s">
        <v>66</v>
      </c>
      <c r="C113" s="386"/>
      <c r="D113" s="386"/>
      <c r="E113" s="386"/>
      <c r="F113" s="386"/>
      <c r="G113" s="386"/>
      <c r="H113" s="386"/>
      <c r="I113" s="386"/>
      <c r="J113" s="386"/>
      <c r="K113" s="386"/>
      <c r="L113" s="386"/>
      <c r="M113" s="386"/>
      <c r="N113" s="386"/>
      <c r="O113" s="386"/>
      <c r="Q113" s="439"/>
      <c r="R113" s="425" t="s">
        <v>67</v>
      </c>
      <c r="S113" s="425"/>
      <c r="T113" s="425"/>
      <c r="U113" s="425"/>
      <c r="V113" s="425"/>
      <c r="W113" s="425"/>
      <c r="X113" s="331">
        <f>SUM(Application!W147:W168)</f>
        <v>0</v>
      </c>
      <c r="Y113" s="288">
        <f>[1]Application!Y133</f>
        <v>0</v>
      </c>
      <c r="Z113" s="81">
        <f>[1]Application!Z133</f>
        <v>0</v>
      </c>
    </row>
    <row r="114" spans="1:26" ht="15" customHeight="1" thickBot="1">
      <c r="A114" s="180"/>
      <c r="B114" s="386" t="s">
        <v>68</v>
      </c>
      <c r="C114" s="386"/>
      <c r="D114" s="386"/>
      <c r="E114" s="386"/>
      <c r="F114" s="386"/>
      <c r="G114" s="386"/>
      <c r="H114" s="386"/>
      <c r="I114" s="386"/>
      <c r="J114" s="386"/>
      <c r="K114" s="386"/>
      <c r="L114" s="386"/>
      <c r="M114" s="386"/>
      <c r="N114" s="386"/>
      <c r="O114" s="386"/>
      <c r="Q114" s="439"/>
      <c r="R114" s="426" t="s">
        <v>69</v>
      </c>
      <c r="S114" s="426"/>
      <c r="T114" s="426"/>
      <c r="U114" s="426"/>
      <c r="V114" s="426"/>
      <c r="W114" s="426"/>
      <c r="X114" s="331">
        <f>SUM(X105:X113)</f>
        <v>0</v>
      </c>
      <c r="Y114" s="288">
        <f>SUM(Y105:Y113)</f>
        <v>0</v>
      </c>
      <c r="Z114" s="82">
        <f>SUM(Z105:Z113)</f>
        <v>0</v>
      </c>
    </row>
    <row r="115" spans="1:26" ht="16.5" customHeight="1" thickBot="1">
      <c r="A115" s="180"/>
      <c r="B115" s="113"/>
      <c r="C115" s="386" t="s">
        <v>70</v>
      </c>
      <c r="D115" s="386"/>
      <c r="E115" s="386"/>
      <c r="F115" s="386"/>
      <c r="G115" s="386"/>
      <c r="H115" s="386"/>
      <c r="I115" s="386"/>
      <c r="J115" s="386"/>
      <c r="K115" s="386"/>
      <c r="L115" s="386"/>
      <c r="M115" s="386"/>
      <c r="N115" s="386"/>
      <c r="O115" s="386"/>
      <c r="P115" s="116"/>
      <c r="Q115" s="439"/>
      <c r="R115" s="427" t="s">
        <v>71</v>
      </c>
      <c r="S115" s="427"/>
      <c r="T115" s="427"/>
      <c r="U115" s="427"/>
      <c r="V115" s="427"/>
      <c r="W115" s="427"/>
      <c r="X115" s="427"/>
      <c r="Y115" s="427"/>
      <c r="Z115" s="427"/>
    </row>
    <row r="116" spans="1:26" ht="15.75" customHeight="1">
      <c r="A116" s="180"/>
      <c r="B116" s="113"/>
      <c r="C116" s="390" t="s">
        <v>72</v>
      </c>
      <c r="D116" s="390"/>
      <c r="E116" s="390"/>
      <c r="F116" s="390"/>
      <c r="G116" s="390"/>
      <c r="H116" s="390"/>
      <c r="I116" s="390"/>
      <c r="J116" s="390"/>
      <c r="K116" s="390"/>
      <c r="L116" s="390"/>
      <c r="M116" s="390"/>
      <c r="N116" s="390"/>
      <c r="O116" s="390"/>
      <c r="Q116" s="189"/>
      <c r="R116" s="422" t="s">
        <v>73</v>
      </c>
      <c r="S116" s="422"/>
      <c r="T116" s="422"/>
      <c r="U116" s="422"/>
      <c r="V116" s="422"/>
      <c r="W116" s="422"/>
      <c r="X116" s="422"/>
      <c r="Y116" s="422"/>
      <c r="Z116" s="296" t="s">
        <v>269</v>
      </c>
    </row>
    <row r="117" spans="1:26" ht="14.25" customHeight="1" thickBot="1">
      <c r="A117" s="180"/>
      <c r="B117" s="113"/>
      <c r="C117" s="390" t="s">
        <v>74</v>
      </c>
      <c r="D117" s="390"/>
      <c r="E117" s="390"/>
      <c r="F117" s="390"/>
      <c r="G117" s="390"/>
      <c r="H117" s="390"/>
      <c r="I117" s="390"/>
      <c r="J117" s="390"/>
      <c r="K117" s="390"/>
      <c r="L117" s="390"/>
      <c r="M117" s="390"/>
      <c r="N117" s="390"/>
      <c r="O117" s="390"/>
      <c r="Q117" s="17"/>
      <c r="R117" s="423" t="s">
        <v>75</v>
      </c>
      <c r="S117" s="423"/>
      <c r="T117" s="423"/>
      <c r="U117" s="423"/>
      <c r="V117" s="423"/>
      <c r="W117" s="423"/>
      <c r="X117" s="423"/>
      <c r="Y117" s="423"/>
      <c r="Z117" s="297" t="s">
        <v>269</v>
      </c>
    </row>
    <row r="118" spans="1:26">
      <c r="A118" s="180"/>
      <c r="B118" s="113"/>
      <c r="C118" s="390" t="s">
        <v>76</v>
      </c>
      <c r="D118" s="390"/>
      <c r="E118" s="390"/>
      <c r="F118" s="390"/>
      <c r="G118" s="390"/>
      <c r="H118" s="390"/>
      <c r="I118" s="390"/>
      <c r="J118" s="390"/>
      <c r="K118" s="390"/>
      <c r="L118" s="390"/>
      <c r="M118" s="390"/>
      <c r="N118" s="390"/>
      <c r="O118" s="390"/>
      <c r="Q118" s="83"/>
      <c r="R118" s="17"/>
      <c r="S118" s="17"/>
      <c r="T118" s="17"/>
      <c r="U118" s="17"/>
      <c r="V118" s="17"/>
      <c r="W118" s="17"/>
      <c r="X118" s="17"/>
      <c r="Y118" s="17"/>
      <c r="Z118" s="17"/>
    </row>
    <row r="119" spans="1:26">
      <c r="A119" s="178"/>
      <c r="B119" s="176"/>
      <c r="C119" s="419" t="s">
        <v>77</v>
      </c>
      <c r="D119" s="419"/>
      <c r="E119" s="419"/>
      <c r="F119" s="419"/>
      <c r="G119" s="419"/>
      <c r="H119" s="419"/>
      <c r="I119" s="419"/>
      <c r="J119" s="419"/>
      <c r="K119" s="419"/>
      <c r="L119" s="419"/>
      <c r="M119" s="419"/>
      <c r="N119" s="419"/>
      <c r="O119" s="419"/>
      <c r="Q119" s="83"/>
      <c r="R119" s="83"/>
      <c r="S119" s="83"/>
      <c r="T119" s="83"/>
      <c r="U119" s="83"/>
      <c r="V119" s="83"/>
      <c r="W119" s="83"/>
      <c r="X119" s="83"/>
      <c r="Y119" s="83"/>
      <c r="Z119" s="83"/>
    </row>
    <row r="120" spans="1:26" ht="15.75" customHeight="1">
      <c r="A120" s="180"/>
      <c r="B120" s="113"/>
      <c r="C120" s="419"/>
      <c r="D120" s="419"/>
      <c r="E120" s="419"/>
      <c r="F120" s="419"/>
      <c r="G120" s="419"/>
      <c r="H120" s="419"/>
      <c r="I120" s="419"/>
      <c r="J120" s="419"/>
      <c r="K120" s="419"/>
      <c r="L120" s="419"/>
      <c r="M120" s="419"/>
      <c r="N120" s="419"/>
      <c r="O120" s="419"/>
      <c r="Q120" s="83"/>
      <c r="R120" s="83"/>
      <c r="S120" s="83"/>
      <c r="T120" s="83"/>
      <c r="U120" s="83"/>
      <c r="V120" s="83"/>
      <c r="W120" s="83"/>
      <c r="X120" s="83"/>
      <c r="Y120" s="83"/>
      <c r="Z120" s="83"/>
    </row>
    <row r="121" spans="1:26" ht="15.75" customHeight="1">
      <c r="A121" s="386" t="s">
        <v>78</v>
      </c>
      <c r="B121" s="386"/>
      <c r="C121" s="386"/>
      <c r="D121" s="386"/>
      <c r="E121" s="386"/>
      <c r="F121" s="386"/>
      <c r="G121" s="386"/>
      <c r="H121" s="386"/>
      <c r="I121" s="386"/>
      <c r="J121" s="386"/>
      <c r="K121" s="386"/>
      <c r="L121" s="386"/>
      <c r="M121" s="386"/>
      <c r="N121" s="386"/>
      <c r="O121" s="386"/>
      <c r="Q121" s="83"/>
      <c r="R121" s="83"/>
      <c r="S121" s="83"/>
      <c r="T121" s="83"/>
      <c r="U121" s="83"/>
      <c r="V121" s="83"/>
      <c r="W121" s="83"/>
      <c r="X121" s="83"/>
      <c r="Y121" s="83"/>
      <c r="Z121" s="83"/>
    </row>
    <row r="122" spans="1:26" ht="15.75" customHeight="1">
      <c r="A122" s="113"/>
      <c r="B122" s="418" t="s">
        <v>79</v>
      </c>
      <c r="C122" s="418"/>
      <c r="D122" s="418"/>
      <c r="E122" s="418"/>
      <c r="F122" s="418"/>
      <c r="G122" s="418"/>
      <c r="H122" s="418"/>
      <c r="I122" s="418"/>
      <c r="J122" s="418"/>
      <c r="K122" s="418"/>
      <c r="L122" s="418"/>
      <c r="M122" s="418"/>
      <c r="N122" s="418"/>
      <c r="O122" s="418"/>
      <c r="Q122" s="83"/>
      <c r="R122" s="83"/>
      <c r="S122" s="83"/>
      <c r="T122" s="83"/>
      <c r="U122" s="83"/>
      <c r="V122" s="83"/>
      <c r="W122" s="83"/>
      <c r="X122" s="83"/>
      <c r="Y122" s="83"/>
      <c r="Z122" s="83"/>
    </row>
    <row r="123" spans="1:26" ht="15.75" customHeight="1">
      <c r="A123" s="113"/>
      <c r="B123" s="380" t="s">
        <v>80</v>
      </c>
      <c r="C123" s="380"/>
      <c r="D123" s="380"/>
      <c r="E123" s="380"/>
      <c r="F123" s="380"/>
      <c r="G123" s="380"/>
      <c r="H123" s="380"/>
      <c r="I123" s="380"/>
      <c r="J123" s="380"/>
      <c r="K123" s="380"/>
      <c r="L123" s="380"/>
      <c r="M123" s="380"/>
      <c r="N123" s="380"/>
      <c r="O123" s="380"/>
      <c r="Q123" s="83"/>
      <c r="R123" s="83"/>
      <c r="S123" s="83"/>
      <c r="T123" s="83"/>
      <c r="U123" s="83"/>
      <c r="V123" s="83"/>
      <c r="W123" s="83"/>
      <c r="X123" s="83"/>
      <c r="Y123" s="83"/>
      <c r="Z123" s="83"/>
    </row>
    <row r="124" spans="1:26" ht="15.75" customHeight="1">
      <c r="A124" s="113"/>
      <c r="B124" s="493" t="s">
        <v>81</v>
      </c>
      <c r="C124" s="493"/>
      <c r="D124" s="493"/>
      <c r="E124" s="493"/>
      <c r="F124" s="493"/>
      <c r="G124" s="493"/>
      <c r="H124" s="493"/>
      <c r="I124" s="493"/>
      <c r="J124" s="493"/>
      <c r="K124" s="493"/>
      <c r="L124" s="493"/>
      <c r="M124" s="493"/>
      <c r="N124" s="493"/>
      <c r="O124" s="493"/>
      <c r="Q124" s="83"/>
      <c r="R124" s="83"/>
      <c r="S124" s="83"/>
      <c r="T124" s="83"/>
      <c r="U124" s="83"/>
      <c r="V124" s="83"/>
      <c r="W124" s="83"/>
      <c r="X124" s="83"/>
      <c r="Y124" s="83"/>
      <c r="Z124" s="83"/>
    </row>
    <row r="125" spans="1:26">
      <c r="A125" s="493" t="s">
        <v>82</v>
      </c>
      <c r="B125" s="493"/>
      <c r="C125" s="493"/>
      <c r="D125" s="493"/>
      <c r="E125" s="493"/>
      <c r="F125" s="493"/>
      <c r="G125" s="493"/>
      <c r="H125" s="493"/>
      <c r="I125" s="493"/>
      <c r="J125" s="493"/>
      <c r="K125" s="493"/>
      <c r="L125" s="493"/>
      <c r="M125" s="493"/>
      <c r="N125" s="493"/>
      <c r="O125" s="493"/>
      <c r="Q125" s="83"/>
      <c r="R125" s="83"/>
      <c r="S125" s="83"/>
      <c r="T125" s="83"/>
      <c r="U125" s="83"/>
      <c r="V125" s="83"/>
      <c r="W125" s="83"/>
      <c r="X125" s="83"/>
      <c r="Y125" s="83"/>
      <c r="Z125" s="83"/>
    </row>
    <row r="126" spans="1:26" ht="15" customHeight="1">
      <c r="A126" s="494"/>
      <c r="B126" s="496" t="s">
        <v>83</v>
      </c>
      <c r="C126" s="496"/>
      <c r="D126" s="496"/>
      <c r="E126" s="496"/>
      <c r="F126" s="496"/>
      <c r="G126" s="496"/>
      <c r="H126" s="496"/>
      <c r="I126" s="496"/>
      <c r="J126" s="496"/>
      <c r="K126" s="496"/>
      <c r="L126" s="496"/>
      <c r="M126" s="496"/>
      <c r="N126" s="496"/>
      <c r="O126" s="496"/>
      <c r="Q126" s="83"/>
      <c r="R126" s="83"/>
      <c r="S126" s="83"/>
      <c r="T126" s="83"/>
      <c r="U126" s="83"/>
      <c r="V126" s="83"/>
      <c r="W126" s="83"/>
      <c r="X126" s="83"/>
      <c r="Y126" s="83"/>
      <c r="Z126" s="83"/>
    </row>
    <row r="127" spans="1:26" ht="15" customHeight="1">
      <c r="A127" s="495"/>
      <c r="B127" s="493" t="s">
        <v>84</v>
      </c>
      <c r="C127" s="493"/>
      <c r="D127" s="493"/>
      <c r="E127" s="493"/>
      <c r="F127" s="493"/>
      <c r="G127" s="493"/>
      <c r="H127" s="493"/>
      <c r="I127" s="493"/>
      <c r="J127" s="493"/>
      <c r="K127" s="493"/>
      <c r="L127" s="493"/>
      <c r="M127" s="493"/>
      <c r="N127" s="493"/>
      <c r="O127" s="493"/>
      <c r="Q127" s="83"/>
      <c r="R127" s="83"/>
      <c r="S127" s="83"/>
      <c r="T127" s="83"/>
      <c r="U127" s="83"/>
      <c r="V127" s="83"/>
      <c r="W127" s="83"/>
      <c r="X127" s="83"/>
      <c r="Y127" s="83"/>
      <c r="Z127" s="83"/>
    </row>
    <row r="128" spans="1:26" ht="15.75" customHeight="1">
      <c r="A128" s="347"/>
      <c r="B128" s="1248" t="s">
        <v>85</v>
      </c>
      <c r="C128" s="1248"/>
      <c r="D128" s="1248"/>
      <c r="E128" s="1248"/>
      <c r="F128" s="1248"/>
      <c r="G128" s="1248"/>
      <c r="H128" s="1248"/>
      <c r="I128" s="1248"/>
      <c r="J128" s="1248"/>
      <c r="K128" s="1248"/>
      <c r="L128" s="1248"/>
      <c r="M128" s="1248"/>
      <c r="N128" s="1248"/>
      <c r="O128" s="1248"/>
      <c r="Q128" s="83"/>
      <c r="R128" s="83"/>
      <c r="S128" s="83"/>
      <c r="T128" s="83"/>
      <c r="U128" s="83"/>
      <c r="V128" s="83"/>
      <c r="W128" s="83"/>
      <c r="X128" s="83"/>
      <c r="Y128" s="83"/>
      <c r="Z128" s="83"/>
    </row>
    <row r="129" spans="1:26" ht="15.75" customHeight="1">
      <c r="A129" s="496" t="s">
        <v>888</v>
      </c>
      <c r="B129" s="496"/>
      <c r="C129" s="496"/>
      <c r="D129" s="496"/>
      <c r="E129" s="496"/>
      <c r="F129" s="496"/>
      <c r="G129" s="496"/>
      <c r="H129" s="496"/>
      <c r="I129" s="496"/>
      <c r="J129" s="496"/>
      <c r="K129" s="496"/>
      <c r="L129" s="496"/>
      <c r="M129" s="496"/>
      <c r="N129" s="496"/>
      <c r="O129" s="496"/>
      <c r="Q129" s="83"/>
      <c r="R129" s="83"/>
      <c r="S129" s="83"/>
      <c r="T129" s="83"/>
      <c r="U129" s="83"/>
      <c r="V129" s="83"/>
      <c r="W129" s="83"/>
      <c r="X129" s="83"/>
      <c r="Y129" s="83"/>
      <c r="Z129" s="83"/>
    </row>
    <row r="130" spans="1:26">
      <c r="A130" s="386"/>
      <c r="B130" s="386"/>
      <c r="C130" s="386"/>
      <c r="D130" s="386"/>
      <c r="E130" s="386"/>
      <c r="F130" s="386"/>
      <c r="G130" s="386"/>
      <c r="H130" s="386"/>
      <c r="I130" s="386"/>
      <c r="J130" s="386"/>
      <c r="K130" s="386"/>
      <c r="L130" s="386"/>
      <c r="M130" s="386"/>
      <c r="N130" s="386"/>
      <c r="O130" s="386"/>
      <c r="Q130" s="83"/>
      <c r="R130" s="83"/>
      <c r="S130" s="83"/>
      <c r="T130" s="83"/>
      <c r="U130" s="83"/>
      <c r="V130" s="83"/>
      <c r="W130" s="83"/>
      <c r="X130" s="83"/>
      <c r="Y130" s="83"/>
      <c r="Z130" s="83"/>
    </row>
    <row r="131" spans="1:26">
      <c r="A131" s="1245" t="s">
        <v>889</v>
      </c>
      <c r="B131" s="1245"/>
      <c r="C131" s="1245"/>
      <c r="D131" s="1245"/>
      <c r="E131" s="1245"/>
      <c r="F131" s="1245"/>
      <c r="G131" s="1245"/>
      <c r="H131" s="1245"/>
      <c r="I131" s="1245"/>
      <c r="J131" s="1245"/>
      <c r="K131" s="1245"/>
      <c r="L131" s="1245"/>
      <c r="M131" s="1245"/>
      <c r="N131" s="1245"/>
      <c r="O131" s="1245"/>
      <c r="Q131" s="83"/>
      <c r="R131" s="83"/>
      <c r="S131" s="83"/>
      <c r="T131" s="83"/>
      <c r="U131" s="83"/>
      <c r="V131" s="83"/>
      <c r="W131" s="83"/>
      <c r="X131" s="83"/>
      <c r="Y131" s="83"/>
      <c r="Z131" s="83"/>
    </row>
    <row r="132" spans="1:26" ht="15.75" customHeight="1">
      <c r="A132" s="1246" t="s">
        <v>890</v>
      </c>
      <c r="B132" s="1246"/>
      <c r="C132" s="1246"/>
      <c r="D132" s="1246"/>
      <c r="E132" s="1246"/>
      <c r="F132" s="1246"/>
      <c r="G132" s="1246"/>
      <c r="H132" s="1246"/>
      <c r="I132" s="1246"/>
      <c r="J132" s="1246"/>
      <c r="K132" s="1246"/>
      <c r="L132" s="1246"/>
      <c r="M132" s="1246"/>
      <c r="N132" s="1246"/>
      <c r="O132" s="1246"/>
      <c r="Q132" s="83"/>
      <c r="R132" s="83"/>
      <c r="S132" s="83"/>
      <c r="T132" s="83"/>
      <c r="U132" s="83"/>
      <c r="V132" s="83"/>
      <c r="W132" s="83"/>
      <c r="X132" s="83"/>
      <c r="Y132" s="83"/>
      <c r="Z132" s="83"/>
    </row>
    <row r="133" spans="1:26" ht="15.75" customHeight="1">
      <c r="A133" s="1247"/>
      <c r="B133" s="1247"/>
      <c r="C133" s="1247"/>
      <c r="D133" s="1247"/>
      <c r="E133" s="1247"/>
      <c r="F133" s="1247"/>
      <c r="G133" s="1247"/>
      <c r="H133" s="1247"/>
      <c r="I133" s="1247"/>
      <c r="J133" s="1247"/>
      <c r="K133" s="1247"/>
      <c r="L133" s="1247"/>
      <c r="M133" s="1247"/>
      <c r="N133" s="1247"/>
      <c r="O133" s="1247"/>
      <c r="Q133" s="83"/>
      <c r="R133" s="83"/>
      <c r="S133" s="83"/>
      <c r="T133" s="83"/>
      <c r="U133" s="83"/>
      <c r="V133" s="83"/>
      <c r="W133" s="83"/>
      <c r="X133" s="83"/>
      <c r="Y133" s="83"/>
      <c r="Z133" s="83"/>
    </row>
    <row r="134" spans="1:26">
      <c r="A134" s="497" t="s">
        <v>86</v>
      </c>
      <c r="B134" s="496"/>
      <c r="C134" s="496"/>
      <c r="D134" s="496"/>
      <c r="E134" s="496"/>
      <c r="F134" s="496"/>
      <c r="G134" s="496"/>
      <c r="H134" s="496"/>
      <c r="I134" s="496"/>
      <c r="J134" s="496"/>
      <c r="K134" s="496"/>
      <c r="L134" s="496"/>
      <c r="M134" s="496"/>
      <c r="N134" s="496"/>
      <c r="O134" s="496"/>
      <c r="Q134" s="83"/>
      <c r="R134" s="83"/>
      <c r="S134" s="83"/>
      <c r="T134" s="83"/>
      <c r="U134" s="83"/>
      <c r="V134" s="83"/>
      <c r="W134" s="83"/>
      <c r="X134" s="83"/>
      <c r="Y134" s="83"/>
      <c r="Z134" s="83"/>
    </row>
    <row r="135" spans="1:26">
      <c r="A135" s="386"/>
      <c r="B135" s="386"/>
      <c r="C135" s="386"/>
      <c r="D135" s="386"/>
      <c r="E135" s="386"/>
      <c r="F135" s="386"/>
      <c r="G135" s="386"/>
      <c r="H135" s="386"/>
      <c r="I135" s="386"/>
      <c r="J135" s="386"/>
      <c r="K135" s="386"/>
      <c r="L135" s="386"/>
      <c r="M135" s="386"/>
      <c r="N135" s="386"/>
      <c r="O135" s="386"/>
      <c r="Q135" s="83"/>
      <c r="R135" s="83"/>
      <c r="S135" s="83"/>
      <c r="T135" s="83"/>
      <c r="U135" s="83"/>
      <c r="V135" s="83"/>
      <c r="W135" s="83"/>
      <c r="X135" s="83"/>
      <c r="Y135" s="83"/>
      <c r="Z135" s="83"/>
    </row>
    <row r="136" spans="1:26">
      <c r="A136" s="420" t="s">
        <v>891</v>
      </c>
      <c r="B136" s="420"/>
      <c r="C136" s="420"/>
      <c r="D136" s="420"/>
      <c r="E136" s="420"/>
      <c r="F136" s="420"/>
      <c r="G136" s="420"/>
      <c r="H136" s="420"/>
      <c r="I136" s="420"/>
      <c r="J136" s="420"/>
      <c r="K136" s="420"/>
      <c r="L136" s="420"/>
      <c r="M136" s="420"/>
      <c r="N136" s="420"/>
      <c r="O136" s="420"/>
      <c r="Q136" s="83"/>
      <c r="R136" s="83"/>
      <c r="S136" s="83"/>
      <c r="T136" s="83"/>
      <c r="U136" s="83"/>
      <c r="V136" s="83"/>
      <c r="W136" s="83"/>
      <c r="X136" s="83"/>
      <c r="Y136" s="83"/>
      <c r="Z136" s="83"/>
    </row>
    <row r="137" spans="1:26">
      <c r="A137" s="17"/>
      <c r="B137" s="17"/>
      <c r="C137" s="17"/>
      <c r="D137" s="17"/>
      <c r="E137" s="17"/>
      <c r="F137" s="17"/>
      <c r="G137" s="17"/>
      <c r="H137" s="17"/>
      <c r="I137" s="17"/>
      <c r="J137" s="17"/>
      <c r="K137" s="17"/>
      <c r="L137" s="17"/>
      <c r="M137" s="17"/>
      <c r="N137" s="17"/>
      <c r="O137" s="17"/>
      <c r="P137" s="83"/>
      <c r="Q137" s="83"/>
      <c r="R137" s="83"/>
      <c r="S137" s="83"/>
      <c r="T137" s="83"/>
      <c r="U137" s="83"/>
      <c r="V137" s="83"/>
      <c r="W137" s="83"/>
      <c r="X137" s="83"/>
      <c r="Y137" s="83"/>
      <c r="Z137" s="83"/>
    </row>
  </sheetData>
  <sheetProtection algorithmName="SHA-512" hashValue="JRNrqd+NuHiGcx48wReLYUJE8OykBk7V8BlzagNXDEtZOKC/6eUh3rznAfFXwrZ1gQiQVJyTirJot6RDpMMyxg==" saltValue="SJwb8BedEimuT6wnmiKlqA==" spinCount="100000" sheet="1" selectLockedCells="1"/>
  <mergeCells count="125">
    <mergeCell ref="A136:O136"/>
    <mergeCell ref="B124:O124"/>
    <mergeCell ref="A125:O125"/>
    <mergeCell ref="A126:A127"/>
    <mergeCell ref="B126:O126"/>
    <mergeCell ref="B127:O127"/>
    <mergeCell ref="B128:O128"/>
    <mergeCell ref="A129:O130"/>
    <mergeCell ref="A131:O131"/>
    <mergeCell ref="A132:O133"/>
    <mergeCell ref="A134:O135"/>
    <mergeCell ref="A1:Z1"/>
    <mergeCell ref="A2:Z36"/>
    <mergeCell ref="A37:Z37"/>
    <mergeCell ref="A38:Z38"/>
    <mergeCell ref="A39:Z40"/>
    <mergeCell ref="K62:S64"/>
    <mergeCell ref="A66:Z80"/>
    <mergeCell ref="A81:Z81"/>
    <mergeCell ref="A82:I82"/>
    <mergeCell ref="K82:R82"/>
    <mergeCell ref="S82:T83"/>
    <mergeCell ref="U82:V82"/>
    <mergeCell ref="W82:X82"/>
    <mergeCell ref="Y82:Z82"/>
    <mergeCell ref="A83:J83"/>
    <mergeCell ref="K83:R83"/>
    <mergeCell ref="U83:V83"/>
    <mergeCell ref="X83:Z83"/>
    <mergeCell ref="A84:O84"/>
    <mergeCell ref="Q84:Q87"/>
    <mergeCell ref="R84:S84"/>
    <mergeCell ref="T84:W84"/>
    <mergeCell ref="A85:E85"/>
    <mergeCell ref="F85:O85"/>
    <mergeCell ref="S85:W85"/>
    <mergeCell ref="A87:E87"/>
    <mergeCell ref="F87:O87"/>
    <mergeCell ref="R86:V86"/>
    <mergeCell ref="W86:X86"/>
    <mergeCell ref="A86:E86"/>
    <mergeCell ref="R101:T101"/>
    <mergeCell ref="U101:V101"/>
    <mergeCell ref="W101:Y101"/>
    <mergeCell ref="R102:T102"/>
    <mergeCell ref="U102:V102"/>
    <mergeCell ref="W102:Y102"/>
    <mergeCell ref="R108:W108"/>
    <mergeCell ref="F86:O86"/>
    <mergeCell ref="R87:Z87"/>
    <mergeCell ref="R88:T88"/>
    <mergeCell ref="U88:Z88"/>
    <mergeCell ref="Y86:Z86"/>
    <mergeCell ref="A109:O110"/>
    <mergeCell ref="R110:W110"/>
    <mergeCell ref="R111:W111"/>
    <mergeCell ref="U103:V103"/>
    <mergeCell ref="W103:Y103"/>
    <mergeCell ref="A103:O104"/>
    <mergeCell ref="R105:W105"/>
    <mergeCell ref="A105:O106"/>
    <mergeCell ref="R106:W106"/>
    <mergeCell ref="R107:W107"/>
    <mergeCell ref="R103:T103"/>
    <mergeCell ref="A111:O111"/>
    <mergeCell ref="A107:O108"/>
    <mergeCell ref="Q90:Q115"/>
    <mergeCell ref="R90:Z90"/>
    <mergeCell ref="A90:E90"/>
    <mergeCell ref="F90:O90"/>
    <mergeCell ref="R91:W91"/>
    <mergeCell ref="X91:Z91"/>
    <mergeCell ref="A91:E91"/>
    <mergeCell ref="F91:O91"/>
    <mergeCell ref="X92:Z92"/>
    <mergeCell ref="A92:E92"/>
    <mergeCell ref="F92:O92"/>
    <mergeCell ref="B123:O123"/>
    <mergeCell ref="B122:O122"/>
    <mergeCell ref="C119:O120"/>
    <mergeCell ref="A121:O121"/>
    <mergeCell ref="A101:O102"/>
    <mergeCell ref="AB22:AE25"/>
    <mergeCell ref="AB62:AB63"/>
    <mergeCell ref="AC62:AC63"/>
    <mergeCell ref="AD62:AD63"/>
    <mergeCell ref="AE62:AE63"/>
    <mergeCell ref="R116:Y116"/>
    <mergeCell ref="R117:Y117"/>
    <mergeCell ref="C117:O117"/>
    <mergeCell ref="C118:O118"/>
    <mergeCell ref="R112:W112"/>
    <mergeCell ref="R113:W113"/>
    <mergeCell ref="R114:W114"/>
    <mergeCell ref="B114:O114"/>
    <mergeCell ref="R115:Z115"/>
    <mergeCell ref="B112:O112"/>
    <mergeCell ref="B113:O113"/>
    <mergeCell ref="C115:O115"/>
    <mergeCell ref="C116:O116"/>
    <mergeCell ref="R109:W109"/>
    <mergeCell ref="AF62:AF63"/>
    <mergeCell ref="AG62:AG63"/>
    <mergeCell ref="A96:O96"/>
    <mergeCell ref="A97:L98"/>
    <mergeCell ref="M97:O97"/>
    <mergeCell ref="M98:O98"/>
    <mergeCell ref="A89:E89"/>
    <mergeCell ref="F89:O89"/>
    <mergeCell ref="A93:E93"/>
    <mergeCell ref="F93:O93"/>
    <mergeCell ref="R94:Z99"/>
    <mergeCell ref="A94:E94"/>
    <mergeCell ref="F94:O94"/>
    <mergeCell ref="A88:E88"/>
    <mergeCell ref="F88:O88"/>
    <mergeCell ref="R89:T89"/>
    <mergeCell ref="U89:Z89"/>
    <mergeCell ref="A99:L100"/>
    <mergeCell ref="A95:E95"/>
    <mergeCell ref="F95:O95"/>
    <mergeCell ref="R93:Z93"/>
    <mergeCell ref="M99:O99"/>
    <mergeCell ref="M100:O100"/>
    <mergeCell ref="R92:W92"/>
  </mergeCells>
  <dataValidations count="6">
    <dataValidation type="list" allowBlank="1" showInputMessage="1" showErrorMessage="1" sqref="X91:Z91" xr:uid="{79EF0042-BCD8-4EE8-A39D-A8DE2E54A779}">
      <formula1>"STBG,CMAQ,HSIP,TA,CRP,PROTECT,Unknown"</formula1>
    </dataValidation>
    <dataValidation type="list" allowBlank="1" showInputMessage="1" showErrorMessage="1" sqref="Z84" xr:uid="{E10B3393-8B87-42A1-8134-9AAF1479A9E5}">
      <formula1>"yes,no,unknown"</formula1>
    </dataValidation>
    <dataValidation type="list" allowBlank="1" showInputMessage="1" showErrorMessage="1" sqref="U83:V83" xr:uid="{97791CAF-0989-4D37-B5CA-03D7D936DDB8}">
      <formula1>"Lake,LaPorte, Porter, various"</formula1>
    </dataValidation>
    <dataValidation type="whole" allowBlank="1" showInputMessage="1" showErrorMessage="1" sqref="X105:X114" xr:uid="{8F1F1225-38E2-4FD4-A378-EBA6683A417F}">
      <formula1>0</formula1>
      <formula2>100</formula2>
    </dataValidation>
    <dataValidation type="list" allowBlank="1" showInputMessage="1" showErrorMessage="1" sqref="Z116:Z117" xr:uid="{031C6348-C06F-4843-8367-3BFF7C5FA32C}">
      <formula1>"Yes,No"</formula1>
    </dataValidation>
    <dataValidation type="textLength" operator="lessThan" allowBlank="1" showInputMessage="1" showErrorMessage="1" sqref="R94:Z99" xr:uid="{29D321E3-6B23-4CBE-8B2F-ACDC701FC114}">
      <formula1>500</formula1>
    </dataValidation>
  </dataValidations>
  <hyperlinks>
    <hyperlink ref="B123:N123" r:id="rId1" display="https://www.in.gov/indot/traffic-engineering/traffic-guidance-documents/" xr:uid="{B00A0028-043C-4526-91AD-63041BF48122}"/>
    <hyperlink ref="B128:N128" r:id="rId2" display="https://www.fhwa.dot.gov/environment/air_quality/cmaq/toolkit/" xr:uid="{9569DA20-A775-4176-923F-93A6A4F7B151}"/>
    <hyperlink ref="A131" r:id="rId3" xr:uid="{CF63587C-B14F-419B-878D-6451A4C6DEE0}"/>
    <hyperlink ref="A131:O131" r:id="rId4" display="https://rtip.nirpc.org/secure2/login.asp" xr:uid="{01F46900-AB30-46E0-AA48-62EBE2030AAC}"/>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110"/>
  <sheetViews>
    <sheetView showGridLines="0" showRowColHeaders="0" topLeftCell="A6" zoomScaleNormal="100" zoomScaleSheetLayoutView="85" workbookViewId="0">
      <selection activeCell="B17" sqref="B17:Z18"/>
    </sheetView>
  </sheetViews>
  <sheetFormatPr defaultColWidth="10.6328125" defaultRowHeight="15"/>
  <cols>
    <col min="1" max="1" width="8.81640625" style="76" customWidth="1"/>
    <col min="2" max="2" width="4.1796875" style="112" customWidth="1"/>
    <col min="3" max="25" width="5.6328125" style="112" customWidth="1"/>
    <col min="26" max="26" width="5.81640625" style="112" customWidth="1"/>
    <col min="27" max="16384" width="10.6328125" style="112"/>
  </cols>
  <sheetData>
    <row r="1" spans="1:41" ht="23.7" customHeight="1">
      <c r="A1" s="524" t="s">
        <v>87</v>
      </c>
      <c r="B1" s="525"/>
      <c r="C1" s="525"/>
      <c r="D1" s="525"/>
      <c r="E1" s="525"/>
      <c r="F1" s="525"/>
      <c r="G1" s="525"/>
      <c r="H1" s="525"/>
      <c r="I1" s="525"/>
      <c r="J1" s="525"/>
      <c r="K1" s="525"/>
      <c r="L1" s="525"/>
      <c r="M1" s="525"/>
      <c r="N1" s="525"/>
      <c r="O1" s="525"/>
      <c r="P1" s="525"/>
      <c r="Q1" s="525"/>
      <c r="R1" s="525"/>
      <c r="S1" s="525"/>
      <c r="T1" s="525"/>
      <c r="U1" s="525"/>
      <c r="V1" s="525"/>
      <c r="W1" s="525"/>
      <c r="X1" s="525"/>
      <c r="Y1" s="525"/>
      <c r="Z1" s="525"/>
    </row>
    <row r="2" spans="1:41" ht="15.75" customHeight="1">
      <c r="A2" s="500" t="s">
        <v>88</v>
      </c>
      <c r="B2" s="500"/>
      <c r="C2" s="500"/>
      <c r="D2" s="500"/>
      <c r="E2" s="500"/>
      <c r="F2" s="500"/>
      <c r="G2" s="500"/>
      <c r="H2" s="500"/>
      <c r="I2" s="500"/>
      <c r="J2" s="500"/>
      <c r="K2" s="500"/>
      <c r="L2" s="500"/>
      <c r="M2" s="500"/>
      <c r="N2" s="500"/>
      <c r="O2" s="500"/>
      <c r="P2" s="500"/>
      <c r="Q2" s="500"/>
      <c r="R2" s="500"/>
      <c r="S2" s="500"/>
      <c r="T2" s="500"/>
      <c r="U2" s="500"/>
      <c r="V2" s="500"/>
      <c r="W2" s="500"/>
      <c r="X2" s="500"/>
      <c r="Y2" s="500"/>
      <c r="Z2" s="500"/>
    </row>
    <row r="3" spans="1:41" ht="15.75" customHeight="1">
      <c r="A3" s="526" t="s">
        <v>89</v>
      </c>
      <c r="B3" s="526"/>
      <c r="C3" s="526"/>
      <c r="D3" s="526"/>
      <c r="E3" s="526"/>
      <c r="F3" s="526"/>
      <c r="G3" s="526"/>
      <c r="H3" s="526"/>
      <c r="I3" s="526"/>
      <c r="J3" s="526"/>
      <c r="K3" s="526"/>
      <c r="L3" s="526"/>
      <c r="M3" s="526"/>
      <c r="N3" s="526"/>
      <c r="O3" s="526"/>
      <c r="P3" s="526"/>
      <c r="Q3" s="526"/>
      <c r="R3" s="526"/>
      <c r="S3" s="526"/>
      <c r="T3" s="526"/>
      <c r="U3" s="526"/>
      <c r="V3" s="526"/>
      <c r="W3" s="526"/>
      <c r="X3" s="526"/>
      <c r="Y3" s="526"/>
      <c r="Z3" s="526"/>
    </row>
    <row r="4" spans="1:41" ht="15.75" customHeight="1">
      <c r="A4" s="527"/>
      <c r="B4" s="527"/>
      <c r="C4" s="527"/>
      <c r="D4" s="527"/>
      <c r="E4" s="527"/>
      <c r="F4" s="527"/>
      <c r="G4" s="527"/>
      <c r="H4" s="527"/>
      <c r="I4" s="527"/>
      <c r="J4" s="527"/>
      <c r="K4" s="527"/>
      <c r="L4" s="527"/>
      <c r="M4" s="527"/>
      <c r="N4" s="527"/>
      <c r="O4" s="527"/>
      <c r="P4" s="527"/>
      <c r="Q4" s="527"/>
      <c r="R4" s="527"/>
      <c r="S4" s="527"/>
      <c r="T4" s="527"/>
      <c r="U4" s="527"/>
      <c r="V4" s="527"/>
      <c r="W4" s="527"/>
      <c r="X4" s="527"/>
      <c r="Y4" s="527"/>
      <c r="Z4" s="527"/>
    </row>
    <row r="5" spans="1:41" ht="15.75" customHeight="1">
      <c r="A5" s="507" t="s">
        <v>90</v>
      </c>
      <c r="B5" s="519" t="s">
        <v>91</v>
      </c>
      <c r="C5" s="519"/>
      <c r="D5" s="519"/>
      <c r="E5" s="519"/>
      <c r="F5" s="519"/>
      <c r="G5" s="519"/>
      <c r="H5" s="519"/>
      <c r="I5" s="519"/>
      <c r="J5" s="519"/>
      <c r="K5" s="519"/>
      <c r="L5" s="519"/>
      <c r="M5" s="519"/>
      <c r="N5" s="519"/>
      <c r="O5" s="519"/>
      <c r="P5" s="519"/>
      <c r="Q5" s="519"/>
      <c r="R5" s="519"/>
      <c r="S5" s="519"/>
      <c r="T5" s="519"/>
      <c r="U5" s="519"/>
      <c r="V5" s="519"/>
      <c r="W5" s="519"/>
      <c r="X5" s="519"/>
      <c r="Y5" s="519"/>
      <c r="Z5" s="519"/>
    </row>
    <row r="6" spans="1:41" ht="15.75" customHeight="1">
      <c r="A6" s="507"/>
      <c r="B6" s="519"/>
      <c r="C6" s="519"/>
      <c r="D6" s="519"/>
      <c r="E6" s="519"/>
      <c r="F6" s="519"/>
      <c r="G6" s="519"/>
      <c r="H6" s="519"/>
      <c r="I6" s="519"/>
      <c r="J6" s="519"/>
      <c r="K6" s="519"/>
      <c r="L6" s="519"/>
      <c r="M6" s="519"/>
      <c r="N6" s="519"/>
      <c r="O6" s="519"/>
      <c r="P6" s="519"/>
      <c r="Q6" s="519"/>
      <c r="R6" s="519"/>
      <c r="S6" s="519"/>
      <c r="T6" s="519"/>
      <c r="U6" s="519"/>
      <c r="V6" s="519"/>
      <c r="W6" s="519"/>
      <c r="X6" s="519"/>
      <c r="Y6" s="519"/>
      <c r="Z6" s="519"/>
    </row>
    <row r="7" spans="1:41" ht="15.75" customHeight="1">
      <c r="A7" s="507" t="s">
        <v>92</v>
      </c>
      <c r="B7" s="519" t="s">
        <v>93</v>
      </c>
      <c r="C7" s="519"/>
      <c r="D7" s="519"/>
      <c r="E7" s="519"/>
      <c r="F7" s="519"/>
      <c r="G7" s="519"/>
      <c r="H7" s="519"/>
      <c r="I7" s="519"/>
      <c r="J7" s="519"/>
      <c r="K7" s="519"/>
      <c r="L7" s="519"/>
      <c r="M7" s="519"/>
      <c r="N7" s="519"/>
      <c r="O7" s="519"/>
      <c r="P7" s="519"/>
      <c r="Q7" s="519"/>
      <c r="R7" s="519"/>
      <c r="S7" s="519"/>
      <c r="T7" s="519"/>
      <c r="U7" s="519"/>
      <c r="V7" s="519"/>
      <c r="W7" s="519"/>
      <c r="X7" s="519"/>
      <c r="Y7" s="519"/>
      <c r="Z7" s="519"/>
    </row>
    <row r="8" spans="1:41" ht="15.75" customHeight="1">
      <c r="A8" s="507"/>
      <c r="B8" s="519"/>
      <c r="C8" s="519"/>
      <c r="D8" s="519"/>
      <c r="E8" s="519"/>
      <c r="F8" s="519"/>
      <c r="G8" s="519"/>
      <c r="H8" s="519"/>
      <c r="I8" s="519"/>
      <c r="J8" s="519"/>
      <c r="K8" s="519"/>
      <c r="L8" s="519"/>
      <c r="M8" s="519"/>
      <c r="N8" s="519"/>
      <c r="O8" s="519"/>
      <c r="P8" s="519"/>
      <c r="Q8" s="519"/>
      <c r="R8" s="519"/>
      <c r="S8" s="519"/>
      <c r="T8" s="519"/>
      <c r="U8" s="519"/>
      <c r="V8" s="519"/>
      <c r="W8" s="519"/>
      <c r="X8" s="519"/>
      <c r="Y8" s="519"/>
      <c r="Z8" s="519"/>
    </row>
    <row r="9" spans="1:41" ht="15.75" customHeight="1">
      <c r="A9" s="507" t="s">
        <v>94</v>
      </c>
      <c r="B9" s="510" t="s">
        <v>95</v>
      </c>
      <c r="C9" s="519"/>
      <c r="D9" s="519"/>
      <c r="E9" s="519"/>
      <c r="F9" s="519"/>
      <c r="G9" s="519"/>
      <c r="H9" s="519"/>
      <c r="I9" s="519"/>
      <c r="J9" s="519"/>
      <c r="K9" s="519"/>
      <c r="L9" s="519"/>
      <c r="M9" s="519"/>
      <c r="N9" s="519"/>
      <c r="O9" s="519"/>
      <c r="P9" s="519"/>
      <c r="Q9" s="519"/>
      <c r="R9" s="519"/>
      <c r="S9" s="519"/>
      <c r="T9" s="519"/>
      <c r="U9" s="519"/>
      <c r="V9" s="519"/>
      <c r="W9" s="519"/>
      <c r="X9" s="519"/>
      <c r="Y9" s="519"/>
      <c r="Z9" s="519"/>
    </row>
    <row r="10" spans="1:41" ht="15.75" customHeight="1">
      <c r="A10" s="507"/>
      <c r="B10" s="519"/>
      <c r="C10" s="519"/>
      <c r="D10" s="519"/>
      <c r="E10" s="519"/>
      <c r="F10" s="519"/>
      <c r="G10" s="519"/>
      <c r="H10" s="519"/>
      <c r="I10" s="519"/>
      <c r="J10" s="519"/>
      <c r="K10" s="519"/>
      <c r="L10" s="519"/>
      <c r="M10" s="519"/>
      <c r="N10" s="519"/>
      <c r="O10" s="519"/>
      <c r="P10" s="519"/>
      <c r="Q10" s="519"/>
      <c r="R10" s="519"/>
      <c r="S10" s="519"/>
      <c r="T10" s="519"/>
      <c r="U10" s="519"/>
      <c r="V10" s="519"/>
      <c r="W10" s="519"/>
      <c r="X10" s="519"/>
      <c r="Y10" s="519"/>
      <c r="Z10" s="519"/>
    </row>
    <row r="11" spans="1:41" ht="15.75" customHeight="1">
      <c r="A11" s="507" t="s">
        <v>96</v>
      </c>
      <c r="B11" s="510" t="s">
        <v>97</v>
      </c>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row>
    <row r="12" spans="1:41" ht="15.75" customHeight="1">
      <c r="A12" s="507"/>
      <c r="B12" s="510"/>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510"/>
    </row>
    <row r="13" spans="1:41" ht="15.75" customHeight="1">
      <c r="A13" s="507" t="s">
        <v>98</v>
      </c>
      <c r="B13" s="516" t="s">
        <v>99</v>
      </c>
      <c r="C13" s="516"/>
      <c r="D13" s="516"/>
      <c r="E13" s="516"/>
      <c r="F13" s="516"/>
      <c r="G13" s="516"/>
      <c r="H13" s="516"/>
      <c r="I13" s="516"/>
      <c r="J13" s="516"/>
      <c r="K13" s="516"/>
      <c r="L13" s="516"/>
      <c r="M13" s="516"/>
      <c r="N13" s="516"/>
      <c r="O13" s="516"/>
      <c r="P13" s="516"/>
      <c r="Q13" s="516"/>
      <c r="R13" s="516"/>
      <c r="S13" s="516"/>
      <c r="T13" s="516"/>
      <c r="U13" s="516"/>
      <c r="V13" s="516"/>
      <c r="W13" s="516"/>
      <c r="X13" s="516"/>
      <c r="Y13" s="516"/>
      <c r="Z13" s="516"/>
    </row>
    <row r="14" spans="1:41" ht="15.75" customHeight="1">
      <c r="A14" s="507"/>
      <c r="B14" s="516"/>
      <c r="C14" s="516"/>
      <c r="D14" s="516"/>
      <c r="E14" s="516"/>
      <c r="F14" s="516"/>
      <c r="G14" s="516"/>
      <c r="H14" s="516"/>
      <c r="I14" s="516"/>
      <c r="J14" s="516"/>
      <c r="K14" s="516"/>
      <c r="L14" s="516"/>
      <c r="M14" s="516"/>
      <c r="N14" s="516"/>
      <c r="O14" s="516"/>
      <c r="P14" s="516"/>
      <c r="Q14" s="516"/>
      <c r="R14" s="516"/>
      <c r="S14" s="516"/>
      <c r="T14" s="516"/>
      <c r="U14" s="516"/>
      <c r="V14" s="516"/>
      <c r="W14" s="516"/>
      <c r="X14" s="516"/>
      <c r="Y14" s="516"/>
      <c r="Z14" s="516"/>
      <c r="AD14" s="75"/>
      <c r="AE14" s="75"/>
      <c r="AF14" s="75"/>
      <c r="AG14" s="75"/>
      <c r="AH14" s="75"/>
      <c r="AI14" s="75"/>
      <c r="AJ14" s="75"/>
      <c r="AK14" s="75"/>
      <c r="AL14" s="75"/>
      <c r="AM14" s="75"/>
      <c r="AN14" s="75"/>
      <c r="AO14" s="75"/>
    </row>
    <row r="15" spans="1:41" ht="15.75" customHeight="1">
      <c r="A15" s="507" t="s">
        <v>100</v>
      </c>
      <c r="B15" s="516" t="s">
        <v>101</v>
      </c>
      <c r="C15" s="516"/>
      <c r="D15" s="516"/>
      <c r="E15" s="516"/>
      <c r="F15" s="516"/>
      <c r="G15" s="516"/>
      <c r="H15" s="516"/>
      <c r="I15" s="516"/>
      <c r="J15" s="516"/>
      <c r="K15" s="516"/>
      <c r="L15" s="516"/>
      <c r="M15" s="516"/>
      <c r="N15" s="516"/>
      <c r="O15" s="516"/>
      <c r="P15" s="516"/>
      <c r="Q15" s="516"/>
      <c r="R15" s="516"/>
      <c r="S15" s="516"/>
      <c r="T15" s="516"/>
      <c r="U15" s="516"/>
      <c r="V15" s="516"/>
      <c r="W15" s="516"/>
      <c r="X15" s="516"/>
      <c r="Y15" s="516"/>
      <c r="Z15" s="516"/>
      <c r="AD15" s="75"/>
      <c r="AE15" s="75"/>
      <c r="AF15" s="75"/>
      <c r="AG15" s="75"/>
      <c r="AH15" s="75"/>
      <c r="AI15" s="75"/>
      <c r="AJ15" s="75"/>
      <c r="AK15" s="75"/>
      <c r="AL15" s="75"/>
      <c r="AM15" s="75"/>
      <c r="AN15" s="75"/>
      <c r="AO15" s="75"/>
    </row>
    <row r="16" spans="1:41" ht="15.75" customHeight="1">
      <c r="A16" s="507"/>
      <c r="B16" s="516"/>
      <c r="C16" s="516"/>
      <c r="D16" s="516"/>
      <c r="E16" s="516"/>
      <c r="F16" s="516"/>
      <c r="G16" s="516"/>
      <c r="H16" s="516"/>
      <c r="I16" s="516"/>
      <c r="J16" s="516"/>
      <c r="K16" s="516"/>
      <c r="L16" s="516"/>
      <c r="M16" s="516"/>
      <c r="N16" s="516"/>
      <c r="O16" s="516"/>
      <c r="P16" s="516"/>
      <c r="Q16" s="516"/>
      <c r="R16" s="516"/>
      <c r="S16" s="516"/>
      <c r="T16" s="516"/>
      <c r="U16" s="516"/>
      <c r="V16" s="516"/>
      <c r="W16" s="516"/>
      <c r="X16" s="516"/>
      <c r="Y16" s="516"/>
      <c r="Z16" s="516"/>
      <c r="AD16" s="75"/>
      <c r="AE16" s="75"/>
      <c r="AF16" s="75"/>
      <c r="AG16" s="75"/>
      <c r="AH16" s="75"/>
      <c r="AI16" s="75"/>
      <c r="AJ16" s="75"/>
      <c r="AK16" s="75"/>
      <c r="AL16" s="75"/>
      <c r="AM16" s="75"/>
      <c r="AN16" s="75"/>
      <c r="AO16" s="75"/>
    </row>
    <row r="17" spans="1:41" ht="15.75" customHeight="1">
      <c r="A17" s="514" t="s">
        <v>102</v>
      </c>
      <c r="B17" s="516" t="s">
        <v>103</v>
      </c>
      <c r="C17" s="516"/>
      <c r="D17" s="516"/>
      <c r="E17" s="516"/>
      <c r="F17" s="516"/>
      <c r="G17" s="516"/>
      <c r="H17" s="516"/>
      <c r="I17" s="516"/>
      <c r="J17" s="516"/>
      <c r="K17" s="516"/>
      <c r="L17" s="516"/>
      <c r="M17" s="516"/>
      <c r="N17" s="516"/>
      <c r="O17" s="516"/>
      <c r="P17" s="516"/>
      <c r="Q17" s="516"/>
      <c r="R17" s="516"/>
      <c r="S17" s="516"/>
      <c r="T17" s="516"/>
      <c r="U17" s="516"/>
      <c r="V17" s="516"/>
      <c r="W17" s="516"/>
      <c r="X17" s="516"/>
      <c r="Y17" s="516"/>
      <c r="Z17" s="516"/>
      <c r="AD17" s="75"/>
      <c r="AE17" s="75"/>
      <c r="AF17" s="75"/>
      <c r="AG17" s="75"/>
      <c r="AH17" s="75"/>
      <c r="AI17" s="75"/>
      <c r="AJ17" s="75"/>
      <c r="AK17" s="75"/>
      <c r="AL17" s="75"/>
      <c r="AM17" s="75"/>
      <c r="AN17" s="75"/>
      <c r="AO17" s="75"/>
    </row>
    <row r="18" spans="1:41" ht="15.75" customHeight="1">
      <c r="A18" s="515"/>
      <c r="B18" s="516"/>
      <c r="C18" s="516"/>
      <c r="D18" s="516"/>
      <c r="E18" s="516"/>
      <c r="F18" s="516"/>
      <c r="G18" s="516"/>
      <c r="H18" s="516"/>
      <c r="I18" s="516"/>
      <c r="J18" s="516"/>
      <c r="K18" s="516"/>
      <c r="L18" s="516"/>
      <c r="M18" s="516"/>
      <c r="N18" s="516"/>
      <c r="O18" s="516"/>
      <c r="P18" s="516"/>
      <c r="Q18" s="516"/>
      <c r="R18" s="516"/>
      <c r="S18" s="516"/>
      <c r="T18" s="516"/>
      <c r="U18" s="516"/>
      <c r="V18" s="516"/>
      <c r="W18" s="516"/>
      <c r="X18" s="516"/>
      <c r="Y18" s="516"/>
      <c r="Z18" s="516"/>
      <c r="AD18" s="75"/>
      <c r="AE18" s="75"/>
      <c r="AF18" s="75"/>
      <c r="AG18" s="75"/>
      <c r="AH18" s="75"/>
      <c r="AI18" s="75"/>
      <c r="AJ18" s="75"/>
      <c r="AK18" s="75"/>
      <c r="AL18" s="75"/>
      <c r="AM18" s="75"/>
      <c r="AN18" s="75"/>
      <c r="AO18" s="75"/>
    </row>
    <row r="19" spans="1:41" ht="15.75" customHeight="1">
      <c r="A19" s="507" t="s">
        <v>104</v>
      </c>
      <c r="B19" s="517" t="s">
        <v>105</v>
      </c>
      <c r="C19" s="517"/>
      <c r="D19" s="517"/>
      <c r="E19" s="517"/>
      <c r="F19" s="517"/>
      <c r="G19" s="517"/>
      <c r="H19" s="517"/>
      <c r="I19" s="517"/>
      <c r="J19" s="517"/>
      <c r="K19" s="517"/>
      <c r="L19" s="517"/>
      <c r="M19" s="517"/>
      <c r="N19" s="517"/>
      <c r="O19" s="517"/>
      <c r="P19" s="517"/>
      <c r="Q19" s="517"/>
      <c r="R19" s="517"/>
      <c r="S19" s="517"/>
      <c r="T19" s="517"/>
      <c r="U19" s="517"/>
      <c r="V19" s="517"/>
      <c r="W19" s="517"/>
      <c r="X19" s="517"/>
      <c r="Y19" s="517"/>
      <c r="Z19" s="517"/>
    </row>
    <row r="20" spans="1:41" ht="15.75" customHeight="1">
      <c r="A20" s="507"/>
      <c r="B20" s="517"/>
      <c r="C20" s="517"/>
      <c r="D20" s="517"/>
      <c r="E20" s="517"/>
      <c r="F20" s="517"/>
      <c r="G20" s="517"/>
      <c r="H20" s="517"/>
      <c r="I20" s="517"/>
      <c r="J20" s="517"/>
      <c r="K20" s="517"/>
      <c r="L20" s="517"/>
      <c r="M20" s="517"/>
      <c r="N20" s="517"/>
      <c r="O20" s="517"/>
      <c r="P20" s="517"/>
      <c r="Q20" s="517"/>
      <c r="R20" s="517"/>
      <c r="S20" s="517"/>
      <c r="T20" s="517"/>
      <c r="U20" s="517"/>
      <c r="V20" s="517"/>
      <c r="W20" s="517"/>
      <c r="X20" s="517"/>
      <c r="Y20" s="517"/>
      <c r="Z20" s="517"/>
    </row>
    <row r="21" spans="1:41" ht="15.75" customHeight="1">
      <c r="A21" s="514" t="s">
        <v>106</v>
      </c>
      <c r="B21" s="522" t="s">
        <v>107</v>
      </c>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row>
    <row r="22" spans="1:41" ht="15.75" customHeight="1">
      <c r="A22" s="515"/>
      <c r="B22" s="332"/>
      <c r="C22" s="518" t="s">
        <v>108</v>
      </c>
      <c r="D22" s="518"/>
      <c r="E22" s="518"/>
      <c r="F22" s="518"/>
      <c r="G22" s="518"/>
      <c r="H22" s="518"/>
      <c r="I22" s="518"/>
      <c r="J22" s="518"/>
      <c r="K22" s="518"/>
      <c r="L22" s="518"/>
      <c r="M22" s="518"/>
      <c r="N22" s="518"/>
      <c r="O22" s="518"/>
      <c r="P22" s="518"/>
      <c r="Q22" s="518"/>
      <c r="R22" s="518"/>
      <c r="S22" s="518"/>
      <c r="T22" s="518"/>
      <c r="U22" s="518"/>
      <c r="V22" s="518"/>
      <c r="W22" s="518"/>
      <c r="X22" s="518"/>
      <c r="Y22" s="518"/>
      <c r="Z22" s="518"/>
    </row>
    <row r="23" spans="1:41" ht="15.75" customHeight="1">
      <c r="A23" s="514" t="s">
        <v>109</v>
      </c>
      <c r="B23" s="517" t="s">
        <v>110</v>
      </c>
      <c r="C23" s="517"/>
      <c r="D23" s="517"/>
      <c r="E23" s="517"/>
      <c r="F23" s="517"/>
      <c r="G23" s="517"/>
      <c r="H23" s="517"/>
      <c r="I23" s="517"/>
      <c r="J23" s="517"/>
      <c r="K23" s="517"/>
      <c r="L23" s="517"/>
      <c r="M23" s="517"/>
      <c r="N23" s="517"/>
      <c r="O23" s="517"/>
      <c r="P23" s="517"/>
      <c r="Q23" s="517"/>
      <c r="R23" s="517"/>
      <c r="S23" s="517"/>
      <c r="T23" s="517"/>
      <c r="U23" s="517"/>
      <c r="V23" s="517"/>
      <c r="W23" s="517"/>
      <c r="X23" s="517"/>
      <c r="Y23" s="517"/>
      <c r="Z23" s="517"/>
    </row>
    <row r="24" spans="1:41" ht="15.75" customHeight="1">
      <c r="A24" s="515"/>
      <c r="B24" s="332"/>
      <c r="C24" s="518" t="s">
        <v>111</v>
      </c>
      <c r="D24" s="518"/>
      <c r="E24" s="518"/>
      <c r="F24" s="518"/>
      <c r="G24" s="518"/>
      <c r="H24" s="518"/>
      <c r="I24" s="518"/>
      <c r="J24" s="518"/>
      <c r="K24" s="518"/>
      <c r="L24" s="518"/>
      <c r="M24" s="518"/>
      <c r="N24" s="518"/>
      <c r="O24" s="518"/>
      <c r="P24" s="518"/>
      <c r="Q24" s="518"/>
      <c r="R24" s="518"/>
      <c r="S24" s="518"/>
      <c r="T24" s="518"/>
      <c r="U24" s="518"/>
      <c r="V24" s="518"/>
      <c r="W24" s="518"/>
      <c r="X24" s="518"/>
      <c r="Y24" s="518"/>
      <c r="Z24" s="332"/>
    </row>
    <row r="25" spans="1:41" ht="15.75" customHeight="1">
      <c r="A25" s="507" t="s">
        <v>112</v>
      </c>
      <c r="B25" s="519" t="s">
        <v>113</v>
      </c>
      <c r="C25" s="519"/>
      <c r="D25" s="519"/>
      <c r="E25" s="519"/>
      <c r="F25" s="519"/>
      <c r="G25" s="519"/>
      <c r="H25" s="519"/>
      <c r="I25" s="519"/>
      <c r="J25" s="519"/>
      <c r="K25" s="519"/>
      <c r="L25" s="519"/>
      <c r="M25" s="519"/>
      <c r="N25" s="519"/>
      <c r="O25" s="519"/>
      <c r="P25" s="519"/>
      <c r="Q25" s="519"/>
      <c r="R25" s="519"/>
      <c r="S25" s="519"/>
      <c r="T25" s="519"/>
      <c r="U25" s="519"/>
      <c r="V25" s="519"/>
      <c r="W25" s="519"/>
      <c r="X25" s="519"/>
      <c r="Y25" s="519"/>
      <c r="Z25" s="519"/>
    </row>
    <row r="26" spans="1:41" ht="15.75" customHeight="1">
      <c r="A26" s="507"/>
      <c r="B26" s="519"/>
      <c r="C26" s="519"/>
      <c r="D26" s="519"/>
      <c r="E26" s="519"/>
      <c r="F26" s="519"/>
      <c r="G26" s="519"/>
      <c r="H26" s="519"/>
      <c r="I26" s="519"/>
      <c r="J26" s="519"/>
      <c r="K26" s="519"/>
      <c r="L26" s="519"/>
      <c r="M26" s="519"/>
      <c r="N26" s="519"/>
      <c r="O26" s="519"/>
      <c r="P26" s="519"/>
      <c r="Q26" s="519"/>
      <c r="R26" s="519"/>
      <c r="S26" s="519"/>
      <c r="T26" s="519"/>
      <c r="U26" s="519"/>
      <c r="V26" s="519"/>
      <c r="W26" s="519"/>
      <c r="X26" s="519"/>
      <c r="Y26" s="519"/>
      <c r="Z26" s="519"/>
    </row>
    <row r="27" spans="1:41" ht="15.75" customHeight="1">
      <c r="A27" s="512" t="s">
        <v>114</v>
      </c>
      <c r="B27" s="520" t="s">
        <v>115</v>
      </c>
      <c r="C27" s="520"/>
      <c r="D27" s="520"/>
      <c r="E27" s="520"/>
      <c r="F27" s="520"/>
      <c r="G27" s="520"/>
      <c r="H27" s="520"/>
      <c r="I27" s="520"/>
      <c r="J27" s="520"/>
      <c r="K27" s="520"/>
      <c r="L27" s="520"/>
      <c r="M27" s="520"/>
      <c r="N27" s="520"/>
      <c r="O27" s="520"/>
      <c r="P27" s="520"/>
      <c r="Q27" s="520"/>
      <c r="R27" s="520"/>
      <c r="S27" s="520"/>
      <c r="T27" s="520"/>
      <c r="U27" s="520"/>
      <c r="V27" s="520"/>
      <c r="W27" s="520"/>
      <c r="X27" s="520"/>
      <c r="Y27" s="520"/>
      <c r="Z27" s="520"/>
      <c r="AD27" s="114"/>
      <c r="AE27" s="114"/>
      <c r="AF27" s="114"/>
      <c r="AG27" s="114"/>
      <c r="AH27" s="114"/>
      <c r="AI27" s="114"/>
      <c r="AJ27" s="114"/>
      <c r="AK27" s="114"/>
      <c r="AL27" s="114"/>
      <c r="AM27" s="114"/>
      <c r="AN27" s="114"/>
      <c r="AO27" s="114"/>
    </row>
    <row r="28" spans="1:41" ht="15.75" customHeight="1">
      <c r="A28" s="512"/>
      <c r="B28" s="333" t="s">
        <v>116</v>
      </c>
      <c r="C28" s="521" t="s">
        <v>117</v>
      </c>
      <c r="D28" s="521"/>
      <c r="E28" s="521"/>
      <c r="F28" s="521"/>
      <c r="G28" s="521"/>
      <c r="H28" s="521"/>
      <c r="I28" s="521"/>
      <c r="J28" s="521"/>
      <c r="K28" s="521"/>
      <c r="L28" s="521"/>
      <c r="M28" s="521"/>
      <c r="N28" s="521"/>
      <c r="O28" s="521"/>
      <c r="P28" s="521"/>
      <c r="Q28" s="521"/>
      <c r="R28" s="521"/>
      <c r="S28" s="521"/>
      <c r="T28" s="521"/>
      <c r="U28" s="521"/>
      <c r="V28" s="521"/>
      <c r="W28" s="521"/>
      <c r="X28" s="521"/>
      <c r="Y28" s="521"/>
      <c r="Z28" s="521"/>
      <c r="AD28" s="114"/>
      <c r="AE28" s="114"/>
      <c r="AF28" s="114"/>
      <c r="AG28" s="114"/>
      <c r="AH28" s="114"/>
      <c r="AI28" s="114"/>
      <c r="AJ28" s="114"/>
      <c r="AK28" s="114"/>
      <c r="AL28" s="114"/>
      <c r="AM28" s="114"/>
      <c r="AN28" s="114"/>
      <c r="AO28" s="114"/>
    </row>
    <row r="29" spans="1:41" ht="15.75" customHeight="1">
      <c r="A29" s="512"/>
      <c r="B29" s="333" t="s">
        <v>118</v>
      </c>
      <c r="C29" s="521" t="s">
        <v>119</v>
      </c>
      <c r="D29" s="521"/>
      <c r="E29" s="521"/>
      <c r="F29" s="521"/>
      <c r="G29" s="521"/>
      <c r="H29" s="521"/>
      <c r="I29" s="521"/>
      <c r="J29" s="521"/>
      <c r="K29" s="521"/>
      <c r="L29" s="521"/>
      <c r="M29" s="521"/>
      <c r="N29" s="521"/>
      <c r="O29" s="521"/>
      <c r="P29" s="521"/>
      <c r="Q29" s="521"/>
      <c r="R29" s="521"/>
      <c r="S29" s="521"/>
      <c r="T29" s="521"/>
      <c r="U29" s="521"/>
      <c r="V29" s="521"/>
      <c r="W29" s="521"/>
      <c r="X29" s="521"/>
      <c r="Y29" s="521"/>
      <c r="Z29" s="521"/>
      <c r="AD29" s="114"/>
      <c r="AE29" s="114"/>
      <c r="AF29" s="114"/>
      <c r="AG29" s="114"/>
      <c r="AH29" s="114"/>
      <c r="AI29" s="114"/>
      <c r="AJ29" s="114"/>
      <c r="AK29" s="114"/>
      <c r="AL29" s="114"/>
      <c r="AM29" s="114"/>
      <c r="AN29" s="114"/>
      <c r="AO29" s="114"/>
    </row>
    <row r="30" spans="1:41" ht="15.75" customHeight="1">
      <c r="A30" s="512"/>
      <c r="B30" s="333" t="s">
        <v>120</v>
      </c>
      <c r="C30" s="521" t="s">
        <v>121</v>
      </c>
      <c r="D30" s="521"/>
      <c r="E30" s="521"/>
      <c r="F30" s="521"/>
      <c r="G30" s="521"/>
      <c r="H30" s="521"/>
      <c r="I30" s="521"/>
      <c r="J30" s="521"/>
      <c r="K30" s="521"/>
      <c r="L30" s="521"/>
      <c r="M30" s="521"/>
      <c r="N30" s="521"/>
      <c r="O30" s="521"/>
      <c r="P30" s="521"/>
      <c r="Q30" s="521"/>
      <c r="R30" s="521"/>
      <c r="S30" s="521"/>
      <c r="T30" s="521"/>
      <c r="U30" s="521"/>
      <c r="V30" s="521"/>
      <c r="W30" s="521"/>
      <c r="X30" s="521"/>
      <c r="Y30" s="521"/>
      <c r="Z30" s="521"/>
      <c r="AA30" s="75"/>
      <c r="AB30" s="75"/>
      <c r="AC30" s="75"/>
      <c r="AD30" s="114"/>
      <c r="AE30" s="114"/>
      <c r="AF30" s="114"/>
      <c r="AG30" s="114"/>
      <c r="AH30" s="114"/>
      <c r="AI30" s="114"/>
      <c r="AJ30" s="114"/>
      <c r="AK30" s="114"/>
      <c r="AL30" s="114"/>
      <c r="AM30" s="114"/>
      <c r="AN30" s="114"/>
      <c r="AO30" s="114"/>
    </row>
    <row r="31" spans="1:41" ht="15.75" customHeight="1">
      <c r="A31" s="515"/>
      <c r="B31" s="521" t="s">
        <v>122</v>
      </c>
      <c r="C31" s="521"/>
      <c r="D31" s="521"/>
      <c r="E31" s="521"/>
      <c r="F31" s="521"/>
      <c r="G31" s="521"/>
      <c r="H31" s="521"/>
      <c r="I31" s="521"/>
      <c r="J31" s="521"/>
      <c r="K31" s="521"/>
      <c r="L31" s="521"/>
      <c r="M31" s="521"/>
      <c r="N31" s="521"/>
      <c r="O31" s="521"/>
      <c r="P31" s="521"/>
      <c r="Q31" s="521"/>
      <c r="R31" s="521"/>
      <c r="S31" s="521"/>
      <c r="T31" s="521"/>
      <c r="U31" s="521"/>
      <c r="V31" s="521"/>
      <c r="W31" s="521"/>
      <c r="X31" s="521"/>
      <c r="Y31" s="521"/>
      <c r="Z31" s="521"/>
      <c r="AD31" s="114"/>
      <c r="AE31" s="114"/>
      <c r="AF31" s="114"/>
      <c r="AG31" s="114"/>
      <c r="AH31" s="114"/>
      <c r="AI31" s="114"/>
      <c r="AJ31" s="114"/>
      <c r="AK31" s="114"/>
      <c r="AL31" s="114"/>
      <c r="AM31" s="114"/>
      <c r="AN31" s="114"/>
      <c r="AO31" s="114"/>
    </row>
    <row r="32" spans="1:41" ht="15.75" customHeight="1">
      <c r="A32" s="514" t="s">
        <v>123</v>
      </c>
      <c r="B32" s="516" t="s">
        <v>124</v>
      </c>
      <c r="C32" s="516"/>
      <c r="D32" s="516"/>
      <c r="E32" s="516"/>
      <c r="F32" s="516"/>
      <c r="G32" s="516"/>
      <c r="H32" s="516"/>
      <c r="I32" s="516"/>
      <c r="J32" s="516"/>
      <c r="K32" s="516"/>
      <c r="L32" s="516"/>
      <c r="M32" s="516"/>
      <c r="N32" s="516"/>
      <c r="O32" s="516"/>
      <c r="P32" s="516"/>
      <c r="Q32" s="516"/>
      <c r="R32" s="516"/>
      <c r="S32" s="516"/>
      <c r="T32" s="516"/>
      <c r="U32" s="516"/>
      <c r="V32" s="516"/>
      <c r="W32" s="516"/>
      <c r="X32" s="516"/>
      <c r="Y32" s="516"/>
      <c r="Z32" s="516"/>
      <c r="AD32" s="75"/>
      <c r="AE32" s="75"/>
      <c r="AF32" s="75"/>
      <c r="AG32" s="75"/>
      <c r="AH32" s="75"/>
      <c r="AI32" s="75"/>
      <c r="AJ32" s="75"/>
      <c r="AK32" s="75"/>
      <c r="AL32" s="75"/>
      <c r="AM32" s="75"/>
      <c r="AN32" s="75"/>
      <c r="AO32" s="75"/>
    </row>
    <row r="33" spans="1:41" ht="15.75" customHeight="1">
      <c r="A33" s="515"/>
      <c r="B33" s="516"/>
      <c r="C33" s="516"/>
      <c r="D33" s="516"/>
      <c r="E33" s="516"/>
      <c r="F33" s="516"/>
      <c r="G33" s="516"/>
      <c r="H33" s="516"/>
      <c r="I33" s="516"/>
      <c r="J33" s="516"/>
      <c r="K33" s="516"/>
      <c r="L33" s="516"/>
      <c r="M33" s="516"/>
      <c r="N33" s="516"/>
      <c r="O33" s="516"/>
      <c r="P33" s="516"/>
      <c r="Q33" s="516"/>
      <c r="R33" s="516"/>
      <c r="S33" s="516"/>
      <c r="T33" s="516"/>
      <c r="U33" s="516"/>
      <c r="V33" s="516"/>
      <c r="W33" s="516"/>
      <c r="X33" s="516"/>
      <c r="Y33" s="516"/>
      <c r="Z33" s="516"/>
      <c r="AD33" s="75"/>
      <c r="AE33" s="75"/>
      <c r="AF33" s="75"/>
      <c r="AG33" s="75"/>
      <c r="AH33" s="75"/>
      <c r="AI33" s="75"/>
      <c r="AJ33" s="75"/>
      <c r="AK33" s="75"/>
      <c r="AL33" s="75"/>
      <c r="AM33" s="75"/>
      <c r="AN33" s="75"/>
      <c r="AO33" s="75"/>
    </row>
    <row r="34" spans="1:41" ht="15.75" customHeight="1">
      <c r="A34" s="514" t="s">
        <v>125</v>
      </c>
      <c r="B34" s="508" t="s">
        <v>126</v>
      </c>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c r="AF34" s="75"/>
      <c r="AG34" s="75"/>
      <c r="AH34" s="75"/>
      <c r="AI34" s="75"/>
      <c r="AJ34" s="75"/>
      <c r="AK34" s="75"/>
      <c r="AL34" s="75"/>
      <c r="AM34" s="75"/>
      <c r="AN34" s="75"/>
      <c r="AO34" s="75"/>
    </row>
    <row r="35" spans="1:41" ht="15.75" customHeight="1">
      <c r="A35" s="515"/>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row>
    <row r="36" spans="1:41" ht="15.75" customHeight="1">
      <c r="A36" s="514" t="s">
        <v>127</v>
      </c>
      <c r="B36" s="508" t="s">
        <v>128</v>
      </c>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row>
    <row r="37" spans="1:41" ht="15.75" customHeight="1">
      <c r="A37" s="515"/>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08"/>
      <c r="Z37" s="508"/>
    </row>
    <row r="38" spans="1:41" ht="15.75" customHeight="1">
      <c r="A38" s="507" t="s">
        <v>129</v>
      </c>
      <c r="B38" s="508" t="s">
        <v>130</v>
      </c>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row>
    <row r="39" spans="1:41" ht="15.75" customHeight="1">
      <c r="A39" s="507"/>
      <c r="B39" s="508"/>
      <c r="C39" s="508"/>
      <c r="D39" s="508"/>
      <c r="E39" s="508"/>
      <c r="F39" s="508"/>
      <c r="G39" s="508"/>
      <c r="H39" s="508"/>
      <c r="I39" s="508"/>
      <c r="J39" s="508"/>
      <c r="K39" s="508"/>
      <c r="L39" s="508"/>
      <c r="M39" s="508"/>
      <c r="N39" s="508"/>
      <c r="O39" s="508"/>
      <c r="P39" s="508"/>
      <c r="Q39" s="508"/>
      <c r="R39" s="508"/>
      <c r="S39" s="508"/>
      <c r="T39" s="508"/>
      <c r="U39" s="508"/>
      <c r="V39" s="508"/>
      <c r="W39" s="508"/>
      <c r="X39" s="508"/>
      <c r="Y39" s="508"/>
      <c r="Z39" s="508"/>
    </row>
    <row r="40" spans="1:41" ht="15.75" customHeight="1">
      <c r="A40" s="507" t="s">
        <v>131</v>
      </c>
      <c r="B40" s="498" t="s">
        <v>132</v>
      </c>
      <c r="C40" s="508"/>
      <c r="D40" s="508"/>
      <c r="E40" s="508"/>
      <c r="F40" s="508"/>
      <c r="G40" s="508"/>
      <c r="H40" s="508"/>
      <c r="I40" s="508"/>
      <c r="J40" s="508"/>
      <c r="K40" s="508"/>
      <c r="L40" s="508"/>
      <c r="M40" s="508"/>
      <c r="N40" s="508"/>
      <c r="O40" s="508"/>
      <c r="P40" s="508"/>
      <c r="Q40" s="508"/>
      <c r="R40" s="508"/>
      <c r="S40" s="508"/>
      <c r="T40" s="508"/>
      <c r="U40" s="508"/>
      <c r="V40" s="508"/>
      <c r="W40" s="508"/>
      <c r="X40" s="508"/>
      <c r="Y40" s="508"/>
      <c r="Z40" s="508"/>
    </row>
    <row r="41" spans="1:41" ht="15.75" customHeight="1">
      <c r="A41" s="507"/>
      <c r="B41" s="508"/>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row>
    <row r="42" spans="1:41" ht="15.75" customHeight="1">
      <c r="A42" s="507" t="s">
        <v>133</v>
      </c>
      <c r="B42" s="511" t="s">
        <v>134</v>
      </c>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row>
    <row r="43" spans="1:41" ht="15.75" customHeight="1">
      <c r="A43" s="507"/>
      <c r="B43" s="508"/>
      <c r="C43" s="508"/>
      <c r="D43" s="508"/>
      <c r="E43" s="508"/>
      <c r="F43" s="508"/>
      <c r="G43" s="508"/>
      <c r="H43" s="508"/>
      <c r="I43" s="508"/>
      <c r="J43" s="508"/>
      <c r="K43" s="508"/>
      <c r="L43" s="508"/>
      <c r="M43" s="508"/>
      <c r="N43" s="508"/>
      <c r="O43" s="508"/>
      <c r="P43" s="508"/>
      <c r="Q43" s="508"/>
      <c r="R43" s="508"/>
      <c r="S43" s="508"/>
      <c r="T43" s="508"/>
      <c r="U43" s="508"/>
      <c r="V43" s="508"/>
      <c r="W43" s="508"/>
      <c r="X43" s="508"/>
      <c r="Y43" s="508"/>
      <c r="Z43" s="508"/>
    </row>
    <row r="44" spans="1:41" ht="15.75" customHeight="1">
      <c r="A44" s="507"/>
      <c r="B44" s="508"/>
      <c r="C44" s="508"/>
      <c r="D44" s="508"/>
      <c r="E44" s="508"/>
      <c r="F44" s="508"/>
      <c r="G44" s="508"/>
      <c r="H44" s="508"/>
      <c r="I44" s="508"/>
      <c r="J44" s="508"/>
      <c r="K44" s="508"/>
      <c r="L44" s="508"/>
      <c r="M44" s="508"/>
      <c r="N44" s="508"/>
      <c r="O44" s="508"/>
      <c r="P44" s="508"/>
      <c r="Q44" s="508"/>
      <c r="R44" s="508"/>
      <c r="S44" s="508"/>
      <c r="T44" s="508"/>
      <c r="U44" s="508"/>
      <c r="V44" s="508"/>
      <c r="W44" s="508"/>
      <c r="X44" s="508"/>
      <c r="Y44" s="508"/>
      <c r="Z44" s="508"/>
    </row>
    <row r="45" spans="1:41" ht="15.75" customHeight="1">
      <c r="A45" s="507" t="s">
        <v>135</v>
      </c>
      <c r="B45" s="510" t="s">
        <v>136</v>
      </c>
      <c r="C45" s="510"/>
      <c r="D45" s="510"/>
      <c r="E45" s="510"/>
      <c r="F45" s="510"/>
      <c r="G45" s="510"/>
      <c r="H45" s="510"/>
      <c r="I45" s="510"/>
      <c r="J45" s="510"/>
      <c r="K45" s="510"/>
      <c r="L45" s="510"/>
      <c r="M45" s="510"/>
      <c r="N45" s="510"/>
      <c r="O45" s="510"/>
      <c r="P45" s="510"/>
      <c r="Q45" s="510"/>
      <c r="R45" s="510"/>
      <c r="S45" s="510"/>
      <c r="T45" s="510"/>
      <c r="U45" s="510"/>
      <c r="V45" s="510"/>
      <c r="W45" s="510"/>
      <c r="X45" s="510"/>
      <c r="Y45" s="510"/>
      <c r="Z45" s="510"/>
      <c r="AA45" s="208"/>
      <c r="AB45" s="208"/>
      <c r="AC45" s="208"/>
      <c r="AD45" s="208"/>
      <c r="AE45" s="208"/>
      <c r="AF45" s="75"/>
      <c r="AG45" s="75"/>
      <c r="AH45" s="75"/>
      <c r="AI45" s="75"/>
      <c r="AJ45" s="75"/>
      <c r="AK45" s="75"/>
      <c r="AL45" s="75"/>
      <c r="AM45" s="75"/>
      <c r="AN45" s="75"/>
      <c r="AO45" s="75"/>
    </row>
    <row r="46" spans="1:41" ht="15.75" customHeight="1">
      <c r="A46" s="507"/>
      <c r="B46" s="510"/>
      <c r="C46" s="510"/>
      <c r="D46" s="510"/>
      <c r="E46" s="510"/>
      <c r="F46" s="510"/>
      <c r="G46" s="510"/>
      <c r="H46" s="510"/>
      <c r="I46" s="510"/>
      <c r="J46" s="510"/>
      <c r="K46" s="510"/>
      <c r="L46" s="510"/>
      <c r="M46" s="510"/>
      <c r="N46" s="510"/>
      <c r="O46" s="510"/>
      <c r="P46" s="510"/>
      <c r="Q46" s="510"/>
      <c r="R46" s="510"/>
      <c r="S46" s="510"/>
      <c r="T46" s="510"/>
      <c r="U46" s="510"/>
      <c r="V46" s="510"/>
      <c r="W46" s="510"/>
      <c r="X46" s="510"/>
      <c r="Y46" s="510"/>
      <c r="Z46" s="510"/>
      <c r="AA46" s="208"/>
      <c r="AB46" s="208"/>
      <c r="AC46" s="208"/>
      <c r="AD46" s="208"/>
      <c r="AE46" s="208"/>
      <c r="AF46" s="75"/>
      <c r="AG46" s="75"/>
      <c r="AH46" s="75"/>
      <c r="AI46" s="75"/>
      <c r="AJ46" s="75"/>
      <c r="AK46" s="75"/>
      <c r="AL46" s="75"/>
      <c r="AM46" s="75"/>
      <c r="AN46" s="75"/>
      <c r="AO46" s="75"/>
    </row>
    <row r="47" spans="1:41" ht="15.75" customHeight="1">
      <c r="A47" s="512" t="s">
        <v>137</v>
      </c>
      <c r="B47" s="510" t="s">
        <v>138</v>
      </c>
      <c r="C47" s="510"/>
      <c r="D47" s="510"/>
      <c r="E47" s="510"/>
      <c r="F47" s="510"/>
      <c r="G47" s="510"/>
      <c r="H47" s="510"/>
      <c r="I47" s="510"/>
      <c r="J47" s="510"/>
      <c r="K47" s="510"/>
      <c r="L47" s="510"/>
      <c r="M47" s="510"/>
      <c r="N47" s="510"/>
      <c r="O47" s="510"/>
      <c r="P47" s="510"/>
      <c r="Q47" s="510"/>
      <c r="R47" s="510"/>
      <c r="S47" s="510"/>
      <c r="T47" s="510"/>
      <c r="U47" s="510"/>
      <c r="V47" s="510"/>
      <c r="W47" s="510"/>
      <c r="X47" s="510"/>
      <c r="Y47" s="510"/>
      <c r="Z47" s="510"/>
      <c r="AA47" s="208"/>
      <c r="AB47" s="208"/>
      <c r="AC47" s="208"/>
      <c r="AD47" s="208"/>
      <c r="AE47" s="208"/>
      <c r="AF47" s="75"/>
      <c r="AG47" s="75"/>
      <c r="AH47" s="75"/>
      <c r="AI47" s="75"/>
      <c r="AJ47" s="75"/>
      <c r="AK47" s="75"/>
      <c r="AL47" s="75"/>
      <c r="AM47" s="75"/>
      <c r="AN47" s="75"/>
      <c r="AO47" s="75"/>
    </row>
    <row r="48" spans="1:41" ht="15.75" customHeight="1">
      <c r="A48" s="512"/>
      <c r="B48" s="510"/>
      <c r="C48" s="510"/>
      <c r="D48" s="510"/>
      <c r="E48" s="510"/>
      <c r="F48" s="510"/>
      <c r="G48" s="510"/>
      <c r="H48" s="510"/>
      <c r="I48" s="510"/>
      <c r="J48" s="510"/>
      <c r="K48" s="510"/>
      <c r="L48" s="510"/>
      <c r="M48" s="510"/>
      <c r="N48" s="510"/>
      <c r="O48" s="510"/>
      <c r="P48" s="510"/>
      <c r="Q48" s="510"/>
      <c r="R48" s="510"/>
      <c r="S48" s="510"/>
      <c r="T48" s="510"/>
      <c r="U48" s="510"/>
      <c r="V48" s="510"/>
      <c r="W48" s="510"/>
      <c r="X48" s="510"/>
      <c r="Y48" s="510"/>
      <c r="Z48" s="510"/>
      <c r="AA48" s="208"/>
      <c r="AB48" s="208"/>
      <c r="AC48" s="208"/>
      <c r="AD48" s="208"/>
      <c r="AE48" s="208"/>
      <c r="AF48" s="75"/>
      <c r="AG48" s="75"/>
      <c r="AH48" s="75"/>
      <c r="AI48" s="75"/>
      <c r="AJ48" s="75"/>
      <c r="AK48" s="75"/>
      <c r="AL48" s="75"/>
      <c r="AM48" s="75"/>
      <c r="AN48" s="75"/>
      <c r="AO48" s="75"/>
    </row>
    <row r="49" spans="1:41" ht="15.75" customHeight="1">
      <c r="A49" s="512" t="s">
        <v>139</v>
      </c>
      <c r="B49" s="510" t="s">
        <v>140</v>
      </c>
      <c r="C49" s="510"/>
      <c r="D49" s="510"/>
      <c r="E49" s="510"/>
      <c r="F49" s="510"/>
      <c r="G49" s="510"/>
      <c r="H49" s="510"/>
      <c r="I49" s="510"/>
      <c r="J49" s="510"/>
      <c r="K49" s="510"/>
      <c r="L49" s="510"/>
      <c r="M49" s="510"/>
      <c r="N49" s="510"/>
      <c r="O49" s="510"/>
      <c r="P49" s="510"/>
      <c r="Q49" s="510"/>
      <c r="R49" s="510"/>
      <c r="S49" s="510"/>
      <c r="T49" s="510"/>
      <c r="U49" s="510"/>
      <c r="V49" s="510"/>
      <c r="W49" s="510"/>
      <c r="X49" s="510"/>
      <c r="Y49" s="510"/>
      <c r="Z49" s="510"/>
      <c r="AA49" s="208"/>
      <c r="AB49" s="208"/>
      <c r="AC49" s="208"/>
      <c r="AD49" s="208"/>
      <c r="AE49" s="208"/>
      <c r="AF49" s="75"/>
      <c r="AG49" s="75"/>
      <c r="AH49" s="75"/>
      <c r="AI49" s="75"/>
      <c r="AJ49" s="75"/>
      <c r="AK49" s="75"/>
      <c r="AL49" s="75"/>
      <c r="AM49" s="75"/>
      <c r="AN49" s="75"/>
      <c r="AO49" s="75"/>
    </row>
    <row r="50" spans="1:41" ht="15.75" customHeight="1">
      <c r="A50" s="512"/>
      <c r="B50" s="528"/>
      <c r="C50" s="528"/>
      <c r="D50" s="528"/>
      <c r="E50" s="528"/>
      <c r="F50" s="528"/>
      <c r="G50" s="528"/>
      <c r="H50" s="528"/>
      <c r="I50" s="528"/>
      <c r="J50" s="528"/>
      <c r="K50" s="528"/>
      <c r="L50" s="528"/>
      <c r="M50" s="528"/>
      <c r="N50" s="528"/>
      <c r="O50" s="528"/>
      <c r="P50" s="528"/>
      <c r="Q50" s="528"/>
      <c r="R50" s="528"/>
      <c r="S50" s="528"/>
      <c r="T50" s="528"/>
      <c r="U50" s="528"/>
      <c r="V50" s="528"/>
      <c r="W50" s="528"/>
      <c r="X50" s="528"/>
      <c r="Y50" s="528"/>
      <c r="Z50" s="528"/>
      <c r="AA50" s="208"/>
      <c r="AB50" s="208"/>
      <c r="AC50" s="208"/>
      <c r="AD50" s="208"/>
      <c r="AE50" s="208"/>
      <c r="AF50" s="75"/>
      <c r="AG50" s="75"/>
      <c r="AH50" s="75"/>
      <c r="AI50" s="75"/>
      <c r="AJ50" s="75"/>
      <c r="AK50" s="75"/>
      <c r="AL50" s="75"/>
      <c r="AM50" s="75"/>
      <c r="AN50" s="75"/>
      <c r="AO50" s="75"/>
    </row>
    <row r="51" spans="1:41" ht="15.75" customHeight="1">
      <c r="A51" s="499"/>
      <c r="B51" s="499"/>
      <c r="C51" s="499"/>
      <c r="D51" s="499"/>
      <c r="E51" s="499"/>
      <c r="F51" s="499"/>
      <c r="G51" s="499"/>
      <c r="H51" s="499"/>
      <c r="I51" s="499"/>
      <c r="J51" s="499"/>
      <c r="K51" s="499"/>
      <c r="L51" s="499"/>
      <c r="M51" s="499"/>
      <c r="N51" s="499"/>
      <c r="O51" s="499"/>
      <c r="P51" s="499"/>
      <c r="Q51" s="499"/>
      <c r="R51" s="499"/>
      <c r="S51" s="499"/>
      <c r="T51" s="499"/>
      <c r="U51" s="499"/>
      <c r="V51" s="499"/>
      <c r="W51" s="499"/>
      <c r="X51" s="499"/>
      <c r="Y51" s="499"/>
      <c r="Z51" s="499"/>
    </row>
    <row r="52" spans="1:41">
      <c r="A52" s="500" t="s">
        <v>141</v>
      </c>
      <c r="B52" s="500"/>
      <c r="C52" s="500"/>
      <c r="D52" s="500"/>
      <c r="E52" s="500"/>
      <c r="F52" s="500"/>
      <c r="G52" s="500"/>
      <c r="H52" s="500"/>
      <c r="I52" s="500"/>
      <c r="J52" s="500"/>
      <c r="K52" s="500"/>
      <c r="L52" s="500"/>
      <c r="M52" s="500"/>
      <c r="N52" s="500"/>
      <c r="O52" s="500"/>
      <c r="P52" s="500"/>
      <c r="Q52" s="500"/>
      <c r="R52" s="500"/>
      <c r="S52" s="500"/>
      <c r="T52" s="500"/>
      <c r="U52" s="500"/>
      <c r="V52" s="500"/>
      <c r="W52" s="500"/>
      <c r="X52" s="500"/>
      <c r="Y52" s="500"/>
      <c r="Z52" s="500"/>
    </row>
    <row r="53" spans="1:41" ht="14.1" customHeight="1">
      <c r="A53" s="501" t="s">
        <v>142</v>
      </c>
      <c r="B53" s="502"/>
      <c r="C53" s="502"/>
      <c r="D53" s="502"/>
      <c r="E53" s="502"/>
      <c r="F53" s="502"/>
      <c r="G53" s="502"/>
      <c r="H53" s="502"/>
      <c r="I53" s="502"/>
      <c r="J53" s="502"/>
      <c r="K53" s="502"/>
      <c r="L53" s="502"/>
      <c r="M53" s="502"/>
      <c r="N53" s="502"/>
      <c r="O53" s="502"/>
      <c r="P53" s="502"/>
      <c r="Q53" s="502"/>
      <c r="R53" s="502"/>
      <c r="S53" s="502"/>
      <c r="T53" s="502"/>
      <c r="U53" s="502"/>
      <c r="V53" s="502"/>
      <c r="W53" s="502"/>
      <c r="X53" s="502"/>
      <c r="Y53" s="502"/>
      <c r="Z53" s="503"/>
    </row>
    <row r="54" spans="1:41">
      <c r="A54" s="504"/>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6"/>
    </row>
    <row r="55" spans="1:41" ht="15.75" customHeight="1">
      <c r="A55" s="507" t="s">
        <v>90</v>
      </c>
      <c r="B55" s="513" t="s">
        <v>143</v>
      </c>
      <c r="C55" s="513"/>
      <c r="D55" s="513"/>
      <c r="E55" s="513"/>
      <c r="F55" s="513"/>
      <c r="G55" s="513"/>
      <c r="H55" s="513"/>
      <c r="I55" s="513"/>
      <c r="J55" s="513"/>
      <c r="K55" s="513"/>
      <c r="L55" s="513"/>
      <c r="M55" s="513"/>
      <c r="N55" s="513"/>
      <c r="O55" s="513"/>
      <c r="P55" s="513"/>
      <c r="Q55" s="513"/>
      <c r="R55" s="513"/>
      <c r="S55" s="513"/>
      <c r="T55" s="513"/>
      <c r="U55" s="513"/>
      <c r="V55" s="513"/>
      <c r="W55" s="513"/>
      <c r="X55" s="513"/>
      <c r="Y55" s="513"/>
      <c r="Z55" s="513"/>
    </row>
    <row r="56" spans="1:41" s="204" customFormat="1" ht="15.75" customHeight="1">
      <c r="A56" s="507"/>
      <c r="B56" s="513"/>
      <c r="C56" s="513"/>
      <c r="D56" s="513"/>
      <c r="E56" s="513"/>
      <c r="F56" s="513"/>
      <c r="G56" s="513"/>
      <c r="H56" s="513"/>
      <c r="I56" s="513"/>
      <c r="J56" s="513"/>
      <c r="K56" s="513"/>
      <c r="L56" s="513"/>
      <c r="M56" s="513"/>
      <c r="N56" s="513"/>
      <c r="O56" s="513"/>
      <c r="P56" s="513"/>
      <c r="Q56" s="513"/>
      <c r="R56" s="513"/>
      <c r="S56" s="513"/>
      <c r="T56" s="513"/>
      <c r="U56" s="513"/>
      <c r="V56" s="513"/>
      <c r="W56" s="513"/>
      <c r="X56" s="513"/>
      <c r="Y56" s="513"/>
      <c r="Z56" s="513"/>
    </row>
    <row r="57" spans="1:41" s="204" customFormat="1" ht="15.75" customHeight="1">
      <c r="A57" s="507"/>
      <c r="B57" s="513"/>
      <c r="C57" s="513"/>
      <c r="D57" s="513"/>
      <c r="E57" s="513"/>
      <c r="F57" s="513"/>
      <c r="G57" s="513"/>
      <c r="H57" s="513"/>
      <c r="I57" s="513"/>
      <c r="J57" s="513"/>
      <c r="K57" s="513"/>
      <c r="L57" s="513"/>
      <c r="M57" s="513"/>
      <c r="N57" s="513"/>
      <c r="O57" s="513"/>
      <c r="P57" s="513"/>
      <c r="Q57" s="513"/>
      <c r="R57" s="513"/>
      <c r="S57" s="513"/>
      <c r="T57" s="513"/>
      <c r="U57" s="513"/>
      <c r="V57" s="513"/>
      <c r="W57" s="513"/>
      <c r="X57" s="513"/>
      <c r="Y57" s="513"/>
      <c r="Z57" s="513"/>
    </row>
    <row r="58" spans="1:41" ht="15.75" customHeight="1">
      <c r="A58" s="507" t="s">
        <v>92</v>
      </c>
      <c r="B58" s="509" t="s">
        <v>144</v>
      </c>
      <c r="C58" s="509"/>
      <c r="D58" s="509"/>
      <c r="E58" s="509"/>
      <c r="F58" s="509"/>
      <c r="G58" s="509"/>
      <c r="H58" s="509"/>
      <c r="I58" s="509"/>
      <c r="J58" s="509"/>
      <c r="K58" s="509"/>
      <c r="L58" s="509"/>
      <c r="M58" s="509"/>
      <c r="N58" s="509"/>
      <c r="O58" s="509"/>
      <c r="P58" s="509"/>
      <c r="Q58" s="509"/>
      <c r="R58" s="509"/>
      <c r="S58" s="509"/>
      <c r="T58" s="509"/>
      <c r="U58" s="509"/>
      <c r="V58" s="509"/>
      <c r="W58" s="509"/>
      <c r="X58" s="509"/>
      <c r="Y58" s="509"/>
      <c r="Z58" s="509"/>
    </row>
    <row r="59" spans="1:41" ht="37.5" customHeight="1">
      <c r="A59" s="507"/>
      <c r="B59" s="509"/>
      <c r="C59" s="509"/>
      <c r="D59" s="509"/>
      <c r="E59" s="509"/>
      <c r="F59" s="509"/>
      <c r="G59" s="509"/>
      <c r="H59" s="509"/>
      <c r="I59" s="509"/>
      <c r="J59" s="509"/>
      <c r="K59" s="509"/>
      <c r="L59" s="509"/>
      <c r="M59" s="509"/>
      <c r="N59" s="509"/>
      <c r="O59" s="509"/>
      <c r="P59" s="509"/>
      <c r="Q59" s="509"/>
      <c r="R59" s="509"/>
      <c r="S59" s="509"/>
      <c r="T59" s="509"/>
      <c r="U59" s="509"/>
      <c r="V59" s="509"/>
      <c r="W59" s="509"/>
      <c r="X59" s="509"/>
      <c r="Y59" s="509"/>
      <c r="Z59" s="509"/>
    </row>
    <row r="60" spans="1:41" ht="15.75" customHeight="1">
      <c r="A60" s="507" t="s">
        <v>94</v>
      </c>
      <c r="B60" s="510" t="s">
        <v>145</v>
      </c>
      <c r="C60" s="510"/>
      <c r="D60" s="510"/>
      <c r="E60" s="510"/>
      <c r="F60" s="510"/>
      <c r="G60" s="510"/>
      <c r="H60" s="510"/>
      <c r="I60" s="510"/>
      <c r="J60" s="510"/>
      <c r="K60" s="510"/>
      <c r="L60" s="510"/>
      <c r="M60" s="510"/>
      <c r="N60" s="510"/>
      <c r="O60" s="510"/>
      <c r="P60" s="510"/>
      <c r="Q60" s="510"/>
      <c r="R60" s="510"/>
      <c r="S60" s="510"/>
      <c r="T60" s="510"/>
      <c r="U60" s="510"/>
      <c r="V60" s="510"/>
      <c r="W60" s="510"/>
      <c r="X60" s="510"/>
      <c r="Y60" s="510"/>
      <c r="Z60" s="510"/>
    </row>
    <row r="61" spans="1:41" ht="15.75" customHeight="1">
      <c r="A61" s="507"/>
      <c r="B61" s="510"/>
      <c r="C61" s="510"/>
      <c r="D61" s="510"/>
      <c r="E61" s="510"/>
      <c r="F61" s="510"/>
      <c r="G61" s="510"/>
      <c r="H61" s="510"/>
      <c r="I61" s="510"/>
      <c r="J61" s="510"/>
      <c r="K61" s="510"/>
      <c r="L61" s="510"/>
      <c r="M61" s="510"/>
      <c r="N61" s="510"/>
      <c r="O61" s="510"/>
      <c r="P61" s="510"/>
      <c r="Q61" s="510"/>
      <c r="R61" s="510"/>
      <c r="S61" s="510"/>
      <c r="T61" s="510"/>
      <c r="U61" s="510"/>
      <c r="V61" s="510"/>
      <c r="W61" s="510"/>
      <c r="X61" s="510"/>
      <c r="Y61" s="510"/>
      <c r="Z61" s="510"/>
    </row>
    <row r="62" spans="1:41" ht="15.75" customHeight="1">
      <c r="A62" s="507"/>
      <c r="B62" s="510"/>
      <c r="C62" s="510"/>
      <c r="D62" s="510"/>
      <c r="E62" s="510"/>
      <c r="F62" s="510"/>
      <c r="G62" s="510"/>
      <c r="H62" s="510"/>
      <c r="I62" s="510"/>
      <c r="J62" s="510"/>
      <c r="K62" s="510"/>
      <c r="L62" s="510"/>
      <c r="M62" s="510"/>
      <c r="N62" s="510"/>
      <c r="O62" s="510"/>
      <c r="P62" s="510"/>
      <c r="Q62" s="510"/>
      <c r="R62" s="510"/>
      <c r="S62" s="510"/>
      <c r="T62" s="510"/>
      <c r="U62" s="510"/>
      <c r="V62" s="510"/>
      <c r="W62" s="510"/>
      <c r="X62" s="510"/>
      <c r="Y62" s="510"/>
      <c r="Z62" s="510"/>
    </row>
    <row r="63" spans="1:41" ht="15.75" customHeight="1">
      <c r="A63" s="507"/>
      <c r="B63" s="510"/>
      <c r="C63" s="510"/>
      <c r="D63" s="510"/>
      <c r="E63" s="510"/>
      <c r="F63" s="510"/>
      <c r="G63" s="510"/>
      <c r="H63" s="510"/>
      <c r="I63" s="510"/>
      <c r="J63" s="510"/>
      <c r="K63" s="510"/>
      <c r="L63" s="510"/>
      <c r="M63" s="510"/>
      <c r="N63" s="510"/>
      <c r="O63" s="510"/>
      <c r="P63" s="510"/>
      <c r="Q63" s="510"/>
      <c r="R63" s="510"/>
      <c r="S63" s="510"/>
      <c r="T63" s="510"/>
      <c r="U63" s="510"/>
      <c r="V63" s="510"/>
      <c r="W63" s="510"/>
      <c r="X63" s="510"/>
      <c r="Y63" s="510"/>
      <c r="Z63" s="510"/>
    </row>
    <row r="64" spans="1:41" ht="15.75" customHeight="1">
      <c r="A64" s="507"/>
      <c r="B64" s="510"/>
      <c r="C64" s="510"/>
      <c r="D64" s="510"/>
      <c r="E64" s="510"/>
      <c r="F64" s="510"/>
      <c r="G64" s="510"/>
      <c r="H64" s="510"/>
      <c r="I64" s="510"/>
      <c r="J64" s="510"/>
      <c r="K64" s="510"/>
      <c r="L64" s="510"/>
      <c r="M64" s="510"/>
      <c r="N64" s="510"/>
      <c r="O64" s="510"/>
      <c r="P64" s="510"/>
      <c r="Q64" s="510"/>
      <c r="R64" s="510"/>
      <c r="S64" s="510"/>
      <c r="T64" s="510"/>
      <c r="U64" s="510"/>
      <c r="V64" s="510"/>
      <c r="W64" s="510"/>
      <c r="X64" s="510"/>
      <c r="Y64" s="510"/>
      <c r="Z64" s="510"/>
    </row>
    <row r="65" spans="1:26" ht="15.75" customHeight="1">
      <c r="A65" s="507" t="s">
        <v>96</v>
      </c>
      <c r="B65" s="510" t="s">
        <v>146</v>
      </c>
      <c r="C65" s="510"/>
      <c r="D65" s="510"/>
      <c r="E65" s="510"/>
      <c r="F65" s="510"/>
      <c r="G65" s="510"/>
      <c r="H65" s="510"/>
      <c r="I65" s="510"/>
      <c r="J65" s="510"/>
      <c r="K65" s="510"/>
      <c r="L65" s="510"/>
      <c r="M65" s="510"/>
      <c r="N65" s="510"/>
      <c r="O65" s="510"/>
      <c r="P65" s="510"/>
      <c r="Q65" s="510"/>
      <c r="R65" s="510"/>
      <c r="S65" s="510"/>
      <c r="T65" s="510"/>
      <c r="U65" s="510"/>
      <c r="V65" s="510"/>
      <c r="W65" s="510"/>
      <c r="X65" s="510"/>
      <c r="Y65" s="510"/>
      <c r="Z65" s="510"/>
    </row>
    <row r="66" spans="1:26" ht="15.75" customHeight="1">
      <c r="A66" s="507"/>
      <c r="B66" s="510"/>
      <c r="C66" s="510"/>
      <c r="D66" s="510"/>
      <c r="E66" s="510"/>
      <c r="F66" s="510"/>
      <c r="G66" s="510"/>
      <c r="H66" s="510"/>
      <c r="I66" s="510"/>
      <c r="J66" s="510"/>
      <c r="K66" s="510"/>
      <c r="L66" s="510"/>
      <c r="M66" s="510"/>
      <c r="N66" s="510"/>
      <c r="O66" s="510"/>
      <c r="P66" s="510"/>
      <c r="Q66" s="510"/>
      <c r="R66" s="510"/>
      <c r="S66" s="510"/>
      <c r="T66" s="510"/>
      <c r="U66" s="510"/>
      <c r="V66" s="510"/>
      <c r="W66" s="510"/>
      <c r="X66" s="510"/>
      <c r="Y66" s="510"/>
      <c r="Z66" s="510"/>
    </row>
    <row r="67" spans="1:26" ht="15.75" customHeight="1">
      <c r="A67" s="507" t="s">
        <v>100</v>
      </c>
      <c r="B67" s="510" t="s">
        <v>147</v>
      </c>
      <c r="C67" s="510"/>
      <c r="D67" s="510"/>
      <c r="E67" s="510"/>
      <c r="F67" s="510"/>
      <c r="G67" s="510"/>
      <c r="H67" s="510"/>
      <c r="I67" s="510"/>
      <c r="J67" s="510"/>
      <c r="K67" s="510"/>
      <c r="L67" s="510"/>
      <c r="M67" s="510"/>
      <c r="N67" s="510"/>
      <c r="O67" s="510"/>
      <c r="P67" s="510"/>
      <c r="Q67" s="510"/>
      <c r="R67" s="510"/>
      <c r="S67" s="510"/>
      <c r="T67" s="510"/>
      <c r="U67" s="510"/>
      <c r="V67" s="510"/>
      <c r="W67" s="510"/>
      <c r="X67" s="510"/>
      <c r="Y67" s="510"/>
      <c r="Z67" s="510"/>
    </row>
    <row r="68" spans="1:26" ht="15.75" customHeight="1">
      <c r="A68" s="507"/>
      <c r="B68" s="510"/>
      <c r="C68" s="510"/>
      <c r="D68" s="510"/>
      <c r="E68" s="510"/>
      <c r="F68" s="510"/>
      <c r="G68" s="510"/>
      <c r="H68" s="510"/>
      <c r="I68" s="510"/>
      <c r="J68" s="510"/>
      <c r="K68" s="510"/>
      <c r="L68" s="510"/>
      <c r="M68" s="510"/>
      <c r="N68" s="510"/>
      <c r="O68" s="510"/>
      <c r="P68" s="510"/>
      <c r="Q68" s="510"/>
      <c r="R68" s="510"/>
      <c r="S68" s="510"/>
      <c r="T68" s="510"/>
      <c r="U68" s="510"/>
      <c r="V68" s="510"/>
      <c r="W68" s="510"/>
      <c r="X68" s="510"/>
      <c r="Y68" s="510"/>
      <c r="Z68" s="510"/>
    </row>
    <row r="69" spans="1:26" ht="15.75" customHeight="1">
      <c r="A69" s="507" t="s">
        <v>102</v>
      </c>
      <c r="B69" s="510" t="s">
        <v>148</v>
      </c>
      <c r="C69" s="510"/>
      <c r="D69" s="510"/>
      <c r="E69" s="510"/>
      <c r="F69" s="510"/>
      <c r="G69" s="510"/>
      <c r="H69" s="510"/>
      <c r="I69" s="510"/>
      <c r="J69" s="510"/>
      <c r="K69" s="510"/>
      <c r="L69" s="510"/>
      <c r="M69" s="510"/>
      <c r="N69" s="510"/>
      <c r="O69" s="510"/>
      <c r="P69" s="510"/>
      <c r="Q69" s="510"/>
      <c r="R69" s="510"/>
      <c r="S69" s="510"/>
      <c r="T69" s="510"/>
      <c r="U69" s="510"/>
      <c r="V69" s="510"/>
      <c r="W69" s="510"/>
      <c r="X69" s="510"/>
      <c r="Y69" s="510"/>
      <c r="Z69" s="510"/>
    </row>
    <row r="70" spans="1:26" ht="15.75" customHeight="1">
      <c r="A70" s="507"/>
      <c r="B70" s="510"/>
      <c r="C70" s="510"/>
      <c r="D70" s="510"/>
      <c r="E70" s="510"/>
      <c r="F70" s="510"/>
      <c r="G70" s="510"/>
      <c r="H70" s="510"/>
      <c r="I70" s="510"/>
      <c r="J70" s="510"/>
      <c r="K70" s="510"/>
      <c r="L70" s="510"/>
      <c r="M70" s="510"/>
      <c r="N70" s="510"/>
      <c r="O70" s="510"/>
      <c r="P70" s="510"/>
      <c r="Q70" s="510"/>
      <c r="R70" s="510"/>
      <c r="S70" s="510"/>
      <c r="T70" s="510"/>
      <c r="U70" s="510"/>
      <c r="V70" s="510"/>
      <c r="W70" s="510"/>
      <c r="X70" s="510"/>
      <c r="Y70" s="510"/>
      <c r="Z70" s="510"/>
    </row>
    <row r="71" spans="1:26" ht="15.75" customHeight="1">
      <c r="A71" s="507" t="s">
        <v>104</v>
      </c>
      <c r="B71" s="509" t="s">
        <v>149</v>
      </c>
      <c r="C71" s="509"/>
      <c r="D71" s="509"/>
      <c r="E71" s="509"/>
      <c r="F71" s="509"/>
      <c r="G71" s="509"/>
      <c r="H71" s="509"/>
      <c r="I71" s="509"/>
      <c r="J71" s="509"/>
      <c r="K71" s="509"/>
      <c r="L71" s="509"/>
      <c r="M71" s="509"/>
      <c r="N71" s="509"/>
      <c r="O71" s="509"/>
      <c r="P71" s="509"/>
      <c r="Q71" s="509"/>
      <c r="R71" s="509"/>
      <c r="S71" s="509"/>
      <c r="T71" s="509"/>
      <c r="U71" s="509"/>
      <c r="V71" s="509"/>
      <c r="W71" s="509"/>
      <c r="X71" s="509"/>
      <c r="Y71" s="509"/>
      <c r="Z71" s="509"/>
    </row>
    <row r="72" spans="1:26" ht="15.75" customHeight="1">
      <c r="A72" s="507"/>
      <c r="B72" s="509"/>
      <c r="C72" s="509"/>
      <c r="D72" s="509"/>
      <c r="E72" s="509"/>
      <c r="F72" s="509"/>
      <c r="G72" s="509"/>
      <c r="H72" s="509"/>
      <c r="I72" s="509"/>
      <c r="J72" s="509"/>
      <c r="K72" s="509"/>
      <c r="L72" s="509"/>
      <c r="M72" s="509"/>
      <c r="N72" s="509"/>
      <c r="O72" s="509"/>
      <c r="P72" s="509"/>
      <c r="Q72" s="509"/>
      <c r="R72" s="509"/>
      <c r="S72" s="509"/>
      <c r="T72" s="509"/>
      <c r="U72" s="509"/>
      <c r="V72" s="509"/>
      <c r="W72" s="509"/>
      <c r="X72" s="509"/>
      <c r="Y72" s="509"/>
      <c r="Z72" s="509"/>
    </row>
    <row r="73" spans="1:26">
      <c r="A73" s="507"/>
      <c r="B73" s="509"/>
      <c r="C73" s="509"/>
      <c r="D73" s="509"/>
      <c r="E73" s="509"/>
      <c r="F73" s="509"/>
      <c r="G73" s="509"/>
      <c r="H73" s="509"/>
      <c r="I73" s="509"/>
      <c r="J73" s="509"/>
      <c r="K73" s="509"/>
      <c r="L73" s="509"/>
      <c r="M73" s="509"/>
      <c r="N73" s="509"/>
      <c r="O73" s="509"/>
      <c r="P73" s="509"/>
      <c r="Q73" s="509"/>
      <c r="R73" s="509"/>
      <c r="S73" s="509"/>
      <c r="T73" s="509"/>
      <c r="U73" s="509"/>
      <c r="V73" s="509"/>
      <c r="W73" s="509"/>
      <c r="X73" s="509"/>
      <c r="Y73" s="509"/>
      <c r="Z73" s="509"/>
    </row>
    <row r="74" spans="1:26" ht="15.75" customHeight="1">
      <c r="A74" s="507" t="s">
        <v>112</v>
      </c>
      <c r="B74" s="509" t="s">
        <v>150</v>
      </c>
      <c r="C74" s="509"/>
      <c r="D74" s="509"/>
      <c r="E74" s="509"/>
      <c r="F74" s="509"/>
      <c r="G74" s="509"/>
      <c r="H74" s="509"/>
      <c r="I74" s="509"/>
      <c r="J74" s="509"/>
      <c r="K74" s="509"/>
      <c r="L74" s="509"/>
      <c r="M74" s="509"/>
      <c r="N74" s="509"/>
      <c r="O74" s="509"/>
      <c r="P74" s="509"/>
      <c r="Q74" s="509"/>
      <c r="R74" s="509"/>
      <c r="S74" s="509"/>
      <c r="T74" s="509"/>
      <c r="U74" s="509"/>
      <c r="V74" s="509"/>
      <c r="W74" s="509"/>
      <c r="X74" s="509"/>
      <c r="Y74" s="509"/>
      <c r="Z74" s="509"/>
    </row>
    <row r="75" spans="1:26" ht="15.75" customHeight="1">
      <c r="A75" s="507"/>
      <c r="B75" s="509"/>
      <c r="C75" s="509"/>
      <c r="D75" s="509"/>
      <c r="E75" s="509"/>
      <c r="F75" s="509"/>
      <c r="G75" s="509"/>
      <c r="H75" s="509"/>
      <c r="I75" s="509"/>
      <c r="J75" s="509"/>
      <c r="K75" s="509"/>
      <c r="L75" s="509"/>
      <c r="M75" s="509"/>
      <c r="N75" s="509"/>
      <c r="O75" s="509"/>
      <c r="P75" s="509"/>
      <c r="Q75" s="509"/>
      <c r="R75" s="509"/>
      <c r="S75" s="509"/>
      <c r="T75" s="509"/>
      <c r="U75" s="509"/>
      <c r="V75" s="509"/>
      <c r="W75" s="509"/>
      <c r="X75" s="509"/>
      <c r="Y75" s="509"/>
      <c r="Z75" s="509"/>
    </row>
    <row r="76" spans="1:26" ht="15.75" customHeight="1">
      <c r="A76" s="507" t="s">
        <v>114</v>
      </c>
      <c r="B76" s="498" t="s">
        <v>151</v>
      </c>
      <c r="C76" s="498"/>
      <c r="D76" s="498"/>
      <c r="E76" s="498"/>
      <c r="F76" s="498"/>
      <c r="G76" s="498"/>
      <c r="H76" s="498"/>
      <c r="I76" s="498"/>
      <c r="J76" s="498"/>
      <c r="K76" s="498"/>
      <c r="L76" s="498"/>
      <c r="M76" s="498"/>
      <c r="N76" s="498"/>
      <c r="O76" s="498"/>
      <c r="P76" s="498"/>
      <c r="Q76" s="498"/>
      <c r="R76" s="498"/>
      <c r="S76" s="498"/>
      <c r="T76" s="498"/>
      <c r="U76" s="498"/>
      <c r="V76" s="498"/>
      <c r="W76" s="498"/>
      <c r="X76" s="498"/>
      <c r="Y76" s="498"/>
      <c r="Z76" s="498"/>
    </row>
    <row r="77" spans="1:26" ht="15.75" customHeight="1">
      <c r="A77" s="507"/>
      <c r="B77" s="498"/>
      <c r="C77" s="498"/>
      <c r="D77" s="498"/>
      <c r="E77" s="498"/>
      <c r="F77" s="498"/>
      <c r="G77" s="498"/>
      <c r="H77" s="498"/>
      <c r="I77" s="498"/>
      <c r="J77" s="498"/>
      <c r="K77" s="498"/>
      <c r="L77" s="498"/>
      <c r="M77" s="498"/>
      <c r="N77" s="498"/>
      <c r="O77" s="498"/>
      <c r="P77" s="498"/>
      <c r="Q77" s="498"/>
      <c r="R77" s="498"/>
      <c r="S77" s="498"/>
      <c r="T77" s="498"/>
      <c r="U77" s="498"/>
      <c r="V77" s="498"/>
      <c r="W77" s="498"/>
      <c r="X77" s="498"/>
      <c r="Y77" s="498"/>
      <c r="Z77" s="498"/>
    </row>
    <row r="78" spans="1:26" ht="15.75" customHeight="1">
      <c r="A78" s="499"/>
      <c r="B78" s="499"/>
      <c r="C78" s="499"/>
      <c r="D78" s="499"/>
      <c r="E78" s="499"/>
      <c r="F78" s="499"/>
      <c r="G78" s="499"/>
      <c r="H78" s="499"/>
      <c r="I78" s="499"/>
      <c r="J78" s="499"/>
      <c r="K78" s="499"/>
      <c r="L78" s="499"/>
      <c r="M78" s="499"/>
      <c r="N78" s="499"/>
      <c r="O78" s="499"/>
      <c r="P78" s="499"/>
      <c r="Q78" s="499"/>
      <c r="R78" s="499"/>
      <c r="S78" s="499"/>
      <c r="T78" s="499"/>
      <c r="U78" s="499"/>
      <c r="V78" s="499"/>
      <c r="W78" s="499"/>
      <c r="X78" s="499"/>
      <c r="Y78" s="499"/>
      <c r="Z78" s="499"/>
    </row>
    <row r="79" spans="1:26">
      <c r="A79" s="500" t="s">
        <v>152</v>
      </c>
      <c r="B79" s="500"/>
      <c r="C79" s="500"/>
      <c r="D79" s="500"/>
      <c r="E79" s="500"/>
      <c r="F79" s="500"/>
      <c r="G79" s="500"/>
      <c r="H79" s="500"/>
      <c r="I79" s="500"/>
      <c r="J79" s="500"/>
      <c r="K79" s="500"/>
      <c r="L79" s="500"/>
      <c r="M79" s="500"/>
      <c r="N79" s="500"/>
      <c r="O79" s="500"/>
      <c r="P79" s="500"/>
      <c r="Q79" s="500"/>
      <c r="R79" s="500"/>
      <c r="S79" s="500"/>
      <c r="T79" s="500"/>
      <c r="U79" s="500"/>
      <c r="V79" s="500"/>
      <c r="W79" s="500"/>
      <c r="X79" s="500"/>
      <c r="Y79" s="500"/>
      <c r="Z79" s="500"/>
    </row>
    <row r="80" spans="1:26" ht="15" customHeight="1">
      <c r="A80" s="501" t="s">
        <v>153</v>
      </c>
      <c r="B80" s="502"/>
      <c r="C80" s="502"/>
      <c r="D80" s="502"/>
      <c r="E80" s="502"/>
      <c r="F80" s="502"/>
      <c r="G80" s="502"/>
      <c r="H80" s="502"/>
      <c r="I80" s="502"/>
      <c r="J80" s="502"/>
      <c r="K80" s="502"/>
      <c r="L80" s="502"/>
      <c r="M80" s="502"/>
      <c r="N80" s="502"/>
      <c r="O80" s="502"/>
      <c r="P80" s="502"/>
      <c r="Q80" s="502"/>
      <c r="R80" s="502"/>
      <c r="S80" s="502"/>
      <c r="T80" s="502"/>
      <c r="U80" s="502"/>
      <c r="V80" s="502"/>
      <c r="W80" s="502"/>
      <c r="X80" s="502"/>
      <c r="Y80" s="502"/>
      <c r="Z80" s="503"/>
    </row>
    <row r="81" spans="1:26" ht="15" customHeight="1">
      <c r="A81" s="504"/>
      <c r="B81" s="505"/>
      <c r="C81" s="505"/>
      <c r="D81" s="505"/>
      <c r="E81" s="505"/>
      <c r="F81" s="505"/>
      <c r="G81" s="505"/>
      <c r="H81" s="505"/>
      <c r="I81" s="505"/>
      <c r="J81" s="505"/>
      <c r="K81" s="505"/>
      <c r="L81" s="505"/>
      <c r="M81" s="505"/>
      <c r="N81" s="505"/>
      <c r="O81" s="505"/>
      <c r="P81" s="505"/>
      <c r="Q81" s="505"/>
      <c r="R81" s="505"/>
      <c r="S81" s="505"/>
      <c r="T81" s="505"/>
      <c r="U81" s="505"/>
      <c r="V81" s="505"/>
      <c r="W81" s="505"/>
      <c r="X81" s="505"/>
      <c r="Y81" s="505"/>
      <c r="Z81" s="506"/>
    </row>
    <row r="82" spans="1:26" ht="15" customHeight="1">
      <c r="A82" s="507" t="s">
        <v>90</v>
      </c>
      <c r="B82" s="516" t="s">
        <v>154</v>
      </c>
      <c r="C82" s="519"/>
      <c r="D82" s="519"/>
      <c r="E82" s="519"/>
      <c r="F82" s="519"/>
      <c r="G82" s="519"/>
      <c r="H82" s="519"/>
      <c r="I82" s="519"/>
      <c r="J82" s="519"/>
      <c r="K82" s="519"/>
      <c r="L82" s="519"/>
      <c r="M82" s="519"/>
      <c r="N82" s="519"/>
      <c r="O82" s="519"/>
      <c r="P82" s="519"/>
      <c r="Q82" s="519"/>
      <c r="R82" s="519"/>
      <c r="S82" s="519"/>
      <c r="T82" s="519"/>
      <c r="U82" s="519"/>
      <c r="V82" s="519"/>
      <c r="W82" s="519"/>
      <c r="X82" s="519"/>
      <c r="Y82" s="519"/>
      <c r="Z82" s="519"/>
    </row>
    <row r="83" spans="1:26" ht="15" customHeight="1">
      <c r="A83" s="507"/>
      <c r="B83" s="519"/>
      <c r="C83" s="519"/>
      <c r="D83" s="519"/>
      <c r="E83" s="519"/>
      <c r="F83" s="519"/>
      <c r="G83" s="519"/>
      <c r="H83" s="519"/>
      <c r="I83" s="519"/>
      <c r="J83" s="519"/>
      <c r="K83" s="519"/>
      <c r="L83" s="519"/>
      <c r="M83" s="519"/>
      <c r="N83" s="519"/>
      <c r="O83" s="519"/>
      <c r="P83" s="519"/>
      <c r="Q83" s="519"/>
      <c r="R83" s="519"/>
      <c r="S83" s="519"/>
      <c r="T83" s="519"/>
      <c r="U83" s="519"/>
      <c r="V83" s="519"/>
      <c r="W83" s="519"/>
      <c r="X83" s="519"/>
      <c r="Y83" s="519"/>
      <c r="Z83" s="519"/>
    </row>
    <row r="84" spans="1:26" ht="15" customHeight="1">
      <c r="A84" s="507"/>
      <c r="B84" s="519"/>
      <c r="C84" s="519"/>
      <c r="D84" s="519"/>
      <c r="E84" s="519"/>
      <c r="F84" s="519"/>
      <c r="G84" s="519"/>
      <c r="H84" s="519"/>
      <c r="I84" s="519"/>
      <c r="J84" s="519"/>
      <c r="K84" s="519"/>
      <c r="L84" s="519"/>
      <c r="M84" s="519"/>
      <c r="N84" s="519"/>
      <c r="O84" s="519"/>
      <c r="P84" s="519"/>
      <c r="Q84" s="519"/>
      <c r="R84" s="519"/>
      <c r="S84" s="519"/>
      <c r="T84" s="519"/>
      <c r="U84" s="519"/>
      <c r="V84" s="519"/>
      <c r="W84" s="519"/>
      <c r="X84" s="519"/>
      <c r="Y84" s="519"/>
      <c r="Z84" s="519"/>
    </row>
    <row r="85" spans="1:26" ht="15" customHeight="1">
      <c r="A85" s="507"/>
      <c r="B85" s="519"/>
      <c r="C85" s="519"/>
      <c r="D85" s="519"/>
      <c r="E85" s="519"/>
      <c r="F85" s="519"/>
      <c r="G85" s="519"/>
      <c r="H85" s="519"/>
      <c r="I85" s="519"/>
      <c r="J85" s="519"/>
      <c r="K85" s="519"/>
      <c r="L85" s="519"/>
      <c r="M85" s="519"/>
      <c r="N85" s="519"/>
      <c r="O85" s="519"/>
      <c r="P85" s="519"/>
      <c r="Q85" s="519"/>
      <c r="R85" s="519"/>
      <c r="S85" s="519"/>
      <c r="T85" s="519"/>
      <c r="U85" s="519"/>
      <c r="V85" s="519"/>
      <c r="W85" s="519"/>
      <c r="X85" s="519"/>
      <c r="Y85" s="519"/>
      <c r="Z85" s="519"/>
    </row>
    <row r="86" spans="1:26" ht="15" customHeight="1">
      <c r="A86" s="507"/>
      <c r="B86" s="519"/>
      <c r="C86" s="519"/>
      <c r="D86" s="519"/>
      <c r="E86" s="519"/>
      <c r="F86" s="519"/>
      <c r="G86" s="519"/>
      <c r="H86" s="519"/>
      <c r="I86" s="519"/>
      <c r="J86" s="519"/>
      <c r="K86" s="519"/>
      <c r="L86" s="519"/>
      <c r="M86" s="519"/>
      <c r="N86" s="519"/>
      <c r="O86" s="519"/>
      <c r="P86" s="519"/>
      <c r="Q86" s="519"/>
      <c r="R86" s="519"/>
      <c r="S86" s="519"/>
      <c r="T86" s="519"/>
      <c r="U86" s="519"/>
      <c r="V86" s="519"/>
      <c r="W86" s="519"/>
      <c r="X86" s="519"/>
      <c r="Y86" s="519"/>
      <c r="Z86" s="519"/>
    </row>
    <row r="87" spans="1:26" ht="15" customHeight="1">
      <c r="A87" s="507"/>
      <c r="B87" s="519"/>
      <c r="C87" s="519"/>
      <c r="D87" s="519"/>
      <c r="E87" s="519"/>
      <c r="F87" s="519"/>
      <c r="G87" s="519"/>
      <c r="H87" s="519"/>
      <c r="I87" s="519"/>
      <c r="J87" s="519"/>
      <c r="K87" s="519"/>
      <c r="L87" s="519"/>
      <c r="M87" s="519"/>
      <c r="N87" s="519"/>
      <c r="O87" s="519"/>
      <c r="P87" s="519"/>
      <c r="Q87" s="519"/>
      <c r="R87" s="519"/>
      <c r="S87" s="519"/>
      <c r="T87" s="519"/>
      <c r="U87" s="519"/>
      <c r="V87" s="519"/>
      <c r="W87" s="519"/>
      <c r="X87" s="519"/>
      <c r="Y87" s="519"/>
      <c r="Z87" s="519"/>
    </row>
    <row r="88" spans="1:26" ht="15" customHeight="1">
      <c r="A88" s="507"/>
      <c r="B88" s="519"/>
      <c r="C88" s="519"/>
      <c r="D88" s="519"/>
      <c r="E88" s="519"/>
      <c r="F88" s="519"/>
      <c r="G88" s="519"/>
      <c r="H88" s="519"/>
      <c r="I88" s="519"/>
      <c r="J88" s="519"/>
      <c r="K88" s="519"/>
      <c r="L88" s="519"/>
      <c r="M88" s="519"/>
      <c r="N88" s="519"/>
      <c r="O88" s="519"/>
      <c r="P88" s="519"/>
      <c r="Q88" s="519"/>
      <c r="R88" s="519"/>
      <c r="S88" s="519"/>
      <c r="T88" s="519"/>
      <c r="U88" s="519"/>
      <c r="V88" s="519"/>
      <c r="W88" s="519"/>
      <c r="X88" s="519"/>
      <c r="Y88" s="519"/>
      <c r="Z88" s="519"/>
    </row>
    <row r="89" spans="1:26" ht="15" customHeight="1">
      <c r="A89" s="507"/>
      <c r="B89" s="519"/>
      <c r="C89" s="519"/>
      <c r="D89" s="519"/>
      <c r="E89" s="519"/>
      <c r="F89" s="519"/>
      <c r="G89" s="519"/>
      <c r="H89" s="519"/>
      <c r="I89" s="519"/>
      <c r="J89" s="519"/>
      <c r="K89" s="519"/>
      <c r="L89" s="519"/>
      <c r="M89" s="519"/>
      <c r="N89" s="519"/>
      <c r="O89" s="519"/>
      <c r="P89" s="519"/>
      <c r="Q89" s="519"/>
      <c r="R89" s="519"/>
      <c r="S89" s="519"/>
      <c r="T89" s="519"/>
      <c r="U89" s="519"/>
      <c r="V89" s="519"/>
      <c r="W89" s="519"/>
      <c r="X89" s="519"/>
      <c r="Y89" s="519"/>
      <c r="Z89" s="519"/>
    </row>
    <row r="90" spans="1:26" ht="15" customHeight="1">
      <c r="A90" s="507" t="s">
        <v>92</v>
      </c>
      <c r="B90" s="519" t="s">
        <v>155</v>
      </c>
      <c r="C90" s="519"/>
      <c r="D90" s="519"/>
      <c r="E90" s="519"/>
      <c r="F90" s="519"/>
      <c r="G90" s="519"/>
      <c r="H90" s="519"/>
      <c r="I90" s="519"/>
      <c r="J90" s="519"/>
      <c r="K90" s="519"/>
      <c r="L90" s="519"/>
      <c r="M90" s="519"/>
      <c r="N90" s="519"/>
      <c r="O90" s="519"/>
      <c r="P90" s="519"/>
      <c r="Q90" s="519"/>
      <c r="R90" s="519"/>
      <c r="S90" s="519"/>
      <c r="T90" s="519"/>
      <c r="U90" s="519"/>
      <c r="V90" s="519"/>
      <c r="W90" s="519"/>
      <c r="X90" s="519"/>
      <c r="Y90" s="519"/>
      <c r="Z90" s="519"/>
    </row>
    <row r="91" spans="1:26" ht="15" customHeight="1">
      <c r="A91" s="507"/>
      <c r="B91" s="519"/>
      <c r="C91" s="519"/>
      <c r="D91" s="519"/>
      <c r="E91" s="519"/>
      <c r="F91" s="519"/>
      <c r="G91" s="519"/>
      <c r="H91" s="519"/>
      <c r="I91" s="519"/>
      <c r="J91" s="519"/>
      <c r="K91" s="519"/>
      <c r="L91" s="519"/>
      <c r="M91" s="519"/>
      <c r="N91" s="519"/>
      <c r="O91" s="519"/>
      <c r="P91" s="519"/>
      <c r="Q91" s="519"/>
      <c r="R91" s="519"/>
      <c r="S91" s="519"/>
      <c r="T91" s="519"/>
      <c r="U91" s="519"/>
      <c r="V91" s="519"/>
      <c r="W91" s="519"/>
      <c r="X91" s="519"/>
      <c r="Y91" s="519"/>
      <c r="Z91" s="519"/>
    </row>
    <row r="92" spans="1:26" ht="15" customHeight="1">
      <c r="A92" s="507"/>
      <c r="B92" s="519"/>
      <c r="C92" s="519"/>
      <c r="D92" s="519"/>
      <c r="E92" s="519"/>
      <c r="F92" s="519"/>
      <c r="G92" s="519"/>
      <c r="H92" s="519"/>
      <c r="I92" s="519"/>
      <c r="J92" s="519"/>
      <c r="K92" s="519"/>
      <c r="L92" s="519"/>
      <c r="M92" s="519"/>
      <c r="N92" s="519"/>
      <c r="O92" s="519"/>
      <c r="P92" s="519"/>
      <c r="Q92" s="519"/>
      <c r="R92" s="519"/>
      <c r="S92" s="519"/>
      <c r="T92" s="519"/>
      <c r="U92" s="519"/>
      <c r="V92" s="519"/>
      <c r="W92" s="519"/>
      <c r="X92" s="519"/>
      <c r="Y92" s="519"/>
      <c r="Z92" s="519"/>
    </row>
    <row r="93" spans="1:26" ht="15" customHeight="1">
      <c r="A93" s="507"/>
      <c r="B93" s="519"/>
      <c r="C93" s="519"/>
      <c r="D93" s="519"/>
      <c r="E93" s="519"/>
      <c r="F93" s="519"/>
      <c r="G93" s="519"/>
      <c r="H93" s="519"/>
      <c r="I93" s="519"/>
      <c r="J93" s="519"/>
      <c r="K93" s="519"/>
      <c r="L93" s="519"/>
      <c r="M93" s="519"/>
      <c r="N93" s="519"/>
      <c r="O93" s="519"/>
      <c r="P93" s="519"/>
      <c r="Q93" s="519"/>
      <c r="R93" s="519"/>
      <c r="S93" s="519"/>
      <c r="T93" s="519"/>
      <c r="U93" s="519"/>
      <c r="V93" s="519"/>
      <c r="W93" s="519"/>
      <c r="X93" s="519"/>
      <c r="Y93" s="519"/>
      <c r="Z93" s="519"/>
    </row>
    <row r="94" spans="1:26" ht="15" customHeight="1">
      <c r="A94" s="507" t="s">
        <v>94</v>
      </c>
      <c r="B94" s="519" t="s">
        <v>156</v>
      </c>
      <c r="C94" s="519"/>
      <c r="D94" s="519"/>
      <c r="E94" s="519"/>
      <c r="F94" s="519"/>
      <c r="G94" s="519"/>
      <c r="H94" s="519"/>
      <c r="I94" s="519"/>
      <c r="J94" s="519"/>
      <c r="K94" s="519"/>
      <c r="L94" s="519"/>
      <c r="M94" s="519"/>
      <c r="N94" s="519"/>
      <c r="O94" s="519"/>
      <c r="P94" s="519"/>
      <c r="Q94" s="519"/>
      <c r="R94" s="519"/>
      <c r="S94" s="519"/>
      <c r="T94" s="519"/>
      <c r="U94" s="519"/>
      <c r="V94" s="519"/>
      <c r="W94" s="519"/>
      <c r="X94" s="519"/>
      <c r="Y94" s="519"/>
      <c r="Z94" s="519"/>
    </row>
    <row r="95" spans="1:26" ht="15" customHeight="1">
      <c r="A95" s="507"/>
      <c r="B95" s="519"/>
      <c r="C95" s="519"/>
      <c r="D95" s="519"/>
      <c r="E95" s="519"/>
      <c r="F95" s="519"/>
      <c r="G95" s="519"/>
      <c r="H95" s="519"/>
      <c r="I95" s="519"/>
      <c r="J95" s="519"/>
      <c r="K95" s="519"/>
      <c r="L95" s="519"/>
      <c r="M95" s="519"/>
      <c r="N95" s="519"/>
      <c r="O95" s="519"/>
      <c r="P95" s="519"/>
      <c r="Q95" s="519"/>
      <c r="R95" s="519"/>
      <c r="S95" s="519"/>
      <c r="T95" s="519"/>
      <c r="U95" s="519"/>
      <c r="V95" s="519"/>
      <c r="W95" s="519"/>
      <c r="X95" s="519"/>
      <c r="Y95" s="519"/>
      <c r="Z95" s="519"/>
    </row>
    <row r="96" spans="1:26" ht="15" customHeight="1">
      <c r="A96" s="507" t="s">
        <v>96</v>
      </c>
      <c r="B96" s="519" t="s">
        <v>157</v>
      </c>
      <c r="C96" s="519"/>
      <c r="D96" s="519"/>
      <c r="E96" s="519"/>
      <c r="F96" s="519"/>
      <c r="G96" s="519"/>
      <c r="H96" s="519"/>
      <c r="I96" s="519"/>
      <c r="J96" s="519"/>
      <c r="K96" s="519"/>
      <c r="L96" s="519"/>
      <c r="M96" s="519"/>
      <c r="N96" s="519"/>
      <c r="O96" s="519"/>
      <c r="P96" s="519"/>
      <c r="Q96" s="519"/>
      <c r="R96" s="519"/>
      <c r="S96" s="519"/>
      <c r="T96" s="519"/>
      <c r="U96" s="519"/>
      <c r="V96" s="519"/>
      <c r="W96" s="519"/>
      <c r="X96" s="519"/>
      <c r="Y96" s="519"/>
      <c r="Z96" s="519"/>
    </row>
    <row r="97" spans="1:41" ht="15" customHeight="1">
      <c r="A97" s="507"/>
      <c r="B97" s="519"/>
      <c r="C97" s="519"/>
      <c r="D97" s="519"/>
      <c r="E97" s="519"/>
      <c r="F97" s="519"/>
      <c r="G97" s="519"/>
      <c r="H97" s="519"/>
      <c r="I97" s="519"/>
      <c r="J97" s="519"/>
      <c r="K97" s="519"/>
      <c r="L97" s="519"/>
      <c r="M97" s="519"/>
      <c r="N97" s="519"/>
      <c r="O97" s="519"/>
      <c r="P97" s="519"/>
      <c r="Q97" s="519"/>
      <c r="R97" s="519"/>
      <c r="S97" s="519"/>
      <c r="T97" s="519"/>
      <c r="U97" s="519"/>
      <c r="V97" s="519"/>
      <c r="W97" s="519"/>
      <c r="X97" s="519"/>
      <c r="Y97" s="519"/>
      <c r="Z97" s="519"/>
    </row>
    <row r="98" spans="1:41" ht="15" customHeight="1">
      <c r="A98" s="507" t="s">
        <v>98</v>
      </c>
      <c r="B98" s="519" t="s">
        <v>158</v>
      </c>
      <c r="C98" s="519"/>
      <c r="D98" s="519"/>
      <c r="E98" s="519"/>
      <c r="F98" s="519"/>
      <c r="G98" s="519"/>
      <c r="H98" s="519"/>
      <c r="I98" s="519"/>
      <c r="J98" s="519"/>
      <c r="K98" s="519"/>
      <c r="L98" s="519"/>
      <c r="M98" s="519"/>
      <c r="N98" s="519"/>
      <c r="O98" s="519"/>
      <c r="P98" s="519"/>
      <c r="Q98" s="519"/>
      <c r="R98" s="519"/>
      <c r="S98" s="519"/>
      <c r="T98" s="519"/>
      <c r="U98" s="519"/>
      <c r="V98" s="519"/>
      <c r="W98" s="519"/>
      <c r="X98" s="519"/>
      <c r="Y98" s="519"/>
      <c r="Z98" s="519"/>
    </row>
    <row r="99" spans="1:41" ht="15" customHeight="1">
      <c r="A99" s="507"/>
      <c r="B99" s="519"/>
      <c r="C99" s="519"/>
      <c r="D99" s="519"/>
      <c r="E99" s="519"/>
      <c r="F99" s="519"/>
      <c r="G99" s="519"/>
      <c r="H99" s="519"/>
      <c r="I99" s="519"/>
      <c r="J99" s="519"/>
      <c r="K99" s="519"/>
      <c r="L99" s="519"/>
      <c r="M99" s="519"/>
      <c r="N99" s="519"/>
      <c r="O99" s="519"/>
      <c r="P99" s="519"/>
      <c r="Q99" s="519"/>
      <c r="R99" s="519"/>
      <c r="S99" s="519"/>
      <c r="T99" s="519"/>
      <c r="U99" s="519"/>
      <c r="V99" s="519"/>
      <c r="W99" s="519"/>
      <c r="X99" s="519"/>
      <c r="Y99" s="519"/>
      <c r="Z99" s="519"/>
    </row>
    <row r="100" spans="1:41" ht="15" customHeight="1">
      <c r="A100" s="507" t="s">
        <v>104</v>
      </c>
      <c r="B100" s="519" t="s">
        <v>159</v>
      </c>
      <c r="C100" s="519"/>
      <c r="D100" s="519"/>
      <c r="E100" s="519"/>
      <c r="F100" s="519"/>
      <c r="G100" s="519"/>
      <c r="H100" s="519"/>
      <c r="I100" s="519"/>
      <c r="J100" s="519"/>
      <c r="K100" s="519"/>
      <c r="L100" s="519"/>
      <c r="M100" s="519"/>
      <c r="N100" s="519"/>
      <c r="O100" s="519"/>
      <c r="P100" s="519"/>
      <c r="Q100" s="519"/>
      <c r="R100" s="519"/>
      <c r="S100" s="519"/>
      <c r="T100" s="519"/>
      <c r="U100" s="519"/>
      <c r="V100" s="519"/>
      <c r="W100" s="519"/>
      <c r="X100" s="519"/>
      <c r="Y100" s="519"/>
      <c r="Z100" s="519"/>
    </row>
    <row r="101" spans="1:41" ht="15" customHeight="1">
      <c r="A101" s="507"/>
      <c r="B101" s="519"/>
      <c r="C101" s="519"/>
      <c r="D101" s="519"/>
      <c r="E101" s="519"/>
      <c r="F101" s="519"/>
      <c r="G101" s="519"/>
      <c r="H101" s="519"/>
      <c r="I101" s="519"/>
      <c r="J101" s="519"/>
      <c r="K101" s="519"/>
      <c r="L101" s="519"/>
      <c r="M101" s="519"/>
      <c r="N101" s="519"/>
      <c r="O101" s="519"/>
      <c r="P101" s="519"/>
      <c r="Q101" s="519"/>
      <c r="R101" s="519"/>
      <c r="S101" s="519"/>
      <c r="T101" s="519"/>
      <c r="U101" s="519"/>
      <c r="V101" s="519"/>
      <c r="W101" s="519"/>
      <c r="X101" s="519"/>
      <c r="Y101" s="519"/>
      <c r="Z101" s="519"/>
    </row>
    <row r="102" spans="1:41" ht="15" customHeight="1">
      <c r="A102" s="507" t="s">
        <v>112</v>
      </c>
      <c r="B102" s="516" t="s">
        <v>160</v>
      </c>
      <c r="C102" s="516"/>
      <c r="D102" s="516"/>
      <c r="E102" s="516"/>
      <c r="F102" s="516"/>
      <c r="G102" s="516"/>
      <c r="H102" s="516"/>
      <c r="I102" s="516"/>
      <c r="J102" s="516"/>
      <c r="K102" s="516"/>
      <c r="L102" s="516"/>
      <c r="M102" s="516"/>
      <c r="N102" s="516"/>
      <c r="O102" s="516"/>
      <c r="P102" s="516"/>
      <c r="Q102" s="516"/>
      <c r="R102" s="516"/>
      <c r="S102" s="516"/>
      <c r="T102" s="516"/>
      <c r="U102" s="516"/>
      <c r="V102" s="516"/>
      <c r="W102" s="516"/>
      <c r="X102" s="516"/>
      <c r="Y102" s="516"/>
      <c r="Z102" s="516"/>
    </row>
    <row r="103" spans="1:41" ht="15" customHeight="1">
      <c r="A103" s="507"/>
      <c r="B103" s="516"/>
      <c r="C103" s="516"/>
      <c r="D103" s="516"/>
      <c r="E103" s="516"/>
      <c r="F103" s="516"/>
      <c r="G103" s="516"/>
      <c r="H103" s="516"/>
      <c r="I103" s="516"/>
      <c r="J103" s="516"/>
      <c r="K103" s="516"/>
      <c r="L103" s="516"/>
      <c r="M103" s="516"/>
      <c r="N103" s="516"/>
      <c r="O103" s="516"/>
      <c r="P103" s="516"/>
      <c r="Q103" s="516"/>
      <c r="R103" s="516"/>
      <c r="S103" s="516"/>
      <c r="T103" s="516"/>
      <c r="U103" s="516"/>
      <c r="V103" s="516"/>
      <c r="W103" s="516"/>
      <c r="X103" s="516"/>
      <c r="Y103" s="516"/>
      <c r="Z103" s="516"/>
    </row>
    <row r="104" spans="1:41" ht="15" customHeight="1">
      <c r="A104" s="507"/>
      <c r="B104" s="516"/>
      <c r="C104" s="516"/>
      <c r="D104" s="516"/>
      <c r="E104" s="516"/>
      <c r="F104" s="516"/>
      <c r="G104" s="516"/>
      <c r="H104" s="516"/>
      <c r="I104" s="516"/>
      <c r="J104" s="516"/>
      <c r="K104" s="516"/>
      <c r="L104" s="516"/>
      <c r="M104" s="516"/>
      <c r="N104" s="516"/>
      <c r="O104" s="516"/>
      <c r="P104" s="516"/>
      <c r="Q104" s="516"/>
      <c r="R104" s="516"/>
      <c r="S104" s="516"/>
      <c r="T104" s="516"/>
      <c r="U104" s="516"/>
      <c r="V104" s="516"/>
      <c r="W104" s="516"/>
      <c r="X104" s="516"/>
      <c r="Y104" s="516"/>
      <c r="Z104" s="516"/>
    </row>
    <row r="105" spans="1:41" ht="15" customHeight="1">
      <c r="A105" s="507" t="s">
        <v>114</v>
      </c>
      <c r="B105" s="529" t="s">
        <v>161</v>
      </c>
      <c r="C105" s="529"/>
      <c r="D105" s="529"/>
      <c r="E105" s="529"/>
      <c r="F105" s="529"/>
      <c r="G105" s="529"/>
      <c r="H105" s="529"/>
      <c r="I105" s="529"/>
      <c r="J105" s="529"/>
      <c r="K105" s="529"/>
      <c r="L105" s="529"/>
      <c r="M105" s="529"/>
      <c r="N105" s="529"/>
      <c r="O105" s="529"/>
      <c r="P105" s="529"/>
      <c r="Q105" s="529"/>
      <c r="R105" s="529"/>
      <c r="S105" s="529"/>
      <c r="T105" s="529"/>
      <c r="U105" s="529"/>
      <c r="V105" s="529"/>
      <c r="W105" s="529"/>
      <c r="X105" s="529"/>
      <c r="Y105" s="529"/>
      <c r="Z105" s="529"/>
    </row>
    <row r="106" spans="1:41" ht="15" customHeight="1">
      <c r="A106" s="507"/>
      <c r="B106" s="530"/>
      <c r="C106" s="530"/>
      <c r="D106" s="530"/>
      <c r="E106" s="530"/>
      <c r="F106" s="530"/>
      <c r="G106" s="530"/>
      <c r="H106" s="530"/>
      <c r="I106" s="530"/>
      <c r="J106" s="530"/>
      <c r="K106" s="530"/>
      <c r="L106" s="530"/>
      <c r="M106" s="530"/>
      <c r="N106" s="530"/>
      <c r="O106" s="530"/>
      <c r="P106" s="530"/>
      <c r="Q106" s="530"/>
      <c r="R106" s="530"/>
      <c r="S106" s="530"/>
      <c r="T106" s="530"/>
      <c r="U106" s="530"/>
      <c r="V106" s="530"/>
      <c r="W106" s="530"/>
      <c r="X106" s="530"/>
      <c r="Y106" s="530"/>
      <c r="Z106" s="530"/>
    </row>
    <row r="107" spans="1:41" ht="15" customHeight="1">
      <c r="A107" s="507"/>
      <c r="B107" s="531"/>
      <c r="C107" s="531"/>
      <c r="D107" s="531"/>
      <c r="E107" s="531"/>
      <c r="F107" s="531"/>
      <c r="G107" s="531"/>
      <c r="H107" s="531"/>
      <c r="I107" s="531"/>
      <c r="J107" s="531"/>
      <c r="K107" s="531"/>
      <c r="L107" s="531"/>
      <c r="M107" s="531"/>
      <c r="N107" s="531"/>
      <c r="O107" s="531"/>
      <c r="P107" s="531"/>
      <c r="Q107" s="531"/>
      <c r="R107" s="531"/>
      <c r="S107" s="531"/>
      <c r="T107" s="531"/>
      <c r="U107" s="531"/>
      <c r="V107" s="531"/>
      <c r="W107" s="531"/>
      <c r="X107" s="531"/>
      <c r="Y107" s="531"/>
      <c r="Z107" s="531"/>
    </row>
    <row r="108" spans="1:41" ht="15" customHeight="1">
      <c r="A108" s="507" t="s">
        <v>123</v>
      </c>
      <c r="B108" s="498" t="s">
        <v>162</v>
      </c>
      <c r="C108" s="498"/>
      <c r="D108" s="498"/>
      <c r="E108" s="498"/>
      <c r="F108" s="498"/>
      <c r="G108" s="498"/>
      <c r="H108" s="498"/>
      <c r="I108" s="498"/>
      <c r="J108" s="498"/>
      <c r="K108" s="498"/>
      <c r="L108" s="498"/>
      <c r="M108" s="498"/>
      <c r="N108" s="498"/>
      <c r="O108" s="498"/>
      <c r="P108" s="498"/>
      <c r="Q108" s="498"/>
      <c r="R108" s="498"/>
      <c r="S108" s="498"/>
      <c r="T108" s="498"/>
      <c r="U108" s="498"/>
      <c r="V108" s="498"/>
      <c r="W108" s="498"/>
      <c r="X108" s="498"/>
      <c r="Y108" s="498"/>
      <c r="Z108" s="498"/>
      <c r="AD108" s="75"/>
      <c r="AE108" s="75"/>
      <c r="AF108" s="75"/>
      <c r="AG108" s="75"/>
      <c r="AH108" s="75"/>
      <c r="AI108" s="75"/>
      <c r="AJ108" s="75"/>
      <c r="AK108" s="75"/>
      <c r="AL108" s="75"/>
      <c r="AM108" s="75"/>
      <c r="AN108" s="75"/>
      <c r="AO108" s="75"/>
    </row>
    <row r="109" spans="1:41" ht="15" customHeight="1">
      <c r="A109" s="532"/>
      <c r="B109" s="533"/>
      <c r="C109" s="533"/>
      <c r="D109" s="533"/>
      <c r="E109" s="533"/>
      <c r="F109" s="533"/>
      <c r="G109" s="533"/>
      <c r="H109" s="533"/>
      <c r="I109" s="533"/>
      <c r="J109" s="533"/>
      <c r="K109" s="533"/>
      <c r="L109" s="533"/>
      <c r="M109" s="533"/>
      <c r="N109" s="533"/>
      <c r="O109" s="533"/>
      <c r="P109" s="533"/>
      <c r="Q109" s="533"/>
      <c r="R109" s="533"/>
      <c r="S109" s="533"/>
      <c r="T109" s="533"/>
      <c r="U109" s="533"/>
      <c r="V109" s="533"/>
      <c r="W109" s="533"/>
      <c r="X109" s="533"/>
      <c r="Y109" s="533"/>
      <c r="Z109" s="533"/>
    </row>
    <row r="110" spans="1:41">
      <c r="A110" s="499"/>
      <c r="B110" s="499"/>
      <c r="C110" s="499"/>
      <c r="D110" s="499"/>
      <c r="E110" s="499"/>
      <c r="F110" s="499"/>
      <c r="G110" s="499"/>
      <c r="H110" s="499"/>
      <c r="I110" s="499"/>
      <c r="J110" s="499"/>
      <c r="K110" s="499"/>
      <c r="L110" s="499"/>
      <c r="M110" s="499"/>
      <c r="N110" s="499"/>
      <c r="O110" s="499"/>
      <c r="P110" s="499"/>
      <c r="Q110" s="499"/>
      <c r="R110" s="499"/>
      <c r="S110" s="499"/>
      <c r="T110" s="499"/>
      <c r="U110" s="499"/>
      <c r="V110" s="499"/>
      <c r="W110" s="499"/>
      <c r="X110" s="499"/>
      <c r="Y110" s="499"/>
      <c r="Z110" s="499"/>
    </row>
  </sheetData>
  <sheetProtection algorithmName="SHA-512" hashValue="EI/ZESAY8XoYI3vpwWpZZk3/0HGjl5qyiBjN8iB4u4X6zZG8tZtbwxgBsSwgc0CAozk7OC5iTYNDKnlfje/JxQ==" saltValue="a1Rtv5AAWFPYGuF4qb8ZmA==" spinCount="100000" sheet="1" objects="1" scenarios="1"/>
  <mergeCells count="94">
    <mergeCell ref="A102:A104"/>
    <mergeCell ref="B102:Z104"/>
    <mergeCell ref="A105:A107"/>
    <mergeCell ref="B105:Z107"/>
    <mergeCell ref="A108:A109"/>
    <mergeCell ref="B108:Z109"/>
    <mergeCell ref="A96:A97"/>
    <mergeCell ref="B96:Z97"/>
    <mergeCell ref="A98:A99"/>
    <mergeCell ref="B98:Z99"/>
    <mergeCell ref="A100:A101"/>
    <mergeCell ref="B100:Z101"/>
    <mergeCell ref="A82:A89"/>
    <mergeCell ref="B82:Z89"/>
    <mergeCell ref="A90:A93"/>
    <mergeCell ref="B90:Z93"/>
    <mergeCell ref="A94:A95"/>
    <mergeCell ref="B94:Z95"/>
    <mergeCell ref="A110:Z110"/>
    <mergeCell ref="B49:Z50"/>
    <mergeCell ref="A51:Z51"/>
    <mergeCell ref="A52:Z52"/>
    <mergeCell ref="A53:Z54"/>
    <mergeCell ref="A60:A64"/>
    <mergeCell ref="B60:Z64"/>
    <mergeCell ref="B67:Z68"/>
    <mergeCell ref="A71:A73"/>
    <mergeCell ref="B71:Z73"/>
    <mergeCell ref="A74:A75"/>
    <mergeCell ref="B74:Z75"/>
    <mergeCell ref="A69:A70"/>
    <mergeCell ref="B69:Z70"/>
    <mergeCell ref="A67:A68"/>
    <mergeCell ref="A76:A77"/>
    <mergeCell ref="A1:Z1"/>
    <mergeCell ref="A2:Z2"/>
    <mergeCell ref="A3:Z4"/>
    <mergeCell ref="A5:A6"/>
    <mergeCell ref="B5:Z6"/>
    <mergeCell ref="A7:A8"/>
    <mergeCell ref="B7:Z8"/>
    <mergeCell ref="A9:A10"/>
    <mergeCell ref="B9:Z10"/>
    <mergeCell ref="A11:A12"/>
    <mergeCell ref="B11:Z12"/>
    <mergeCell ref="A13:A14"/>
    <mergeCell ref="B13:Z14"/>
    <mergeCell ref="A15:A16"/>
    <mergeCell ref="B15:Z16"/>
    <mergeCell ref="A17:A18"/>
    <mergeCell ref="B17:Z18"/>
    <mergeCell ref="A19:A20"/>
    <mergeCell ref="B19:Z20"/>
    <mergeCell ref="A21:A22"/>
    <mergeCell ref="B21:Z21"/>
    <mergeCell ref="C22:Z22"/>
    <mergeCell ref="A27:A31"/>
    <mergeCell ref="B27:Z27"/>
    <mergeCell ref="C28:Z28"/>
    <mergeCell ref="C29:Z29"/>
    <mergeCell ref="C30:Z30"/>
    <mergeCell ref="B31:Z31"/>
    <mergeCell ref="A23:A24"/>
    <mergeCell ref="B23:Z23"/>
    <mergeCell ref="C24:Y24"/>
    <mergeCell ref="A25:A26"/>
    <mergeCell ref="B25:Z26"/>
    <mergeCell ref="A32:A33"/>
    <mergeCell ref="B32:Z33"/>
    <mergeCell ref="A34:A35"/>
    <mergeCell ref="B34:Z35"/>
    <mergeCell ref="A36:A37"/>
    <mergeCell ref="A49:A50"/>
    <mergeCell ref="A55:A57"/>
    <mergeCell ref="B55:Z57"/>
    <mergeCell ref="A38:A39"/>
    <mergeCell ref="B36:Z37"/>
    <mergeCell ref="B38:Z39"/>
    <mergeCell ref="B76:Z77"/>
    <mergeCell ref="A78:Z78"/>
    <mergeCell ref="A79:Z79"/>
    <mergeCell ref="A80:Z81"/>
    <mergeCell ref="A40:A41"/>
    <mergeCell ref="B40:Z41"/>
    <mergeCell ref="A58:A59"/>
    <mergeCell ref="B58:Z59"/>
    <mergeCell ref="A65:A66"/>
    <mergeCell ref="B65:Z66"/>
    <mergeCell ref="A42:A44"/>
    <mergeCell ref="B42:Z44"/>
    <mergeCell ref="A45:A46"/>
    <mergeCell ref="B45:Z46"/>
    <mergeCell ref="A47:A48"/>
    <mergeCell ref="B47:Z48"/>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134"/>
  <sheetViews>
    <sheetView showGridLines="0" showRowColHeaders="0" topLeftCell="A11" zoomScaleNormal="100" zoomScaleSheetLayoutView="85" workbookViewId="0">
      <selection activeCell="P71" sqref="P71:R71"/>
    </sheetView>
  </sheetViews>
  <sheetFormatPr defaultColWidth="10.6328125" defaultRowHeight="13.8"/>
  <cols>
    <col min="1" max="8" width="6.36328125" style="334" customWidth="1"/>
    <col min="9" max="15" width="6.54296875" style="334" customWidth="1"/>
    <col min="16" max="38" width="6.81640625" style="334" customWidth="1"/>
    <col min="39" max="16384" width="10.6328125" style="334"/>
  </cols>
  <sheetData>
    <row r="1" spans="1:31" ht="15">
      <c r="A1" s="590" t="s">
        <v>163</v>
      </c>
      <c r="B1" s="590"/>
      <c r="C1" s="590"/>
      <c r="D1" s="590"/>
      <c r="E1" s="590"/>
      <c r="F1" s="590"/>
      <c r="G1" s="590"/>
      <c r="H1" s="591"/>
      <c r="I1" s="590" t="s">
        <v>164</v>
      </c>
      <c r="J1" s="590"/>
      <c r="K1" s="590"/>
      <c r="L1" s="590"/>
      <c r="M1" s="590"/>
      <c r="N1" s="590"/>
      <c r="O1" s="590"/>
      <c r="P1" s="590"/>
      <c r="Q1" s="590"/>
      <c r="R1" s="590"/>
      <c r="S1" s="590"/>
      <c r="T1" s="590"/>
      <c r="U1" s="590"/>
      <c r="V1" s="590"/>
      <c r="W1" s="590"/>
      <c r="X1" s="590"/>
      <c r="Y1" s="590"/>
      <c r="Z1" s="590"/>
      <c r="AA1" s="590"/>
      <c r="AB1" s="590"/>
      <c r="AC1" s="590"/>
      <c r="AD1" s="209"/>
      <c r="AE1" s="209"/>
    </row>
    <row r="2" spans="1:31" ht="15" customHeight="1">
      <c r="A2" s="592" t="s">
        <v>165</v>
      </c>
      <c r="B2" s="592"/>
      <c r="C2" s="592"/>
      <c r="D2" s="592"/>
      <c r="E2" s="592"/>
      <c r="F2" s="592"/>
      <c r="G2" s="592"/>
      <c r="H2" s="591"/>
      <c r="I2" s="594" t="s">
        <v>166</v>
      </c>
      <c r="J2" s="594"/>
      <c r="K2" s="594"/>
      <c r="L2" s="594"/>
      <c r="M2" s="594"/>
      <c r="N2" s="594"/>
      <c r="O2" s="291"/>
      <c r="P2" s="210" t="s">
        <v>167</v>
      </c>
      <c r="Q2" s="211"/>
      <c r="R2" s="211"/>
      <c r="S2" s="211"/>
      <c r="T2" s="211"/>
      <c r="U2" s="211"/>
      <c r="V2" s="211"/>
      <c r="W2" s="211"/>
      <c r="X2" s="302" t="s">
        <v>168</v>
      </c>
      <c r="Y2" s="303"/>
      <c r="Z2" s="559" t="s">
        <v>169</v>
      </c>
      <c r="AA2" s="560"/>
      <c r="AB2" s="561" t="s">
        <v>170</v>
      </c>
      <c r="AC2" s="562"/>
      <c r="AD2" s="562"/>
      <c r="AE2" s="562"/>
    </row>
    <row r="3" spans="1:31" ht="15" customHeight="1">
      <c r="A3" s="592"/>
      <c r="B3" s="592"/>
      <c r="C3" s="592"/>
      <c r="D3" s="592"/>
      <c r="E3" s="592"/>
      <c r="F3" s="592"/>
      <c r="G3" s="592"/>
      <c r="H3" s="591"/>
      <c r="I3" s="594"/>
      <c r="J3" s="594"/>
      <c r="K3" s="594"/>
      <c r="L3" s="594"/>
      <c r="M3" s="594"/>
      <c r="N3" s="594"/>
      <c r="O3" s="291"/>
      <c r="P3" s="210"/>
      <c r="Q3" s="211"/>
      <c r="R3" s="211"/>
      <c r="S3" s="211"/>
      <c r="T3" s="211"/>
      <c r="U3" s="211"/>
      <c r="V3" s="211"/>
      <c r="W3" s="211"/>
      <c r="X3" s="210"/>
      <c r="Y3" s="211"/>
      <c r="Z3" s="559"/>
      <c r="AA3" s="560"/>
      <c r="AB3" s="561"/>
      <c r="AC3" s="562"/>
      <c r="AD3" s="562"/>
      <c r="AE3" s="562"/>
    </row>
    <row r="4" spans="1:31" ht="15" customHeight="1">
      <c r="A4" s="592"/>
      <c r="B4" s="592"/>
      <c r="C4" s="592"/>
      <c r="D4" s="592"/>
      <c r="E4" s="592"/>
      <c r="F4" s="592"/>
      <c r="G4" s="592"/>
      <c r="H4" s="591"/>
      <c r="I4" s="594"/>
      <c r="J4" s="594"/>
      <c r="K4" s="594"/>
      <c r="L4" s="594"/>
      <c r="M4" s="594"/>
      <c r="N4" s="594"/>
      <c r="O4" s="291"/>
      <c r="P4" s="563">
        <v>5307</v>
      </c>
      <c r="Q4" s="593"/>
      <c r="R4" s="593">
        <v>5310</v>
      </c>
      <c r="S4" s="593"/>
      <c r="T4" s="593">
        <v>5337</v>
      </c>
      <c r="U4" s="593"/>
      <c r="V4" s="593">
        <v>5339</v>
      </c>
      <c r="W4" s="564"/>
      <c r="X4" s="563">
        <v>5307</v>
      </c>
      <c r="Y4" s="564"/>
      <c r="Z4" s="563">
        <v>5307</v>
      </c>
      <c r="AA4" s="564"/>
      <c r="AB4" s="561"/>
      <c r="AC4" s="562"/>
      <c r="AD4" s="562"/>
      <c r="AE4" s="562"/>
    </row>
    <row r="5" spans="1:31" ht="15" customHeight="1">
      <c r="A5" s="592"/>
      <c r="B5" s="592"/>
      <c r="C5" s="592"/>
      <c r="D5" s="592"/>
      <c r="E5" s="592"/>
      <c r="F5" s="592"/>
      <c r="G5" s="592"/>
      <c r="H5" s="591"/>
      <c r="I5" s="205">
        <v>2027</v>
      </c>
      <c r="J5" s="205"/>
      <c r="K5" s="205"/>
      <c r="L5" s="205"/>
      <c r="M5" s="205"/>
      <c r="N5" s="205"/>
      <c r="O5" s="205"/>
      <c r="P5" s="205"/>
      <c r="Q5" s="205"/>
      <c r="R5" s="205"/>
      <c r="S5" s="205"/>
      <c r="T5" s="205"/>
      <c r="U5" s="205"/>
      <c r="V5" s="205"/>
      <c r="W5" s="205"/>
      <c r="X5" s="205"/>
      <c r="Y5" s="205"/>
      <c r="Z5" s="205"/>
      <c r="AA5" s="304"/>
      <c r="AB5" s="561"/>
      <c r="AC5" s="562"/>
      <c r="AD5" s="562"/>
      <c r="AE5" s="562"/>
    </row>
    <row r="6" spans="1:31" ht="15" customHeight="1">
      <c r="A6" s="592"/>
      <c r="B6" s="592"/>
      <c r="C6" s="592"/>
      <c r="D6" s="592"/>
      <c r="E6" s="592"/>
      <c r="F6" s="592"/>
      <c r="G6" s="592"/>
      <c r="H6" s="591"/>
      <c r="I6" s="544" t="s">
        <v>171</v>
      </c>
      <c r="J6" s="544"/>
      <c r="K6" s="544"/>
      <c r="L6" s="544"/>
      <c r="M6" s="544"/>
      <c r="N6" s="289"/>
      <c r="O6" s="289"/>
      <c r="P6" s="545">
        <v>11757206</v>
      </c>
      <c r="Q6" s="545"/>
      <c r="R6" s="545">
        <v>641223</v>
      </c>
      <c r="S6" s="545"/>
      <c r="T6" s="545">
        <v>20826882</v>
      </c>
      <c r="U6" s="545"/>
      <c r="V6" s="545">
        <v>431936</v>
      </c>
      <c r="W6" s="535"/>
      <c r="X6" s="534">
        <v>2729923</v>
      </c>
      <c r="Y6" s="535"/>
      <c r="Z6" s="534">
        <v>951324</v>
      </c>
      <c r="AA6" s="535"/>
      <c r="AB6" s="561"/>
      <c r="AC6" s="562"/>
      <c r="AD6" s="562"/>
      <c r="AE6" s="562"/>
    </row>
    <row r="7" spans="1:31" ht="15" customHeight="1">
      <c r="A7" s="592"/>
      <c r="B7" s="592"/>
      <c r="C7" s="592"/>
      <c r="D7" s="592"/>
      <c r="E7" s="592"/>
      <c r="F7" s="592"/>
      <c r="G7" s="592"/>
      <c r="H7" s="591"/>
      <c r="I7" s="544" t="s">
        <v>172</v>
      </c>
      <c r="J7" s="544"/>
      <c r="K7" s="544"/>
      <c r="L7" s="544"/>
      <c r="M7" s="544"/>
      <c r="N7" s="289"/>
      <c r="O7" s="289"/>
      <c r="P7" s="545">
        <f>P6</f>
        <v>11757206</v>
      </c>
      <c r="Q7" s="545"/>
      <c r="R7" s="545">
        <f t="shared" ref="R7" si="0">R6</f>
        <v>641223</v>
      </c>
      <c r="S7" s="545"/>
      <c r="T7" s="545">
        <f t="shared" ref="T7" si="1">T6</f>
        <v>20826882</v>
      </c>
      <c r="U7" s="545"/>
      <c r="V7" s="545">
        <f t="shared" ref="V7" si="2">V6</f>
        <v>431936</v>
      </c>
      <c r="W7" s="545"/>
      <c r="X7" s="534">
        <f>X6</f>
        <v>2729923</v>
      </c>
      <c r="Y7" s="535"/>
      <c r="Z7" s="534">
        <f>Z6</f>
        <v>951324</v>
      </c>
      <c r="AA7" s="535"/>
      <c r="AB7" s="561"/>
      <c r="AC7" s="562"/>
      <c r="AD7" s="562"/>
      <c r="AE7" s="562"/>
    </row>
    <row r="8" spans="1:31" ht="15" customHeight="1">
      <c r="A8" s="592"/>
      <c r="B8" s="592"/>
      <c r="C8" s="592"/>
      <c r="D8" s="592"/>
      <c r="E8" s="592"/>
      <c r="F8" s="592"/>
      <c r="G8" s="592"/>
      <c r="H8" s="591"/>
      <c r="I8" s="175" t="s">
        <v>173</v>
      </c>
      <c r="J8" s="175"/>
      <c r="K8" s="175"/>
      <c r="L8" s="175"/>
      <c r="M8" s="175"/>
      <c r="N8" s="175"/>
      <c r="O8" s="213"/>
      <c r="P8" s="546">
        <f>P6-P7</f>
        <v>0</v>
      </c>
      <c r="Q8" s="546"/>
      <c r="R8" s="546">
        <f>R6-R7</f>
        <v>0</v>
      </c>
      <c r="S8" s="546"/>
      <c r="T8" s="546">
        <f>T6-T7</f>
        <v>0</v>
      </c>
      <c r="U8" s="546"/>
      <c r="V8" s="546">
        <f>V6-V7</f>
        <v>0</v>
      </c>
      <c r="W8" s="537"/>
      <c r="X8" s="536">
        <f>X6-X7</f>
        <v>0</v>
      </c>
      <c r="Y8" s="537"/>
      <c r="Z8" s="565">
        <f>Z6-Z7</f>
        <v>0</v>
      </c>
      <c r="AA8" s="566"/>
      <c r="AB8" s="561"/>
      <c r="AC8" s="562"/>
      <c r="AD8" s="562"/>
      <c r="AE8" s="562"/>
    </row>
    <row r="9" spans="1:31" ht="15" customHeight="1">
      <c r="A9" s="592"/>
      <c r="B9" s="592"/>
      <c r="C9" s="592"/>
      <c r="D9" s="592"/>
      <c r="E9" s="592"/>
      <c r="F9" s="592"/>
      <c r="G9" s="592"/>
      <c r="H9" s="591"/>
      <c r="I9" s="205">
        <v>2028</v>
      </c>
      <c r="J9" s="205"/>
      <c r="K9" s="205"/>
      <c r="L9" s="205"/>
      <c r="M9" s="205"/>
      <c r="N9" s="205"/>
      <c r="O9" s="205"/>
      <c r="P9" s="205"/>
      <c r="Q9" s="205"/>
      <c r="R9" s="205"/>
      <c r="S9" s="205"/>
      <c r="T9" s="205"/>
      <c r="U9" s="205"/>
      <c r="V9" s="205"/>
      <c r="W9" s="205"/>
      <c r="X9" s="205"/>
      <c r="Y9" s="205"/>
      <c r="Z9" s="205"/>
      <c r="AA9" s="304"/>
      <c r="AB9" s="561"/>
      <c r="AC9" s="562"/>
      <c r="AD9" s="562"/>
      <c r="AE9" s="562"/>
    </row>
    <row r="10" spans="1:31" ht="15" customHeight="1">
      <c r="A10" s="592"/>
      <c r="B10" s="592"/>
      <c r="C10" s="592"/>
      <c r="D10" s="592"/>
      <c r="E10" s="592"/>
      <c r="F10" s="592"/>
      <c r="G10" s="592"/>
      <c r="H10" s="591"/>
      <c r="I10" s="544" t="s">
        <v>171</v>
      </c>
      <c r="J10" s="544"/>
      <c r="K10" s="544"/>
      <c r="L10" s="544"/>
      <c r="M10" s="544"/>
      <c r="N10" s="289"/>
      <c r="O10" s="289"/>
      <c r="P10" s="545">
        <f>P6*1.018</f>
        <v>11968835.708000001</v>
      </c>
      <c r="Q10" s="545"/>
      <c r="R10" s="545">
        <f t="shared" ref="R10" si="3">R6*1.018</f>
        <v>652765.01399999997</v>
      </c>
      <c r="S10" s="545"/>
      <c r="T10" s="545">
        <f t="shared" ref="T10" si="4">T6*1.018</f>
        <v>21201765.876000002</v>
      </c>
      <c r="U10" s="545"/>
      <c r="V10" s="545">
        <f t="shared" ref="V10" si="5">V6*1.018</f>
        <v>439710.848</v>
      </c>
      <c r="W10" s="545"/>
      <c r="X10" s="534">
        <f>X6*1.018</f>
        <v>2779061.6140000001</v>
      </c>
      <c r="Y10" s="535"/>
      <c r="Z10" s="534">
        <f>Z6*1.018</f>
        <v>968447.83200000005</v>
      </c>
      <c r="AA10" s="535"/>
      <c r="AB10" s="561"/>
      <c r="AC10" s="562"/>
      <c r="AD10" s="562"/>
      <c r="AE10" s="562"/>
    </row>
    <row r="11" spans="1:31" ht="15" customHeight="1">
      <c r="A11" s="592"/>
      <c r="B11" s="592"/>
      <c r="C11" s="592"/>
      <c r="D11" s="592"/>
      <c r="E11" s="592"/>
      <c r="F11" s="592"/>
      <c r="G11" s="592"/>
      <c r="H11" s="591"/>
      <c r="I11" s="544" t="s">
        <v>174</v>
      </c>
      <c r="J11" s="544"/>
      <c r="K11" s="544"/>
      <c r="L11" s="544"/>
      <c r="M11" s="544"/>
      <c r="N11" s="289"/>
      <c r="O11" s="289"/>
      <c r="P11" s="545">
        <f>P10</f>
        <v>11968835.708000001</v>
      </c>
      <c r="Q11" s="545"/>
      <c r="R11" s="545">
        <f t="shared" ref="R11" si="6">R10</f>
        <v>652765.01399999997</v>
      </c>
      <c r="S11" s="545"/>
      <c r="T11" s="545">
        <f t="shared" ref="T11" si="7">T10</f>
        <v>21201765.876000002</v>
      </c>
      <c r="U11" s="545"/>
      <c r="V11" s="545">
        <f t="shared" ref="V11" si="8">V10</f>
        <v>439710.848</v>
      </c>
      <c r="W11" s="545"/>
      <c r="X11" s="534">
        <f>X10</f>
        <v>2779061.6140000001</v>
      </c>
      <c r="Y11" s="535"/>
      <c r="Z11" s="534">
        <f>Z10</f>
        <v>968447.83200000005</v>
      </c>
      <c r="AA11" s="535"/>
      <c r="AB11" s="561"/>
      <c r="AC11" s="562"/>
      <c r="AD11" s="562"/>
      <c r="AE11" s="562"/>
    </row>
    <row r="12" spans="1:31" ht="15" customHeight="1">
      <c r="A12" s="592"/>
      <c r="B12" s="592"/>
      <c r="C12" s="592"/>
      <c r="D12" s="592"/>
      <c r="E12" s="592"/>
      <c r="F12" s="592"/>
      <c r="G12" s="592"/>
      <c r="H12" s="591"/>
      <c r="I12" s="175" t="s">
        <v>173</v>
      </c>
      <c r="J12" s="175"/>
      <c r="K12" s="175"/>
      <c r="L12" s="175"/>
      <c r="M12" s="175"/>
      <c r="N12" s="175"/>
      <c r="O12" s="213"/>
      <c r="P12" s="546">
        <f>P10-P11</f>
        <v>0</v>
      </c>
      <c r="Q12" s="546"/>
      <c r="R12" s="546">
        <f>R10-R11</f>
        <v>0</v>
      </c>
      <c r="S12" s="546"/>
      <c r="T12" s="546">
        <f>T10-T11</f>
        <v>0</v>
      </c>
      <c r="U12" s="546"/>
      <c r="V12" s="546">
        <f>V10-V11</f>
        <v>0</v>
      </c>
      <c r="W12" s="537"/>
      <c r="X12" s="595">
        <f>X10-X11</f>
        <v>0</v>
      </c>
      <c r="Y12" s="596"/>
      <c r="Z12" s="536">
        <f>Z10-Z11</f>
        <v>0</v>
      </c>
      <c r="AA12" s="537"/>
      <c r="AB12" s="561"/>
      <c r="AC12" s="562"/>
      <c r="AD12" s="562"/>
      <c r="AE12" s="562"/>
    </row>
    <row r="13" spans="1:31" ht="15" customHeight="1">
      <c r="A13" s="592"/>
      <c r="B13" s="592"/>
      <c r="C13" s="592"/>
      <c r="D13" s="592"/>
      <c r="E13" s="592"/>
      <c r="F13" s="592"/>
      <c r="G13" s="592"/>
      <c r="H13" s="591"/>
      <c r="I13" s="205">
        <v>2029</v>
      </c>
      <c r="J13" s="205"/>
      <c r="K13" s="205"/>
      <c r="L13" s="205"/>
      <c r="M13" s="205"/>
      <c r="N13" s="205"/>
      <c r="O13" s="205"/>
      <c r="P13" s="205"/>
      <c r="Q13" s="205"/>
      <c r="R13" s="205"/>
      <c r="S13" s="205"/>
      <c r="T13" s="205"/>
      <c r="U13" s="205"/>
      <c r="V13" s="205"/>
      <c r="W13" s="205"/>
      <c r="X13" s="205"/>
      <c r="Y13" s="205"/>
      <c r="Z13" s="205"/>
      <c r="AA13" s="304"/>
      <c r="AB13" s="561"/>
      <c r="AC13" s="562"/>
      <c r="AD13" s="562"/>
      <c r="AE13" s="562"/>
    </row>
    <row r="14" spans="1:31" ht="15" customHeight="1">
      <c r="A14" s="592"/>
      <c r="B14" s="592"/>
      <c r="C14" s="592"/>
      <c r="D14" s="592"/>
      <c r="E14" s="592"/>
      <c r="F14" s="592"/>
      <c r="G14" s="592"/>
      <c r="H14" s="591"/>
      <c r="I14" s="544" t="s">
        <v>171</v>
      </c>
      <c r="J14" s="544"/>
      <c r="K14" s="544"/>
      <c r="L14" s="544"/>
      <c r="M14" s="544"/>
      <c r="N14" s="289"/>
      <c r="O14" s="289"/>
      <c r="P14" s="545">
        <f>P10*1.018</f>
        <v>12184274.750744</v>
      </c>
      <c r="Q14" s="545"/>
      <c r="R14" s="545">
        <f t="shared" ref="R14" si="9">R10*1.018</f>
        <v>664514.78425199992</v>
      </c>
      <c r="S14" s="545"/>
      <c r="T14" s="545">
        <f t="shared" ref="T14" si="10">T10*1.018</f>
        <v>21583397.661768001</v>
      </c>
      <c r="U14" s="545"/>
      <c r="V14" s="545">
        <f t="shared" ref="V14" si="11">V10*1.018</f>
        <v>447625.64326400001</v>
      </c>
      <c r="W14" s="545"/>
      <c r="X14" s="534">
        <f>X10*1.018</f>
        <v>2829084.7230520002</v>
      </c>
      <c r="Y14" s="535"/>
      <c r="Z14" s="534">
        <f>Z10*1.018</f>
        <v>985879.89297600009</v>
      </c>
      <c r="AA14" s="535"/>
      <c r="AB14" s="561"/>
      <c r="AC14" s="562"/>
      <c r="AD14" s="562"/>
      <c r="AE14" s="562"/>
    </row>
    <row r="15" spans="1:31" ht="15" customHeight="1">
      <c r="A15" s="592"/>
      <c r="B15" s="592"/>
      <c r="C15" s="592"/>
      <c r="D15" s="592"/>
      <c r="E15" s="592"/>
      <c r="F15" s="592"/>
      <c r="G15" s="592"/>
      <c r="H15" s="591"/>
      <c r="I15" s="544" t="s">
        <v>175</v>
      </c>
      <c r="J15" s="544"/>
      <c r="K15" s="544"/>
      <c r="L15" s="544"/>
      <c r="M15" s="544"/>
      <c r="N15" s="289"/>
      <c r="O15" s="289"/>
      <c r="P15" s="545">
        <f>P14</f>
        <v>12184274.750744</v>
      </c>
      <c r="Q15" s="545"/>
      <c r="R15" s="545">
        <f t="shared" ref="R15" si="12">R14</f>
        <v>664514.78425199992</v>
      </c>
      <c r="S15" s="545"/>
      <c r="T15" s="545">
        <f t="shared" ref="T15" si="13">T14</f>
        <v>21583397.661768001</v>
      </c>
      <c r="U15" s="545"/>
      <c r="V15" s="545">
        <f t="shared" ref="V15" si="14">V14</f>
        <v>447625.64326400001</v>
      </c>
      <c r="W15" s="545"/>
      <c r="X15" s="534">
        <f>X14</f>
        <v>2829084.7230520002</v>
      </c>
      <c r="Y15" s="535"/>
      <c r="Z15" s="534">
        <f>Z14</f>
        <v>985879.89297600009</v>
      </c>
      <c r="AA15" s="535"/>
      <c r="AB15" s="561"/>
      <c r="AC15" s="562"/>
      <c r="AD15" s="562"/>
      <c r="AE15" s="562"/>
    </row>
    <row r="16" spans="1:31" ht="15" customHeight="1">
      <c r="A16" s="592"/>
      <c r="B16" s="592"/>
      <c r="C16" s="592"/>
      <c r="D16" s="592"/>
      <c r="E16" s="592"/>
      <c r="F16" s="592"/>
      <c r="G16" s="592"/>
      <c r="H16" s="591"/>
      <c r="I16" s="175" t="s">
        <v>173</v>
      </c>
      <c r="J16" s="175"/>
      <c r="K16" s="175"/>
      <c r="L16" s="175"/>
      <c r="M16" s="175"/>
      <c r="N16" s="175"/>
      <c r="O16" s="213"/>
      <c r="P16" s="546">
        <f>P14-P15</f>
        <v>0</v>
      </c>
      <c r="Q16" s="546"/>
      <c r="R16" s="546">
        <f>R14-R15</f>
        <v>0</v>
      </c>
      <c r="S16" s="546"/>
      <c r="T16" s="546">
        <f>T14-T15</f>
        <v>0</v>
      </c>
      <c r="U16" s="546"/>
      <c r="V16" s="546">
        <f>V14-V15</f>
        <v>0</v>
      </c>
      <c r="W16" s="537"/>
      <c r="X16" s="305">
        <f>X14-X15</f>
        <v>0</v>
      </c>
      <c r="Y16" s="306"/>
      <c r="Z16" s="536">
        <f>Z14-Z15</f>
        <v>0</v>
      </c>
      <c r="AA16" s="537"/>
      <c r="AB16" s="561"/>
      <c r="AC16" s="562"/>
      <c r="AD16" s="562"/>
      <c r="AE16" s="562"/>
    </row>
    <row r="17" spans="1:35" ht="15" customHeight="1">
      <c r="A17" s="592"/>
      <c r="B17" s="592"/>
      <c r="C17" s="592"/>
      <c r="D17" s="592"/>
      <c r="E17" s="592"/>
      <c r="F17" s="592"/>
      <c r="G17" s="592"/>
      <c r="H17" s="591"/>
      <c r="I17" s="205">
        <v>2030</v>
      </c>
      <c r="J17" s="205"/>
      <c r="K17" s="205"/>
      <c r="L17" s="205"/>
      <c r="M17" s="205"/>
      <c r="N17" s="205"/>
      <c r="O17" s="205"/>
      <c r="P17" s="205"/>
      <c r="Q17" s="205"/>
      <c r="R17" s="307"/>
      <c r="S17" s="205"/>
      <c r="T17" s="205"/>
      <c r="U17" s="205"/>
      <c r="V17" s="205"/>
      <c r="W17" s="205"/>
      <c r="X17" s="205"/>
      <c r="Y17" s="205"/>
      <c r="Z17" s="205"/>
      <c r="AA17" s="304"/>
      <c r="AB17" s="561"/>
      <c r="AC17" s="562"/>
      <c r="AD17" s="562"/>
      <c r="AE17" s="562"/>
    </row>
    <row r="18" spans="1:35" ht="15" customHeight="1">
      <c r="A18" s="592"/>
      <c r="B18" s="592"/>
      <c r="C18" s="592"/>
      <c r="D18" s="592"/>
      <c r="E18" s="592"/>
      <c r="F18" s="592"/>
      <c r="G18" s="592"/>
      <c r="H18" s="591"/>
      <c r="I18" s="544" t="s">
        <v>171</v>
      </c>
      <c r="J18" s="544"/>
      <c r="K18" s="544"/>
      <c r="L18" s="544"/>
      <c r="M18" s="544"/>
      <c r="N18" s="289"/>
      <c r="O18" s="289"/>
      <c r="P18" s="545">
        <f>P14*1.018</f>
        <v>12403591.696257392</v>
      </c>
      <c r="Q18" s="545"/>
      <c r="R18" s="545">
        <f t="shared" ref="R18" si="15">R14*1.018</f>
        <v>676476.05036853591</v>
      </c>
      <c r="S18" s="545"/>
      <c r="T18" s="545">
        <f t="shared" ref="T18" si="16">T14*1.018</f>
        <v>21971898.819679826</v>
      </c>
      <c r="U18" s="545"/>
      <c r="V18" s="545">
        <f t="shared" ref="V18" si="17">V14*1.018</f>
        <v>455682.90484275203</v>
      </c>
      <c r="W18" s="545"/>
      <c r="X18" s="534">
        <f>X14*1.018</f>
        <v>2880008.2480669362</v>
      </c>
      <c r="Y18" s="535"/>
      <c r="Z18" s="534">
        <f>Z14*1.018</f>
        <v>1003625.7310495682</v>
      </c>
      <c r="AA18" s="535"/>
      <c r="AB18" s="561"/>
      <c r="AC18" s="562"/>
      <c r="AD18" s="562"/>
      <c r="AE18" s="562"/>
    </row>
    <row r="19" spans="1:35" ht="15" customHeight="1">
      <c r="A19" s="592"/>
      <c r="B19" s="592"/>
      <c r="C19" s="592"/>
      <c r="D19" s="592"/>
      <c r="E19" s="592"/>
      <c r="F19" s="592"/>
      <c r="G19" s="592"/>
      <c r="H19" s="591"/>
      <c r="I19" s="544" t="s">
        <v>176</v>
      </c>
      <c r="J19" s="544"/>
      <c r="K19" s="544"/>
      <c r="L19" s="544"/>
      <c r="M19" s="544"/>
      <c r="N19" s="289"/>
      <c r="O19" s="289"/>
      <c r="P19" s="545">
        <f>P18</f>
        <v>12403591.696257392</v>
      </c>
      <c r="Q19" s="545"/>
      <c r="R19" s="545">
        <f t="shared" ref="R19" si="18">R18</f>
        <v>676476.05036853591</v>
      </c>
      <c r="S19" s="545"/>
      <c r="T19" s="545">
        <f t="shared" ref="T19" si="19">T18</f>
        <v>21971898.819679826</v>
      </c>
      <c r="U19" s="545"/>
      <c r="V19" s="545">
        <f t="shared" ref="V19" si="20">V18</f>
        <v>455682.90484275203</v>
      </c>
      <c r="W19" s="545"/>
      <c r="X19" s="534">
        <f>X18</f>
        <v>2880008.2480669362</v>
      </c>
      <c r="Y19" s="535"/>
      <c r="Z19" s="534">
        <f>Z18</f>
        <v>1003625.7310495682</v>
      </c>
      <c r="AA19" s="535"/>
      <c r="AB19" s="561"/>
      <c r="AC19" s="562"/>
      <c r="AD19" s="562"/>
      <c r="AE19" s="562"/>
    </row>
    <row r="20" spans="1:35" ht="15" customHeight="1">
      <c r="A20" s="592"/>
      <c r="B20" s="592"/>
      <c r="C20" s="592"/>
      <c r="D20" s="592"/>
      <c r="E20" s="592"/>
      <c r="F20" s="592"/>
      <c r="G20" s="592"/>
      <c r="H20" s="591"/>
      <c r="I20" s="175" t="s">
        <v>173</v>
      </c>
      <c r="J20" s="175"/>
      <c r="K20" s="175"/>
      <c r="L20" s="175"/>
      <c r="M20" s="175"/>
      <c r="N20" s="175"/>
      <c r="O20" s="213"/>
      <c r="P20" s="546">
        <f>P18-P19</f>
        <v>0</v>
      </c>
      <c r="Q20" s="546"/>
      <c r="R20" s="546">
        <f>R18-R19</f>
        <v>0</v>
      </c>
      <c r="S20" s="546"/>
      <c r="T20" s="546">
        <f>T18-T19</f>
        <v>0</v>
      </c>
      <c r="U20" s="546"/>
      <c r="V20" s="546">
        <f>V18-V19</f>
        <v>0</v>
      </c>
      <c r="W20" s="537"/>
      <c r="X20" s="536">
        <f>X18-X19</f>
        <v>0</v>
      </c>
      <c r="Y20" s="537"/>
      <c r="Z20" s="536">
        <f>Z18-Z19</f>
        <v>0</v>
      </c>
      <c r="AA20" s="537"/>
      <c r="AB20" s="561"/>
      <c r="AC20" s="562"/>
      <c r="AD20" s="562"/>
      <c r="AE20" s="562"/>
    </row>
    <row r="21" spans="1:35" ht="15" customHeight="1">
      <c r="A21" s="592"/>
      <c r="B21" s="592"/>
      <c r="C21" s="592"/>
      <c r="D21" s="592"/>
      <c r="E21" s="592"/>
      <c r="F21" s="592"/>
      <c r="G21" s="592"/>
      <c r="H21" s="591"/>
      <c r="I21" s="205">
        <v>2031</v>
      </c>
      <c r="J21" s="205"/>
      <c r="K21" s="205"/>
      <c r="L21" s="205"/>
      <c r="M21" s="205"/>
      <c r="N21" s="205"/>
      <c r="O21" s="205"/>
      <c r="P21" s="205"/>
      <c r="Q21" s="205"/>
      <c r="R21" s="205"/>
      <c r="S21" s="205"/>
      <c r="T21" s="205"/>
      <c r="U21" s="205"/>
      <c r="V21" s="205"/>
      <c r="W21" s="205"/>
      <c r="X21" s="205"/>
      <c r="Y21" s="205"/>
      <c r="Z21" s="205"/>
      <c r="AA21" s="304"/>
      <c r="AB21" s="561"/>
      <c r="AC21" s="562"/>
      <c r="AD21" s="562"/>
      <c r="AE21" s="562"/>
    </row>
    <row r="22" spans="1:35" ht="15" customHeight="1">
      <c r="A22" s="592"/>
      <c r="B22" s="592"/>
      <c r="C22" s="592"/>
      <c r="D22" s="592"/>
      <c r="E22" s="592"/>
      <c r="F22" s="592"/>
      <c r="G22" s="592"/>
      <c r="H22" s="591"/>
      <c r="I22" s="544" t="s">
        <v>171</v>
      </c>
      <c r="J22" s="544"/>
      <c r="K22" s="544"/>
      <c r="L22" s="544"/>
      <c r="M22" s="544"/>
      <c r="N22" s="289"/>
      <c r="O22" s="289"/>
      <c r="P22" s="545">
        <f>P18*1.018</f>
        <v>12626856.346790025</v>
      </c>
      <c r="Q22" s="545"/>
      <c r="R22" s="545">
        <f t="shared" ref="R22" si="21">R18*1.018</f>
        <v>688652.61927516956</v>
      </c>
      <c r="S22" s="545"/>
      <c r="T22" s="545">
        <f t="shared" ref="T22" si="22">T18*1.018</f>
        <v>22367392.998434063</v>
      </c>
      <c r="U22" s="545"/>
      <c r="V22" s="545">
        <f t="shared" ref="V22" si="23">V18*1.018</f>
        <v>463885.19712992158</v>
      </c>
      <c r="W22" s="545"/>
      <c r="X22" s="534">
        <f>X18*1.018</f>
        <v>2931848.3965321411</v>
      </c>
      <c r="Y22" s="535"/>
      <c r="Z22" s="534">
        <f>Z18*1.018</f>
        <v>1021690.9942084604</v>
      </c>
      <c r="AA22" s="535"/>
      <c r="AB22" s="561"/>
      <c r="AC22" s="562"/>
      <c r="AD22" s="562"/>
      <c r="AE22" s="562"/>
    </row>
    <row r="23" spans="1:35" ht="15" customHeight="1">
      <c r="A23" s="592"/>
      <c r="B23" s="592"/>
      <c r="C23" s="592"/>
      <c r="D23" s="592"/>
      <c r="E23" s="592"/>
      <c r="F23" s="592"/>
      <c r="G23" s="592"/>
      <c r="H23" s="591"/>
      <c r="I23" s="544" t="s">
        <v>177</v>
      </c>
      <c r="J23" s="544"/>
      <c r="K23" s="544"/>
      <c r="L23" s="544"/>
      <c r="M23" s="544"/>
      <c r="N23" s="289"/>
      <c r="O23" s="289"/>
      <c r="P23" s="545">
        <v>0</v>
      </c>
      <c r="Q23" s="545"/>
      <c r="R23" s="545">
        <v>0</v>
      </c>
      <c r="S23" s="545"/>
      <c r="T23" s="545">
        <v>0</v>
      </c>
      <c r="U23" s="545"/>
      <c r="V23" s="545">
        <v>0</v>
      </c>
      <c r="W23" s="535"/>
      <c r="X23" s="534">
        <f>X22</f>
        <v>2931848.3965321411</v>
      </c>
      <c r="Y23" s="535"/>
      <c r="Z23" s="534">
        <f>Z22</f>
        <v>1021690.9942084604</v>
      </c>
      <c r="AA23" s="535"/>
      <c r="AB23" s="561"/>
      <c r="AC23" s="562"/>
      <c r="AD23" s="562"/>
      <c r="AE23" s="562"/>
    </row>
    <row r="24" spans="1:35" ht="15" customHeight="1">
      <c r="A24" s="592"/>
      <c r="B24" s="592"/>
      <c r="C24" s="592"/>
      <c r="D24" s="592"/>
      <c r="E24" s="592"/>
      <c r="F24" s="592"/>
      <c r="G24" s="592"/>
      <c r="H24" s="591"/>
      <c r="I24" s="175" t="s">
        <v>173</v>
      </c>
      <c r="J24" s="175"/>
      <c r="K24" s="175"/>
      <c r="L24" s="175"/>
      <c r="M24" s="175"/>
      <c r="N24" s="175"/>
      <c r="O24" s="213"/>
      <c r="P24" s="546">
        <f>P22</f>
        <v>12626856.346790025</v>
      </c>
      <c r="Q24" s="546"/>
      <c r="R24" s="546">
        <f>R22-R23</f>
        <v>688652.61927516956</v>
      </c>
      <c r="S24" s="546"/>
      <c r="T24" s="546">
        <f>T22-T23</f>
        <v>22367392.998434063</v>
      </c>
      <c r="U24" s="546"/>
      <c r="V24" s="546">
        <f>V22-V23</f>
        <v>463885.19712992158</v>
      </c>
      <c r="W24" s="537"/>
      <c r="X24" s="536">
        <f>X22-X23</f>
        <v>0</v>
      </c>
      <c r="Y24" s="537"/>
      <c r="Z24" s="536">
        <f>Z22-Z23</f>
        <v>0</v>
      </c>
      <c r="AA24" s="537"/>
      <c r="AB24" s="561"/>
      <c r="AC24" s="562"/>
      <c r="AD24" s="562"/>
      <c r="AE24" s="562"/>
    </row>
    <row r="25" spans="1:35" ht="15" customHeight="1">
      <c r="A25" s="592"/>
      <c r="B25" s="592"/>
      <c r="C25" s="592"/>
      <c r="D25" s="592"/>
      <c r="E25" s="592"/>
      <c r="F25" s="592"/>
      <c r="G25" s="592"/>
      <c r="H25" s="591"/>
      <c r="I25" s="205">
        <v>2032</v>
      </c>
      <c r="J25" s="205"/>
      <c r="K25" s="205"/>
      <c r="L25" s="205"/>
      <c r="M25" s="205"/>
      <c r="N25" s="205"/>
      <c r="O25" s="205"/>
      <c r="P25" s="205"/>
      <c r="Q25" s="205"/>
      <c r="R25" s="205"/>
      <c r="S25" s="205"/>
      <c r="T25" s="205"/>
      <c r="U25" s="205"/>
      <c r="V25" s="205"/>
      <c r="W25" s="205"/>
      <c r="X25" s="205"/>
      <c r="Y25" s="205"/>
      <c r="Z25" s="205"/>
      <c r="AA25" s="304"/>
      <c r="AB25" s="561"/>
      <c r="AC25" s="562"/>
      <c r="AD25" s="562"/>
      <c r="AE25" s="562"/>
    </row>
    <row r="26" spans="1:35" ht="15" customHeight="1">
      <c r="A26" s="592"/>
      <c r="B26" s="592"/>
      <c r="C26" s="592"/>
      <c r="D26" s="592"/>
      <c r="E26" s="592"/>
      <c r="F26" s="592"/>
      <c r="G26" s="592"/>
      <c r="H26" s="591"/>
      <c r="I26" s="544" t="s">
        <v>171</v>
      </c>
      <c r="J26" s="544"/>
      <c r="K26" s="544"/>
      <c r="L26" s="544"/>
      <c r="M26" s="544"/>
      <c r="N26" s="289"/>
      <c r="O26" s="289"/>
      <c r="P26" s="545">
        <f>P22*1.016</f>
        <v>12828886.048338665</v>
      </c>
      <c r="Q26" s="545"/>
      <c r="R26" s="545">
        <f t="shared" ref="R26" si="24">R22*1.016</f>
        <v>699671.06118357228</v>
      </c>
      <c r="S26" s="545"/>
      <c r="T26" s="545">
        <f t="shared" ref="T26" si="25">T22*1.016</f>
        <v>22725271.286409009</v>
      </c>
      <c r="U26" s="545"/>
      <c r="V26" s="545">
        <f t="shared" ref="V26" si="26">V22*1.016</f>
        <v>471307.36028400034</v>
      </c>
      <c r="W26" s="545"/>
      <c r="X26" s="534">
        <f>X22*1.016</f>
        <v>2978757.9708766555</v>
      </c>
      <c r="Y26" s="535"/>
      <c r="Z26" s="534">
        <f>Z22*1.016</f>
        <v>1038038.0501157958</v>
      </c>
      <c r="AA26" s="535"/>
      <c r="AB26" s="561"/>
      <c r="AC26" s="562"/>
      <c r="AD26" s="562"/>
      <c r="AE26" s="562"/>
    </row>
    <row r="27" spans="1:35" ht="15" customHeight="1">
      <c r="A27" s="592"/>
      <c r="B27" s="592"/>
      <c r="C27" s="592"/>
      <c r="D27" s="592"/>
      <c r="E27" s="592"/>
      <c r="F27" s="592"/>
      <c r="G27" s="592"/>
      <c r="H27" s="591"/>
      <c r="I27" s="544" t="s">
        <v>178</v>
      </c>
      <c r="J27" s="544"/>
      <c r="K27" s="544"/>
      <c r="L27" s="544"/>
      <c r="M27" s="544"/>
      <c r="N27" s="289"/>
      <c r="O27" s="289"/>
      <c r="P27" s="545">
        <v>0</v>
      </c>
      <c r="Q27" s="545"/>
      <c r="R27" s="545">
        <v>0</v>
      </c>
      <c r="S27" s="545"/>
      <c r="T27" s="545">
        <v>0</v>
      </c>
      <c r="U27" s="545"/>
      <c r="V27" s="545">
        <v>0</v>
      </c>
      <c r="W27" s="535"/>
      <c r="X27" s="534">
        <f>X26</f>
        <v>2978757.9708766555</v>
      </c>
      <c r="Y27" s="535"/>
      <c r="Z27" s="534">
        <f>Z26</f>
        <v>1038038.0501157958</v>
      </c>
      <c r="AA27" s="535"/>
      <c r="AB27" s="290"/>
      <c r="AC27" s="290"/>
      <c r="AD27" s="290"/>
      <c r="AE27" s="290"/>
    </row>
    <row r="28" spans="1:35" ht="15" customHeight="1">
      <c r="A28" s="592"/>
      <c r="B28" s="592"/>
      <c r="C28" s="592"/>
      <c r="D28" s="592"/>
      <c r="E28" s="592"/>
      <c r="F28" s="592"/>
      <c r="G28" s="592"/>
      <c r="H28" s="591"/>
      <c r="I28" s="175" t="s">
        <v>173</v>
      </c>
      <c r="J28" s="175"/>
      <c r="K28" s="175"/>
      <c r="L28" s="175"/>
      <c r="M28" s="175"/>
      <c r="N28" s="175"/>
      <c r="O28" s="213"/>
      <c r="P28" s="546">
        <f>P26-P27</f>
        <v>12828886.048338665</v>
      </c>
      <c r="Q28" s="546"/>
      <c r="R28" s="546">
        <f>R26-R27</f>
        <v>699671.06118357228</v>
      </c>
      <c r="S28" s="546"/>
      <c r="T28" s="546">
        <f>T26-T27</f>
        <v>22725271.286409009</v>
      </c>
      <c r="U28" s="546"/>
      <c r="V28" s="546">
        <f>V26-V27</f>
        <v>471307.36028400034</v>
      </c>
      <c r="W28" s="537"/>
      <c r="X28" s="547">
        <f>X26-X27</f>
        <v>0</v>
      </c>
      <c r="Y28" s="548"/>
      <c r="Z28" s="536">
        <f>Z26-Z27</f>
        <v>0</v>
      </c>
      <c r="AA28" s="537"/>
      <c r="AB28" s="290"/>
      <c r="AC28" s="290"/>
      <c r="AD28" s="290"/>
      <c r="AE28" s="290"/>
    </row>
    <row r="29" spans="1:35" ht="15" customHeight="1">
      <c r="A29" s="592"/>
      <c r="B29" s="592"/>
      <c r="C29" s="592"/>
      <c r="D29" s="592"/>
      <c r="E29" s="592"/>
      <c r="F29" s="592"/>
      <c r="G29" s="592"/>
      <c r="H29" s="591"/>
      <c r="I29" s="597" t="s">
        <v>179</v>
      </c>
      <c r="J29" s="597"/>
      <c r="K29" s="597"/>
      <c r="L29" s="597"/>
      <c r="M29" s="597"/>
      <c r="N29" s="597"/>
      <c r="O29" s="597"/>
      <c r="P29" s="598">
        <f>SUM(P8,P12,P16,P20,P24,P28,P32)</f>
        <v>25455742.39512869</v>
      </c>
      <c r="Q29" s="599"/>
      <c r="R29" s="598">
        <f>SUM(R8,R12,R16,R20,R24,R28,R32)</f>
        <v>1388323.6804587417</v>
      </c>
      <c r="S29" s="599"/>
      <c r="T29" s="598">
        <f>SUM(T8,T12,T16,T20,T24,T28,T32)</f>
        <v>45092664.284843072</v>
      </c>
      <c r="U29" s="599"/>
      <c r="V29" s="598">
        <f>SUM(V8,V12,V16,V20,V24,V28,V32)</f>
        <v>935192.55741392192</v>
      </c>
      <c r="W29" s="599"/>
      <c r="X29" s="549">
        <f>SUM(X8,X12,X16,X20,X24,X28,X32)</f>
        <v>0</v>
      </c>
      <c r="Y29" s="550"/>
      <c r="Z29" s="549">
        <f>SUM(Z8,Z12,Z16,Z20,Z24,Z28,Z32)</f>
        <v>0</v>
      </c>
      <c r="AA29" s="550"/>
      <c r="AB29" s="551">
        <f>SUM(P29:AA29)</f>
        <v>72871922.91784443</v>
      </c>
      <c r="AC29" s="551"/>
      <c r="AD29" s="551"/>
      <c r="AE29" s="335"/>
      <c r="AF29" s="336"/>
      <c r="AG29" s="336"/>
      <c r="AH29" s="336"/>
      <c r="AI29" s="336"/>
    </row>
    <row r="30" spans="1:35" ht="15" customHeight="1">
      <c r="A30" s="592"/>
      <c r="B30" s="592"/>
      <c r="C30" s="592"/>
      <c r="D30" s="592"/>
      <c r="E30" s="592"/>
      <c r="F30" s="592"/>
      <c r="G30" s="592"/>
      <c r="H30" s="591"/>
      <c r="I30" s="289"/>
      <c r="J30" s="289"/>
      <c r="K30" s="289"/>
      <c r="L30" s="289"/>
      <c r="M30" s="289"/>
      <c r="N30" s="289"/>
      <c r="O30" s="289"/>
      <c r="P30" s="212"/>
      <c r="Q30" s="212"/>
      <c r="R30" s="212"/>
      <c r="S30" s="212"/>
      <c r="T30" s="212"/>
      <c r="U30" s="212"/>
      <c r="V30" s="212"/>
      <c r="W30" s="212"/>
      <c r="X30" s="308"/>
      <c r="Y30" s="309"/>
      <c r="Z30" s="534">
        <f>Z26*1.06</f>
        <v>1100320.3331227435</v>
      </c>
      <c r="AA30" s="535"/>
      <c r="AB30" s="337"/>
      <c r="AC30" s="337"/>
      <c r="AD30" s="337"/>
      <c r="AE30" s="337"/>
      <c r="AF30" s="336"/>
      <c r="AG30" s="336"/>
      <c r="AH30" s="336"/>
      <c r="AI30" s="336"/>
    </row>
    <row r="31" spans="1:35" ht="15" customHeight="1">
      <c r="A31" s="592"/>
      <c r="B31" s="592"/>
      <c r="C31" s="592"/>
      <c r="D31" s="592"/>
      <c r="E31" s="592"/>
      <c r="F31" s="592"/>
      <c r="G31" s="592"/>
      <c r="H31" s="591"/>
      <c r="I31" s="289"/>
      <c r="J31" s="289"/>
      <c r="K31" s="289"/>
      <c r="L31" s="289"/>
      <c r="M31" s="289"/>
      <c r="N31" s="289"/>
      <c r="O31" s="289"/>
      <c r="P31" s="212"/>
      <c r="Q31" s="212"/>
      <c r="R31" s="212"/>
      <c r="S31" s="212"/>
      <c r="T31" s="212"/>
      <c r="U31" s="212"/>
      <c r="V31" s="212"/>
      <c r="W31" s="212"/>
      <c r="X31" s="308"/>
      <c r="Y31" s="309"/>
      <c r="Z31" s="534">
        <f>Z30</f>
        <v>1100320.3331227435</v>
      </c>
      <c r="AA31" s="535"/>
      <c r="AB31" s="337"/>
      <c r="AC31" s="337"/>
      <c r="AD31" s="337"/>
      <c r="AE31" s="337"/>
      <c r="AF31" s="336"/>
      <c r="AG31" s="336"/>
      <c r="AH31" s="336"/>
      <c r="AI31" s="336"/>
    </row>
    <row r="32" spans="1:35" ht="15" customHeight="1">
      <c r="A32" s="592"/>
      <c r="B32" s="592"/>
      <c r="C32" s="592"/>
      <c r="D32" s="592"/>
      <c r="E32" s="592"/>
      <c r="F32" s="592"/>
      <c r="G32" s="592"/>
      <c r="H32" s="591"/>
      <c r="I32" s="289"/>
      <c r="J32" s="289"/>
      <c r="K32" s="289"/>
      <c r="L32" s="289"/>
      <c r="M32" s="289"/>
      <c r="N32" s="289"/>
      <c r="O32" s="310"/>
      <c r="P32" s="310"/>
      <c r="Q32" s="310"/>
      <c r="R32" s="310"/>
      <c r="S32" s="310"/>
      <c r="T32" s="310"/>
      <c r="U32" s="310"/>
      <c r="V32" s="310"/>
      <c r="W32" s="310"/>
      <c r="X32" s="311"/>
      <c r="Y32" s="312"/>
      <c r="Z32" s="536">
        <f>Z30-Z31</f>
        <v>0</v>
      </c>
      <c r="AA32" s="537"/>
      <c r="AB32" s="337"/>
      <c r="AC32" s="337"/>
      <c r="AD32" s="337"/>
      <c r="AE32" s="337"/>
      <c r="AF32" s="336"/>
      <c r="AG32" s="336"/>
      <c r="AH32" s="336"/>
      <c r="AI32" s="336"/>
    </row>
    <row r="33" spans="1:38" ht="39.75" customHeight="1">
      <c r="A33" s="592"/>
      <c r="B33" s="592"/>
      <c r="C33" s="592"/>
      <c r="D33" s="592"/>
      <c r="E33" s="592"/>
      <c r="F33" s="592"/>
      <c r="G33" s="592"/>
      <c r="AB33" s="336"/>
      <c r="AC33" s="336"/>
      <c r="AD33" s="336"/>
      <c r="AE33" s="336"/>
      <c r="AF33" s="336"/>
      <c r="AG33" s="605">
        <f>AB29+S67+AH67</f>
        <v>130519666.91784443</v>
      </c>
      <c r="AH33" s="606"/>
      <c r="AI33" s="606"/>
    </row>
    <row r="34" spans="1:38" ht="15" customHeight="1">
      <c r="A34" s="214"/>
      <c r="B34" s="214"/>
      <c r="C34" s="214"/>
      <c r="D34" s="214"/>
      <c r="E34" s="214"/>
      <c r="F34" s="538"/>
      <c r="G34" s="538"/>
      <c r="H34" s="538"/>
      <c r="I34" s="538"/>
      <c r="J34" s="538"/>
      <c r="K34" s="538"/>
      <c r="L34" s="538"/>
      <c r="M34" s="538"/>
      <c r="N34" s="538"/>
      <c r="O34" s="538"/>
      <c r="P34" s="538"/>
      <c r="Q34" s="538"/>
      <c r="R34" s="538"/>
      <c r="S34" s="538"/>
      <c r="T34" s="538"/>
      <c r="U34" s="538"/>
      <c r="V34" s="538"/>
      <c r="W34" s="538"/>
      <c r="X34" s="538"/>
      <c r="Y34" s="538"/>
      <c r="Z34" s="538"/>
      <c r="AA34" s="538"/>
      <c r="AB34" s="538"/>
      <c r="AC34" s="538"/>
      <c r="AD34" s="538"/>
      <c r="AE34" s="538"/>
      <c r="AF34" s="538"/>
      <c r="AG34" s="538"/>
      <c r="AH34" s="538"/>
      <c r="AI34" s="538"/>
      <c r="AJ34" s="538"/>
      <c r="AK34" s="538"/>
      <c r="AL34" s="538"/>
    </row>
    <row r="35" spans="1:38" s="215" customFormat="1" ht="15" customHeight="1">
      <c r="A35" s="539" t="s">
        <v>180</v>
      </c>
      <c r="B35" s="539"/>
      <c r="C35" s="539"/>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row>
    <row r="36" spans="1:38" s="215" customFormat="1" ht="15" customHeight="1">
      <c r="A36" s="607"/>
      <c r="B36" s="607"/>
      <c r="C36" s="607"/>
      <c r="D36" s="607"/>
      <c r="E36" s="608"/>
      <c r="F36" s="609" t="s">
        <v>181</v>
      </c>
      <c r="G36" s="610"/>
      <c r="H36" s="610"/>
      <c r="I36" s="610"/>
      <c r="J36" s="610"/>
      <c r="K36" s="610"/>
      <c r="L36" s="610"/>
      <c r="M36" s="610"/>
      <c r="N36" s="610"/>
      <c r="O36" s="610"/>
      <c r="P36" s="610"/>
      <c r="Q36" s="610"/>
      <c r="R36" s="610"/>
      <c r="S36" s="610"/>
      <c r="T36" s="611"/>
      <c r="U36" s="609" t="s">
        <v>182</v>
      </c>
      <c r="V36" s="610"/>
      <c r="W36" s="610"/>
      <c r="X36" s="610"/>
      <c r="Y36" s="610"/>
      <c r="Z36" s="610"/>
      <c r="AA36" s="610"/>
      <c r="AB36" s="610"/>
      <c r="AC36" s="610"/>
      <c r="AD36" s="610"/>
      <c r="AE36" s="610"/>
      <c r="AF36" s="610"/>
      <c r="AG36" s="610"/>
      <c r="AH36" s="610"/>
      <c r="AI36" s="610"/>
      <c r="AJ36" s="639" t="s">
        <v>183</v>
      </c>
      <c r="AK36" s="639"/>
      <c r="AL36" s="639"/>
    </row>
    <row r="37" spans="1:38" s="215" customFormat="1" ht="15" customHeight="1">
      <c r="A37" s="607"/>
      <c r="B37" s="607"/>
      <c r="C37" s="607"/>
      <c r="D37" s="607"/>
      <c r="E37" s="608"/>
      <c r="F37" s="216"/>
      <c r="G37" s="575" t="s">
        <v>184</v>
      </c>
      <c r="H37" s="576"/>
      <c r="I37" s="576" t="s">
        <v>185</v>
      </c>
      <c r="J37" s="576"/>
      <c r="K37" s="576" t="s">
        <v>186</v>
      </c>
      <c r="L37" s="576"/>
      <c r="M37" s="612" t="s">
        <v>187</v>
      </c>
      <c r="N37" s="612"/>
      <c r="O37" s="576" t="s">
        <v>188</v>
      </c>
      <c r="P37" s="576"/>
      <c r="Q37" s="619" t="s">
        <v>189</v>
      </c>
      <c r="R37" s="620"/>
      <c r="S37" s="613" t="s">
        <v>190</v>
      </c>
      <c r="T37" s="614"/>
      <c r="U37" s="216"/>
      <c r="V37" s="575" t="s">
        <v>184</v>
      </c>
      <c r="W37" s="576"/>
      <c r="X37" s="576" t="s">
        <v>185</v>
      </c>
      <c r="Y37" s="576"/>
      <c r="Z37" s="576" t="s">
        <v>186</v>
      </c>
      <c r="AA37" s="576"/>
      <c r="AB37" s="612" t="s">
        <v>187</v>
      </c>
      <c r="AC37" s="612"/>
      <c r="AD37" s="576" t="s">
        <v>188</v>
      </c>
      <c r="AE37" s="576"/>
      <c r="AF37" s="619" t="s">
        <v>189</v>
      </c>
      <c r="AG37" s="620"/>
      <c r="AH37" s="613" t="s">
        <v>190</v>
      </c>
      <c r="AI37" s="614"/>
      <c r="AJ37" s="639"/>
      <c r="AK37" s="639"/>
      <c r="AL37" s="639"/>
    </row>
    <row r="38" spans="1:38" s="215" customFormat="1" ht="15" customHeight="1">
      <c r="A38" s="580">
        <v>2028</v>
      </c>
      <c r="B38" s="580"/>
      <c r="C38" s="580"/>
      <c r="D38" s="580"/>
      <c r="E38" s="580"/>
      <c r="F38" s="580"/>
      <c r="G38" s="580"/>
      <c r="H38" s="580"/>
      <c r="I38" s="580"/>
      <c r="J38" s="580"/>
      <c r="K38" s="580"/>
      <c r="L38" s="580"/>
      <c r="M38" s="580"/>
      <c r="N38" s="580"/>
      <c r="O38" s="580"/>
      <c r="P38" s="580"/>
      <c r="Q38" s="580"/>
      <c r="R38" s="580"/>
      <c r="S38" s="580"/>
      <c r="T38" s="580"/>
      <c r="U38" s="580"/>
      <c r="V38" s="580"/>
      <c r="W38" s="580"/>
      <c r="X38" s="580"/>
      <c r="Y38" s="580"/>
      <c r="Z38" s="580"/>
      <c r="AA38" s="580"/>
      <c r="AB38" s="580"/>
      <c r="AC38" s="580"/>
      <c r="AD38" s="580"/>
      <c r="AE38" s="580"/>
      <c r="AF38" s="580"/>
      <c r="AG38" s="580"/>
      <c r="AH38" s="580"/>
      <c r="AI38" s="580"/>
      <c r="AJ38" s="639"/>
      <c r="AK38" s="639"/>
      <c r="AL38" s="639"/>
    </row>
    <row r="39" spans="1:38" s="215" customFormat="1" ht="15" customHeight="1" thickBot="1">
      <c r="A39" s="583" t="s">
        <v>171</v>
      </c>
      <c r="B39" s="583"/>
      <c r="C39" s="583"/>
      <c r="D39" s="583"/>
      <c r="E39" s="583"/>
      <c r="F39" s="217"/>
      <c r="G39" s="571">
        <v>18327456</v>
      </c>
      <c r="H39" s="571"/>
      <c r="I39" s="571">
        <v>4902173</v>
      </c>
      <c r="J39" s="571"/>
      <c r="K39" s="571">
        <v>2276775</v>
      </c>
      <c r="L39" s="571"/>
      <c r="M39" s="584">
        <v>2081030</v>
      </c>
      <c r="N39" s="584"/>
      <c r="O39" s="571">
        <v>1815739</v>
      </c>
      <c r="P39" s="571"/>
      <c r="Q39" s="601">
        <v>264961</v>
      </c>
      <c r="R39" s="602"/>
      <c r="S39" s="603">
        <f>SUM(G39:R39)</f>
        <v>29668134</v>
      </c>
      <c r="T39" s="604"/>
      <c r="U39" s="217"/>
      <c r="V39" s="600">
        <v>3958970</v>
      </c>
      <c r="W39" s="600"/>
      <c r="X39" s="600">
        <v>668565</v>
      </c>
      <c r="Y39" s="600"/>
      <c r="Z39" s="600">
        <v>262540</v>
      </c>
      <c r="AA39" s="600"/>
      <c r="AB39" s="625">
        <v>239968</v>
      </c>
      <c r="AC39" s="625"/>
      <c r="AD39" s="600">
        <v>209377</v>
      </c>
      <c r="AE39" s="600"/>
      <c r="AF39" s="600">
        <v>30553</v>
      </c>
      <c r="AG39" s="600"/>
      <c r="AH39" s="621">
        <f>SUM(V39:AG39)</f>
        <v>5369973</v>
      </c>
      <c r="AI39" s="622"/>
      <c r="AJ39" s="639"/>
      <c r="AK39" s="639"/>
      <c r="AL39" s="639"/>
    </row>
    <row r="40" spans="1:38" s="215" customFormat="1" ht="15" customHeight="1">
      <c r="A40" s="568" t="s">
        <v>191</v>
      </c>
      <c r="B40" s="568"/>
      <c r="C40" s="568"/>
      <c r="D40" s="568"/>
      <c r="E40" s="568"/>
      <c r="F40" s="218"/>
      <c r="G40" s="578">
        <v>20518086</v>
      </c>
      <c r="H40" s="578"/>
      <c r="I40" s="578">
        <v>4316619</v>
      </c>
      <c r="J40" s="578"/>
      <c r="K40" s="578">
        <v>0</v>
      </c>
      <c r="L40" s="578"/>
      <c r="M40" s="581">
        <v>4241529</v>
      </c>
      <c r="N40" s="581"/>
      <c r="O40" s="578">
        <v>0</v>
      </c>
      <c r="P40" s="578"/>
      <c r="Q40" s="569">
        <v>0</v>
      </c>
      <c r="R40" s="570"/>
      <c r="S40" s="581">
        <f>SUM(G40:R40)</f>
        <v>29076234</v>
      </c>
      <c r="T40" s="582"/>
      <c r="U40" s="218"/>
      <c r="V40" s="577">
        <v>4513265</v>
      </c>
      <c r="W40" s="577"/>
      <c r="X40" s="577">
        <v>215000</v>
      </c>
      <c r="Y40" s="577"/>
      <c r="Z40" s="577">
        <v>0</v>
      </c>
      <c r="AA40" s="577"/>
      <c r="AB40" s="623">
        <v>330000</v>
      </c>
      <c r="AC40" s="623"/>
      <c r="AD40" s="577">
        <v>0</v>
      </c>
      <c r="AE40" s="577"/>
      <c r="AF40" s="577">
        <v>240000</v>
      </c>
      <c r="AG40" s="577"/>
      <c r="AH40" s="623">
        <f>SUM(V40:AE40)</f>
        <v>5058265</v>
      </c>
      <c r="AI40" s="624"/>
      <c r="AJ40" s="639"/>
      <c r="AK40" s="639"/>
      <c r="AL40" s="639"/>
    </row>
    <row r="41" spans="1:38" s="215" customFormat="1" ht="15" customHeight="1">
      <c r="A41" s="543" t="s">
        <v>192</v>
      </c>
      <c r="B41" s="543"/>
      <c r="C41" s="543"/>
      <c r="D41" s="543"/>
      <c r="E41" s="543"/>
      <c r="F41" s="313"/>
      <c r="G41" s="540">
        <v>350000</v>
      </c>
      <c r="H41" s="540"/>
      <c r="I41" s="540">
        <v>0</v>
      </c>
      <c r="J41" s="540"/>
      <c r="K41" s="540">
        <v>0</v>
      </c>
      <c r="L41" s="540"/>
      <c r="M41" s="542">
        <v>0</v>
      </c>
      <c r="N41" s="542"/>
      <c r="O41" s="540">
        <v>0</v>
      </c>
      <c r="P41" s="540"/>
      <c r="Q41" s="615">
        <v>0</v>
      </c>
      <c r="R41" s="616"/>
      <c r="S41" s="542">
        <f>SUM(G41:R41)</f>
        <v>350000</v>
      </c>
      <c r="T41" s="567"/>
      <c r="U41" s="338"/>
      <c r="V41" s="617">
        <v>0</v>
      </c>
      <c r="W41" s="617"/>
      <c r="X41" s="617">
        <v>0</v>
      </c>
      <c r="Y41" s="617"/>
      <c r="Z41" s="617">
        <v>0</v>
      </c>
      <c r="AA41" s="617"/>
      <c r="AB41" s="618">
        <v>0</v>
      </c>
      <c r="AC41" s="618"/>
      <c r="AD41" s="617">
        <v>0</v>
      </c>
      <c r="AE41" s="617"/>
      <c r="AF41" s="617">
        <v>0</v>
      </c>
      <c r="AG41" s="617"/>
      <c r="AH41" s="618">
        <f>SUM(V41:AE41)</f>
        <v>0</v>
      </c>
      <c r="AI41" s="626"/>
      <c r="AJ41" s="639"/>
      <c r="AK41" s="639"/>
      <c r="AL41" s="639"/>
    </row>
    <row r="42" spans="1:38" s="215" customFormat="1" ht="15" customHeight="1">
      <c r="A42" s="541" t="s">
        <v>193</v>
      </c>
      <c r="B42" s="541"/>
      <c r="C42" s="541"/>
      <c r="D42" s="541"/>
      <c r="E42" s="541"/>
      <c r="F42" s="219"/>
      <c r="G42" s="540">
        <v>0</v>
      </c>
      <c r="H42" s="540"/>
      <c r="I42" s="540">
        <v>0</v>
      </c>
      <c r="J42" s="540"/>
      <c r="K42" s="540">
        <v>0</v>
      </c>
      <c r="L42" s="540"/>
      <c r="M42" s="542">
        <v>0</v>
      </c>
      <c r="N42" s="542"/>
      <c r="O42" s="540">
        <v>0</v>
      </c>
      <c r="P42" s="540"/>
      <c r="Q42" s="615">
        <v>0</v>
      </c>
      <c r="R42" s="616"/>
      <c r="S42" s="542">
        <f>SUM(G42:R42)</f>
        <v>0</v>
      </c>
      <c r="T42" s="567"/>
      <c r="U42" s="220"/>
      <c r="V42" s="618">
        <v>0</v>
      </c>
      <c r="W42" s="618"/>
      <c r="X42" s="618">
        <v>0</v>
      </c>
      <c r="Y42" s="618"/>
      <c r="Z42" s="618">
        <v>0</v>
      </c>
      <c r="AA42" s="618"/>
      <c r="AB42" s="618">
        <v>0</v>
      </c>
      <c r="AC42" s="618"/>
      <c r="AD42" s="618">
        <v>0</v>
      </c>
      <c r="AE42" s="618"/>
      <c r="AF42" s="618">
        <v>0</v>
      </c>
      <c r="AG42" s="618"/>
      <c r="AH42" s="618">
        <f>SUM(V42:AE42)</f>
        <v>0</v>
      </c>
      <c r="AI42" s="626"/>
      <c r="AJ42" s="639"/>
      <c r="AK42" s="639"/>
      <c r="AL42" s="639"/>
    </row>
    <row r="43" spans="1:38" s="215" customFormat="1" ht="15" customHeight="1">
      <c r="A43" s="573" t="s">
        <v>194</v>
      </c>
      <c r="B43" s="573"/>
      <c r="C43" s="573"/>
      <c r="D43" s="573"/>
      <c r="E43" s="573"/>
      <c r="F43" s="221"/>
      <c r="G43" s="587">
        <f>SUM(G39-G40-G41-G42)</f>
        <v>-2540630</v>
      </c>
      <c r="H43" s="587"/>
      <c r="I43" s="587">
        <f>SUM(I39-I40-I41)</f>
        <v>585554</v>
      </c>
      <c r="J43" s="587"/>
      <c r="K43" s="587">
        <f>SUM(K39-K40-K41)</f>
        <v>2276775</v>
      </c>
      <c r="L43" s="587"/>
      <c r="M43" s="587">
        <f>SUM(M39-M40-M41)</f>
        <v>-2160499</v>
      </c>
      <c r="N43" s="587"/>
      <c r="O43" s="587">
        <f>SUM(O39-O40-O41)</f>
        <v>1815739</v>
      </c>
      <c r="P43" s="587"/>
      <c r="Q43" s="587">
        <f>SUM(Q39-Q40-Q41)</f>
        <v>264961</v>
      </c>
      <c r="R43" s="587"/>
      <c r="S43" s="587">
        <f>SUM(G43:R43)</f>
        <v>241900</v>
      </c>
      <c r="T43" s="588"/>
      <c r="U43" s="221"/>
      <c r="V43" s="589">
        <f>SUM(V39-V40-V41)</f>
        <v>-554295</v>
      </c>
      <c r="W43" s="589"/>
      <c r="X43" s="589">
        <f>SUM(X39-X40-X41)</f>
        <v>453565</v>
      </c>
      <c r="Y43" s="589"/>
      <c r="Z43" s="589">
        <f>SUM(Z39-Z40)</f>
        <v>262540</v>
      </c>
      <c r="AA43" s="589"/>
      <c r="AB43" s="589">
        <f>SUM(AB39-AB40)</f>
        <v>-90032</v>
      </c>
      <c r="AC43" s="589"/>
      <c r="AD43" s="589">
        <f>SUM(AD39-AD40)</f>
        <v>209377</v>
      </c>
      <c r="AE43" s="589"/>
      <c r="AF43" s="589">
        <f>SUM(AF39-AF40)</f>
        <v>-209447</v>
      </c>
      <c r="AG43" s="589"/>
      <c r="AH43" s="589">
        <f>SUM(V43:AG43)</f>
        <v>71708</v>
      </c>
      <c r="AI43" s="627"/>
      <c r="AJ43" s="639"/>
      <c r="AK43" s="639"/>
      <c r="AL43" s="639"/>
    </row>
    <row r="44" spans="1:38" s="215" customFormat="1" ht="15" customHeight="1" thickBot="1">
      <c r="A44" s="580">
        <v>2029</v>
      </c>
      <c r="B44" s="580"/>
      <c r="C44" s="580"/>
      <c r="D44" s="580"/>
      <c r="E44" s="580"/>
      <c r="F44" s="580"/>
      <c r="G44" s="580"/>
      <c r="H44" s="580"/>
      <c r="I44" s="580"/>
      <c r="J44" s="580"/>
      <c r="K44" s="580"/>
      <c r="L44" s="580"/>
      <c r="M44" s="580"/>
      <c r="N44" s="580"/>
      <c r="O44" s="580"/>
      <c r="P44" s="580"/>
      <c r="Q44" s="580"/>
      <c r="R44" s="580"/>
      <c r="S44" s="580"/>
      <c r="T44" s="580"/>
      <c r="U44" s="580"/>
      <c r="V44" s="580"/>
      <c r="W44" s="580"/>
      <c r="X44" s="580"/>
      <c r="Y44" s="580"/>
      <c r="Z44" s="580"/>
      <c r="AA44" s="580"/>
      <c r="AB44" s="580"/>
      <c r="AC44" s="580"/>
      <c r="AD44" s="580"/>
      <c r="AE44" s="580"/>
      <c r="AF44" s="580"/>
      <c r="AG44" s="580"/>
      <c r="AH44" s="580"/>
      <c r="AI44" s="580"/>
      <c r="AJ44" s="639"/>
      <c r="AK44" s="639"/>
      <c r="AL44" s="639"/>
    </row>
    <row r="45" spans="1:38" s="215" customFormat="1" ht="15" customHeight="1" thickBot="1">
      <c r="A45" s="583" t="s">
        <v>171</v>
      </c>
      <c r="B45" s="583"/>
      <c r="C45" s="583"/>
      <c r="D45" s="583"/>
      <c r="E45" s="583"/>
      <c r="F45" s="217"/>
      <c r="G45" s="571">
        <v>14891456</v>
      </c>
      <c r="H45" s="571"/>
      <c r="I45" s="571">
        <f t="shared" ref="I45" si="27">I39</f>
        <v>4902173</v>
      </c>
      <c r="J45" s="571"/>
      <c r="K45" s="571">
        <f t="shared" ref="K45" si="28">K39</f>
        <v>2276775</v>
      </c>
      <c r="L45" s="571"/>
      <c r="M45" s="571">
        <f t="shared" ref="M45" si="29">M39</f>
        <v>2081030</v>
      </c>
      <c r="N45" s="571"/>
      <c r="O45" s="571">
        <f t="shared" ref="O45" si="30">O39</f>
        <v>1815739</v>
      </c>
      <c r="P45" s="571"/>
      <c r="Q45" s="571">
        <f t="shared" ref="Q45" si="31">Q39</f>
        <v>264961</v>
      </c>
      <c r="R45" s="571"/>
      <c r="S45" s="571">
        <f t="shared" ref="S45" si="32">S39</f>
        <v>29668134</v>
      </c>
      <c r="T45" s="571"/>
      <c r="U45" s="217"/>
      <c r="V45" s="571">
        <v>1030970</v>
      </c>
      <c r="W45" s="571"/>
      <c r="X45" s="571">
        <v>668565</v>
      </c>
      <c r="Y45" s="571"/>
      <c r="Z45" s="571">
        <v>262540</v>
      </c>
      <c r="AA45" s="571"/>
      <c r="AB45" s="571">
        <v>239968</v>
      </c>
      <c r="AC45" s="571"/>
      <c r="AD45" s="571">
        <v>209377</v>
      </c>
      <c r="AE45" s="571"/>
      <c r="AF45" s="571">
        <v>30553</v>
      </c>
      <c r="AG45" s="571"/>
      <c r="AH45" s="628">
        <f>SUM(V45:AG45)</f>
        <v>2441973</v>
      </c>
      <c r="AI45" s="629"/>
      <c r="AJ45" s="639"/>
      <c r="AK45" s="639"/>
      <c r="AL45" s="639"/>
    </row>
    <row r="46" spans="1:38" s="215" customFormat="1" ht="15" customHeight="1">
      <c r="A46" s="568" t="s">
        <v>191</v>
      </c>
      <c r="B46" s="568"/>
      <c r="C46" s="568"/>
      <c r="D46" s="568"/>
      <c r="E46" s="568"/>
      <c r="F46" s="218"/>
      <c r="G46" s="578">
        <v>18202894</v>
      </c>
      <c r="H46" s="578"/>
      <c r="I46" s="578">
        <v>3678893</v>
      </c>
      <c r="J46" s="578"/>
      <c r="K46" s="578">
        <v>160000</v>
      </c>
      <c r="L46" s="578"/>
      <c r="M46" s="579">
        <v>0</v>
      </c>
      <c r="N46" s="579"/>
      <c r="O46" s="578">
        <v>0</v>
      </c>
      <c r="P46" s="578"/>
      <c r="Q46" s="578">
        <v>1000000</v>
      </c>
      <c r="R46" s="578"/>
      <c r="S46" s="581">
        <f>SUM(G46:R46)</f>
        <v>23041787</v>
      </c>
      <c r="T46" s="582"/>
      <c r="U46" s="218"/>
      <c r="V46" s="578">
        <v>1761557</v>
      </c>
      <c r="W46" s="578"/>
      <c r="X46" s="578">
        <v>637000</v>
      </c>
      <c r="Y46" s="578"/>
      <c r="Z46" s="578">
        <v>0</v>
      </c>
      <c r="AA46" s="578"/>
      <c r="AB46" s="579">
        <v>0</v>
      </c>
      <c r="AC46" s="579"/>
      <c r="AD46" s="578">
        <v>0</v>
      </c>
      <c r="AE46" s="578"/>
      <c r="AF46" s="578">
        <v>0</v>
      </c>
      <c r="AG46" s="578"/>
      <c r="AH46" s="581">
        <f>SUM(V46:AG46)</f>
        <v>2398557</v>
      </c>
      <c r="AI46" s="582"/>
      <c r="AJ46" s="639"/>
      <c r="AK46" s="639"/>
      <c r="AL46" s="639"/>
    </row>
    <row r="47" spans="1:38" s="215" customFormat="1" ht="15" customHeight="1">
      <c r="A47" s="543" t="s">
        <v>192</v>
      </c>
      <c r="B47" s="543"/>
      <c r="C47" s="543"/>
      <c r="D47" s="543"/>
      <c r="E47" s="543"/>
      <c r="F47" s="313"/>
      <c r="G47" s="540">
        <v>350000</v>
      </c>
      <c r="H47" s="540"/>
      <c r="I47" s="540">
        <v>0</v>
      </c>
      <c r="J47" s="540"/>
      <c r="K47" s="540">
        <v>0</v>
      </c>
      <c r="L47" s="540"/>
      <c r="M47" s="542">
        <v>0</v>
      </c>
      <c r="N47" s="542"/>
      <c r="O47" s="540">
        <v>0</v>
      </c>
      <c r="P47" s="540"/>
      <c r="Q47" s="540">
        <v>0</v>
      </c>
      <c r="R47" s="540"/>
      <c r="S47" s="581">
        <f>SUM(G47:R47)</f>
        <v>350000</v>
      </c>
      <c r="T47" s="582"/>
      <c r="U47" s="313"/>
      <c r="V47" s="540">
        <v>0</v>
      </c>
      <c r="W47" s="540"/>
      <c r="X47" s="540">
        <v>0</v>
      </c>
      <c r="Y47" s="540"/>
      <c r="Z47" s="540">
        <v>0</v>
      </c>
      <c r="AA47" s="540"/>
      <c r="AB47" s="542">
        <v>0</v>
      </c>
      <c r="AC47" s="542"/>
      <c r="AD47" s="540">
        <v>0</v>
      </c>
      <c r="AE47" s="540"/>
      <c r="AF47" s="540">
        <v>0</v>
      </c>
      <c r="AG47" s="540"/>
      <c r="AH47" s="581">
        <f>SUM(V47:AG47)</f>
        <v>0</v>
      </c>
      <c r="AI47" s="582"/>
      <c r="AJ47" s="639"/>
      <c r="AK47" s="639"/>
      <c r="AL47" s="639"/>
    </row>
    <row r="48" spans="1:38" s="215" customFormat="1" ht="15" customHeight="1">
      <c r="A48" s="541" t="s">
        <v>193</v>
      </c>
      <c r="B48" s="541"/>
      <c r="C48" s="541"/>
      <c r="D48" s="541"/>
      <c r="E48" s="541"/>
      <c r="F48" s="219"/>
      <c r="G48" s="540">
        <v>240000</v>
      </c>
      <c r="H48" s="540"/>
      <c r="I48" s="540">
        <v>0</v>
      </c>
      <c r="J48" s="540"/>
      <c r="K48" s="540">
        <v>0</v>
      </c>
      <c r="L48" s="540"/>
      <c r="M48" s="542">
        <v>0</v>
      </c>
      <c r="N48" s="542"/>
      <c r="O48" s="540">
        <v>0</v>
      </c>
      <c r="P48" s="540"/>
      <c r="Q48" s="540">
        <v>0</v>
      </c>
      <c r="R48" s="540"/>
      <c r="S48" s="581">
        <f>SUM(G48:R48)</f>
        <v>240000</v>
      </c>
      <c r="T48" s="582"/>
      <c r="U48" s="219"/>
      <c r="V48" s="542">
        <v>26000</v>
      </c>
      <c r="W48" s="542"/>
      <c r="X48" s="542">
        <v>0</v>
      </c>
      <c r="Y48" s="542"/>
      <c r="Z48" s="542">
        <v>0</v>
      </c>
      <c r="AA48" s="542"/>
      <c r="AB48" s="581">
        <v>0</v>
      </c>
      <c r="AC48" s="581"/>
      <c r="AD48" s="542">
        <v>0</v>
      </c>
      <c r="AE48" s="542"/>
      <c r="AF48" s="542">
        <v>0</v>
      </c>
      <c r="AG48" s="542"/>
      <c r="AH48" s="581">
        <f>SUM(V48:AG48)</f>
        <v>26000</v>
      </c>
      <c r="AI48" s="582"/>
      <c r="AJ48" s="639"/>
      <c r="AK48" s="639"/>
      <c r="AL48" s="639"/>
    </row>
    <row r="49" spans="1:38" s="215" customFormat="1" ht="15" customHeight="1">
      <c r="A49" s="573" t="s">
        <v>194</v>
      </c>
      <c r="B49" s="573"/>
      <c r="C49" s="573"/>
      <c r="D49" s="573"/>
      <c r="E49" s="573"/>
      <c r="F49" s="222"/>
      <c r="G49" s="552">
        <f>SUM(G45-G46-G47-G48)</f>
        <v>-3901438</v>
      </c>
      <c r="H49" s="552"/>
      <c r="I49" s="552">
        <f>SUM(I45-I46-I47-I48)</f>
        <v>1223280</v>
      </c>
      <c r="J49" s="552"/>
      <c r="K49" s="552">
        <f>SUM(K45-K46-K47-K48)</f>
        <v>2116775</v>
      </c>
      <c r="L49" s="552"/>
      <c r="M49" s="552">
        <f>SUM(M45-M46-M47-M48)</f>
        <v>2081030</v>
      </c>
      <c r="N49" s="552"/>
      <c r="O49" s="552">
        <f>SUM(O45-O46-O47-O48)</f>
        <v>1815739</v>
      </c>
      <c r="P49" s="552"/>
      <c r="Q49" s="552">
        <f>SUM(Q45-Q46-Q47-Q48)</f>
        <v>-735039</v>
      </c>
      <c r="R49" s="552"/>
      <c r="S49" s="552">
        <f>SUM(S45-S46-S47-S48)</f>
        <v>6036347</v>
      </c>
      <c r="T49" s="552"/>
      <c r="U49" s="221"/>
      <c r="V49" s="552">
        <f>SUM(V45-V46-V48)</f>
        <v>-756587</v>
      </c>
      <c r="W49" s="552"/>
      <c r="X49" s="552">
        <f>SUM(X45-X46-X47)</f>
        <v>31565</v>
      </c>
      <c r="Y49" s="552"/>
      <c r="Z49" s="552">
        <f>SUM(Z45-Z46)</f>
        <v>262540</v>
      </c>
      <c r="AA49" s="552"/>
      <c r="AB49" s="552">
        <f>SUM(AB45-AB46)</f>
        <v>239968</v>
      </c>
      <c r="AC49" s="552"/>
      <c r="AD49" s="552">
        <f>SUM(AD45-AD46)</f>
        <v>209377</v>
      </c>
      <c r="AE49" s="552"/>
      <c r="AF49" s="552">
        <f>SUM(AF45-AF46)</f>
        <v>30553</v>
      </c>
      <c r="AG49" s="552"/>
      <c r="AH49" s="589">
        <f>SUM(V49:AG49)</f>
        <v>17416</v>
      </c>
      <c r="AI49" s="627"/>
      <c r="AJ49" s="639"/>
      <c r="AK49" s="639"/>
      <c r="AL49" s="639"/>
    </row>
    <row r="50" spans="1:38" s="215" customFormat="1" ht="15" customHeight="1">
      <c r="A50" s="580">
        <v>2030</v>
      </c>
      <c r="B50" s="580"/>
      <c r="C50" s="580"/>
      <c r="D50" s="580"/>
      <c r="E50" s="580"/>
      <c r="F50" s="580"/>
      <c r="G50" s="580"/>
      <c r="H50" s="580"/>
      <c r="I50" s="580"/>
      <c r="J50" s="580"/>
      <c r="K50" s="580"/>
      <c r="L50" s="580"/>
      <c r="M50" s="580"/>
      <c r="N50" s="580"/>
      <c r="O50" s="580"/>
      <c r="P50" s="580"/>
      <c r="Q50" s="580"/>
      <c r="R50" s="580"/>
      <c r="S50" s="580"/>
      <c r="T50" s="580"/>
      <c r="U50" s="580"/>
      <c r="V50" s="580"/>
      <c r="W50" s="580"/>
      <c r="X50" s="580"/>
      <c r="Y50" s="580"/>
      <c r="Z50" s="580"/>
      <c r="AA50" s="580"/>
      <c r="AB50" s="580"/>
      <c r="AC50" s="580"/>
      <c r="AD50" s="580"/>
      <c r="AE50" s="580"/>
      <c r="AF50" s="580"/>
      <c r="AG50" s="580"/>
      <c r="AH50" s="580"/>
      <c r="AI50" s="580"/>
      <c r="AJ50" s="639"/>
      <c r="AK50" s="639"/>
      <c r="AL50" s="639"/>
    </row>
    <row r="51" spans="1:38" s="215" customFormat="1" ht="15" customHeight="1" thickBot="1">
      <c r="A51" s="583" t="s">
        <v>171</v>
      </c>
      <c r="B51" s="583"/>
      <c r="C51" s="583"/>
      <c r="D51" s="583"/>
      <c r="E51" s="583"/>
      <c r="F51" s="217"/>
      <c r="G51" s="571">
        <v>14727456</v>
      </c>
      <c r="H51" s="571"/>
      <c r="I51" s="571">
        <v>4902173</v>
      </c>
      <c r="J51" s="571"/>
      <c r="K51" s="571">
        <v>2276775</v>
      </c>
      <c r="L51" s="571"/>
      <c r="M51" s="571">
        <v>2081030</v>
      </c>
      <c r="N51" s="571"/>
      <c r="O51" s="571">
        <v>1815739</v>
      </c>
      <c r="P51" s="571"/>
      <c r="Q51" s="571">
        <v>264961</v>
      </c>
      <c r="R51" s="571"/>
      <c r="S51" s="571">
        <f t="shared" ref="S51" si="33">S45*1.02</f>
        <v>30261496.68</v>
      </c>
      <c r="T51" s="571"/>
      <c r="U51" s="217"/>
      <c r="V51" s="571">
        <v>1594970</v>
      </c>
      <c r="W51" s="571"/>
      <c r="X51" s="571">
        <v>668565</v>
      </c>
      <c r="Y51" s="571"/>
      <c r="Z51" s="571">
        <v>262540</v>
      </c>
      <c r="AA51" s="571"/>
      <c r="AB51" s="571">
        <v>239968</v>
      </c>
      <c r="AC51" s="571"/>
      <c r="AD51" s="571">
        <v>209377</v>
      </c>
      <c r="AE51" s="571"/>
      <c r="AF51" s="571">
        <v>30553</v>
      </c>
      <c r="AG51" s="571"/>
      <c r="AH51" s="584">
        <f>SUM(V51:AG51)</f>
        <v>3005973</v>
      </c>
      <c r="AI51" s="585"/>
      <c r="AJ51" s="639"/>
      <c r="AK51" s="639"/>
      <c r="AL51" s="639"/>
    </row>
    <row r="52" spans="1:38" s="215" customFormat="1" ht="15" customHeight="1">
      <c r="A52" s="568" t="s">
        <v>191</v>
      </c>
      <c r="B52" s="568"/>
      <c r="C52" s="568"/>
      <c r="D52" s="568"/>
      <c r="E52" s="568"/>
      <c r="F52" s="218"/>
      <c r="G52" s="578">
        <v>18006930</v>
      </c>
      <c r="H52" s="578"/>
      <c r="I52" s="578">
        <v>7386042</v>
      </c>
      <c r="J52" s="578"/>
      <c r="K52" s="578">
        <v>3000000</v>
      </c>
      <c r="L52" s="578"/>
      <c r="M52" s="579">
        <v>1422450</v>
      </c>
      <c r="N52" s="579"/>
      <c r="O52" s="578">
        <v>0</v>
      </c>
      <c r="P52" s="578"/>
      <c r="Q52" s="578">
        <v>0</v>
      </c>
      <c r="R52" s="578"/>
      <c r="S52" s="579">
        <f>SUM(G52:R52)</f>
        <v>29815422</v>
      </c>
      <c r="T52" s="586"/>
      <c r="U52" s="218"/>
      <c r="V52" s="578">
        <v>1600556</v>
      </c>
      <c r="W52" s="578"/>
      <c r="X52" s="578">
        <v>0</v>
      </c>
      <c r="Y52" s="578"/>
      <c r="Z52" s="578">
        <v>0</v>
      </c>
      <c r="AA52" s="578"/>
      <c r="AB52" s="579">
        <v>0</v>
      </c>
      <c r="AC52" s="579"/>
      <c r="AD52" s="578">
        <v>0</v>
      </c>
      <c r="AE52" s="578"/>
      <c r="AF52" s="578">
        <v>0</v>
      </c>
      <c r="AG52" s="578"/>
      <c r="AH52" s="579">
        <f>SUM(V52:AG52)</f>
        <v>1600556</v>
      </c>
      <c r="AI52" s="586"/>
      <c r="AJ52" s="639"/>
      <c r="AK52" s="639"/>
      <c r="AL52" s="639"/>
    </row>
    <row r="53" spans="1:38" s="215" customFormat="1" ht="15" customHeight="1">
      <c r="A53" s="543" t="s">
        <v>192</v>
      </c>
      <c r="B53" s="543"/>
      <c r="C53" s="543"/>
      <c r="D53" s="543"/>
      <c r="E53" s="543"/>
      <c r="F53" s="313"/>
      <c r="G53" s="540">
        <v>350000</v>
      </c>
      <c r="H53" s="540"/>
      <c r="I53" s="540">
        <v>0</v>
      </c>
      <c r="J53" s="540"/>
      <c r="K53" s="540">
        <v>0</v>
      </c>
      <c r="L53" s="540"/>
      <c r="M53" s="542">
        <v>0</v>
      </c>
      <c r="N53" s="542"/>
      <c r="O53" s="540">
        <v>0</v>
      </c>
      <c r="P53" s="540"/>
      <c r="Q53" s="540">
        <v>0</v>
      </c>
      <c r="R53" s="540"/>
      <c r="S53" s="542">
        <f>SUM(G53:R53)</f>
        <v>350000</v>
      </c>
      <c r="T53" s="567"/>
      <c r="U53" s="313"/>
      <c r="V53" s="540">
        <v>0</v>
      </c>
      <c r="W53" s="540"/>
      <c r="X53" s="540">
        <v>0</v>
      </c>
      <c r="Y53" s="540"/>
      <c r="Z53" s="540">
        <v>0</v>
      </c>
      <c r="AA53" s="540"/>
      <c r="AB53" s="574">
        <v>0</v>
      </c>
      <c r="AC53" s="574"/>
      <c r="AD53" s="540">
        <v>0</v>
      </c>
      <c r="AE53" s="540"/>
      <c r="AF53" s="540">
        <v>0</v>
      </c>
      <c r="AG53" s="540"/>
      <c r="AH53" s="542">
        <f>SUM(V53:AG53)</f>
        <v>0</v>
      </c>
      <c r="AI53" s="567"/>
      <c r="AJ53" s="639"/>
      <c r="AK53" s="639"/>
      <c r="AL53" s="639"/>
    </row>
    <row r="54" spans="1:38" s="215" customFormat="1" ht="15" customHeight="1">
      <c r="A54" s="541" t="s">
        <v>195</v>
      </c>
      <c r="B54" s="541"/>
      <c r="C54" s="541"/>
      <c r="D54" s="541"/>
      <c r="E54" s="541"/>
      <c r="F54" s="219"/>
      <c r="G54" s="540">
        <v>240000</v>
      </c>
      <c r="H54" s="540"/>
      <c r="I54" s="540">
        <v>0</v>
      </c>
      <c r="J54" s="540"/>
      <c r="K54" s="540">
        <v>0</v>
      </c>
      <c r="L54" s="540"/>
      <c r="M54" s="542">
        <v>0</v>
      </c>
      <c r="N54" s="542"/>
      <c r="O54" s="540">
        <v>0</v>
      </c>
      <c r="P54" s="540"/>
      <c r="Q54" s="540">
        <v>0</v>
      </c>
      <c r="R54" s="540"/>
      <c r="S54" s="542">
        <f>SUM(G54:R54)</f>
        <v>240000</v>
      </c>
      <c r="T54" s="567"/>
      <c r="U54" s="219"/>
      <c r="V54" s="540">
        <v>26000</v>
      </c>
      <c r="W54" s="540"/>
      <c r="X54" s="540">
        <v>0</v>
      </c>
      <c r="Y54" s="540"/>
      <c r="Z54" s="540">
        <v>0</v>
      </c>
      <c r="AA54" s="540"/>
      <c r="AB54" s="542">
        <v>0</v>
      </c>
      <c r="AC54" s="542"/>
      <c r="AD54" s="540">
        <v>0</v>
      </c>
      <c r="AE54" s="540"/>
      <c r="AF54" s="540">
        <v>0</v>
      </c>
      <c r="AG54" s="540"/>
      <c r="AH54" s="542">
        <f>SUM(V54:AG54)</f>
        <v>26000</v>
      </c>
      <c r="AI54" s="567"/>
      <c r="AJ54" s="639"/>
      <c r="AK54" s="639"/>
      <c r="AL54" s="639"/>
    </row>
    <row r="55" spans="1:38" s="215" customFormat="1" ht="15" customHeight="1">
      <c r="A55" s="573" t="s">
        <v>194</v>
      </c>
      <c r="B55" s="573"/>
      <c r="C55" s="573"/>
      <c r="D55" s="573"/>
      <c r="E55" s="573"/>
      <c r="F55" s="222"/>
      <c r="G55" s="572">
        <f>SUM(G51-G52-G53-G54)</f>
        <v>-3869474</v>
      </c>
      <c r="H55" s="572"/>
      <c r="I55" s="572">
        <f>SUM(I51-I52)</f>
        <v>-2483869</v>
      </c>
      <c r="J55" s="572"/>
      <c r="K55" s="572">
        <f>SUM(K51-K52)</f>
        <v>-723225</v>
      </c>
      <c r="L55" s="572"/>
      <c r="M55" s="552">
        <f>SUM(M51-M52)</f>
        <v>658580</v>
      </c>
      <c r="N55" s="552"/>
      <c r="O55" s="552">
        <f>SUM(O51-O52)</f>
        <v>1815739</v>
      </c>
      <c r="P55" s="552"/>
      <c r="Q55" s="552">
        <f>SUM(Q51-Q52)</f>
        <v>264961</v>
      </c>
      <c r="R55" s="552"/>
      <c r="S55" s="589">
        <f>SUM(G55:R55)</f>
        <v>-4337288</v>
      </c>
      <c r="T55" s="627"/>
      <c r="U55" s="221"/>
      <c r="V55" s="552">
        <f>SUM(V51-V52-V53-V54)</f>
        <v>-31586</v>
      </c>
      <c r="W55" s="552"/>
      <c r="X55" s="572">
        <f>SUM(X51-X52-X53-X54)</f>
        <v>668565</v>
      </c>
      <c r="Y55" s="572"/>
      <c r="Z55" s="552">
        <f>SUM(Z51-Z52-Z53-Z54)</f>
        <v>262540</v>
      </c>
      <c r="AA55" s="552"/>
      <c r="AB55" s="552">
        <f>SUM(AB51-AB52-AB53-AB54)</f>
        <v>239968</v>
      </c>
      <c r="AC55" s="552"/>
      <c r="AD55" s="572">
        <f>SUM(AD51-AD52-AD53-AD54)</f>
        <v>209377</v>
      </c>
      <c r="AE55" s="572"/>
      <c r="AF55" s="572">
        <f>SUM(AF51-AF52-AF53-AF54)</f>
        <v>30553</v>
      </c>
      <c r="AG55" s="572"/>
      <c r="AH55" s="589">
        <f>SUM(V55:AG55)</f>
        <v>1379417</v>
      </c>
      <c r="AI55" s="627"/>
      <c r="AJ55" s="639"/>
      <c r="AK55" s="639"/>
      <c r="AL55" s="639"/>
    </row>
    <row r="56" spans="1:38" s="215" customFormat="1" ht="15" customHeight="1">
      <c r="A56" s="580">
        <v>2031</v>
      </c>
      <c r="B56" s="580"/>
      <c r="C56" s="580"/>
      <c r="D56" s="580"/>
      <c r="E56" s="580"/>
      <c r="F56" s="580"/>
      <c r="G56" s="580"/>
      <c r="H56" s="580"/>
      <c r="I56" s="580"/>
      <c r="J56" s="580"/>
      <c r="K56" s="580"/>
      <c r="L56" s="580"/>
      <c r="M56" s="580"/>
      <c r="N56" s="580"/>
      <c r="O56" s="580"/>
      <c r="P56" s="580"/>
      <c r="Q56" s="580"/>
      <c r="R56" s="580"/>
      <c r="S56" s="580"/>
      <c r="T56" s="580"/>
      <c r="U56" s="580"/>
      <c r="V56" s="580"/>
      <c r="W56" s="580"/>
      <c r="X56" s="580"/>
      <c r="Y56" s="580"/>
      <c r="Z56" s="580"/>
      <c r="AA56" s="580"/>
      <c r="AB56" s="580"/>
      <c r="AC56" s="580"/>
      <c r="AD56" s="580"/>
      <c r="AE56" s="580"/>
      <c r="AF56" s="580"/>
      <c r="AG56" s="580"/>
      <c r="AH56" s="580"/>
      <c r="AI56" s="580"/>
      <c r="AJ56" s="639"/>
      <c r="AK56" s="639"/>
      <c r="AL56" s="639"/>
    </row>
    <row r="57" spans="1:38" s="215" customFormat="1" ht="15" customHeight="1" thickBot="1">
      <c r="A57" s="583" t="s">
        <v>171</v>
      </c>
      <c r="B57" s="583"/>
      <c r="C57" s="583"/>
      <c r="D57" s="583"/>
      <c r="E57" s="583"/>
      <c r="F57" s="217"/>
      <c r="G57" s="571">
        <f>G45</f>
        <v>14891456</v>
      </c>
      <c r="H57" s="571"/>
      <c r="I57" s="571">
        <f t="shared" ref="I57" si="34">I51</f>
        <v>4902173</v>
      </c>
      <c r="J57" s="571"/>
      <c r="K57" s="571">
        <f t="shared" ref="K57" si="35">K51</f>
        <v>2276775</v>
      </c>
      <c r="L57" s="571"/>
      <c r="M57" s="571">
        <f t="shared" ref="M57" si="36">M51</f>
        <v>2081030</v>
      </c>
      <c r="N57" s="571"/>
      <c r="O57" s="571">
        <f t="shared" ref="O57" si="37">O51</f>
        <v>1815739</v>
      </c>
      <c r="P57" s="571"/>
      <c r="Q57" s="571">
        <f t="shared" ref="Q57" si="38">Q51</f>
        <v>264961</v>
      </c>
      <c r="R57" s="571"/>
      <c r="S57" s="571">
        <f>SUM(G57:R57)</f>
        <v>26232134</v>
      </c>
      <c r="T57" s="571"/>
      <c r="U57" s="217"/>
      <c r="V57" s="571">
        <v>1594970</v>
      </c>
      <c r="W57" s="571"/>
      <c r="X57" s="571">
        <v>668565</v>
      </c>
      <c r="Y57" s="571"/>
      <c r="Z57" s="571">
        <v>262540</v>
      </c>
      <c r="AA57" s="571"/>
      <c r="AB57" s="571">
        <v>239968</v>
      </c>
      <c r="AC57" s="571"/>
      <c r="AD57" s="571">
        <v>209377</v>
      </c>
      <c r="AE57" s="571"/>
      <c r="AF57" s="571">
        <v>30553</v>
      </c>
      <c r="AG57" s="571"/>
      <c r="AH57" s="584">
        <f>SUM(V57:AG57)</f>
        <v>3005973</v>
      </c>
      <c r="AI57" s="585"/>
      <c r="AJ57" s="639"/>
      <c r="AK57" s="639"/>
      <c r="AL57" s="639"/>
    </row>
    <row r="58" spans="1:38" s="215" customFormat="1" ht="15" customHeight="1">
      <c r="A58" s="568" t="s">
        <v>191</v>
      </c>
      <c r="B58" s="568"/>
      <c r="C58" s="568"/>
      <c r="D58" s="568"/>
      <c r="E58" s="568"/>
      <c r="F58" s="339"/>
      <c r="G58" s="569"/>
      <c r="H58" s="570"/>
      <c r="I58" s="569"/>
      <c r="J58" s="570"/>
      <c r="K58" s="569"/>
      <c r="L58" s="570"/>
      <c r="M58" s="569"/>
      <c r="N58" s="570"/>
      <c r="O58" s="569"/>
      <c r="P58" s="570"/>
      <c r="Q58" s="569"/>
      <c r="R58" s="570"/>
      <c r="S58" s="569"/>
      <c r="T58" s="630"/>
      <c r="U58" s="339"/>
      <c r="V58" s="569">
        <v>3005970</v>
      </c>
      <c r="W58" s="570"/>
      <c r="X58" s="569"/>
      <c r="Y58" s="570"/>
      <c r="Z58" s="631"/>
      <c r="AA58" s="632"/>
      <c r="AB58" s="569"/>
      <c r="AC58" s="570"/>
      <c r="AD58" s="569"/>
      <c r="AE58" s="570"/>
      <c r="AF58" s="569"/>
      <c r="AG58" s="570"/>
      <c r="AH58" s="569"/>
      <c r="AI58" s="630"/>
      <c r="AJ58" s="639"/>
      <c r="AK58" s="639"/>
      <c r="AL58" s="639"/>
    </row>
    <row r="59" spans="1:38" s="215" customFormat="1" ht="15" customHeight="1">
      <c r="A59" s="543" t="s">
        <v>192</v>
      </c>
      <c r="B59" s="543"/>
      <c r="C59" s="543"/>
      <c r="D59" s="543"/>
      <c r="E59" s="543"/>
      <c r="F59" s="313"/>
      <c r="G59" s="540">
        <v>350000</v>
      </c>
      <c r="H59" s="540"/>
      <c r="I59" s="540">
        <v>0</v>
      </c>
      <c r="J59" s="540"/>
      <c r="K59" s="540">
        <v>0</v>
      </c>
      <c r="L59" s="540"/>
      <c r="M59" s="542">
        <v>0</v>
      </c>
      <c r="N59" s="542"/>
      <c r="O59" s="540">
        <v>0</v>
      </c>
      <c r="P59" s="540"/>
      <c r="Q59" s="540">
        <v>0</v>
      </c>
      <c r="R59" s="540"/>
      <c r="S59" s="542">
        <f>SUM(G59:P59)</f>
        <v>350000</v>
      </c>
      <c r="T59" s="567"/>
      <c r="U59" s="313"/>
      <c r="V59" s="540"/>
      <c r="W59" s="540"/>
      <c r="X59" s="540">
        <v>0</v>
      </c>
      <c r="Y59" s="540"/>
      <c r="Z59" s="540">
        <v>0</v>
      </c>
      <c r="AA59" s="540"/>
      <c r="AB59" s="574">
        <v>0</v>
      </c>
      <c r="AC59" s="574"/>
      <c r="AD59" s="540">
        <v>0</v>
      </c>
      <c r="AE59" s="540"/>
      <c r="AF59" s="540">
        <v>0</v>
      </c>
      <c r="AG59" s="540"/>
      <c r="AH59" s="542">
        <f>SUM(V59:AG59)</f>
        <v>0</v>
      </c>
      <c r="AI59" s="567"/>
      <c r="AJ59" s="639"/>
      <c r="AK59" s="639"/>
      <c r="AL59" s="639"/>
    </row>
    <row r="60" spans="1:38" s="215" customFormat="1" ht="15" customHeight="1">
      <c r="A60" s="541" t="s">
        <v>195</v>
      </c>
      <c r="B60" s="541"/>
      <c r="C60" s="541"/>
      <c r="D60" s="541"/>
      <c r="E60" s="541"/>
      <c r="F60" s="219"/>
      <c r="G60" s="540">
        <v>240000</v>
      </c>
      <c r="H60" s="540"/>
      <c r="I60" s="540">
        <v>0</v>
      </c>
      <c r="J60" s="540"/>
      <c r="K60" s="540">
        <v>0</v>
      </c>
      <c r="L60" s="540"/>
      <c r="M60" s="542">
        <v>0</v>
      </c>
      <c r="N60" s="542"/>
      <c r="O60" s="540">
        <v>0</v>
      </c>
      <c r="P60" s="540"/>
      <c r="Q60" s="540">
        <v>0</v>
      </c>
      <c r="R60" s="540"/>
      <c r="S60" s="542">
        <f>SUM(G60:P60)</f>
        <v>240000</v>
      </c>
      <c r="T60" s="567"/>
      <c r="U60" s="219"/>
      <c r="V60" s="540">
        <v>26000</v>
      </c>
      <c r="W60" s="540"/>
      <c r="X60" s="540">
        <v>0</v>
      </c>
      <c r="Y60" s="540"/>
      <c r="Z60" s="540">
        <v>0</v>
      </c>
      <c r="AA60" s="540"/>
      <c r="AB60" s="542">
        <v>0</v>
      </c>
      <c r="AC60" s="542"/>
      <c r="AD60" s="540">
        <v>0</v>
      </c>
      <c r="AE60" s="540"/>
      <c r="AF60" s="540">
        <v>0</v>
      </c>
      <c r="AG60" s="540"/>
      <c r="AH60" s="542">
        <f>SUM(V60:AG60)</f>
        <v>26000</v>
      </c>
      <c r="AI60" s="567"/>
      <c r="AJ60" s="639"/>
      <c r="AK60" s="639"/>
      <c r="AL60" s="639"/>
    </row>
    <row r="61" spans="1:38" s="215" customFormat="1" ht="15" customHeight="1">
      <c r="A61" s="573" t="s">
        <v>194</v>
      </c>
      <c r="B61" s="573"/>
      <c r="C61" s="573"/>
      <c r="D61" s="573"/>
      <c r="E61" s="573"/>
      <c r="F61" s="222"/>
      <c r="G61" s="552">
        <f>SUM(G57-G59-G60)</f>
        <v>14301456</v>
      </c>
      <c r="H61" s="552"/>
      <c r="I61" s="552">
        <f>I57</f>
        <v>4902173</v>
      </c>
      <c r="J61" s="552"/>
      <c r="K61" s="552">
        <f>K57</f>
        <v>2276775</v>
      </c>
      <c r="L61" s="552"/>
      <c r="M61" s="552">
        <f>M57</f>
        <v>2081030</v>
      </c>
      <c r="N61" s="552"/>
      <c r="O61" s="552">
        <f>O57</f>
        <v>1815739</v>
      </c>
      <c r="P61" s="552"/>
      <c r="Q61" s="552">
        <f>Q57</f>
        <v>264961</v>
      </c>
      <c r="R61" s="552"/>
      <c r="S61" s="589">
        <f>SUM(G61:R61)</f>
        <v>25642134</v>
      </c>
      <c r="T61" s="627"/>
      <c r="U61" s="221"/>
      <c r="V61" s="552">
        <f>SUM(V57-V58-V59-V60)</f>
        <v>-1437000</v>
      </c>
      <c r="W61" s="552"/>
      <c r="X61" s="552">
        <f>SUM(X57-X59-X60)</f>
        <v>668565</v>
      </c>
      <c r="Y61" s="552"/>
      <c r="Z61" s="552">
        <f>SUM(Z57-Z59-Z60)</f>
        <v>262540</v>
      </c>
      <c r="AA61" s="552"/>
      <c r="AB61" s="552">
        <f>SUM(AB57-AB59-AB60)</f>
        <v>239968</v>
      </c>
      <c r="AC61" s="552"/>
      <c r="AD61" s="552">
        <f>SUM(AD57-AD59-AD60)</f>
        <v>209377</v>
      </c>
      <c r="AE61" s="552"/>
      <c r="AF61" s="552">
        <f>SUM(AF57-AF59-AF60)</f>
        <v>30553</v>
      </c>
      <c r="AG61" s="552"/>
      <c r="AH61" s="589">
        <f>SUM(V61:AG61)</f>
        <v>-25997</v>
      </c>
      <c r="AI61" s="627"/>
      <c r="AJ61" s="639"/>
      <c r="AK61" s="639"/>
      <c r="AL61" s="639"/>
    </row>
    <row r="62" spans="1:38" s="215" customFormat="1" ht="15" customHeight="1">
      <c r="A62" s="580">
        <v>2032</v>
      </c>
      <c r="B62" s="580"/>
      <c r="C62" s="580"/>
      <c r="D62" s="580"/>
      <c r="E62" s="580"/>
      <c r="F62" s="580"/>
      <c r="G62" s="580"/>
      <c r="H62" s="580"/>
      <c r="I62" s="580"/>
      <c r="J62" s="580"/>
      <c r="K62" s="580"/>
      <c r="L62" s="580"/>
      <c r="M62" s="580"/>
      <c r="N62" s="580"/>
      <c r="O62" s="580"/>
      <c r="P62" s="580"/>
      <c r="Q62" s="580"/>
      <c r="R62" s="580"/>
      <c r="S62" s="580"/>
      <c r="T62" s="580"/>
      <c r="U62" s="580"/>
      <c r="V62" s="580"/>
      <c r="W62" s="580"/>
      <c r="X62" s="580"/>
      <c r="Y62" s="580"/>
      <c r="Z62" s="580"/>
      <c r="AA62" s="580"/>
      <c r="AB62" s="580"/>
      <c r="AC62" s="580"/>
      <c r="AD62" s="580"/>
      <c r="AE62" s="580"/>
      <c r="AF62" s="580"/>
      <c r="AG62" s="580"/>
      <c r="AH62" s="580"/>
      <c r="AI62" s="580"/>
      <c r="AJ62" s="639"/>
      <c r="AK62" s="639"/>
      <c r="AL62" s="639"/>
    </row>
    <row r="63" spans="1:38" s="215" customFormat="1" ht="15" customHeight="1" thickBot="1">
      <c r="A63" s="583" t="s">
        <v>171</v>
      </c>
      <c r="B63" s="583"/>
      <c r="C63" s="583"/>
      <c r="D63" s="583"/>
      <c r="E63" s="583"/>
      <c r="F63" s="217"/>
      <c r="G63" s="571">
        <f>G45</f>
        <v>14891456</v>
      </c>
      <c r="H63" s="571"/>
      <c r="I63" s="571">
        <f t="shared" ref="I63" si="39">I57</f>
        <v>4902173</v>
      </c>
      <c r="J63" s="571"/>
      <c r="K63" s="571">
        <f t="shared" ref="K63" si="40">K57</f>
        <v>2276775</v>
      </c>
      <c r="L63" s="571"/>
      <c r="M63" s="571">
        <f t="shared" ref="M63" si="41">M57</f>
        <v>2081030</v>
      </c>
      <c r="N63" s="571"/>
      <c r="O63" s="571">
        <f t="shared" ref="O63" si="42">O57</f>
        <v>1815739</v>
      </c>
      <c r="P63" s="571"/>
      <c r="Q63" s="571">
        <f t="shared" ref="Q63" si="43">Q57</f>
        <v>264961</v>
      </c>
      <c r="R63" s="571"/>
      <c r="S63" s="571">
        <f>SUM(G63:R63)</f>
        <v>26232134</v>
      </c>
      <c r="T63" s="571"/>
      <c r="U63" s="217"/>
      <c r="V63" s="571">
        <v>1594970</v>
      </c>
      <c r="W63" s="571"/>
      <c r="X63" s="571">
        <v>668565</v>
      </c>
      <c r="Y63" s="571"/>
      <c r="Z63" s="571">
        <v>262540</v>
      </c>
      <c r="AA63" s="571"/>
      <c r="AB63" s="571">
        <v>239968</v>
      </c>
      <c r="AC63" s="571"/>
      <c r="AD63" s="571">
        <v>209377</v>
      </c>
      <c r="AE63" s="571"/>
      <c r="AF63" s="571">
        <v>30553</v>
      </c>
      <c r="AG63" s="571"/>
      <c r="AH63" s="584">
        <f>SUM(V63:AG63)</f>
        <v>3005973</v>
      </c>
      <c r="AI63" s="585"/>
      <c r="AJ63" s="639"/>
      <c r="AK63" s="639"/>
      <c r="AL63" s="639"/>
    </row>
    <row r="64" spans="1:38" s="215" customFormat="1" ht="15" customHeight="1">
      <c r="A64" s="543" t="s">
        <v>192</v>
      </c>
      <c r="B64" s="543"/>
      <c r="C64" s="543"/>
      <c r="D64" s="543"/>
      <c r="E64" s="543"/>
      <c r="F64" s="313"/>
      <c r="G64" s="540">
        <v>350000</v>
      </c>
      <c r="H64" s="540"/>
      <c r="I64" s="540">
        <v>0</v>
      </c>
      <c r="J64" s="540"/>
      <c r="K64" s="540">
        <v>0</v>
      </c>
      <c r="L64" s="540"/>
      <c r="M64" s="542">
        <v>0</v>
      </c>
      <c r="N64" s="542"/>
      <c r="O64" s="540">
        <v>0</v>
      </c>
      <c r="P64" s="540"/>
      <c r="Q64" s="540">
        <v>0</v>
      </c>
      <c r="R64" s="540"/>
      <c r="S64" s="542">
        <f>SUM(G64:P64)</f>
        <v>350000</v>
      </c>
      <c r="T64" s="567"/>
      <c r="U64" s="340"/>
      <c r="V64" s="540">
        <f>V63*U64</f>
        <v>0</v>
      </c>
      <c r="W64" s="540"/>
      <c r="X64" s="540">
        <v>0</v>
      </c>
      <c r="Y64" s="540"/>
      <c r="Z64" s="540">
        <v>0</v>
      </c>
      <c r="AA64" s="540"/>
      <c r="AB64" s="574">
        <v>0</v>
      </c>
      <c r="AC64" s="574"/>
      <c r="AD64" s="540">
        <v>0</v>
      </c>
      <c r="AE64" s="540"/>
      <c r="AF64" s="540">
        <v>0</v>
      </c>
      <c r="AG64" s="540"/>
      <c r="AH64" s="542">
        <f>SUM(V64:AG64)</f>
        <v>0</v>
      </c>
      <c r="AI64" s="567"/>
      <c r="AJ64" s="639"/>
      <c r="AK64" s="639"/>
      <c r="AL64" s="639"/>
    </row>
    <row r="65" spans="1:38" s="215" customFormat="1" ht="15" customHeight="1">
      <c r="A65" s="541" t="s">
        <v>195</v>
      </c>
      <c r="B65" s="541"/>
      <c r="C65" s="541"/>
      <c r="D65" s="541"/>
      <c r="E65" s="541"/>
      <c r="F65" s="219"/>
      <c r="G65" s="540">
        <v>240000</v>
      </c>
      <c r="H65" s="540"/>
      <c r="I65" s="540">
        <v>0</v>
      </c>
      <c r="J65" s="540"/>
      <c r="K65" s="540">
        <v>0</v>
      </c>
      <c r="L65" s="540"/>
      <c r="M65" s="542">
        <v>0</v>
      </c>
      <c r="N65" s="542"/>
      <c r="O65" s="540">
        <v>0</v>
      </c>
      <c r="P65" s="540"/>
      <c r="Q65" s="540">
        <v>0</v>
      </c>
      <c r="R65" s="540"/>
      <c r="S65" s="542">
        <f>SUM(G65:P65)</f>
        <v>240000</v>
      </c>
      <c r="T65" s="567"/>
      <c r="U65" s="219"/>
      <c r="V65" s="540">
        <v>26000</v>
      </c>
      <c r="W65" s="540"/>
      <c r="X65" s="540">
        <v>0</v>
      </c>
      <c r="Y65" s="540"/>
      <c r="Z65" s="540">
        <v>0</v>
      </c>
      <c r="AA65" s="540"/>
      <c r="AB65" s="542">
        <v>0</v>
      </c>
      <c r="AC65" s="542"/>
      <c r="AD65" s="540">
        <v>0</v>
      </c>
      <c r="AE65" s="540"/>
      <c r="AF65" s="540">
        <v>0</v>
      </c>
      <c r="AG65" s="540"/>
      <c r="AH65" s="542">
        <f>SUM(V65:AG65)</f>
        <v>26000</v>
      </c>
      <c r="AI65" s="567"/>
      <c r="AJ65" s="639"/>
      <c r="AK65" s="639"/>
      <c r="AL65" s="639"/>
    </row>
    <row r="66" spans="1:38" s="215" customFormat="1" ht="15" customHeight="1">
      <c r="A66" s="573" t="s">
        <v>173</v>
      </c>
      <c r="B66" s="573"/>
      <c r="C66" s="573"/>
      <c r="D66" s="573"/>
      <c r="E66" s="573"/>
      <c r="F66" s="222"/>
      <c r="G66" s="552">
        <f>SUM(G63-G64-G65)</f>
        <v>14301456</v>
      </c>
      <c r="H66" s="552"/>
      <c r="I66" s="552">
        <f>I63</f>
        <v>4902173</v>
      </c>
      <c r="J66" s="552"/>
      <c r="K66" s="552">
        <f>K63</f>
        <v>2276775</v>
      </c>
      <c r="L66" s="552"/>
      <c r="M66" s="552">
        <f>M63</f>
        <v>2081030</v>
      </c>
      <c r="N66" s="552"/>
      <c r="O66" s="552">
        <f>O63</f>
        <v>1815739</v>
      </c>
      <c r="P66" s="552"/>
      <c r="Q66" s="552">
        <f>Q63</f>
        <v>264961</v>
      </c>
      <c r="R66" s="552"/>
      <c r="S66" s="589">
        <f>SUM(G66:R66)</f>
        <v>25642134</v>
      </c>
      <c r="T66" s="627"/>
      <c r="U66" s="221"/>
      <c r="V66" s="552">
        <f>SUM(V63-V64-V65)</f>
        <v>1568970</v>
      </c>
      <c r="W66" s="552"/>
      <c r="X66" s="552">
        <f>SUM(X63-X64-X65)</f>
        <v>668565</v>
      </c>
      <c r="Y66" s="552"/>
      <c r="Z66" s="552">
        <f>SUM(Z63-Z64-Z65)</f>
        <v>262540</v>
      </c>
      <c r="AA66" s="552"/>
      <c r="AB66" s="552">
        <f>SUM(AB63-AB64-AB65)</f>
        <v>239968</v>
      </c>
      <c r="AC66" s="552"/>
      <c r="AD66" s="552">
        <f>SUM(AD63-AD64-AD65)</f>
        <v>209377</v>
      </c>
      <c r="AE66" s="552"/>
      <c r="AF66" s="552">
        <f>SUM(AF63-AF64-AF65)</f>
        <v>30553</v>
      </c>
      <c r="AG66" s="552"/>
      <c r="AH66" s="589">
        <f>SUM(V66:AG66)</f>
        <v>2979973</v>
      </c>
      <c r="AI66" s="627"/>
      <c r="AJ66" s="639"/>
      <c r="AK66" s="639"/>
      <c r="AL66" s="639"/>
    </row>
    <row r="67" spans="1:38" s="215" customFormat="1" ht="15" customHeight="1">
      <c r="A67" s="646" t="s">
        <v>179</v>
      </c>
      <c r="B67" s="646"/>
      <c r="C67" s="646"/>
      <c r="D67" s="646"/>
      <c r="E67" s="646"/>
      <c r="F67" s="646"/>
      <c r="G67" s="640">
        <f>G61+G66</f>
        <v>28602912</v>
      </c>
      <c r="H67" s="641"/>
      <c r="I67" s="640">
        <f>I61+I66</f>
        <v>9804346</v>
      </c>
      <c r="J67" s="641"/>
      <c r="K67" s="640">
        <f>K61+K66</f>
        <v>4553550</v>
      </c>
      <c r="L67" s="641"/>
      <c r="M67" s="640">
        <f>M61+M66</f>
        <v>4162060</v>
      </c>
      <c r="N67" s="641"/>
      <c r="O67" s="640">
        <f>O61+O66</f>
        <v>3631478</v>
      </c>
      <c r="P67" s="641"/>
      <c r="Q67" s="640">
        <f>Q61+Q66</f>
        <v>529922</v>
      </c>
      <c r="R67" s="641"/>
      <c r="S67" s="640">
        <f>S43+S49+S55+S61+S66</f>
        <v>53225227</v>
      </c>
      <c r="T67" s="641"/>
      <c r="U67" s="223"/>
      <c r="V67" s="640">
        <f>V61+V66</f>
        <v>131970</v>
      </c>
      <c r="W67" s="641"/>
      <c r="X67" s="640">
        <f>X61+X66</f>
        <v>1337130</v>
      </c>
      <c r="Y67" s="641"/>
      <c r="Z67" s="640">
        <f>Z61+Z66</f>
        <v>525080</v>
      </c>
      <c r="AA67" s="641"/>
      <c r="AB67" s="640">
        <f>AB61+AB66</f>
        <v>479936</v>
      </c>
      <c r="AC67" s="641"/>
      <c r="AD67" s="640">
        <f>AD61+AD66</f>
        <v>418754</v>
      </c>
      <c r="AE67" s="641"/>
      <c r="AF67" s="640">
        <f>AF61+AF66</f>
        <v>61106</v>
      </c>
      <c r="AG67" s="641"/>
      <c r="AH67" s="640">
        <f>AH43+AH49+AH55+AH61+AH66</f>
        <v>4422517</v>
      </c>
      <c r="AI67" s="641"/>
      <c r="AJ67" s="224"/>
      <c r="AK67" s="224"/>
    </row>
    <row r="68" spans="1:38" ht="15" customHeight="1">
      <c r="A68" s="214"/>
      <c r="B68" s="214"/>
      <c r="C68" s="214"/>
      <c r="D68" s="214"/>
      <c r="E68" s="214"/>
      <c r="F68" s="214"/>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row>
    <row r="69" spans="1:38" ht="15" customHeight="1">
      <c r="A69" s="590" t="s">
        <v>196</v>
      </c>
      <c r="B69" s="590"/>
      <c r="C69" s="590"/>
      <c r="D69" s="590"/>
      <c r="E69" s="590"/>
      <c r="F69" s="590"/>
      <c r="G69" s="590"/>
      <c r="H69" s="590"/>
      <c r="I69" s="590"/>
      <c r="J69" s="590"/>
      <c r="K69" s="590"/>
      <c r="L69" s="590"/>
      <c r="M69" s="590"/>
      <c r="N69" s="590"/>
      <c r="O69" s="590"/>
      <c r="P69" s="590"/>
      <c r="Q69" s="590"/>
      <c r="R69" s="590"/>
      <c r="S69" s="590"/>
      <c r="T69" s="590"/>
      <c r="U69" s="590"/>
      <c r="V69" s="590"/>
      <c r="W69" s="590"/>
      <c r="X69" s="590"/>
      <c r="Y69" s="590"/>
      <c r="Z69" s="590"/>
      <c r="AA69" s="590"/>
      <c r="AB69" s="590"/>
      <c r="AC69" s="590"/>
      <c r="AD69" s="314"/>
      <c r="AE69" s="314"/>
    </row>
    <row r="70" spans="1:38" ht="15" customHeight="1">
      <c r="A70" s="642" t="s">
        <v>197</v>
      </c>
      <c r="B70" s="642"/>
      <c r="C70" s="642"/>
      <c r="D70" s="642"/>
      <c r="E70" s="642"/>
      <c r="F70" s="642"/>
      <c r="G70" s="642"/>
      <c r="H70" s="642"/>
      <c r="I70" s="642"/>
      <c r="J70" s="642"/>
      <c r="K70" s="642"/>
      <c r="L70" s="642"/>
      <c r="M70" s="642"/>
      <c r="N70" s="642"/>
      <c r="O70" s="642"/>
      <c r="P70" s="642"/>
      <c r="Q70" s="642"/>
      <c r="R70" s="642"/>
      <c r="S70" s="642"/>
      <c r="T70" s="642"/>
      <c r="U70" s="642"/>
      <c r="V70" s="642"/>
      <c r="W70" s="642"/>
      <c r="X70" s="642"/>
      <c r="Y70" s="642"/>
      <c r="Z70" s="642"/>
      <c r="AA70" s="642"/>
      <c r="AB70" s="642"/>
      <c r="AC70" s="642"/>
      <c r="AD70" s="315"/>
      <c r="AE70" s="315"/>
    </row>
    <row r="71" spans="1:38" ht="15" customHeight="1">
      <c r="A71" s="553" t="s">
        <v>198</v>
      </c>
      <c r="B71" s="553"/>
      <c r="C71" s="553"/>
      <c r="D71" s="553"/>
      <c r="E71" s="553"/>
      <c r="F71" s="553"/>
      <c r="G71" s="553"/>
      <c r="H71" s="553"/>
      <c r="I71" s="553"/>
      <c r="J71" s="553"/>
      <c r="K71" s="553"/>
      <c r="L71" s="553"/>
      <c r="M71" s="553"/>
      <c r="N71" s="553"/>
      <c r="O71" s="553"/>
      <c r="P71" s="643" t="s">
        <v>199</v>
      </c>
      <c r="Q71" s="643"/>
      <c r="R71" s="643"/>
      <c r="S71" s="644" t="s">
        <v>200</v>
      </c>
      <c r="T71" s="644"/>
      <c r="U71" s="644"/>
      <c r="V71" s="644"/>
      <c r="W71" s="644"/>
      <c r="X71" s="644"/>
      <c r="Y71" s="644"/>
      <c r="Z71" s="644"/>
      <c r="AA71" s="644"/>
      <c r="AB71" s="644"/>
      <c r="AC71" s="644"/>
      <c r="AD71" s="225"/>
      <c r="AE71" s="225"/>
    </row>
    <row r="72" spans="1:38" ht="15" customHeight="1">
      <c r="A72" s="556" t="s">
        <v>201</v>
      </c>
      <c r="B72" s="556"/>
      <c r="C72" s="556"/>
      <c r="D72" s="556"/>
      <c r="E72" s="556"/>
      <c r="F72" s="556"/>
      <c r="G72" s="556"/>
      <c r="H72" s="556"/>
      <c r="I72" s="556"/>
      <c r="J72" s="556"/>
      <c r="K72" s="556"/>
      <c r="L72" s="556"/>
      <c r="M72" s="556"/>
      <c r="N72" s="556"/>
      <c r="O72" s="556"/>
      <c r="P72" s="556" t="s">
        <v>202</v>
      </c>
      <c r="Q72" s="556"/>
      <c r="R72" s="556"/>
      <c r="S72" s="556"/>
      <c r="T72" s="556"/>
      <c r="U72" s="556"/>
      <c r="V72" s="556"/>
      <c r="W72" s="556"/>
      <c r="X72" s="556"/>
      <c r="Y72" s="556"/>
      <c r="Z72" s="556"/>
      <c r="AA72" s="556"/>
      <c r="AB72" s="556"/>
      <c r="AC72" s="556"/>
      <c r="AD72" s="226"/>
      <c r="AE72" s="226"/>
    </row>
    <row r="73" spans="1:38" ht="15" customHeight="1">
      <c r="A73" s="556"/>
      <c r="B73" s="556"/>
      <c r="C73" s="556"/>
      <c r="D73" s="556"/>
      <c r="E73" s="556"/>
      <c r="F73" s="556"/>
      <c r="G73" s="556"/>
      <c r="H73" s="556"/>
      <c r="I73" s="556"/>
      <c r="J73" s="556"/>
      <c r="K73" s="556"/>
      <c r="L73" s="556"/>
      <c r="M73" s="556"/>
      <c r="N73" s="556"/>
      <c r="O73" s="556"/>
      <c r="P73" s="556"/>
      <c r="Q73" s="556"/>
      <c r="R73" s="556"/>
      <c r="S73" s="556"/>
      <c r="T73" s="556"/>
      <c r="U73" s="556"/>
      <c r="V73" s="556"/>
      <c r="W73" s="556"/>
      <c r="X73" s="556"/>
      <c r="Y73" s="556"/>
      <c r="Z73" s="556"/>
      <c r="AA73" s="556"/>
      <c r="AB73" s="556"/>
      <c r="AC73" s="556"/>
      <c r="AD73" s="226"/>
      <c r="AE73" s="226"/>
    </row>
    <row r="74" spans="1:38" ht="15" customHeight="1">
      <c r="A74" s="556"/>
      <c r="B74" s="556"/>
      <c r="C74" s="556"/>
      <c r="D74" s="556"/>
      <c r="E74" s="556"/>
      <c r="F74" s="556"/>
      <c r="G74" s="556"/>
      <c r="H74" s="556"/>
      <c r="I74" s="556"/>
      <c r="J74" s="556"/>
      <c r="K74" s="556"/>
      <c r="L74" s="556"/>
      <c r="M74" s="556"/>
      <c r="N74" s="556"/>
      <c r="O74" s="556"/>
      <c r="P74" s="645"/>
      <c r="Q74" s="645"/>
      <c r="R74" s="645"/>
      <c r="S74" s="645"/>
      <c r="T74" s="645"/>
      <c r="U74" s="645"/>
      <c r="V74" s="645"/>
      <c r="W74" s="645"/>
      <c r="X74" s="645"/>
      <c r="Y74" s="645"/>
      <c r="Z74" s="645"/>
      <c r="AA74" s="645"/>
      <c r="AB74" s="645"/>
      <c r="AC74" s="645"/>
      <c r="AD74" s="226"/>
      <c r="AE74" s="226"/>
    </row>
    <row r="75" spans="1:38" ht="15" customHeight="1">
      <c r="A75" s="553" t="s">
        <v>203</v>
      </c>
      <c r="B75" s="553"/>
      <c r="C75" s="553"/>
      <c r="D75" s="553"/>
      <c r="E75" s="553"/>
      <c r="F75" s="553"/>
      <c r="G75" s="553"/>
      <c r="H75" s="553"/>
      <c r="I75" s="553"/>
      <c r="J75" s="553"/>
      <c r="K75" s="553"/>
      <c r="L75" s="553"/>
      <c r="M75" s="553"/>
      <c r="N75" s="553"/>
      <c r="O75" s="553"/>
      <c r="P75" s="554" t="s">
        <v>199</v>
      </c>
      <c r="Q75" s="554"/>
      <c r="R75" s="554"/>
      <c r="S75" s="555" t="s">
        <v>204</v>
      </c>
      <c r="T75" s="555"/>
      <c r="U75" s="555"/>
      <c r="V75" s="555"/>
      <c r="W75" s="555"/>
      <c r="X75" s="555"/>
      <c r="Y75" s="555"/>
      <c r="Z75" s="555"/>
      <c r="AA75" s="555"/>
      <c r="AB75" s="555"/>
      <c r="AC75" s="555"/>
      <c r="AD75" s="227"/>
      <c r="AE75" s="227"/>
    </row>
    <row r="76" spans="1:38" ht="15" customHeight="1">
      <c r="A76" s="556" t="s">
        <v>205</v>
      </c>
      <c r="B76" s="556"/>
      <c r="C76" s="556"/>
      <c r="D76" s="556"/>
      <c r="E76" s="556"/>
      <c r="F76" s="556"/>
      <c r="G76" s="556"/>
      <c r="H76" s="556"/>
      <c r="I76" s="556"/>
      <c r="J76" s="556"/>
      <c r="K76" s="556"/>
      <c r="L76" s="556"/>
      <c r="M76" s="556"/>
      <c r="N76" s="556"/>
      <c r="O76" s="556"/>
      <c r="P76" s="557" t="s">
        <v>206</v>
      </c>
      <c r="Q76" s="557"/>
      <c r="R76" s="557"/>
      <c r="S76" s="557"/>
      <c r="T76" s="557"/>
      <c r="U76" s="557"/>
      <c r="V76" s="557"/>
      <c r="W76" s="557"/>
      <c r="X76" s="557"/>
      <c r="Y76" s="557"/>
      <c r="Z76" s="557"/>
      <c r="AA76" s="557"/>
      <c r="AB76" s="557"/>
      <c r="AC76" s="557"/>
      <c r="AD76" s="228"/>
      <c r="AE76" s="228"/>
    </row>
    <row r="77" spans="1:38" ht="15" customHeight="1">
      <c r="A77" s="556"/>
      <c r="B77" s="556"/>
      <c r="C77" s="556"/>
      <c r="D77" s="556"/>
      <c r="E77" s="556"/>
      <c r="F77" s="556"/>
      <c r="G77" s="556"/>
      <c r="H77" s="556"/>
      <c r="I77" s="556"/>
      <c r="J77" s="556"/>
      <c r="K77" s="556"/>
      <c r="L77" s="556"/>
      <c r="M77" s="556"/>
      <c r="N77" s="556"/>
      <c r="O77" s="556"/>
      <c r="P77" s="557"/>
      <c r="Q77" s="557"/>
      <c r="R77" s="557"/>
      <c r="S77" s="557"/>
      <c r="T77" s="557"/>
      <c r="U77" s="557"/>
      <c r="V77" s="557"/>
      <c r="W77" s="557"/>
      <c r="X77" s="557"/>
      <c r="Y77" s="557"/>
      <c r="Z77" s="557"/>
      <c r="AA77" s="557"/>
      <c r="AB77" s="557"/>
      <c r="AC77" s="557"/>
      <c r="AD77" s="228"/>
      <c r="AE77" s="228"/>
    </row>
    <row r="78" spans="1:38" ht="15" customHeight="1">
      <c r="A78" s="556"/>
      <c r="B78" s="556"/>
      <c r="C78" s="556"/>
      <c r="D78" s="556"/>
      <c r="E78" s="556"/>
      <c r="F78" s="556"/>
      <c r="G78" s="556"/>
      <c r="H78" s="556"/>
      <c r="I78" s="556"/>
      <c r="J78" s="556"/>
      <c r="K78" s="556"/>
      <c r="L78" s="556"/>
      <c r="M78" s="556"/>
      <c r="N78" s="556"/>
      <c r="O78" s="556"/>
      <c r="P78" s="557"/>
      <c r="Q78" s="557"/>
      <c r="R78" s="557"/>
      <c r="S78" s="557"/>
      <c r="T78" s="557"/>
      <c r="U78" s="557"/>
      <c r="V78" s="557"/>
      <c r="W78" s="557"/>
      <c r="X78" s="557"/>
      <c r="Y78" s="557"/>
      <c r="Z78" s="557"/>
      <c r="AA78" s="557"/>
      <c r="AB78" s="557"/>
      <c r="AC78" s="557"/>
      <c r="AD78" s="228"/>
      <c r="AE78" s="228"/>
    </row>
    <row r="79" spans="1:38" ht="15" customHeight="1">
      <c r="A79" s="556"/>
      <c r="B79" s="556"/>
      <c r="C79" s="556"/>
      <c r="D79" s="556"/>
      <c r="E79" s="556"/>
      <c r="F79" s="556"/>
      <c r="G79" s="556"/>
      <c r="H79" s="556"/>
      <c r="I79" s="556"/>
      <c r="J79" s="556"/>
      <c r="K79" s="556"/>
      <c r="L79" s="556"/>
      <c r="M79" s="556"/>
      <c r="N79" s="556"/>
      <c r="O79" s="556"/>
      <c r="P79" s="558"/>
      <c r="Q79" s="558"/>
      <c r="R79" s="558"/>
      <c r="S79" s="558"/>
      <c r="T79" s="558"/>
      <c r="U79" s="558"/>
      <c r="V79" s="558"/>
      <c r="W79" s="558"/>
      <c r="X79" s="558"/>
      <c r="Y79" s="558"/>
      <c r="Z79" s="558"/>
      <c r="AA79" s="558"/>
      <c r="AB79" s="558"/>
      <c r="AC79" s="558"/>
      <c r="AD79" s="228"/>
      <c r="AE79" s="228"/>
    </row>
    <row r="80" spans="1:38" ht="15" customHeight="1">
      <c r="A80" s="553" t="s">
        <v>207</v>
      </c>
      <c r="B80" s="553"/>
      <c r="C80" s="553"/>
      <c r="D80" s="553"/>
      <c r="E80" s="553"/>
      <c r="F80" s="553"/>
      <c r="G80" s="553"/>
      <c r="H80" s="553"/>
      <c r="I80" s="553"/>
      <c r="J80" s="553"/>
      <c r="K80" s="553"/>
      <c r="L80" s="553"/>
      <c r="M80" s="553"/>
      <c r="N80" s="553"/>
      <c r="O80" s="553"/>
      <c r="P80" s="554" t="s">
        <v>208</v>
      </c>
      <c r="Q80" s="554"/>
      <c r="R80" s="554"/>
      <c r="S80" s="555" t="s">
        <v>209</v>
      </c>
      <c r="T80" s="555"/>
      <c r="U80" s="555"/>
      <c r="V80" s="555"/>
      <c r="W80" s="555"/>
      <c r="X80" s="555"/>
      <c r="Y80" s="555"/>
      <c r="Z80" s="555"/>
      <c r="AA80" s="555"/>
      <c r="AB80" s="555"/>
      <c r="AC80" s="555"/>
      <c r="AD80" s="227"/>
      <c r="AE80" s="227"/>
    </row>
    <row r="81" spans="1:31" ht="15" customHeight="1">
      <c r="A81" s="556" t="s">
        <v>210</v>
      </c>
      <c r="B81" s="556"/>
      <c r="C81" s="556"/>
      <c r="D81" s="556"/>
      <c r="E81" s="556"/>
      <c r="F81" s="556"/>
      <c r="G81" s="556"/>
      <c r="H81" s="556"/>
      <c r="I81" s="556"/>
      <c r="J81" s="556"/>
      <c r="K81" s="556"/>
      <c r="L81" s="556"/>
      <c r="M81" s="556"/>
      <c r="N81" s="556"/>
      <c r="O81" s="556"/>
      <c r="P81" s="557" t="s">
        <v>211</v>
      </c>
      <c r="Q81" s="557"/>
      <c r="R81" s="557"/>
      <c r="S81" s="557"/>
      <c r="T81" s="557"/>
      <c r="U81" s="557"/>
      <c r="V81" s="557"/>
      <c r="W81" s="557"/>
      <c r="X81" s="557"/>
      <c r="Y81" s="557"/>
      <c r="Z81" s="557"/>
      <c r="AA81" s="557"/>
      <c r="AB81" s="557"/>
      <c r="AC81" s="557"/>
      <c r="AD81" s="226"/>
      <c r="AE81" s="226"/>
    </row>
    <row r="82" spans="1:31" ht="15" customHeight="1">
      <c r="A82" s="556"/>
      <c r="B82" s="556"/>
      <c r="C82" s="556"/>
      <c r="D82" s="556"/>
      <c r="E82" s="556"/>
      <c r="F82" s="556"/>
      <c r="G82" s="556"/>
      <c r="H82" s="556"/>
      <c r="I82" s="556"/>
      <c r="J82" s="556"/>
      <c r="K82" s="556"/>
      <c r="L82" s="556"/>
      <c r="M82" s="556"/>
      <c r="N82" s="556"/>
      <c r="O82" s="556"/>
      <c r="P82" s="557"/>
      <c r="Q82" s="557"/>
      <c r="R82" s="557"/>
      <c r="S82" s="557"/>
      <c r="T82" s="557"/>
      <c r="U82" s="557"/>
      <c r="V82" s="557"/>
      <c r="W82" s="557"/>
      <c r="X82" s="557"/>
      <c r="Y82" s="557"/>
      <c r="Z82" s="557"/>
      <c r="AA82" s="557"/>
      <c r="AB82" s="557"/>
      <c r="AC82" s="557"/>
      <c r="AD82" s="226"/>
      <c r="AE82" s="226"/>
    </row>
    <row r="83" spans="1:31" ht="15" customHeight="1">
      <c r="A83" s="556"/>
      <c r="B83" s="556"/>
      <c r="C83" s="556"/>
      <c r="D83" s="556"/>
      <c r="E83" s="556"/>
      <c r="F83" s="556"/>
      <c r="G83" s="556"/>
      <c r="H83" s="556"/>
      <c r="I83" s="556"/>
      <c r="J83" s="556"/>
      <c r="K83" s="556"/>
      <c r="L83" s="556"/>
      <c r="M83" s="556"/>
      <c r="N83" s="556"/>
      <c r="O83" s="556"/>
      <c r="P83" s="557"/>
      <c r="Q83" s="557"/>
      <c r="R83" s="557"/>
      <c r="S83" s="557"/>
      <c r="T83" s="557"/>
      <c r="U83" s="557"/>
      <c r="V83" s="557"/>
      <c r="W83" s="557"/>
      <c r="X83" s="557"/>
      <c r="Y83" s="557"/>
      <c r="Z83" s="557"/>
      <c r="AA83" s="557"/>
      <c r="AB83" s="557"/>
      <c r="AC83" s="557"/>
      <c r="AD83" s="226"/>
      <c r="AE83" s="226"/>
    </row>
    <row r="84" spans="1:31" ht="15" customHeight="1">
      <c r="A84" s="556"/>
      <c r="B84" s="556"/>
      <c r="C84" s="556"/>
      <c r="D84" s="556"/>
      <c r="E84" s="556"/>
      <c r="F84" s="556"/>
      <c r="G84" s="556"/>
      <c r="H84" s="556"/>
      <c r="I84" s="556"/>
      <c r="J84" s="556"/>
      <c r="K84" s="556"/>
      <c r="L84" s="556"/>
      <c r="M84" s="556"/>
      <c r="N84" s="556"/>
      <c r="O84" s="556"/>
      <c r="P84" s="558"/>
      <c r="Q84" s="558"/>
      <c r="R84" s="558"/>
      <c r="S84" s="558"/>
      <c r="T84" s="558"/>
      <c r="U84" s="558"/>
      <c r="V84" s="558"/>
      <c r="W84" s="558"/>
      <c r="X84" s="558"/>
      <c r="Y84" s="558"/>
      <c r="Z84" s="558"/>
      <c r="AA84" s="558"/>
      <c r="AB84" s="558"/>
      <c r="AC84" s="558"/>
      <c r="AD84" s="226"/>
      <c r="AE84" s="226"/>
    </row>
    <row r="85" spans="1:31" ht="15" customHeight="1">
      <c r="A85" s="553" t="s">
        <v>212</v>
      </c>
      <c r="B85" s="553"/>
      <c r="C85" s="553"/>
      <c r="D85" s="553"/>
      <c r="E85" s="553"/>
      <c r="F85" s="553"/>
      <c r="G85" s="553"/>
      <c r="H85" s="553"/>
      <c r="I85" s="553"/>
      <c r="J85" s="553"/>
      <c r="K85" s="553"/>
      <c r="L85" s="553"/>
      <c r="M85" s="553"/>
      <c r="N85" s="553"/>
      <c r="O85" s="553"/>
      <c r="P85" s="634" t="s">
        <v>208</v>
      </c>
      <c r="Q85" s="634"/>
      <c r="R85" s="634"/>
      <c r="S85" s="635" t="s">
        <v>213</v>
      </c>
      <c r="T85" s="635"/>
      <c r="U85" s="635"/>
      <c r="V85" s="635"/>
      <c r="W85" s="635"/>
      <c r="X85" s="635"/>
      <c r="Y85" s="635"/>
      <c r="Z85" s="635"/>
      <c r="AA85" s="635"/>
      <c r="AB85" s="635"/>
      <c r="AC85" s="635"/>
      <c r="AD85" s="229"/>
      <c r="AE85" s="229"/>
    </row>
    <row r="86" spans="1:31" ht="15" customHeight="1">
      <c r="A86" s="556" t="s">
        <v>214</v>
      </c>
      <c r="B86" s="556"/>
      <c r="C86" s="556"/>
      <c r="D86" s="556"/>
      <c r="E86" s="556"/>
      <c r="F86" s="556"/>
      <c r="G86" s="556"/>
      <c r="H86" s="556"/>
      <c r="I86" s="556"/>
      <c r="J86" s="556"/>
      <c r="K86" s="556"/>
      <c r="L86" s="556"/>
      <c r="M86" s="556"/>
      <c r="N86" s="556"/>
      <c r="O86" s="556"/>
      <c r="P86" s="636" t="s">
        <v>215</v>
      </c>
      <c r="Q86" s="636"/>
      <c r="R86" s="636"/>
      <c r="S86" s="636"/>
      <c r="T86" s="636"/>
      <c r="U86" s="636"/>
      <c r="V86" s="636"/>
      <c r="W86" s="636"/>
      <c r="X86" s="636"/>
      <c r="Y86" s="636"/>
      <c r="Z86" s="636"/>
      <c r="AA86" s="636"/>
      <c r="AB86" s="636"/>
      <c r="AC86" s="636"/>
      <c r="AD86" s="229"/>
      <c r="AE86" s="229"/>
    </row>
    <row r="87" spans="1:31" ht="15" customHeight="1">
      <c r="A87" s="556"/>
      <c r="B87" s="556"/>
      <c r="C87" s="556"/>
      <c r="D87" s="556"/>
      <c r="E87" s="556"/>
      <c r="F87" s="556"/>
      <c r="G87" s="556"/>
      <c r="H87" s="556"/>
      <c r="I87" s="556"/>
      <c r="J87" s="556"/>
      <c r="K87" s="556"/>
      <c r="L87" s="556"/>
      <c r="M87" s="556"/>
      <c r="N87" s="556"/>
      <c r="O87" s="556"/>
      <c r="P87" s="636"/>
      <c r="Q87" s="636"/>
      <c r="R87" s="636"/>
      <c r="S87" s="636"/>
      <c r="T87" s="636"/>
      <c r="U87" s="636"/>
      <c r="V87" s="636"/>
      <c r="W87" s="636"/>
      <c r="X87" s="636"/>
      <c r="Y87" s="636"/>
      <c r="Z87" s="636"/>
      <c r="AA87" s="636"/>
      <c r="AB87" s="636"/>
      <c r="AC87" s="636"/>
      <c r="AD87" s="226"/>
      <c r="AE87" s="226"/>
    </row>
    <row r="88" spans="1:31" ht="15" customHeight="1">
      <c r="A88" s="556"/>
      <c r="B88" s="556"/>
      <c r="C88" s="556"/>
      <c r="D88" s="556"/>
      <c r="E88" s="556"/>
      <c r="F88" s="556"/>
      <c r="G88" s="556"/>
      <c r="H88" s="556"/>
      <c r="I88" s="556"/>
      <c r="J88" s="556"/>
      <c r="K88" s="556"/>
      <c r="L88" s="556"/>
      <c r="M88" s="556"/>
      <c r="N88" s="556"/>
      <c r="O88" s="556"/>
      <c r="P88" s="226"/>
      <c r="Q88" s="226"/>
      <c r="R88" s="226"/>
      <c r="S88" s="226"/>
      <c r="T88" s="226"/>
      <c r="U88" s="226"/>
      <c r="V88" s="226"/>
      <c r="W88" s="226"/>
      <c r="X88" s="226"/>
      <c r="Y88" s="226"/>
      <c r="Z88" s="226"/>
      <c r="AA88" s="226"/>
      <c r="AB88" s="226"/>
      <c r="AC88" s="226"/>
      <c r="AD88" s="226"/>
      <c r="AE88" s="226"/>
    </row>
    <row r="89" spans="1:31" ht="15" customHeight="1">
      <c r="A89" s="556"/>
      <c r="B89" s="556"/>
      <c r="C89" s="556"/>
      <c r="D89" s="556"/>
      <c r="E89" s="556"/>
      <c r="F89" s="556"/>
      <c r="G89" s="556"/>
      <c r="H89" s="556"/>
      <c r="I89" s="556"/>
      <c r="J89" s="556"/>
      <c r="K89" s="556"/>
      <c r="L89" s="556"/>
      <c r="M89" s="556"/>
      <c r="N89" s="556"/>
      <c r="O89" s="556"/>
      <c r="P89" s="328"/>
      <c r="Q89" s="328"/>
      <c r="R89" s="328"/>
      <c r="S89" s="328"/>
      <c r="T89" s="328"/>
      <c r="U89" s="328"/>
      <c r="V89" s="328"/>
      <c r="W89" s="328"/>
      <c r="X89" s="328"/>
      <c r="Y89" s="328"/>
      <c r="Z89" s="328"/>
      <c r="AA89" s="328"/>
      <c r="AB89" s="328"/>
      <c r="AC89" s="328"/>
      <c r="AD89" s="226"/>
      <c r="AE89" s="226"/>
    </row>
    <row r="90" spans="1:31" ht="15" customHeight="1">
      <c r="A90" s="553" t="s">
        <v>216</v>
      </c>
      <c r="B90" s="553"/>
      <c r="C90" s="553"/>
      <c r="D90" s="553"/>
      <c r="E90" s="553"/>
      <c r="F90" s="553"/>
      <c r="G90" s="553"/>
      <c r="H90" s="553"/>
      <c r="I90" s="553"/>
      <c r="J90" s="553"/>
      <c r="K90" s="553"/>
      <c r="L90" s="553"/>
      <c r="M90" s="553"/>
      <c r="N90" s="553"/>
      <c r="O90" s="553"/>
      <c r="P90" s="634" t="s">
        <v>208</v>
      </c>
      <c r="Q90" s="634"/>
      <c r="R90" s="634"/>
      <c r="S90" s="635" t="s">
        <v>217</v>
      </c>
      <c r="T90" s="637"/>
      <c r="U90" s="637"/>
      <c r="V90" s="637"/>
      <c r="W90" s="637"/>
      <c r="X90" s="637"/>
      <c r="Y90" s="637"/>
      <c r="Z90" s="637"/>
      <c r="AA90" s="637"/>
      <c r="AB90" s="637"/>
      <c r="AC90" s="637"/>
      <c r="AD90" s="229"/>
      <c r="AE90" s="229"/>
    </row>
    <row r="91" spans="1:31" ht="15" customHeight="1">
      <c r="A91" s="556" t="s">
        <v>218</v>
      </c>
      <c r="B91" s="556"/>
      <c r="C91" s="556"/>
      <c r="D91" s="556"/>
      <c r="E91" s="556"/>
      <c r="F91" s="556"/>
      <c r="G91" s="556"/>
      <c r="H91" s="556"/>
      <c r="I91" s="556"/>
      <c r="J91" s="556"/>
      <c r="K91" s="556"/>
      <c r="L91" s="556"/>
      <c r="M91" s="556"/>
      <c r="N91" s="556"/>
      <c r="O91" s="556"/>
      <c r="P91" s="592" t="s">
        <v>219</v>
      </c>
      <c r="Q91" s="592"/>
      <c r="R91" s="592"/>
      <c r="S91" s="592"/>
      <c r="T91" s="592"/>
      <c r="U91" s="592"/>
      <c r="V91" s="592"/>
      <c r="W91" s="592"/>
      <c r="X91" s="592"/>
      <c r="Y91" s="592"/>
      <c r="Z91" s="592"/>
      <c r="AA91" s="592"/>
      <c r="AB91" s="592"/>
      <c r="AC91" s="592"/>
      <c r="AD91" s="229"/>
      <c r="AE91" s="229"/>
    </row>
    <row r="92" spans="1:31" ht="15" customHeight="1">
      <c r="A92" s="556"/>
      <c r="B92" s="556"/>
      <c r="C92" s="556"/>
      <c r="D92" s="556"/>
      <c r="E92" s="556"/>
      <c r="F92" s="556"/>
      <c r="G92" s="556"/>
      <c r="H92" s="556"/>
      <c r="I92" s="556"/>
      <c r="J92" s="556"/>
      <c r="K92" s="556"/>
      <c r="L92" s="556"/>
      <c r="M92" s="556"/>
      <c r="N92" s="556"/>
      <c r="O92" s="556"/>
      <c r="P92" s="226"/>
      <c r="Q92" s="226"/>
      <c r="R92" s="226"/>
      <c r="S92" s="226"/>
      <c r="T92" s="226"/>
      <c r="U92" s="226"/>
      <c r="V92" s="226"/>
      <c r="W92" s="226"/>
      <c r="X92" s="226"/>
      <c r="Y92" s="226"/>
      <c r="Z92" s="226"/>
      <c r="AA92" s="226"/>
      <c r="AB92" s="226"/>
      <c r="AC92" s="226"/>
      <c r="AD92" s="226"/>
      <c r="AE92" s="226"/>
    </row>
    <row r="93" spans="1:31" ht="15" customHeight="1">
      <c r="A93" s="556"/>
      <c r="B93" s="556"/>
      <c r="C93" s="556"/>
      <c r="D93" s="556"/>
      <c r="E93" s="556"/>
      <c r="F93" s="556"/>
      <c r="G93" s="556"/>
      <c r="H93" s="556"/>
      <c r="I93" s="556"/>
      <c r="J93" s="556"/>
      <c r="K93" s="556"/>
      <c r="L93" s="556"/>
      <c r="M93" s="556"/>
      <c r="N93" s="556"/>
      <c r="O93" s="556"/>
      <c r="P93" s="226"/>
      <c r="Q93" s="226"/>
      <c r="R93" s="226"/>
      <c r="S93" s="226"/>
      <c r="T93" s="226"/>
      <c r="U93" s="226"/>
      <c r="V93" s="226"/>
      <c r="W93" s="226"/>
      <c r="X93" s="226"/>
      <c r="Y93" s="226"/>
      <c r="Z93" s="226"/>
      <c r="AA93" s="226"/>
      <c r="AB93" s="226"/>
      <c r="AC93" s="226"/>
      <c r="AD93" s="226"/>
      <c r="AE93" s="226"/>
    </row>
    <row r="94" spans="1:31" ht="15" customHeight="1">
      <c r="A94" s="556"/>
      <c r="B94" s="556"/>
      <c r="C94" s="556"/>
      <c r="D94" s="556"/>
      <c r="E94" s="556"/>
      <c r="F94" s="556"/>
      <c r="G94" s="556"/>
      <c r="H94" s="556"/>
      <c r="I94" s="556"/>
      <c r="J94" s="556"/>
      <c r="K94" s="556"/>
      <c r="L94" s="556"/>
      <c r="M94" s="556"/>
      <c r="N94" s="556"/>
      <c r="O94" s="556"/>
      <c r="P94" s="328"/>
      <c r="Q94" s="328"/>
      <c r="R94" s="328"/>
      <c r="S94" s="328"/>
      <c r="T94" s="328"/>
      <c r="U94" s="328"/>
      <c r="V94" s="328"/>
      <c r="W94" s="328"/>
      <c r="X94" s="328"/>
      <c r="Y94" s="328"/>
      <c r="Z94" s="328"/>
      <c r="AA94" s="328"/>
      <c r="AB94" s="328"/>
      <c r="AC94" s="328"/>
      <c r="AD94" s="226"/>
      <c r="AE94" s="226"/>
    </row>
    <row r="95" spans="1:31" ht="15" customHeight="1">
      <c r="A95" s="553" t="s">
        <v>220</v>
      </c>
      <c r="B95" s="553"/>
      <c r="C95" s="553"/>
      <c r="D95" s="553"/>
      <c r="E95" s="553"/>
      <c r="F95" s="553"/>
      <c r="G95" s="553"/>
      <c r="H95" s="553"/>
      <c r="I95" s="553"/>
      <c r="J95" s="553"/>
      <c r="K95" s="553"/>
      <c r="L95" s="553"/>
      <c r="M95" s="553"/>
      <c r="N95" s="553"/>
      <c r="O95" s="553"/>
      <c r="P95" s="634" t="s">
        <v>208</v>
      </c>
      <c r="Q95" s="634"/>
      <c r="R95" s="634"/>
      <c r="S95" s="635" t="s">
        <v>221</v>
      </c>
      <c r="T95" s="635"/>
      <c r="U95" s="635"/>
      <c r="V95" s="635"/>
      <c r="W95" s="635"/>
      <c r="X95" s="635"/>
      <c r="Y95" s="635"/>
      <c r="Z95" s="635"/>
      <c r="AA95" s="635"/>
      <c r="AB95" s="635"/>
      <c r="AC95" s="635"/>
      <c r="AD95" s="229"/>
      <c r="AE95" s="229"/>
    </row>
    <row r="96" spans="1:31" ht="15" customHeight="1">
      <c r="A96" s="556" t="s">
        <v>222</v>
      </c>
      <c r="B96" s="556"/>
      <c r="C96" s="556"/>
      <c r="D96" s="556"/>
      <c r="E96" s="556"/>
      <c r="F96" s="556"/>
      <c r="G96" s="556"/>
      <c r="H96" s="556"/>
      <c r="I96" s="556"/>
      <c r="J96" s="556"/>
      <c r="K96" s="556"/>
      <c r="L96" s="556"/>
      <c r="M96" s="556"/>
      <c r="N96" s="556"/>
      <c r="O96" s="556"/>
      <c r="P96" s="636" t="s">
        <v>223</v>
      </c>
      <c r="Q96" s="636"/>
      <c r="R96" s="636"/>
      <c r="S96" s="636"/>
      <c r="T96" s="636"/>
      <c r="U96" s="636"/>
      <c r="V96" s="636"/>
      <c r="W96" s="636"/>
      <c r="X96" s="636"/>
      <c r="Y96" s="636"/>
      <c r="Z96" s="636"/>
      <c r="AA96" s="636"/>
      <c r="AB96" s="636"/>
      <c r="AC96" s="636"/>
      <c r="AD96" s="229"/>
      <c r="AE96" s="229"/>
    </row>
    <row r="97" spans="1:31" ht="15" customHeight="1">
      <c r="A97" s="556"/>
      <c r="B97" s="556"/>
      <c r="C97" s="556"/>
      <c r="D97" s="556"/>
      <c r="E97" s="556"/>
      <c r="F97" s="556"/>
      <c r="G97" s="556"/>
      <c r="H97" s="556"/>
      <c r="I97" s="556"/>
      <c r="J97" s="556"/>
      <c r="K97" s="556"/>
      <c r="L97" s="556"/>
      <c r="M97" s="556"/>
      <c r="N97" s="556"/>
      <c r="O97" s="556"/>
      <c r="P97" s="636"/>
      <c r="Q97" s="636"/>
      <c r="R97" s="636"/>
      <c r="S97" s="636"/>
      <c r="T97" s="636"/>
      <c r="U97" s="636"/>
      <c r="V97" s="636"/>
      <c r="W97" s="636"/>
      <c r="X97" s="636"/>
      <c r="Y97" s="636"/>
      <c r="Z97" s="636"/>
      <c r="AA97" s="636"/>
      <c r="AB97" s="636"/>
      <c r="AC97" s="636"/>
      <c r="AD97" s="226"/>
      <c r="AE97" s="226"/>
    </row>
    <row r="98" spans="1:31" ht="15" customHeight="1">
      <c r="A98" s="556"/>
      <c r="B98" s="556"/>
      <c r="C98" s="556"/>
      <c r="D98" s="556"/>
      <c r="E98" s="556"/>
      <c r="F98" s="556"/>
      <c r="G98" s="556"/>
      <c r="H98" s="556"/>
      <c r="I98" s="556"/>
      <c r="J98" s="556"/>
      <c r="K98" s="556"/>
      <c r="L98" s="556"/>
      <c r="M98" s="556"/>
      <c r="N98" s="556"/>
      <c r="O98" s="556"/>
      <c r="P98" s="341"/>
      <c r="Q98" s="341"/>
      <c r="R98" s="341"/>
      <c r="S98" s="341"/>
      <c r="T98" s="341"/>
      <c r="U98" s="341"/>
      <c r="V98" s="341"/>
      <c r="W98" s="341"/>
      <c r="X98" s="341"/>
      <c r="Y98" s="341"/>
      <c r="Z98" s="341"/>
      <c r="AA98" s="341"/>
      <c r="AB98" s="341"/>
      <c r="AC98" s="341"/>
      <c r="AD98" s="226"/>
      <c r="AE98" s="226"/>
    </row>
    <row r="99" spans="1:31" ht="15" customHeight="1">
      <c r="A99" s="556"/>
      <c r="B99" s="556"/>
      <c r="C99" s="556"/>
      <c r="D99" s="556"/>
      <c r="E99" s="556"/>
      <c r="F99" s="556"/>
      <c r="G99" s="556"/>
      <c r="H99" s="556"/>
      <c r="I99" s="556"/>
      <c r="J99" s="556"/>
      <c r="K99" s="556"/>
      <c r="L99" s="556"/>
      <c r="M99" s="556"/>
      <c r="N99" s="556"/>
      <c r="O99" s="556"/>
      <c r="P99" s="341"/>
      <c r="Q99" s="341"/>
      <c r="R99" s="341"/>
      <c r="S99" s="341"/>
      <c r="T99" s="341"/>
      <c r="U99" s="341"/>
      <c r="V99" s="341"/>
      <c r="W99" s="341"/>
      <c r="X99" s="341"/>
      <c r="Y99" s="341"/>
      <c r="Z99" s="341"/>
      <c r="AA99" s="341"/>
      <c r="AB99" s="341"/>
      <c r="AC99" s="341"/>
      <c r="AD99" s="226"/>
      <c r="AE99" s="226"/>
    </row>
    <row r="100" spans="1:31" ht="15" customHeight="1">
      <c r="A100" s="556"/>
      <c r="B100" s="556"/>
      <c r="C100" s="556"/>
      <c r="D100" s="556"/>
      <c r="E100" s="556"/>
      <c r="F100" s="556"/>
      <c r="G100" s="556"/>
      <c r="H100" s="556"/>
      <c r="I100" s="556"/>
      <c r="J100" s="556"/>
      <c r="K100" s="556"/>
      <c r="L100" s="556"/>
      <c r="M100" s="556"/>
      <c r="N100" s="556"/>
      <c r="O100" s="556"/>
      <c r="P100" s="226"/>
      <c r="Q100" s="226"/>
      <c r="R100" s="226"/>
      <c r="S100" s="226"/>
      <c r="T100" s="226"/>
      <c r="U100" s="226"/>
      <c r="V100" s="226"/>
      <c r="W100" s="226"/>
      <c r="X100" s="226"/>
      <c r="Y100" s="226"/>
      <c r="Z100" s="226"/>
      <c r="AA100" s="226"/>
      <c r="AB100" s="226"/>
      <c r="AC100" s="226"/>
      <c r="AD100" s="226"/>
      <c r="AE100" s="226"/>
    </row>
    <row r="101" spans="1:31" ht="15" customHeight="1">
      <c r="A101" s="556"/>
      <c r="B101" s="556"/>
      <c r="C101" s="556"/>
      <c r="D101" s="556"/>
      <c r="E101" s="556"/>
      <c r="F101" s="556"/>
      <c r="G101" s="556"/>
      <c r="H101" s="556"/>
      <c r="I101" s="556"/>
      <c r="J101" s="556"/>
      <c r="K101" s="556"/>
      <c r="L101" s="556"/>
      <c r="M101" s="556"/>
      <c r="N101" s="556"/>
      <c r="O101" s="556"/>
      <c r="P101" s="328"/>
      <c r="Q101" s="328"/>
      <c r="R101" s="328"/>
      <c r="S101" s="328"/>
      <c r="T101" s="328"/>
      <c r="U101" s="328"/>
      <c r="V101" s="328"/>
      <c r="W101" s="328"/>
      <c r="X101" s="328"/>
      <c r="Y101" s="328"/>
      <c r="Z101" s="328"/>
      <c r="AA101" s="328"/>
      <c r="AB101" s="328"/>
      <c r="AC101" s="328"/>
      <c r="AD101" s="226"/>
      <c r="AE101" s="226"/>
    </row>
    <row r="102" spans="1:31" ht="15" customHeight="1">
      <c r="A102" s="553" t="s">
        <v>224</v>
      </c>
      <c r="B102" s="553"/>
      <c r="C102" s="553"/>
      <c r="D102" s="553"/>
      <c r="E102" s="553"/>
      <c r="F102" s="553"/>
      <c r="G102" s="553"/>
      <c r="H102" s="553"/>
      <c r="I102" s="553"/>
      <c r="J102" s="553"/>
      <c r="K102" s="553"/>
      <c r="L102" s="553"/>
      <c r="M102" s="553"/>
      <c r="N102" s="553"/>
      <c r="O102" s="553"/>
      <c r="P102" s="634" t="s">
        <v>225</v>
      </c>
      <c r="Q102" s="634"/>
      <c r="R102" s="634"/>
      <c r="S102" s="635" t="s">
        <v>226</v>
      </c>
      <c r="T102" s="638"/>
      <c r="U102" s="638"/>
      <c r="V102" s="638"/>
      <c r="W102" s="638"/>
      <c r="X102" s="638"/>
      <c r="Y102" s="638"/>
      <c r="Z102" s="638"/>
      <c r="AA102" s="638"/>
      <c r="AB102" s="638"/>
      <c r="AC102" s="638"/>
      <c r="AD102" s="229"/>
      <c r="AE102" s="229"/>
    </row>
    <row r="103" spans="1:31" ht="15" customHeight="1">
      <c r="A103" s="592" t="s">
        <v>227</v>
      </c>
      <c r="B103" s="592"/>
      <c r="C103" s="592"/>
      <c r="D103" s="592"/>
      <c r="E103" s="592"/>
      <c r="F103" s="592"/>
      <c r="G103" s="592"/>
      <c r="H103" s="592"/>
      <c r="I103" s="592"/>
      <c r="J103" s="592"/>
      <c r="K103" s="592"/>
      <c r="L103" s="592"/>
      <c r="M103" s="592"/>
      <c r="N103" s="592"/>
      <c r="O103" s="592"/>
      <c r="P103" s="592" t="s">
        <v>228</v>
      </c>
      <c r="Q103" s="592"/>
      <c r="R103" s="592"/>
      <c r="S103" s="592"/>
      <c r="T103" s="592"/>
      <c r="U103" s="592"/>
      <c r="V103" s="592"/>
      <c r="W103" s="592"/>
      <c r="X103" s="592"/>
      <c r="Y103" s="592"/>
      <c r="Z103" s="592"/>
      <c r="AA103" s="592"/>
      <c r="AB103" s="592"/>
      <c r="AC103" s="592"/>
      <c r="AD103" s="226"/>
      <c r="AE103" s="226"/>
    </row>
    <row r="104" spans="1:31" ht="15" customHeight="1">
      <c r="A104" s="592"/>
      <c r="B104" s="592"/>
      <c r="C104" s="592"/>
      <c r="D104" s="592"/>
      <c r="E104" s="592"/>
      <c r="F104" s="592"/>
      <c r="G104" s="592"/>
      <c r="H104" s="592"/>
      <c r="I104" s="592"/>
      <c r="J104" s="592"/>
      <c r="K104" s="592"/>
      <c r="L104" s="592"/>
      <c r="M104" s="592"/>
      <c r="N104" s="592"/>
      <c r="O104" s="592"/>
      <c r="P104" s="592"/>
      <c r="Q104" s="592"/>
      <c r="R104" s="592"/>
      <c r="S104" s="592"/>
      <c r="T104" s="592"/>
      <c r="U104" s="592"/>
      <c r="V104" s="592"/>
      <c r="W104" s="592"/>
      <c r="X104" s="592"/>
      <c r="Y104" s="592"/>
      <c r="Z104" s="592"/>
      <c r="AA104" s="592"/>
      <c r="AB104" s="592"/>
      <c r="AC104" s="592"/>
      <c r="AD104" s="226"/>
      <c r="AE104" s="226"/>
    </row>
    <row r="105" spans="1:31" ht="15" customHeight="1">
      <c r="A105" s="592"/>
      <c r="B105" s="592"/>
      <c r="C105" s="592"/>
      <c r="D105" s="592"/>
      <c r="E105" s="592"/>
      <c r="F105" s="592"/>
      <c r="G105" s="592"/>
      <c r="H105" s="592"/>
      <c r="I105" s="592"/>
      <c r="J105" s="592"/>
      <c r="K105" s="592"/>
      <c r="L105" s="592"/>
      <c r="M105" s="592"/>
      <c r="N105" s="592"/>
      <c r="O105" s="592"/>
      <c r="P105" s="633"/>
      <c r="Q105" s="633"/>
      <c r="R105" s="633"/>
      <c r="S105" s="633"/>
      <c r="T105" s="633"/>
      <c r="U105" s="633"/>
      <c r="V105" s="633"/>
      <c r="W105" s="633"/>
      <c r="X105" s="633"/>
      <c r="Y105" s="633"/>
      <c r="Z105" s="633"/>
      <c r="AA105" s="633"/>
      <c r="AB105" s="633"/>
      <c r="AC105" s="633"/>
      <c r="AD105" s="226"/>
      <c r="AE105" s="226"/>
    </row>
    <row r="106" spans="1:31" ht="15" customHeight="1">
      <c r="A106" s="553" t="s">
        <v>229</v>
      </c>
      <c r="B106" s="553"/>
      <c r="C106" s="553"/>
      <c r="D106" s="553"/>
      <c r="E106" s="553"/>
      <c r="F106" s="553"/>
      <c r="G106" s="553"/>
      <c r="H106" s="553"/>
      <c r="I106" s="553"/>
      <c r="J106" s="553"/>
      <c r="K106" s="553"/>
      <c r="L106" s="553"/>
      <c r="M106" s="553"/>
      <c r="N106" s="553"/>
      <c r="O106" s="553"/>
      <c r="P106" s="634" t="s">
        <v>230</v>
      </c>
      <c r="Q106" s="634"/>
      <c r="R106" s="634"/>
      <c r="S106" s="342"/>
      <c r="T106" s="342"/>
      <c r="U106" s="342"/>
      <c r="V106" s="342"/>
      <c r="W106" s="342"/>
      <c r="X106" s="342"/>
      <c r="Y106" s="342"/>
      <c r="Z106" s="342"/>
      <c r="AA106" s="342"/>
      <c r="AB106" s="342"/>
      <c r="AC106" s="342"/>
      <c r="AD106" s="229"/>
      <c r="AE106" s="229"/>
    </row>
    <row r="107" spans="1:31" ht="15" customHeight="1">
      <c r="A107" s="556" t="s">
        <v>231</v>
      </c>
      <c r="B107" s="556"/>
      <c r="C107" s="556"/>
      <c r="D107" s="556"/>
      <c r="E107" s="556"/>
      <c r="F107" s="556"/>
      <c r="G107" s="556"/>
      <c r="H107" s="556"/>
      <c r="I107" s="556"/>
      <c r="J107" s="556"/>
      <c r="K107" s="556"/>
      <c r="L107" s="556"/>
      <c r="M107" s="556"/>
      <c r="N107" s="556"/>
      <c r="O107" s="556"/>
      <c r="P107" s="648" t="s">
        <v>232</v>
      </c>
      <c r="Q107" s="649"/>
      <c r="R107" s="649"/>
      <c r="S107" s="649"/>
      <c r="T107" s="649"/>
      <c r="U107" s="649"/>
      <c r="V107" s="649"/>
      <c r="W107" s="649"/>
      <c r="X107" s="649"/>
      <c r="Y107" s="649"/>
      <c r="Z107" s="649"/>
      <c r="AA107" s="649"/>
      <c r="AB107" s="649"/>
      <c r="AC107" s="649"/>
      <c r="AD107" s="229"/>
      <c r="AE107" s="229"/>
    </row>
    <row r="108" spans="1:31" ht="15" customHeight="1">
      <c r="A108" s="556"/>
      <c r="B108" s="556"/>
      <c r="C108" s="556"/>
      <c r="D108" s="556"/>
      <c r="E108" s="556"/>
      <c r="F108" s="556"/>
      <c r="G108" s="556"/>
      <c r="H108" s="556"/>
      <c r="I108" s="556"/>
      <c r="J108" s="556"/>
      <c r="K108" s="556"/>
      <c r="L108" s="556"/>
      <c r="M108" s="556"/>
      <c r="N108" s="556"/>
      <c r="O108" s="556"/>
      <c r="P108" s="556" t="s">
        <v>233</v>
      </c>
      <c r="Q108" s="556"/>
      <c r="R108" s="556"/>
      <c r="S108" s="556"/>
      <c r="T108" s="556"/>
      <c r="U108" s="556"/>
      <c r="V108" s="556"/>
      <c r="W108" s="556"/>
      <c r="X108" s="556"/>
      <c r="Y108" s="556"/>
      <c r="Z108" s="556"/>
      <c r="AA108" s="556"/>
      <c r="AB108" s="556"/>
      <c r="AC108" s="556"/>
      <c r="AD108" s="226"/>
      <c r="AE108" s="226"/>
    </row>
    <row r="109" spans="1:31" ht="15" customHeight="1">
      <c r="A109" s="556"/>
      <c r="B109" s="556"/>
      <c r="C109" s="556"/>
      <c r="D109" s="556"/>
      <c r="E109" s="556"/>
      <c r="F109" s="556"/>
      <c r="G109" s="556"/>
      <c r="H109" s="556"/>
      <c r="I109" s="556"/>
      <c r="J109" s="556"/>
      <c r="K109" s="556"/>
      <c r="L109" s="556"/>
      <c r="M109" s="556"/>
      <c r="N109" s="556"/>
      <c r="O109" s="556"/>
      <c r="P109" s="645"/>
      <c r="Q109" s="645"/>
      <c r="R109" s="645"/>
      <c r="S109" s="645"/>
      <c r="T109" s="645"/>
      <c r="U109" s="645"/>
      <c r="V109" s="645"/>
      <c r="W109" s="645"/>
      <c r="X109" s="645"/>
      <c r="Y109" s="645"/>
      <c r="Z109" s="645"/>
      <c r="AA109" s="645"/>
      <c r="AB109" s="645"/>
      <c r="AC109" s="645"/>
      <c r="AD109" s="226"/>
      <c r="AE109" s="226"/>
    </row>
    <row r="110" spans="1:31" ht="15" customHeight="1">
      <c r="A110" s="553" t="s">
        <v>234</v>
      </c>
      <c r="B110" s="553"/>
      <c r="C110" s="553"/>
      <c r="D110" s="553"/>
      <c r="E110" s="553"/>
      <c r="F110" s="553"/>
      <c r="G110" s="553"/>
      <c r="H110" s="553"/>
      <c r="I110" s="553"/>
      <c r="J110" s="553"/>
      <c r="K110" s="553"/>
      <c r="L110" s="553"/>
      <c r="M110" s="553"/>
      <c r="N110" s="553"/>
      <c r="O110" s="553"/>
      <c r="P110" s="634" t="s">
        <v>208</v>
      </c>
      <c r="Q110" s="634"/>
      <c r="R110" s="634"/>
      <c r="S110" s="635" t="s">
        <v>235</v>
      </c>
      <c r="T110" s="638"/>
      <c r="U110" s="638"/>
      <c r="V110" s="638"/>
      <c r="W110" s="638"/>
      <c r="X110" s="638"/>
      <c r="Y110" s="638"/>
      <c r="Z110" s="638"/>
      <c r="AA110" s="638"/>
      <c r="AB110" s="638"/>
      <c r="AC110" s="638"/>
      <c r="AD110" s="229"/>
      <c r="AE110" s="229"/>
    </row>
    <row r="111" spans="1:31" ht="15" customHeight="1">
      <c r="A111" s="556" t="s">
        <v>236</v>
      </c>
      <c r="B111" s="556"/>
      <c r="C111" s="556"/>
      <c r="D111" s="556"/>
      <c r="E111" s="556"/>
      <c r="F111" s="556"/>
      <c r="G111" s="556"/>
      <c r="H111" s="556"/>
      <c r="I111" s="556"/>
      <c r="J111" s="556"/>
      <c r="K111" s="556"/>
      <c r="L111" s="556"/>
      <c r="M111" s="556"/>
      <c r="N111" s="556"/>
      <c r="O111" s="556"/>
      <c r="P111" s="650" t="s">
        <v>237</v>
      </c>
      <c r="Q111" s="650"/>
      <c r="R111" s="650"/>
      <c r="S111" s="650"/>
      <c r="T111" s="650"/>
      <c r="U111" s="650"/>
      <c r="V111" s="650"/>
      <c r="W111" s="650"/>
      <c r="X111" s="650"/>
      <c r="Y111" s="650"/>
      <c r="Z111" s="650"/>
      <c r="AA111" s="650"/>
      <c r="AB111" s="650"/>
      <c r="AC111" s="650"/>
      <c r="AD111" s="230"/>
      <c r="AE111" s="230"/>
    </row>
    <row r="112" spans="1:31" ht="15" customHeight="1">
      <c r="A112" s="556"/>
      <c r="B112" s="556"/>
      <c r="C112" s="556"/>
      <c r="D112" s="556"/>
      <c r="E112" s="556"/>
      <c r="F112" s="556"/>
      <c r="G112" s="556"/>
      <c r="H112" s="556"/>
      <c r="I112" s="556"/>
      <c r="J112" s="556"/>
      <c r="K112" s="556"/>
      <c r="L112" s="556"/>
      <c r="M112" s="556"/>
      <c r="N112" s="556"/>
      <c r="O112" s="556"/>
      <c r="P112" s="650"/>
      <c r="Q112" s="650"/>
      <c r="R112" s="650"/>
      <c r="S112" s="650"/>
      <c r="T112" s="650"/>
      <c r="U112" s="650"/>
      <c r="V112" s="650"/>
      <c r="W112" s="650"/>
      <c r="X112" s="650"/>
      <c r="Y112" s="650"/>
      <c r="Z112" s="650"/>
      <c r="AA112" s="650"/>
      <c r="AB112" s="650"/>
      <c r="AC112" s="650"/>
      <c r="AD112" s="230"/>
      <c r="AE112" s="230"/>
    </row>
    <row r="113" spans="1:31" ht="15" customHeight="1">
      <c r="A113" s="556"/>
      <c r="B113" s="556"/>
      <c r="C113" s="556"/>
      <c r="D113" s="556"/>
      <c r="E113" s="556"/>
      <c r="F113" s="556"/>
      <c r="G113" s="556"/>
      <c r="H113" s="556"/>
      <c r="I113" s="556"/>
      <c r="J113" s="556"/>
      <c r="K113" s="556"/>
      <c r="L113" s="556"/>
      <c r="M113" s="556"/>
      <c r="N113" s="556"/>
      <c r="O113" s="556"/>
      <c r="P113" s="651"/>
      <c r="Q113" s="651"/>
      <c r="R113" s="651"/>
      <c r="S113" s="651"/>
      <c r="T113" s="651"/>
      <c r="U113" s="651"/>
      <c r="V113" s="651"/>
      <c r="W113" s="651"/>
      <c r="X113" s="651"/>
      <c r="Y113" s="651"/>
      <c r="Z113" s="651"/>
      <c r="AA113" s="651"/>
      <c r="AB113" s="651"/>
      <c r="AC113" s="651"/>
      <c r="AD113" s="230"/>
      <c r="AE113" s="230"/>
    </row>
    <row r="114" spans="1:31" ht="15" customHeight="1">
      <c r="A114" s="553" t="s">
        <v>238</v>
      </c>
      <c r="B114" s="553"/>
      <c r="C114" s="553"/>
      <c r="D114" s="553"/>
      <c r="E114" s="553"/>
      <c r="F114" s="553"/>
      <c r="G114" s="553"/>
      <c r="H114" s="553"/>
      <c r="I114" s="553"/>
      <c r="J114" s="553"/>
      <c r="K114" s="553"/>
      <c r="L114" s="553"/>
      <c r="M114" s="553"/>
      <c r="N114" s="553"/>
      <c r="O114" s="553"/>
      <c r="P114" s="554" t="s">
        <v>208</v>
      </c>
      <c r="Q114" s="554"/>
      <c r="R114" s="554"/>
      <c r="S114" s="555" t="s">
        <v>239</v>
      </c>
      <c r="T114" s="652"/>
      <c r="U114" s="652"/>
      <c r="V114" s="652"/>
      <c r="W114" s="652"/>
      <c r="X114" s="652"/>
      <c r="Y114" s="652"/>
      <c r="Z114" s="652"/>
      <c r="AA114" s="652"/>
      <c r="AB114" s="652"/>
      <c r="AC114" s="652"/>
      <c r="AD114" s="227"/>
      <c r="AE114" s="227"/>
    </row>
    <row r="115" spans="1:31" ht="15" customHeight="1">
      <c r="A115" s="556" t="s">
        <v>240</v>
      </c>
      <c r="B115" s="556"/>
      <c r="C115" s="556"/>
      <c r="D115" s="556"/>
      <c r="E115" s="556"/>
      <c r="F115" s="556"/>
      <c r="G115" s="556"/>
      <c r="H115" s="556"/>
      <c r="I115" s="556"/>
      <c r="J115" s="556"/>
      <c r="K115" s="556"/>
      <c r="L115" s="556"/>
      <c r="M115" s="556"/>
      <c r="N115" s="556"/>
      <c r="O115" s="556"/>
      <c r="P115" s="556" t="s">
        <v>241</v>
      </c>
      <c r="Q115" s="556"/>
      <c r="R115" s="556"/>
      <c r="S115" s="556"/>
      <c r="T115" s="556"/>
      <c r="U115" s="556"/>
      <c r="V115" s="556"/>
      <c r="W115" s="556"/>
      <c r="X115" s="556"/>
      <c r="Y115" s="556"/>
      <c r="Z115" s="556"/>
      <c r="AA115" s="556"/>
      <c r="AB115" s="556"/>
      <c r="AC115" s="556"/>
      <c r="AD115" s="226"/>
      <c r="AE115" s="226"/>
    </row>
    <row r="116" spans="1:31" ht="15" customHeight="1">
      <c r="A116" s="556"/>
      <c r="B116" s="556"/>
      <c r="C116" s="556"/>
      <c r="D116" s="556"/>
      <c r="E116" s="556"/>
      <c r="F116" s="556"/>
      <c r="G116" s="556"/>
      <c r="H116" s="556"/>
      <c r="I116" s="556"/>
      <c r="J116" s="556"/>
      <c r="K116" s="556"/>
      <c r="L116" s="556"/>
      <c r="M116" s="556"/>
      <c r="N116" s="556"/>
      <c r="O116" s="556"/>
      <c r="P116" s="556"/>
      <c r="Q116" s="556"/>
      <c r="R116" s="556"/>
      <c r="S116" s="556"/>
      <c r="T116" s="556"/>
      <c r="U116" s="556"/>
      <c r="V116" s="556"/>
      <c r="W116" s="556"/>
      <c r="X116" s="556"/>
      <c r="Y116" s="556"/>
      <c r="Z116" s="556"/>
      <c r="AA116" s="556"/>
      <c r="AB116" s="556"/>
      <c r="AC116" s="556"/>
      <c r="AD116" s="226"/>
      <c r="AE116" s="226"/>
    </row>
    <row r="117" spans="1:31" ht="15" customHeight="1">
      <c r="A117" s="556"/>
      <c r="B117" s="556"/>
      <c r="C117" s="556"/>
      <c r="D117" s="556"/>
      <c r="E117" s="556"/>
      <c r="F117" s="556"/>
      <c r="G117" s="556"/>
      <c r="H117" s="556"/>
      <c r="I117" s="556"/>
      <c r="J117" s="556"/>
      <c r="K117" s="556"/>
      <c r="L117" s="556"/>
      <c r="M117" s="556"/>
      <c r="N117" s="556"/>
      <c r="O117" s="556"/>
      <c r="P117" s="556"/>
      <c r="Q117" s="556"/>
      <c r="R117" s="556"/>
      <c r="S117" s="556"/>
      <c r="T117" s="556"/>
      <c r="U117" s="556"/>
      <c r="V117" s="556"/>
      <c r="W117" s="556"/>
      <c r="X117" s="556"/>
      <c r="Y117" s="556"/>
      <c r="Z117" s="556"/>
      <c r="AA117" s="556"/>
      <c r="AB117" s="556"/>
      <c r="AC117" s="556"/>
      <c r="AD117" s="226"/>
      <c r="AE117" s="226"/>
    </row>
    <row r="118" spans="1:31" ht="15" customHeight="1">
      <c r="A118" s="647"/>
      <c r="B118" s="647"/>
      <c r="C118" s="647"/>
      <c r="D118" s="647"/>
      <c r="E118" s="647"/>
      <c r="F118" s="647"/>
      <c r="G118" s="647"/>
      <c r="H118" s="647"/>
      <c r="I118" s="647"/>
      <c r="J118" s="647"/>
      <c r="K118" s="647"/>
      <c r="L118" s="647"/>
      <c r="M118" s="647"/>
      <c r="N118" s="647"/>
      <c r="O118" s="647"/>
      <c r="P118" s="647"/>
      <c r="Q118" s="647"/>
      <c r="R118" s="647"/>
      <c r="S118" s="647"/>
      <c r="T118" s="647"/>
      <c r="U118" s="647"/>
      <c r="V118" s="647"/>
      <c r="W118" s="647"/>
      <c r="X118" s="647"/>
      <c r="Y118" s="647"/>
      <c r="Z118" s="647"/>
      <c r="AA118" s="647"/>
      <c r="AB118" s="647"/>
      <c r="AC118" s="647"/>
      <c r="AD118" s="314"/>
      <c r="AE118" s="314"/>
    </row>
    <row r="129" s="334" customFormat="1"/>
    <row r="130" s="334" customFormat="1"/>
    <row r="131" s="334" customFormat="1"/>
    <row r="132" s="334" customFormat="1"/>
    <row r="133" s="334" customFormat="1"/>
    <row r="134" s="334" customFormat="1"/>
  </sheetData>
  <sheetProtection algorithmName="SHA-512" hashValue="ZBETmYu4PICw51+pl7duL7dHrvVSmHewVgbNfXlch4DwpFi8NkURPc1ajUpi7h/vtMD+pujjUBrW5nPOC8pbkQ==" saltValue="mRaQLLJkq/5D/PtjQJLlUA==" spinCount="100000" sheet="1" selectLockedCells="1"/>
  <mergeCells count="597">
    <mergeCell ref="A118:AC118"/>
    <mergeCell ref="A106:O106"/>
    <mergeCell ref="P106:R106"/>
    <mergeCell ref="A107:O109"/>
    <mergeCell ref="P107:AC107"/>
    <mergeCell ref="P108:AC109"/>
    <mergeCell ref="A110:O110"/>
    <mergeCell ref="P110:R110"/>
    <mergeCell ref="S110:AC110"/>
    <mergeCell ref="A111:O113"/>
    <mergeCell ref="P111:AC113"/>
    <mergeCell ref="A114:O114"/>
    <mergeCell ref="P114:R114"/>
    <mergeCell ref="S114:AC114"/>
    <mergeCell ref="A115:O117"/>
    <mergeCell ref="P115:AC117"/>
    <mergeCell ref="AD67:AE67"/>
    <mergeCell ref="AF67:AG67"/>
    <mergeCell ref="AH67:AI67"/>
    <mergeCell ref="A70:AC70"/>
    <mergeCell ref="A71:O71"/>
    <mergeCell ref="P71:R71"/>
    <mergeCell ref="S71:AC71"/>
    <mergeCell ref="A72:O74"/>
    <mergeCell ref="P72:AC74"/>
    <mergeCell ref="A69:AC69"/>
    <mergeCell ref="A67:F67"/>
    <mergeCell ref="G67:H67"/>
    <mergeCell ref="I67:J67"/>
    <mergeCell ref="K67:L67"/>
    <mergeCell ref="M67:N67"/>
    <mergeCell ref="O67:P67"/>
    <mergeCell ref="Q67:R67"/>
    <mergeCell ref="S67:T67"/>
    <mergeCell ref="V67:W67"/>
    <mergeCell ref="X67:Y67"/>
    <mergeCell ref="Z67:AA67"/>
    <mergeCell ref="AB67:AC67"/>
    <mergeCell ref="S102:AC102"/>
    <mergeCell ref="AJ36:AL66"/>
    <mergeCell ref="A61:E61"/>
    <mergeCell ref="G61:H61"/>
    <mergeCell ref="I61:J61"/>
    <mergeCell ref="K61:L61"/>
    <mergeCell ref="M61:N61"/>
    <mergeCell ref="O61:P61"/>
    <mergeCell ref="Q61:R61"/>
    <mergeCell ref="S61:T61"/>
    <mergeCell ref="V61:W61"/>
    <mergeCell ref="X61:Y61"/>
    <mergeCell ref="Z61:AA61"/>
    <mergeCell ref="AB61:AC61"/>
    <mergeCell ref="AD61:AE61"/>
    <mergeCell ref="AF61:AG61"/>
    <mergeCell ref="AH61:AI61"/>
    <mergeCell ref="A62:AI62"/>
    <mergeCell ref="A66:E66"/>
    <mergeCell ref="AD66:AE66"/>
    <mergeCell ref="AF66:AG66"/>
    <mergeCell ref="AH66:AI66"/>
    <mergeCell ref="Q66:R66"/>
    <mergeCell ref="S66:T66"/>
    <mergeCell ref="A103:O105"/>
    <mergeCell ref="P103:AC105"/>
    <mergeCell ref="A80:O80"/>
    <mergeCell ref="P80:R80"/>
    <mergeCell ref="S80:AC80"/>
    <mergeCell ref="A81:O84"/>
    <mergeCell ref="P81:AC84"/>
    <mergeCell ref="A85:O85"/>
    <mergeCell ref="P85:R85"/>
    <mergeCell ref="S85:AC85"/>
    <mergeCell ref="A86:O89"/>
    <mergeCell ref="P86:AC87"/>
    <mergeCell ref="A90:O90"/>
    <mergeCell ref="P90:R90"/>
    <mergeCell ref="S90:AC90"/>
    <mergeCell ref="A91:O94"/>
    <mergeCell ref="P91:AC91"/>
    <mergeCell ref="A95:O95"/>
    <mergeCell ref="P95:R95"/>
    <mergeCell ref="S95:AC95"/>
    <mergeCell ref="A96:O101"/>
    <mergeCell ref="P96:AC97"/>
    <mergeCell ref="A102:O102"/>
    <mergeCell ref="P102:R102"/>
    <mergeCell ref="AD64:AE64"/>
    <mergeCell ref="AF64:AG64"/>
    <mergeCell ref="AH64:AI64"/>
    <mergeCell ref="Q65:R65"/>
    <mergeCell ref="S65:T65"/>
    <mergeCell ref="AB65:AC65"/>
    <mergeCell ref="AD65:AE65"/>
    <mergeCell ref="AF65:AG65"/>
    <mergeCell ref="AH65:AI65"/>
    <mergeCell ref="V65:W65"/>
    <mergeCell ref="X64:Y64"/>
    <mergeCell ref="Z64:AA64"/>
    <mergeCell ref="AB64:AC64"/>
    <mergeCell ref="Q63:R63"/>
    <mergeCell ref="S63:T63"/>
    <mergeCell ref="AB63:AC63"/>
    <mergeCell ref="AD63:AE63"/>
    <mergeCell ref="AF63:AG63"/>
    <mergeCell ref="AH63:AI63"/>
    <mergeCell ref="A63:E63"/>
    <mergeCell ref="G63:H63"/>
    <mergeCell ref="I63:J63"/>
    <mergeCell ref="K63:L63"/>
    <mergeCell ref="M63:N63"/>
    <mergeCell ref="O63:P63"/>
    <mergeCell ref="V63:W63"/>
    <mergeCell ref="X63:Y63"/>
    <mergeCell ref="Z63:AA63"/>
    <mergeCell ref="AB59:AC59"/>
    <mergeCell ref="AD59:AE59"/>
    <mergeCell ref="AF59:AG59"/>
    <mergeCell ref="AH59:AI59"/>
    <mergeCell ref="Q60:R60"/>
    <mergeCell ref="S60:T60"/>
    <mergeCell ref="AB60:AC60"/>
    <mergeCell ref="AD60:AE60"/>
    <mergeCell ref="AF60:AG60"/>
    <mergeCell ref="AH60:AI60"/>
    <mergeCell ref="V59:W59"/>
    <mergeCell ref="Q59:R59"/>
    <mergeCell ref="S59:T59"/>
    <mergeCell ref="Q58:R58"/>
    <mergeCell ref="S58:T58"/>
    <mergeCell ref="AB58:AC58"/>
    <mergeCell ref="AD58:AE58"/>
    <mergeCell ref="AF58:AG58"/>
    <mergeCell ref="AH58:AI58"/>
    <mergeCell ref="S57:T57"/>
    <mergeCell ref="X57:Y57"/>
    <mergeCell ref="Z57:AA57"/>
    <mergeCell ref="X58:Y58"/>
    <mergeCell ref="Z58:AA58"/>
    <mergeCell ref="V58:W58"/>
    <mergeCell ref="AB57:AC57"/>
    <mergeCell ref="AD57:AE57"/>
    <mergeCell ref="AF57:AG57"/>
    <mergeCell ref="AH57:AI57"/>
    <mergeCell ref="O55:P55"/>
    <mergeCell ref="Q55:R55"/>
    <mergeCell ref="S55:T55"/>
    <mergeCell ref="V55:W55"/>
    <mergeCell ref="X55:Y55"/>
    <mergeCell ref="Z55:AA55"/>
    <mergeCell ref="AB55:AC55"/>
    <mergeCell ref="AD55:AE55"/>
    <mergeCell ref="AF55:AG55"/>
    <mergeCell ref="O57:P57"/>
    <mergeCell ref="V57:W57"/>
    <mergeCell ref="A56:AI56"/>
    <mergeCell ref="Q57:R57"/>
    <mergeCell ref="A57:E57"/>
    <mergeCell ref="G57:H57"/>
    <mergeCell ref="AB48:AC48"/>
    <mergeCell ref="AD48:AE48"/>
    <mergeCell ref="AF48:AG48"/>
    <mergeCell ref="AH48:AI48"/>
    <mergeCell ref="V48:W48"/>
    <mergeCell ref="AB49:AC49"/>
    <mergeCell ref="AD49:AE49"/>
    <mergeCell ref="AF49:AG49"/>
    <mergeCell ref="AH49:AI49"/>
    <mergeCell ref="X49:Y49"/>
    <mergeCell ref="Z49:AA49"/>
    <mergeCell ref="Z48:AA48"/>
    <mergeCell ref="V49:W49"/>
    <mergeCell ref="X48:Y48"/>
    <mergeCell ref="AB46:AC46"/>
    <mergeCell ref="AD46:AE46"/>
    <mergeCell ref="AF46:AG46"/>
    <mergeCell ref="AH46:AI46"/>
    <mergeCell ref="Q47:R47"/>
    <mergeCell ref="S47:T47"/>
    <mergeCell ref="AB47:AC47"/>
    <mergeCell ref="AD47:AE47"/>
    <mergeCell ref="AF47:AG47"/>
    <mergeCell ref="AH47:AI47"/>
    <mergeCell ref="Z46:AA46"/>
    <mergeCell ref="Z47:AA47"/>
    <mergeCell ref="Z43:AA43"/>
    <mergeCell ref="AB43:AC43"/>
    <mergeCell ref="AD43:AE43"/>
    <mergeCell ref="AF43:AG43"/>
    <mergeCell ref="AH43:AI43"/>
    <mergeCell ref="A44:AI44"/>
    <mergeCell ref="A45:E45"/>
    <mergeCell ref="G45:H45"/>
    <mergeCell ref="I45:J45"/>
    <mergeCell ref="K45:L45"/>
    <mergeCell ref="M45:N45"/>
    <mergeCell ref="O45:P45"/>
    <mergeCell ref="Q45:R45"/>
    <mergeCell ref="S45:T45"/>
    <mergeCell ref="V45:W45"/>
    <mergeCell ref="X45:Y45"/>
    <mergeCell ref="Z45:AA45"/>
    <mergeCell ref="AB45:AC45"/>
    <mergeCell ref="AD45:AE45"/>
    <mergeCell ref="AF45:AG45"/>
    <mergeCell ref="AH45:AI45"/>
    <mergeCell ref="X43:Y43"/>
    <mergeCell ref="A43:E43"/>
    <mergeCell ref="G43:H43"/>
    <mergeCell ref="AF41:AG41"/>
    <mergeCell ref="AH41:AI41"/>
    <mergeCell ref="A42:E42"/>
    <mergeCell ref="G42:H42"/>
    <mergeCell ref="I42:J42"/>
    <mergeCell ref="K42:L42"/>
    <mergeCell ref="M42:N42"/>
    <mergeCell ref="O42:P42"/>
    <mergeCell ref="Q42:R42"/>
    <mergeCell ref="S42:T42"/>
    <mergeCell ref="V42:W42"/>
    <mergeCell ref="X42:Y42"/>
    <mergeCell ref="Z42:AA42"/>
    <mergeCell ref="AB42:AC42"/>
    <mergeCell ref="AD42:AE42"/>
    <mergeCell ref="AF42:AG42"/>
    <mergeCell ref="AH42:AI42"/>
    <mergeCell ref="A41:E41"/>
    <mergeCell ref="G41:H41"/>
    <mergeCell ref="I41:J41"/>
    <mergeCell ref="S41:T41"/>
    <mergeCell ref="AF37:AG37"/>
    <mergeCell ref="AH37:AI37"/>
    <mergeCell ref="AF39:AG39"/>
    <mergeCell ref="AH39:AI39"/>
    <mergeCell ref="A40:E40"/>
    <mergeCell ref="G40:H40"/>
    <mergeCell ref="I40:J40"/>
    <mergeCell ref="K40:L40"/>
    <mergeCell ref="M40:N40"/>
    <mergeCell ref="O40:P40"/>
    <mergeCell ref="Q40:R40"/>
    <mergeCell ref="S40:T40"/>
    <mergeCell ref="Z40:AA40"/>
    <mergeCell ref="AB40:AC40"/>
    <mergeCell ref="AD40:AE40"/>
    <mergeCell ref="AF40:AG40"/>
    <mergeCell ref="AH40:AI40"/>
    <mergeCell ref="K39:L39"/>
    <mergeCell ref="M39:N39"/>
    <mergeCell ref="O39:P39"/>
    <mergeCell ref="AB39:AC39"/>
    <mergeCell ref="AD39:AE39"/>
    <mergeCell ref="X40:Y40"/>
    <mergeCell ref="Q37:R37"/>
    <mergeCell ref="S37:T37"/>
    <mergeCell ref="X37:Y37"/>
    <mergeCell ref="Z37:AA37"/>
    <mergeCell ref="AB37:AC37"/>
    <mergeCell ref="AD37:AE37"/>
    <mergeCell ref="K41:L41"/>
    <mergeCell ref="M41:N41"/>
    <mergeCell ref="O41:P41"/>
    <mergeCell ref="Q41:R41"/>
    <mergeCell ref="Z41:AA41"/>
    <mergeCell ref="AB41:AC41"/>
    <mergeCell ref="AD41:AE41"/>
    <mergeCell ref="V41:W41"/>
    <mergeCell ref="X41:Y41"/>
    <mergeCell ref="I29:O29"/>
    <mergeCell ref="P29:Q29"/>
    <mergeCell ref="R29:S29"/>
    <mergeCell ref="T29:U29"/>
    <mergeCell ref="V29:W29"/>
    <mergeCell ref="X29:Y29"/>
    <mergeCell ref="A38:AI38"/>
    <mergeCell ref="A39:E39"/>
    <mergeCell ref="G39:H39"/>
    <mergeCell ref="I39:J39"/>
    <mergeCell ref="V39:W39"/>
    <mergeCell ref="Q39:R39"/>
    <mergeCell ref="S39:T39"/>
    <mergeCell ref="X39:Y39"/>
    <mergeCell ref="Z39:AA39"/>
    <mergeCell ref="AG33:AI33"/>
    <mergeCell ref="A36:E37"/>
    <mergeCell ref="F36:T36"/>
    <mergeCell ref="U36:AI36"/>
    <mergeCell ref="G37:H37"/>
    <mergeCell ref="I37:J37"/>
    <mergeCell ref="K37:L37"/>
    <mergeCell ref="M37:N37"/>
    <mergeCell ref="O37:P37"/>
    <mergeCell ref="X15:Y15"/>
    <mergeCell ref="P16:Q16"/>
    <mergeCell ref="R16:S16"/>
    <mergeCell ref="T16:U16"/>
    <mergeCell ref="V16:W16"/>
    <mergeCell ref="P20:Q20"/>
    <mergeCell ref="R20:S20"/>
    <mergeCell ref="T20:U20"/>
    <mergeCell ref="V20:W20"/>
    <mergeCell ref="X20:Y20"/>
    <mergeCell ref="P15:Q15"/>
    <mergeCell ref="R15:S15"/>
    <mergeCell ref="T15:U15"/>
    <mergeCell ref="V15:W15"/>
    <mergeCell ref="P18:Q18"/>
    <mergeCell ref="R18:S18"/>
    <mergeCell ref="T18:U18"/>
    <mergeCell ref="V18:W18"/>
    <mergeCell ref="X18:Y18"/>
    <mergeCell ref="P19:Q19"/>
    <mergeCell ref="R19:S19"/>
    <mergeCell ref="T19:U19"/>
    <mergeCell ref="V19:W19"/>
    <mergeCell ref="X19:Y19"/>
    <mergeCell ref="P4:Q4"/>
    <mergeCell ref="R4:S4"/>
    <mergeCell ref="T4:U4"/>
    <mergeCell ref="V4:W4"/>
    <mergeCell ref="X6:Y6"/>
    <mergeCell ref="X7:Y7"/>
    <mergeCell ref="I2:N4"/>
    <mergeCell ref="X12:Y12"/>
    <mergeCell ref="X14:Y14"/>
    <mergeCell ref="P8:Q8"/>
    <mergeCell ref="P11:Q11"/>
    <mergeCell ref="R11:S11"/>
    <mergeCell ref="T11:U11"/>
    <mergeCell ref="V11:W11"/>
    <mergeCell ref="R12:S12"/>
    <mergeCell ref="T12:U12"/>
    <mergeCell ref="V12:W12"/>
    <mergeCell ref="P14:Q14"/>
    <mergeCell ref="R14:S14"/>
    <mergeCell ref="T14:U14"/>
    <mergeCell ref="V14:W14"/>
    <mergeCell ref="A1:G1"/>
    <mergeCell ref="H1:H32"/>
    <mergeCell ref="I1:AC1"/>
    <mergeCell ref="A2:G33"/>
    <mergeCell ref="X4:Y4"/>
    <mergeCell ref="R8:S8"/>
    <mergeCell ref="T8:U8"/>
    <mergeCell ref="V8:W8"/>
    <mergeCell ref="X8:Y8"/>
    <mergeCell ref="X10:Y10"/>
    <mergeCell ref="X11:Y11"/>
    <mergeCell ref="P12:Q12"/>
    <mergeCell ref="P6:Q6"/>
    <mergeCell ref="R6:S6"/>
    <mergeCell ref="T6:U6"/>
    <mergeCell ref="V6:W6"/>
    <mergeCell ref="P10:Q10"/>
    <mergeCell ref="R10:S10"/>
    <mergeCell ref="T10:U10"/>
    <mergeCell ref="P7:Q7"/>
    <mergeCell ref="R7:S7"/>
    <mergeCell ref="T7:U7"/>
    <mergeCell ref="V7:W7"/>
    <mergeCell ref="V10:W10"/>
    <mergeCell ref="I43:J43"/>
    <mergeCell ref="K43:L43"/>
    <mergeCell ref="M43:N43"/>
    <mergeCell ref="O43:P43"/>
    <mergeCell ref="Q43:R43"/>
    <mergeCell ref="S43:T43"/>
    <mergeCell ref="V43:W43"/>
    <mergeCell ref="X46:Y46"/>
    <mergeCell ref="O47:P47"/>
    <mergeCell ref="X47:Y47"/>
    <mergeCell ref="Q46:R46"/>
    <mergeCell ref="S46:T46"/>
    <mergeCell ref="A47:E47"/>
    <mergeCell ref="G47:H47"/>
    <mergeCell ref="I47:J47"/>
    <mergeCell ref="K47:L47"/>
    <mergeCell ref="M47:N47"/>
    <mergeCell ref="V47:W47"/>
    <mergeCell ref="A48:E48"/>
    <mergeCell ref="G48:H48"/>
    <mergeCell ref="I48:J48"/>
    <mergeCell ref="K48:L48"/>
    <mergeCell ref="M48:N48"/>
    <mergeCell ref="AB51:AC51"/>
    <mergeCell ref="AD51:AE51"/>
    <mergeCell ref="AF51:AG51"/>
    <mergeCell ref="AH51:AI51"/>
    <mergeCell ref="Z51:AA51"/>
    <mergeCell ref="O52:P52"/>
    <mergeCell ref="Q52:R52"/>
    <mergeCell ref="S52:T52"/>
    <mergeCell ref="O49:P49"/>
    <mergeCell ref="AB52:AC52"/>
    <mergeCell ref="AD52:AE52"/>
    <mergeCell ref="AF52:AG52"/>
    <mergeCell ref="AH52:AI52"/>
    <mergeCell ref="Q49:R49"/>
    <mergeCell ref="S49:T49"/>
    <mergeCell ref="X52:Y52"/>
    <mergeCell ref="Z52:AA52"/>
    <mergeCell ref="V52:W52"/>
    <mergeCell ref="X51:Y51"/>
    <mergeCell ref="A52:E52"/>
    <mergeCell ref="G52:H52"/>
    <mergeCell ref="I52:J52"/>
    <mergeCell ref="K52:L52"/>
    <mergeCell ref="M52:N52"/>
    <mergeCell ref="Q48:R48"/>
    <mergeCell ref="S48:T48"/>
    <mergeCell ref="Q54:R54"/>
    <mergeCell ref="S54:T54"/>
    <mergeCell ref="A51:E51"/>
    <mergeCell ref="G51:H51"/>
    <mergeCell ref="I51:J51"/>
    <mergeCell ref="K51:L51"/>
    <mergeCell ref="M51:N51"/>
    <mergeCell ref="O51:P51"/>
    <mergeCell ref="O48:P48"/>
    <mergeCell ref="O53:P53"/>
    <mergeCell ref="O54:P54"/>
    <mergeCell ref="M54:N54"/>
    <mergeCell ref="O58:P58"/>
    <mergeCell ref="V37:W37"/>
    <mergeCell ref="V40:W40"/>
    <mergeCell ref="A46:E46"/>
    <mergeCell ref="G46:H46"/>
    <mergeCell ref="I46:J46"/>
    <mergeCell ref="K46:L46"/>
    <mergeCell ref="M46:N46"/>
    <mergeCell ref="O46:P46"/>
    <mergeCell ref="V46:W46"/>
    <mergeCell ref="A54:E54"/>
    <mergeCell ref="G54:H54"/>
    <mergeCell ref="I54:J54"/>
    <mergeCell ref="K54:L54"/>
    <mergeCell ref="A49:E49"/>
    <mergeCell ref="G49:H49"/>
    <mergeCell ref="I49:J49"/>
    <mergeCell ref="K49:L49"/>
    <mergeCell ref="M49:N49"/>
    <mergeCell ref="V51:W51"/>
    <mergeCell ref="A50:AI50"/>
    <mergeCell ref="Q51:R51"/>
    <mergeCell ref="S51:T51"/>
    <mergeCell ref="V53:W53"/>
    <mergeCell ref="AB54:AC54"/>
    <mergeCell ref="AD54:AE54"/>
    <mergeCell ref="AF54:AG54"/>
    <mergeCell ref="AH54:AI54"/>
    <mergeCell ref="A55:E55"/>
    <mergeCell ref="G55:H55"/>
    <mergeCell ref="I55:J55"/>
    <mergeCell ref="Q53:R53"/>
    <mergeCell ref="S53:T53"/>
    <mergeCell ref="AB53:AC53"/>
    <mergeCell ref="AD53:AE53"/>
    <mergeCell ref="AF53:AG53"/>
    <mergeCell ref="AH53:AI53"/>
    <mergeCell ref="X53:Y53"/>
    <mergeCell ref="Z53:AA53"/>
    <mergeCell ref="A53:E53"/>
    <mergeCell ref="G53:H53"/>
    <mergeCell ref="I53:J53"/>
    <mergeCell ref="K53:L53"/>
    <mergeCell ref="M53:N53"/>
    <mergeCell ref="AH55:AI55"/>
    <mergeCell ref="V54:W54"/>
    <mergeCell ref="X54:Y54"/>
    <mergeCell ref="Z54:AA54"/>
    <mergeCell ref="A58:E58"/>
    <mergeCell ref="G58:H58"/>
    <mergeCell ref="I58:J58"/>
    <mergeCell ref="K58:L58"/>
    <mergeCell ref="M58:N58"/>
    <mergeCell ref="K57:L57"/>
    <mergeCell ref="M57:N57"/>
    <mergeCell ref="K55:L55"/>
    <mergeCell ref="M55:N55"/>
    <mergeCell ref="I57:J57"/>
    <mergeCell ref="O66:P66"/>
    <mergeCell ref="X66:Y66"/>
    <mergeCell ref="Z66:AA66"/>
    <mergeCell ref="V66:W66"/>
    <mergeCell ref="G66:H66"/>
    <mergeCell ref="I66:J66"/>
    <mergeCell ref="K66:L66"/>
    <mergeCell ref="M66:N66"/>
    <mergeCell ref="A64:E64"/>
    <mergeCell ref="G64:H64"/>
    <mergeCell ref="I64:J64"/>
    <mergeCell ref="K64:L64"/>
    <mergeCell ref="M64:N64"/>
    <mergeCell ref="V64:W64"/>
    <mergeCell ref="O64:P64"/>
    <mergeCell ref="Q64:R64"/>
    <mergeCell ref="S64:T64"/>
    <mergeCell ref="A65:E65"/>
    <mergeCell ref="G65:H65"/>
    <mergeCell ref="I65:J65"/>
    <mergeCell ref="K65:L65"/>
    <mergeCell ref="M65:N65"/>
    <mergeCell ref="AB66:AC66"/>
    <mergeCell ref="A75:O75"/>
    <mergeCell ref="P75:R75"/>
    <mergeCell ref="S75:AC75"/>
    <mergeCell ref="A76:O79"/>
    <mergeCell ref="P76:AC79"/>
    <mergeCell ref="Z2:AA3"/>
    <mergeCell ref="AB2:AE26"/>
    <mergeCell ref="Z4:AA4"/>
    <mergeCell ref="I6:M6"/>
    <mergeCell ref="Z6:AA6"/>
    <mergeCell ref="I7:M7"/>
    <mergeCell ref="Z7:AA7"/>
    <mergeCell ref="Z8:AA8"/>
    <mergeCell ref="I10:M10"/>
    <mergeCell ref="Z10:AA10"/>
    <mergeCell ref="I11:M11"/>
    <mergeCell ref="Z11:AA11"/>
    <mergeCell ref="Z12:AA12"/>
    <mergeCell ref="I14:M14"/>
    <mergeCell ref="Z14:AA14"/>
    <mergeCell ref="I15:M15"/>
    <mergeCell ref="Z15:AA15"/>
    <mergeCell ref="Z16:AA16"/>
    <mergeCell ref="I18:M18"/>
    <mergeCell ref="Z18:AA18"/>
    <mergeCell ref="I19:M19"/>
    <mergeCell ref="Z19:AA19"/>
    <mergeCell ref="Z20:AA20"/>
    <mergeCell ref="I22:M22"/>
    <mergeCell ref="Z29:AA29"/>
    <mergeCell ref="AB29:AD29"/>
    <mergeCell ref="Z30:AA30"/>
    <mergeCell ref="X22:Y22"/>
    <mergeCell ref="P22:Q22"/>
    <mergeCell ref="R22:S22"/>
    <mergeCell ref="T22:U22"/>
    <mergeCell ref="V22:W22"/>
    <mergeCell ref="X23:Y23"/>
    <mergeCell ref="P24:Q24"/>
    <mergeCell ref="R24:S24"/>
    <mergeCell ref="T24:U24"/>
    <mergeCell ref="V24:W24"/>
    <mergeCell ref="X24:Y24"/>
    <mergeCell ref="X26:Y26"/>
    <mergeCell ref="P23:Q23"/>
    <mergeCell ref="R23:S23"/>
    <mergeCell ref="T23:U23"/>
    <mergeCell ref="Z22:AA22"/>
    <mergeCell ref="I23:M23"/>
    <mergeCell ref="Z23:AA23"/>
    <mergeCell ref="Z24:AA24"/>
    <mergeCell ref="I26:M26"/>
    <mergeCell ref="Z26:AA26"/>
    <mergeCell ref="I27:M27"/>
    <mergeCell ref="Z27:AA27"/>
    <mergeCell ref="Z28:AA28"/>
    <mergeCell ref="V23:W23"/>
    <mergeCell ref="P26:Q26"/>
    <mergeCell ref="R26:S26"/>
    <mergeCell ref="T26:U26"/>
    <mergeCell ref="V26:W26"/>
    <mergeCell ref="X27:Y27"/>
    <mergeCell ref="P28:Q28"/>
    <mergeCell ref="R28:S28"/>
    <mergeCell ref="T28:U28"/>
    <mergeCell ref="V28:W28"/>
    <mergeCell ref="X28:Y28"/>
    <mergeCell ref="P27:Q27"/>
    <mergeCell ref="R27:S27"/>
    <mergeCell ref="T27:U27"/>
    <mergeCell ref="V27:W27"/>
    <mergeCell ref="Z31:AA31"/>
    <mergeCell ref="Z32:AA32"/>
    <mergeCell ref="F34:AL34"/>
    <mergeCell ref="A35:AL35"/>
    <mergeCell ref="O65:P65"/>
    <mergeCell ref="X65:Y65"/>
    <mergeCell ref="Z65:AA65"/>
    <mergeCell ref="O59:P59"/>
    <mergeCell ref="X59:Y59"/>
    <mergeCell ref="Z59:AA59"/>
    <mergeCell ref="O60:P60"/>
    <mergeCell ref="X60:Y60"/>
    <mergeCell ref="Z60:AA60"/>
    <mergeCell ref="A60:E60"/>
    <mergeCell ref="G60:H60"/>
    <mergeCell ref="I60:J60"/>
    <mergeCell ref="K60:L60"/>
    <mergeCell ref="M60:N60"/>
    <mergeCell ref="V60:W60"/>
    <mergeCell ref="A59:E59"/>
    <mergeCell ref="G59:H59"/>
    <mergeCell ref="I59:J59"/>
    <mergeCell ref="K59:L59"/>
    <mergeCell ref="M59:N59"/>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7680B821-74A6-4E87-A60D-F0B43A3424EC}"/>
    <hyperlink ref="S75" r:id="rId2" xr:uid="{CF552B49-F177-4EAA-ADCA-DB1CDE0E0434}"/>
    <hyperlink ref="S80" r:id="rId3" xr:uid="{CFA2D827-D827-413B-A792-1BD6F986FCD8}"/>
    <hyperlink ref="S85" r:id="rId4" xr:uid="{F2AFAE8B-BA80-427D-AA1A-2649F342AABF}"/>
    <hyperlink ref="S90" r:id="rId5" xr:uid="{23D2CB4A-B1FC-4DF0-B347-895410CB505D}"/>
    <hyperlink ref="S95" r:id="rId6" xr:uid="{5086421C-4FEB-4CF6-98FA-F9F1C78B400A}"/>
    <hyperlink ref="S102" r:id="rId7" xr:uid="{429CC650-08D8-4AD3-9870-2565547F3024}"/>
    <hyperlink ref="P107" r:id="rId8" xr:uid="{96DDE389-7BC7-4813-9CE1-8CF1B7EE95F0}"/>
    <hyperlink ref="S110" r:id="rId9" xr:uid="{BFE4EC77-384C-4552-AD4A-A25429FDCFEC}"/>
    <hyperlink ref="S114" r:id="rId10" xr:uid="{548E0F63-3F0F-4B5F-9FFB-C0B0F51CF512}"/>
    <hyperlink ref="S95:AC95" r:id="rId11" display="https://www.fhwa.dot.gov/bipartisan-infrastructure-law/protect_fact_sheet.cfm" xr:uid="{CE0B25D0-A7BC-4777-BA71-EE05E4EC99EB}"/>
    <hyperlink ref="S85:AC85" r:id="rId12" display="https://www.fhwa.dot.gov/bipartisan-infrastructure-law/crp_fact_sheet.cfm" xr:uid="{A2F2CD89-9B39-41DC-B0C5-C18CAC7A29E4}"/>
  </hyperlinks>
  <pageMargins left="0.5" right="0.25" top="0.5" bottom="0.25" header="0.25" footer="0"/>
  <pageSetup paperSize="5" orientation="landscape" r:id="rId13"/>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E188"/>
  <sheetViews>
    <sheetView showGridLines="0" topLeftCell="A44" zoomScaleNormal="100" zoomScaleSheetLayoutView="85" workbookViewId="0">
      <selection activeCell="Y54" sqref="Y54:AC54"/>
    </sheetView>
  </sheetViews>
  <sheetFormatPr defaultColWidth="10.6328125" defaultRowHeight="15"/>
  <cols>
    <col min="1" max="4" width="6.453125" style="112" customWidth="1"/>
    <col min="5" max="16" width="5.6328125" style="112" customWidth="1"/>
    <col min="17" max="17" width="6" style="112" customWidth="1"/>
    <col min="18" max="19" width="6.453125" style="112" customWidth="1"/>
    <col min="20" max="23" width="6" style="112" customWidth="1"/>
    <col min="24" max="24" width="13.36328125" style="112" bestFit="1" customWidth="1"/>
    <col min="25" max="25" width="14.453125" style="112" bestFit="1" customWidth="1"/>
    <col min="26" max="26" width="14.36328125" style="112" bestFit="1" customWidth="1"/>
    <col min="27" max="28" width="13.36328125" style="112" bestFit="1" customWidth="1"/>
    <col min="29" max="29" width="10.6328125" style="112"/>
    <col min="30" max="30" width="10.6328125" style="231"/>
    <col min="31" max="16384" width="10.6328125" style="112"/>
  </cols>
  <sheetData>
    <row r="1" spans="1:23" ht="14.25" customHeight="1">
      <c r="A1" s="500" t="s">
        <v>242</v>
      </c>
      <c r="B1" s="500"/>
      <c r="C1" s="500"/>
      <c r="D1" s="500"/>
      <c r="E1" s="500"/>
      <c r="F1" s="500"/>
      <c r="G1" s="500"/>
      <c r="H1" s="500"/>
      <c r="I1" s="500"/>
      <c r="J1" s="500"/>
      <c r="K1" s="500"/>
      <c r="L1" s="500"/>
      <c r="M1" s="500"/>
      <c r="N1" s="500"/>
      <c r="O1" s="500"/>
      <c r="P1" s="500"/>
      <c r="Q1" s="500"/>
      <c r="R1" s="500"/>
      <c r="S1" s="500"/>
      <c r="T1" s="500"/>
      <c r="U1" s="500"/>
      <c r="V1" s="500"/>
      <c r="W1" s="500"/>
    </row>
    <row r="2" spans="1:23" ht="14.25" customHeight="1">
      <c r="A2" s="386" t="s">
        <v>243</v>
      </c>
      <c r="B2" s="386"/>
      <c r="C2" s="386"/>
      <c r="D2" s="386"/>
      <c r="E2" s="386"/>
      <c r="F2" s="386"/>
      <c r="G2" s="386"/>
      <c r="H2" s="386"/>
      <c r="I2" s="386"/>
      <c r="J2" s="386"/>
      <c r="K2" s="386"/>
      <c r="L2" s="386"/>
      <c r="M2" s="386"/>
      <c r="N2" s="386"/>
      <c r="O2" s="386"/>
      <c r="P2" s="386"/>
      <c r="Q2" s="386"/>
      <c r="R2" s="386"/>
      <c r="S2" s="386"/>
      <c r="T2" s="386"/>
      <c r="U2" s="386"/>
      <c r="V2" s="386"/>
      <c r="W2" s="386"/>
    </row>
    <row r="3" spans="1:23" ht="14.25" customHeight="1">
      <c r="A3" s="386"/>
      <c r="B3" s="386"/>
      <c r="C3" s="386"/>
      <c r="D3" s="386"/>
      <c r="E3" s="386"/>
      <c r="F3" s="386"/>
      <c r="G3" s="386"/>
      <c r="H3" s="386"/>
      <c r="I3" s="386"/>
      <c r="J3" s="386"/>
      <c r="K3" s="386"/>
      <c r="L3" s="386"/>
      <c r="M3" s="386"/>
      <c r="N3" s="386"/>
      <c r="O3" s="386"/>
      <c r="P3" s="386"/>
      <c r="Q3" s="386"/>
      <c r="R3" s="386"/>
      <c r="S3" s="386"/>
      <c r="T3" s="386"/>
      <c r="U3" s="386"/>
      <c r="V3" s="386"/>
      <c r="W3" s="386"/>
    </row>
    <row r="4" spans="1:23" ht="14.25" customHeight="1">
      <c r="A4" s="386"/>
      <c r="B4" s="386"/>
      <c r="C4" s="386"/>
      <c r="D4" s="386"/>
      <c r="E4" s="386"/>
      <c r="F4" s="386"/>
      <c r="G4" s="386"/>
      <c r="H4" s="386"/>
      <c r="I4" s="386"/>
      <c r="J4" s="386"/>
      <c r="K4" s="386"/>
      <c r="L4" s="386"/>
      <c r="M4" s="386"/>
      <c r="N4" s="386"/>
      <c r="O4" s="386"/>
      <c r="P4" s="386"/>
      <c r="Q4" s="386"/>
      <c r="R4" s="386"/>
      <c r="S4" s="386"/>
      <c r="T4" s="386"/>
      <c r="U4" s="386"/>
      <c r="V4" s="386"/>
      <c r="W4" s="386"/>
    </row>
    <row r="5" spans="1:23" ht="14.25" customHeight="1">
      <c r="A5" s="386"/>
      <c r="B5" s="386"/>
      <c r="C5" s="386"/>
      <c r="D5" s="386"/>
      <c r="E5" s="386"/>
      <c r="F5" s="386"/>
      <c r="G5" s="386"/>
      <c r="H5" s="386"/>
      <c r="I5" s="386"/>
      <c r="J5" s="386"/>
      <c r="K5" s="386"/>
      <c r="L5" s="386"/>
      <c r="M5" s="386"/>
      <c r="N5" s="386"/>
      <c r="O5" s="386"/>
      <c r="P5" s="386"/>
      <c r="Q5" s="386"/>
      <c r="R5" s="386"/>
      <c r="S5" s="386"/>
      <c r="T5" s="386"/>
      <c r="U5" s="386"/>
      <c r="V5" s="386"/>
      <c r="W5" s="386"/>
    </row>
    <row r="6" spans="1:23" ht="14.25" customHeight="1">
      <c r="A6" s="386"/>
      <c r="B6" s="386"/>
      <c r="C6" s="386"/>
      <c r="D6" s="386"/>
      <c r="E6" s="386"/>
      <c r="F6" s="386"/>
      <c r="G6" s="386"/>
      <c r="H6" s="386"/>
      <c r="I6" s="386"/>
      <c r="J6" s="386"/>
      <c r="K6" s="386"/>
      <c r="L6" s="386"/>
      <c r="M6" s="386"/>
      <c r="N6" s="386"/>
      <c r="O6" s="386"/>
      <c r="P6" s="386"/>
      <c r="Q6" s="386"/>
      <c r="R6" s="386"/>
      <c r="S6" s="386"/>
      <c r="T6" s="386"/>
      <c r="U6" s="386"/>
      <c r="V6" s="386"/>
      <c r="W6" s="386"/>
    </row>
    <row r="7" spans="1:23" ht="14.25" customHeight="1">
      <c r="A7" s="822"/>
      <c r="B7" s="822"/>
      <c r="C7" s="822"/>
      <c r="D7" s="822"/>
      <c r="E7" s="822"/>
      <c r="F7" s="822"/>
      <c r="G7" s="822"/>
      <c r="H7" s="822"/>
      <c r="I7" s="822"/>
      <c r="J7" s="822"/>
      <c r="K7" s="822"/>
      <c r="L7" s="822"/>
      <c r="M7" s="822"/>
      <c r="N7" s="822"/>
      <c r="O7" s="822"/>
      <c r="P7" s="822"/>
      <c r="Q7" s="822"/>
      <c r="R7" s="822"/>
      <c r="S7" s="822"/>
      <c r="T7" s="822"/>
      <c r="U7" s="822"/>
      <c r="V7" s="822"/>
      <c r="W7" s="822"/>
    </row>
    <row r="8" spans="1:23" ht="14.25" customHeight="1">
      <c r="A8" s="822"/>
      <c r="B8" s="822"/>
      <c r="C8" s="822"/>
      <c r="D8" s="822"/>
      <c r="E8" s="822"/>
      <c r="F8" s="822"/>
      <c r="G8" s="822"/>
      <c r="H8" s="822"/>
      <c r="I8" s="822"/>
      <c r="J8" s="822"/>
      <c r="K8" s="822"/>
      <c r="L8" s="822"/>
      <c r="M8" s="822"/>
      <c r="N8" s="822"/>
      <c r="O8" s="822"/>
      <c r="P8" s="822"/>
      <c r="Q8" s="822"/>
      <c r="R8" s="822"/>
      <c r="S8" s="822"/>
      <c r="T8" s="822"/>
      <c r="U8" s="822"/>
      <c r="V8" s="822"/>
      <c r="W8" s="822"/>
    </row>
    <row r="9" spans="1:23" ht="14.25" customHeight="1">
      <c r="A9" s="822"/>
      <c r="B9" s="822"/>
      <c r="C9" s="822"/>
      <c r="D9" s="822"/>
      <c r="E9" s="822"/>
      <c r="F9" s="822"/>
      <c r="G9" s="822"/>
      <c r="H9" s="822"/>
      <c r="I9" s="822"/>
      <c r="J9" s="822"/>
      <c r="K9" s="822"/>
      <c r="L9" s="822"/>
      <c r="M9" s="822"/>
      <c r="N9" s="822"/>
      <c r="O9" s="822"/>
      <c r="P9" s="822"/>
      <c r="Q9" s="822"/>
      <c r="R9" s="822"/>
      <c r="S9" s="822"/>
      <c r="T9" s="822"/>
      <c r="U9" s="822"/>
      <c r="V9" s="822"/>
      <c r="W9" s="822"/>
    </row>
    <row r="10" spans="1:23" ht="14.25" customHeight="1">
      <c r="A10" s="822"/>
      <c r="B10" s="822"/>
      <c r="C10" s="822"/>
      <c r="D10" s="822"/>
      <c r="E10" s="822"/>
      <c r="F10" s="822"/>
      <c r="G10" s="822"/>
      <c r="H10" s="822"/>
      <c r="I10" s="822"/>
      <c r="J10" s="822"/>
      <c r="K10" s="822"/>
      <c r="L10" s="822"/>
      <c r="M10" s="822"/>
      <c r="N10" s="822"/>
      <c r="O10" s="822"/>
      <c r="P10" s="822"/>
      <c r="Q10" s="822"/>
      <c r="R10" s="822"/>
      <c r="S10" s="822"/>
      <c r="T10" s="822"/>
      <c r="U10" s="822"/>
      <c r="V10" s="822"/>
      <c r="W10" s="822"/>
    </row>
    <row r="11" spans="1:23" ht="14.25" customHeight="1">
      <c r="A11" s="822"/>
      <c r="B11" s="822"/>
      <c r="C11" s="822"/>
      <c r="D11" s="822"/>
      <c r="E11" s="822"/>
      <c r="F11" s="822"/>
      <c r="G11" s="822"/>
      <c r="H11" s="822"/>
      <c r="I11" s="822"/>
      <c r="J11" s="822"/>
      <c r="K11" s="822"/>
      <c r="L11" s="822"/>
      <c r="M11" s="822"/>
      <c r="N11" s="822"/>
      <c r="O11" s="822"/>
      <c r="P11" s="822"/>
      <c r="Q11" s="822"/>
      <c r="R11" s="822"/>
      <c r="S11" s="822"/>
      <c r="T11" s="822"/>
      <c r="U11" s="822"/>
      <c r="V11" s="822"/>
      <c r="W11" s="822"/>
    </row>
    <row r="12" spans="1:23" ht="14.25" customHeight="1">
      <c r="A12" s="822"/>
      <c r="B12" s="822"/>
      <c r="C12" s="822"/>
      <c r="D12" s="822"/>
      <c r="E12" s="822"/>
      <c r="F12" s="822"/>
      <c r="G12" s="822"/>
      <c r="H12" s="822"/>
      <c r="I12" s="822"/>
      <c r="J12" s="822"/>
      <c r="K12" s="822"/>
      <c r="L12" s="822"/>
      <c r="M12" s="822"/>
      <c r="N12" s="822"/>
      <c r="O12" s="822"/>
      <c r="P12" s="822"/>
      <c r="Q12" s="822"/>
      <c r="R12" s="822"/>
      <c r="S12" s="822"/>
      <c r="T12" s="822"/>
      <c r="U12" s="822"/>
      <c r="V12" s="822"/>
      <c r="W12" s="822"/>
    </row>
    <row r="13" spans="1:23" ht="14.25" customHeight="1">
      <c r="A13" s="822"/>
      <c r="B13" s="822"/>
      <c r="C13" s="822"/>
      <c r="D13" s="822"/>
      <c r="E13" s="822"/>
      <c r="F13" s="822"/>
      <c r="G13" s="822"/>
      <c r="H13" s="822"/>
      <c r="I13" s="822"/>
      <c r="J13" s="822"/>
      <c r="K13" s="822"/>
      <c r="L13" s="822"/>
      <c r="M13" s="822"/>
      <c r="N13" s="822"/>
      <c r="O13" s="822"/>
      <c r="P13" s="822"/>
      <c r="Q13" s="822"/>
      <c r="R13" s="822"/>
      <c r="S13" s="822"/>
      <c r="T13" s="822"/>
      <c r="U13" s="822"/>
      <c r="V13" s="822"/>
      <c r="W13" s="822"/>
    </row>
    <row r="14" spans="1:23" ht="14.25" customHeight="1">
      <c r="A14" s="822"/>
      <c r="B14" s="822"/>
      <c r="C14" s="822"/>
      <c r="D14" s="822"/>
      <c r="E14" s="822"/>
      <c r="F14" s="822"/>
      <c r="G14" s="822"/>
      <c r="H14" s="822"/>
      <c r="I14" s="822"/>
      <c r="J14" s="822"/>
      <c r="K14" s="822"/>
      <c r="L14" s="822"/>
      <c r="M14" s="822"/>
      <c r="N14" s="822"/>
      <c r="O14" s="822"/>
      <c r="P14" s="822"/>
      <c r="Q14" s="822"/>
      <c r="R14" s="822"/>
      <c r="S14" s="822"/>
      <c r="T14" s="822"/>
      <c r="U14" s="822"/>
      <c r="V14" s="822"/>
      <c r="W14" s="822"/>
    </row>
    <row r="15" spans="1:23" ht="14.25" customHeight="1">
      <c r="A15" s="822"/>
      <c r="B15" s="822"/>
      <c r="C15" s="822"/>
      <c r="D15" s="822"/>
      <c r="E15" s="822"/>
      <c r="F15" s="822"/>
      <c r="G15" s="822"/>
      <c r="H15" s="822"/>
      <c r="I15" s="822"/>
      <c r="J15" s="822"/>
      <c r="K15" s="822"/>
      <c r="L15" s="822"/>
      <c r="M15" s="822"/>
      <c r="N15" s="822"/>
      <c r="O15" s="822"/>
      <c r="P15" s="822"/>
      <c r="Q15" s="822"/>
      <c r="R15" s="822"/>
      <c r="S15" s="822"/>
      <c r="T15" s="822"/>
      <c r="U15" s="822"/>
      <c r="V15" s="822"/>
      <c r="W15" s="822"/>
    </row>
    <row r="16" spans="1:23" ht="14.25" customHeight="1">
      <c r="A16" s="822"/>
      <c r="B16" s="822"/>
      <c r="C16" s="822"/>
      <c r="D16" s="822"/>
      <c r="E16" s="822"/>
      <c r="F16" s="822"/>
      <c r="G16" s="822"/>
      <c r="H16" s="822"/>
      <c r="I16" s="822"/>
      <c r="J16" s="822"/>
      <c r="K16" s="822"/>
      <c r="L16" s="822"/>
      <c r="M16" s="822"/>
      <c r="N16" s="822"/>
      <c r="O16" s="822"/>
      <c r="P16" s="822"/>
      <c r="Q16" s="822"/>
      <c r="R16" s="822"/>
      <c r="S16" s="822"/>
      <c r="T16" s="822"/>
      <c r="U16" s="822"/>
      <c r="V16" s="822"/>
      <c r="W16" s="822"/>
    </row>
    <row r="17" spans="1:23" ht="14.25" customHeight="1">
      <c r="A17" s="822"/>
      <c r="B17" s="822"/>
      <c r="C17" s="822"/>
      <c r="D17" s="822"/>
      <c r="E17" s="822"/>
      <c r="F17" s="822"/>
      <c r="G17" s="822"/>
      <c r="H17" s="822"/>
      <c r="I17" s="822"/>
      <c r="J17" s="822"/>
      <c r="K17" s="822"/>
      <c r="L17" s="822"/>
      <c r="M17" s="822"/>
      <c r="N17" s="822"/>
      <c r="O17" s="822"/>
      <c r="P17" s="822"/>
      <c r="Q17" s="822"/>
      <c r="R17" s="822"/>
      <c r="S17" s="822"/>
      <c r="T17" s="822"/>
      <c r="U17" s="822"/>
      <c r="V17" s="822"/>
      <c r="W17" s="822"/>
    </row>
    <row r="18" spans="1:23" ht="14.25" customHeight="1">
      <c r="A18" s="822"/>
      <c r="B18" s="822"/>
      <c r="C18" s="822"/>
      <c r="D18" s="822"/>
      <c r="E18" s="822"/>
      <c r="F18" s="822"/>
      <c r="G18" s="822"/>
      <c r="H18" s="822"/>
      <c r="I18" s="822"/>
      <c r="J18" s="822"/>
      <c r="K18" s="822"/>
      <c r="L18" s="822"/>
      <c r="M18" s="822"/>
      <c r="N18" s="822"/>
      <c r="O18" s="822"/>
      <c r="P18" s="822"/>
      <c r="Q18" s="822"/>
      <c r="R18" s="822"/>
      <c r="S18" s="822"/>
      <c r="T18" s="822"/>
      <c r="U18" s="822"/>
      <c r="V18" s="822"/>
      <c r="W18" s="822"/>
    </row>
    <row r="19" spans="1:23" ht="14.25" customHeight="1">
      <c r="A19" s="822"/>
      <c r="B19" s="822"/>
      <c r="C19" s="822"/>
      <c r="D19" s="822"/>
      <c r="E19" s="822"/>
      <c r="F19" s="822"/>
      <c r="G19" s="822"/>
      <c r="H19" s="822"/>
      <c r="I19" s="822"/>
      <c r="J19" s="822"/>
      <c r="K19" s="822"/>
      <c r="L19" s="822"/>
      <c r="M19" s="822"/>
      <c r="N19" s="822"/>
      <c r="O19" s="822"/>
      <c r="P19" s="822"/>
      <c r="Q19" s="822"/>
      <c r="R19" s="822"/>
      <c r="S19" s="822"/>
      <c r="T19" s="822"/>
      <c r="U19" s="822"/>
      <c r="V19" s="822"/>
      <c r="W19" s="822"/>
    </row>
    <row r="20" spans="1:23" ht="14.25" customHeight="1">
      <c r="A20" s="822"/>
      <c r="B20" s="822"/>
      <c r="C20" s="822"/>
      <c r="D20" s="822"/>
      <c r="E20" s="822"/>
      <c r="F20" s="822"/>
      <c r="G20" s="822"/>
      <c r="H20" s="822"/>
      <c r="I20" s="822"/>
      <c r="J20" s="822"/>
      <c r="K20" s="822"/>
      <c r="L20" s="822"/>
      <c r="M20" s="822"/>
      <c r="N20" s="822"/>
      <c r="O20" s="822"/>
      <c r="P20" s="822"/>
      <c r="Q20" s="822"/>
      <c r="R20" s="822"/>
      <c r="S20" s="822"/>
      <c r="T20" s="822"/>
      <c r="U20" s="822"/>
      <c r="V20" s="822"/>
      <c r="W20" s="822"/>
    </row>
    <row r="21" spans="1:23" ht="14.25" customHeight="1">
      <c r="A21" s="822"/>
      <c r="B21" s="822"/>
      <c r="C21" s="822"/>
      <c r="D21" s="822"/>
      <c r="E21" s="822"/>
      <c r="F21" s="822"/>
      <c r="G21" s="822"/>
      <c r="H21" s="822"/>
      <c r="I21" s="822"/>
      <c r="J21" s="822"/>
      <c r="K21" s="822"/>
      <c r="L21" s="822"/>
      <c r="M21" s="822"/>
      <c r="N21" s="822"/>
      <c r="O21" s="822"/>
      <c r="P21" s="822"/>
      <c r="Q21" s="822"/>
      <c r="R21" s="822"/>
      <c r="S21" s="822"/>
      <c r="T21" s="822"/>
      <c r="U21" s="822"/>
      <c r="V21" s="822"/>
      <c r="W21" s="822"/>
    </row>
    <row r="22" spans="1:23" ht="14.25" customHeight="1">
      <c r="A22" s="822"/>
      <c r="B22" s="822"/>
      <c r="C22" s="822"/>
      <c r="D22" s="822"/>
      <c r="E22" s="822"/>
      <c r="F22" s="822"/>
      <c r="G22" s="822"/>
      <c r="H22" s="822"/>
      <c r="I22" s="822"/>
      <c r="J22" s="822"/>
      <c r="K22" s="822"/>
      <c r="L22" s="822"/>
      <c r="M22" s="822"/>
      <c r="N22" s="822"/>
      <c r="O22" s="822"/>
      <c r="P22" s="822"/>
      <c r="Q22" s="822"/>
      <c r="R22" s="822"/>
      <c r="S22" s="822"/>
      <c r="T22" s="822"/>
      <c r="U22" s="822"/>
      <c r="V22" s="822"/>
      <c r="W22" s="822"/>
    </row>
    <row r="23" spans="1:23" ht="14.25" customHeight="1">
      <c r="A23" s="822"/>
      <c r="B23" s="822"/>
      <c r="C23" s="822"/>
      <c r="D23" s="822"/>
      <c r="E23" s="822"/>
      <c r="F23" s="822"/>
      <c r="G23" s="822"/>
      <c r="H23" s="822"/>
      <c r="I23" s="822"/>
      <c r="J23" s="822"/>
      <c r="K23" s="822"/>
      <c r="L23" s="822"/>
      <c r="M23" s="822"/>
      <c r="N23" s="822"/>
      <c r="O23" s="822"/>
      <c r="P23" s="822"/>
      <c r="Q23" s="822"/>
      <c r="R23" s="822"/>
      <c r="S23" s="822"/>
      <c r="T23" s="822"/>
      <c r="U23" s="822"/>
      <c r="V23" s="822"/>
      <c r="W23" s="822"/>
    </row>
    <row r="24" spans="1:23" ht="14.25" customHeight="1">
      <c r="A24" s="822"/>
      <c r="B24" s="822"/>
      <c r="C24" s="822"/>
      <c r="D24" s="822"/>
      <c r="E24" s="822"/>
      <c r="F24" s="822"/>
      <c r="G24" s="822"/>
      <c r="H24" s="822"/>
      <c r="I24" s="822"/>
      <c r="J24" s="822"/>
      <c r="K24" s="822"/>
      <c r="L24" s="822"/>
      <c r="M24" s="822"/>
      <c r="N24" s="822"/>
      <c r="O24" s="822"/>
      <c r="P24" s="822"/>
      <c r="Q24" s="822"/>
      <c r="R24" s="822"/>
      <c r="S24" s="822"/>
      <c r="T24" s="822"/>
      <c r="U24" s="822"/>
      <c r="V24" s="822"/>
      <c r="W24" s="822"/>
    </row>
    <row r="25" spans="1:23" ht="14.25" customHeight="1">
      <c r="A25" s="822"/>
      <c r="B25" s="822"/>
      <c r="C25" s="822"/>
      <c r="D25" s="822"/>
      <c r="E25" s="822"/>
      <c r="F25" s="822"/>
      <c r="G25" s="822"/>
      <c r="H25" s="822"/>
      <c r="I25" s="822"/>
      <c r="J25" s="822"/>
      <c r="K25" s="822"/>
      <c r="L25" s="822"/>
      <c r="M25" s="822"/>
      <c r="N25" s="822"/>
      <c r="O25" s="822"/>
      <c r="P25" s="822"/>
      <c r="Q25" s="822"/>
      <c r="R25" s="822"/>
      <c r="S25" s="822"/>
      <c r="T25" s="822"/>
      <c r="U25" s="822"/>
      <c r="V25" s="822"/>
      <c r="W25" s="822"/>
    </row>
    <row r="26" spans="1:23" ht="14.25" customHeight="1">
      <c r="A26" s="822"/>
      <c r="B26" s="822"/>
      <c r="C26" s="822"/>
      <c r="D26" s="822"/>
      <c r="E26" s="822"/>
      <c r="F26" s="822"/>
      <c r="G26" s="822"/>
      <c r="H26" s="822"/>
      <c r="I26" s="822"/>
      <c r="J26" s="822"/>
      <c r="K26" s="822"/>
      <c r="L26" s="822"/>
      <c r="M26" s="822"/>
      <c r="N26" s="822"/>
      <c r="O26" s="822"/>
      <c r="P26" s="822"/>
      <c r="Q26" s="822"/>
      <c r="R26" s="822"/>
      <c r="S26" s="822"/>
      <c r="T26" s="822"/>
      <c r="U26" s="822"/>
      <c r="V26" s="822"/>
      <c r="W26" s="822"/>
    </row>
    <row r="27" spans="1:23" ht="14.25" customHeight="1">
      <c r="A27" s="822"/>
      <c r="B27" s="822"/>
      <c r="C27" s="822"/>
      <c r="D27" s="822"/>
      <c r="E27" s="822"/>
      <c r="F27" s="822"/>
      <c r="G27" s="822"/>
      <c r="H27" s="822"/>
      <c r="I27" s="822"/>
      <c r="J27" s="822"/>
      <c r="K27" s="822"/>
      <c r="L27" s="822"/>
      <c r="M27" s="822"/>
      <c r="N27" s="822"/>
      <c r="O27" s="822"/>
      <c r="P27" s="822"/>
      <c r="Q27" s="822"/>
      <c r="R27" s="822"/>
      <c r="S27" s="822"/>
      <c r="T27" s="822"/>
      <c r="U27" s="822"/>
      <c r="V27" s="822"/>
      <c r="W27" s="822"/>
    </row>
    <row r="28" spans="1:23" ht="14.25" customHeight="1">
      <c r="A28" s="822"/>
      <c r="B28" s="822"/>
      <c r="C28" s="822"/>
      <c r="D28" s="822"/>
      <c r="E28" s="822"/>
      <c r="F28" s="822"/>
      <c r="G28" s="822"/>
      <c r="H28" s="822"/>
      <c r="I28" s="822"/>
      <c r="J28" s="822"/>
      <c r="K28" s="822"/>
      <c r="L28" s="822"/>
      <c r="M28" s="822"/>
      <c r="N28" s="822"/>
      <c r="O28" s="822"/>
      <c r="P28" s="822"/>
      <c r="Q28" s="822"/>
      <c r="R28" s="822"/>
      <c r="S28" s="822"/>
      <c r="T28" s="822"/>
      <c r="U28" s="822"/>
      <c r="V28" s="822"/>
      <c r="W28" s="822"/>
    </row>
    <row r="29" spans="1:23" ht="14.25" customHeight="1">
      <c r="A29" s="822"/>
      <c r="B29" s="822"/>
      <c r="C29" s="822"/>
      <c r="D29" s="822"/>
      <c r="E29" s="822"/>
      <c r="F29" s="822"/>
      <c r="G29" s="822"/>
      <c r="H29" s="822"/>
      <c r="I29" s="822"/>
      <c r="J29" s="822"/>
      <c r="K29" s="822"/>
      <c r="L29" s="822"/>
      <c r="M29" s="822"/>
      <c r="N29" s="822"/>
      <c r="O29" s="822"/>
      <c r="P29" s="822"/>
      <c r="Q29" s="822"/>
      <c r="R29" s="822"/>
      <c r="S29" s="822"/>
      <c r="T29" s="822"/>
      <c r="U29" s="822"/>
      <c r="V29" s="822"/>
      <c r="W29" s="822"/>
    </row>
    <row r="30" spans="1:23" ht="14.25" customHeight="1">
      <c r="A30" s="822"/>
      <c r="B30" s="822"/>
      <c r="C30" s="822"/>
      <c r="D30" s="822"/>
      <c r="E30" s="822"/>
      <c r="F30" s="822"/>
      <c r="G30" s="822"/>
      <c r="H30" s="822"/>
      <c r="I30" s="822"/>
      <c r="J30" s="822"/>
      <c r="K30" s="822"/>
      <c r="L30" s="822"/>
      <c r="M30" s="822"/>
      <c r="N30" s="822"/>
      <c r="O30" s="822"/>
      <c r="P30" s="822"/>
      <c r="Q30" s="822"/>
      <c r="R30" s="822"/>
      <c r="S30" s="822"/>
      <c r="T30" s="822"/>
      <c r="U30" s="822"/>
      <c r="V30" s="822"/>
      <c r="W30" s="822"/>
    </row>
    <row r="31" spans="1:23" ht="14.25" customHeight="1">
      <c r="A31" s="822"/>
      <c r="B31" s="822"/>
      <c r="C31" s="822"/>
      <c r="D31" s="822"/>
      <c r="E31" s="822"/>
      <c r="F31" s="822"/>
      <c r="G31" s="822"/>
      <c r="H31" s="822"/>
      <c r="I31" s="822"/>
      <c r="J31" s="822"/>
      <c r="K31" s="822"/>
      <c r="L31" s="822"/>
      <c r="M31" s="822"/>
      <c r="N31" s="822"/>
      <c r="O31" s="822"/>
      <c r="P31" s="822"/>
      <c r="Q31" s="822"/>
      <c r="R31" s="822"/>
      <c r="S31" s="822"/>
      <c r="T31" s="822"/>
      <c r="U31" s="822"/>
      <c r="V31" s="822"/>
      <c r="W31" s="822"/>
    </row>
    <row r="32" spans="1:23" ht="14.25" customHeight="1">
      <c r="A32" s="822"/>
      <c r="B32" s="822"/>
      <c r="C32" s="822"/>
      <c r="D32" s="822"/>
      <c r="E32" s="822"/>
      <c r="F32" s="822"/>
      <c r="G32" s="822"/>
      <c r="H32" s="822"/>
      <c r="I32" s="822"/>
      <c r="J32" s="822"/>
      <c r="K32" s="822"/>
      <c r="L32" s="822"/>
      <c r="M32" s="822"/>
      <c r="N32" s="822"/>
      <c r="O32" s="822"/>
      <c r="P32" s="822"/>
      <c r="Q32" s="822"/>
      <c r="R32" s="822"/>
      <c r="S32" s="822"/>
      <c r="T32" s="822"/>
      <c r="U32" s="822"/>
      <c r="V32" s="822"/>
      <c r="W32" s="822"/>
    </row>
    <row r="33" spans="1:23" ht="14.25" customHeight="1">
      <c r="A33" s="822"/>
      <c r="B33" s="822"/>
      <c r="C33" s="822"/>
      <c r="D33" s="822"/>
      <c r="E33" s="822"/>
      <c r="F33" s="822"/>
      <c r="G33" s="822"/>
      <c r="H33" s="822"/>
      <c r="I33" s="822"/>
      <c r="J33" s="822"/>
      <c r="K33" s="822"/>
      <c r="L33" s="822"/>
      <c r="M33" s="822"/>
      <c r="N33" s="822"/>
      <c r="O33" s="822"/>
      <c r="P33" s="822"/>
      <c r="Q33" s="822"/>
      <c r="R33" s="822"/>
      <c r="S33" s="822"/>
      <c r="T33" s="822"/>
      <c r="U33" s="822"/>
      <c r="V33" s="822"/>
      <c r="W33" s="822"/>
    </row>
    <row r="34" spans="1:23" ht="14.25" customHeight="1">
      <c r="A34" s="822"/>
      <c r="B34" s="822"/>
      <c r="C34" s="822"/>
      <c r="D34" s="822"/>
      <c r="E34" s="822"/>
      <c r="F34" s="822"/>
      <c r="G34" s="822"/>
      <c r="H34" s="822"/>
      <c r="I34" s="822"/>
      <c r="J34" s="822"/>
      <c r="K34" s="822"/>
      <c r="L34" s="822"/>
      <c r="M34" s="822"/>
      <c r="N34" s="822"/>
      <c r="O34" s="822"/>
      <c r="P34" s="822"/>
      <c r="Q34" s="822"/>
      <c r="R34" s="822"/>
      <c r="S34" s="822"/>
      <c r="T34" s="822"/>
      <c r="U34" s="822"/>
      <c r="V34" s="822"/>
      <c r="W34" s="822"/>
    </row>
    <row r="35" spans="1:23" ht="14.25" customHeight="1">
      <c r="A35" s="822"/>
      <c r="B35" s="822"/>
      <c r="C35" s="822"/>
      <c r="D35" s="822"/>
      <c r="E35" s="822"/>
      <c r="F35" s="822"/>
      <c r="G35" s="822"/>
      <c r="H35" s="822"/>
      <c r="I35" s="822"/>
      <c r="J35" s="822"/>
      <c r="K35" s="822"/>
      <c r="L35" s="822"/>
      <c r="M35" s="822"/>
      <c r="N35" s="822"/>
      <c r="O35" s="822"/>
      <c r="P35" s="822"/>
      <c r="Q35" s="822"/>
      <c r="R35" s="822"/>
      <c r="S35" s="822"/>
      <c r="T35" s="822"/>
      <c r="U35" s="822"/>
      <c r="V35" s="822"/>
      <c r="W35" s="822"/>
    </row>
    <row r="36" spans="1:23" ht="14.25" customHeight="1">
      <c r="A36" s="822"/>
      <c r="B36" s="822"/>
      <c r="C36" s="822"/>
      <c r="D36" s="822"/>
      <c r="E36" s="822"/>
      <c r="F36" s="822"/>
      <c r="G36" s="822"/>
      <c r="H36" s="822"/>
      <c r="I36" s="822"/>
      <c r="J36" s="822"/>
      <c r="K36" s="822"/>
      <c r="L36" s="822"/>
      <c r="M36" s="822"/>
      <c r="N36" s="822"/>
      <c r="O36" s="822"/>
      <c r="P36" s="822"/>
      <c r="Q36" s="822"/>
      <c r="R36" s="822"/>
      <c r="S36" s="822"/>
      <c r="T36" s="822"/>
      <c r="U36" s="822"/>
      <c r="V36" s="822"/>
      <c r="W36" s="822"/>
    </row>
    <row r="37" spans="1:23" ht="14.25" customHeight="1">
      <c r="A37" s="822"/>
      <c r="B37" s="822"/>
      <c r="C37" s="822"/>
      <c r="D37" s="822"/>
      <c r="E37" s="822"/>
      <c r="F37" s="822"/>
      <c r="G37" s="822"/>
      <c r="H37" s="822"/>
      <c r="I37" s="822"/>
      <c r="J37" s="822"/>
      <c r="K37" s="822"/>
      <c r="L37" s="822"/>
      <c r="M37" s="822"/>
      <c r="N37" s="822"/>
      <c r="O37" s="822"/>
      <c r="P37" s="822"/>
      <c r="Q37" s="822"/>
      <c r="R37" s="822"/>
      <c r="S37" s="822"/>
      <c r="T37" s="822"/>
      <c r="U37" s="822"/>
      <c r="V37" s="822"/>
      <c r="W37" s="822"/>
    </row>
    <row r="38" spans="1:23" ht="14.25" customHeight="1">
      <c r="A38" s="822"/>
      <c r="B38" s="822"/>
      <c r="C38" s="822"/>
      <c r="D38" s="822"/>
      <c r="E38" s="822"/>
      <c r="F38" s="822"/>
      <c r="G38" s="822"/>
      <c r="H38" s="822"/>
      <c r="I38" s="822"/>
      <c r="J38" s="822"/>
      <c r="K38" s="822"/>
      <c r="L38" s="822"/>
      <c r="M38" s="822"/>
      <c r="N38" s="822"/>
      <c r="O38" s="822"/>
      <c r="P38" s="822"/>
      <c r="Q38" s="822"/>
      <c r="R38" s="822"/>
      <c r="S38" s="822"/>
      <c r="T38" s="822"/>
      <c r="U38" s="822"/>
      <c r="V38" s="822"/>
      <c r="W38" s="822"/>
    </row>
    <row r="39" spans="1:23" ht="14.25" customHeight="1">
      <c r="A39" s="822"/>
      <c r="B39" s="822"/>
      <c r="C39" s="822"/>
      <c r="D39" s="822"/>
      <c r="E39" s="822"/>
      <c r="F39" s="822"/>
      <c r="G39" s="822"/>
      <c r="H39" s="822"/>
      <c r="I39" s="822"/>
      <c r="J39" s="822"/>
      <c r="K39" s="822"/>
      <c r="L39" s="822"/>
      <c r="M39" s="822"/>
      <c r="N39" s="822"/>
      <c r="O39" s="822"/>
      <c r="P39" s="822"/>
      <c r="Q39" s="822"/>
      <c r="R39" s="822"/>
      <c r="S39" s="822"/>
      <c r="T39" s="822"/>
      <c r="U39" s="822"/>
      <c r="V39" s="822"/>
      <c r="W39" s="822"/>
    </row>
    <row r="40" spans="1:23" ht="14.25" customHeight="1">
      <c r="A40" s="475"/>
      <c r="B40" s="475"/>
      <c r="C40" s="475"/>
      <c r="D40" s="475"/>
      <c r="E40" s="475"/>
      <c r="F40" s="475"/>
      <c r="G40" s="475"/>
      <c r="H40" s="475"/>
      <c r="I40" s="475"/>
      <c r="J40" s="475"/>
      <c r="K40" s="475"/>
      <c r="L40" s="475"/>
      <c r="M40" s="475"/>
      <c r="N40" s="475"/>
      <c r="O40" s="475"/>
      <c r="P40" s="475"/>
      <c r="Q40" s="475"/>
      <c r="R40" s="475"/>
      <c r="S40" s="475"/>
      <c r="T40" s="475"/>
      <c r="U40" s="475"/>
      <c r="V40" s="475"/>
      <c r="W40" s="475"/>
    </row>
    <row r="41" spans="1:23" ht="14.25" customHeight="1">
      <c r="A41" s="473" t="s">
        <v>244</v>
      </c>
      <c r="B41" s="473"/>
      <c r="C41" s="473"/>
      <c r="D41" s="473"/>
      <c r="E41" s="473"/>
      <c r="F41" s="473"/>
      <c r="G41" s="473"/>
      <c r="H41" s="473"/>
      <c r="I41" s="473"/>
      <c r="J41" s="473"/>
      <c r="K41" s="473"/>
      <c r="L41" s="473"/>
      <c r="M41" s="473"/>
      <c r="N41" s="473"/>
      <c r="O41" s="473"/>
      <c r="P41" s="473"/>
      <c r="Q41" s="473"/>
      <c r="R41" s="473"/>
      <c r="S41" s="473"/>
      <c r="T41" s="473"/>
      <c r="U41" s="473"/>
      <c r="V41" s="473"/>
      <c r="W41" s="473"/>
    </row>
    <row r="42" spans="1:23" ht="14.25" customHeight="1">
      <c r="A42" s="826" t="s">
        <v>245</v>
      </c>
      <c r="B42" s="386"/>
      <c r="C42" s="386"/>
      <c r="D42" s="386"/>
      <c r="E42" s="386"/>
      <c r="F42" s="386"/>
      <c r="G42" s="386"/>
      <c r="H42" s="386"/>
      <c r="I42" s="386"/>
      <c r="J42" s="386"/>
      <c r="K42" s="386"/>
      <c r="L42" s="386"/>
      <c r="M42" s="386"/>
      <c r="N42" s="386"/>
      <c r="O42" s="386"/>
      <c r="P42" s="386"/>
      <c r="Q42" s="386"/>
      <c r="R42" s="386"/>
      <c r="S42" s="386"/>
      <c r="T42" s="386"/>
      <c r="U42" s="386"/>
      <c r="V42" s="386"/>
      <c r="W42" s="386"/>
    </row>
    <row r="43" spans="1:23" ht="14.25" customHeight="1">
      <c r="A43" s="386"/>
      <c r="B43" s="386"/>
      <c r="C43" s="386"/>
      <c r="D43" s="386"/>
      <c r="E43" s="386"/>
      <c r="F43" s="386"/>
      <c r="G43" s="386"/>
      <c r="H43" s="386"/>
      <c r="I43" s="386"/>
      <c r="J43" s="386"/>
      <c r="K43" s="386"/>
      <c r="L43" s="386"/>
      <c r="M43" s="386"/>
      <c r="N43" s="386"/>
      <c r="O43" s="386"/>
      <c r="P43" s="386"/>
      <c r="Q43" s="386"/>
      <c r="R43" s="386"/>
      <c r="S43" s="386"/>
      <c r="T43" s="386"/>
      <c r="U43" s="386"/>
      <c r="V43" s="386"/>
      <c r="W43" s="386"/>
    </row>
    <row r="44" spans="1:23" ht="14.25" customHeight="1">
      <c r="A44" s="386"/>
      <c r="B44" s="386"/>
      <c r="C44" s="386"/>
      <c r="D44" s="386"/>
      <c r="E44" s="386"/>
      <c r="F44" s="386"/>
      <c r="G44" s="386"/>
      <c r="H44" s="386"/>
      <c r="I44" s="386"/>
      <c r="J44" s="386"/>
      <c r="K44" s="386"/>
      <c r="L44" s="386"/>
      <c r="M44" s="386"/>
      <c r="N44" s="386"/>
      <c r="O44" s="386"/>
      <c r="P44" s="386"/>
      <c r="Q44" s="386"/>
      <c r="R44" s="386"/>
      <c r="S44" s="386"/>
      <c r="T44" s="386"/>
      <c r="U44" s="386"/>
      <c r="V44" s="386"/>
      <c r="W44" s="386"/>
    </row>
    <row r="45" spans="1:23" ht="14.25" customHeight="1">
      <c r="A45" s="386"/>
      <c r="B45" s="386"/>
      <c r="C45" s="386"/>
      <c r="D45" s="386"/>
      <c r="E45" s="386"/>
      <c r="F45" s="386"/>
      <c r="G45" s="386"/>
      <c r="H45" s="386"/>
      <c r="I45" s="386"/>
      <c r="J45" s="386"/>
      <c r="K45" s="386"/>
      <c r="L45" s="386"/>
      <c r="M45" s="386"/>
      <c r="N45" s="386"/>
      <c r="O45" s="386"/>
      <c r="P45" s="386"/>
      <c r="Q45" s="386"/>
      <c r="R45" s="386"/>
      <c r="S45" s="386"/>
      <c r="T45" s="386"/>
      <c r="U45" s="386"/>
      <c r="V45" s="386"/>
      <c r="W45" s="386"/>
    </row>
    <row r="46" spans="1:23" ht="14.25" customHeight="1">
      <c r="A46" s="386"/>
      <c r="B46" s="386"/>
      <c r="C46" s="386"/>
      <c r="D46" s="386"/>
      <c r="E46" s="386"/>
      <c r="F46" s="386"/>
      <c r="G46" s="386"/>
      <c r="H46" s="386"/>
      <c r="I46" s="386"/>
      <c r="J46" s="386"/>
      <c r="K46" s="386"/>
      <c r="L46" s="386"/>
      <c r="M46" s="386"/>
      <c r="N46" s="386"/>
      <c r="O46" s="386"/>
      <c r="P46" s="386"/>
      <c r="Q46" s="386"/>
      <c r="R46" s="386"/>
      <c r="S46" s="386"/>
      <c r="T46" s="386"/>
      <c r="U46" s="386"/>
      <c r="V46" s="386"/>
      <c r="W46" s="386"/>
    </row>
    <row r="47" spans="1:23" ht="14.25" customHeight="1">
      <c r="A47" s="386"/>
      <c r="B47" s="386"/>
      <c r="C47" s="386"/>
      <c r="D47" s="386"/>
      <c r="E47" s="386"/>
      <c r="F47" s="386"/>
      <c r="G47" s="386"/>
      <c r="H47" s="386"/>
      <c r="I47" s="386"/>
      <c r="J47" s="386"/>
      <c r="K47" s="386"/>
      <c r="L47" s="386"/>
      <c r="M47" s="386"/>
      <c r="N47" s="386"/>
      <c r="O47" s="386"/>
      <c r="P47" s="386"/>
      <c r="Q47" s="386"/>
      <c r="R47" s="386"/>
      <c r="S47" s="386"/>
      <c r="T47" s="386"/>
      <c r="U47" s="386"/>
      <c r="V47" s="386"/>
      <c r="W47" s="386"/>
    </row>
    <row r="48" spans="1:23" ht="14.25" customHeight="1">
      <c r="A48" s="386"/>
      <c r="B48" s="386"/>
      <c r="C48" s="386"/>
      <c r="D48" s="386"/>
      <c r="E48" s="386"/>
      <c r="F48" s="386"/>
      <c r="G48" s="386"/>
      <c r="H48" s="386"/>
      <c r="I48" s="386"/>
      <c r="J48" s="386"/>
      <c r="K48" s="386"/>
      <c r="L48" s="386"/>
      <c r="M48" s="386"/>
      <c r="N48" s="386"/>
      <c r="O48" s="386"/>
      <c r="P48" s="386"/>
      <c r="Q48" s="386"/>
      <c r="R48" s="386"/>
      <c r="S48" s="386"/>
      <c r="T48" s="386"/>
      <c r="U48" s="386"/>
      <c r="V48" s="386"/>
      <c r="W48" s="386"/>
    </row>
    <row r="49" spans="1:30" s="74" customFormat="1" ht="15.75" customHeight="1">
      <c r="A49" s="835" t="s">
        <v>246</v>
      </c>
      <c r="B49" s="823"/>
      <c r="C49" s="823"/>
      <c r="D49" s="823" t="s">
        <v>247</v>
      </c>
      <c r="E49" s="823"/>
      <c r="F49" s="823"/>
      <c r="G49" s="823" t="s">
        <v>248</v>
      </c>
      <c r="H49" s="823"/>
      <c r="I49" s="823"/>
      <c r="J49" s="823"/>
      <c r="K49" s="823"/>
      <c r="L49" s="823"/>
      <c r="M49" s="823"/>
      <c r="N49" s="823"/>
      <c r="O49" s="823"/>
      <c r="P49" s="823"/>
      <c r="Q49" s="823"/>
      <c r="R49" s="824" t="s">
        <v>249</v>
      </c>
      <c r="S49" s="824"/>
      <c r="T49" s="823" t="s">
        <v>250</v>
      </c>
      <c r="U49" s="823"/>
      <c r="V49" s="823"/>
      <c r="W49" s="825"/>
      <c r="Y49" s="112"/>
      <c r="Z49" s="112"/>
      <c r="AA49" s="112"/>
      <c r="AB49" s="112"/>
      <c r="AC49" s="112"/>
      <c r="AD49" s="231"/>
    </row>
    <row r="50" spans="1:30" s="74" customFormat="1" ht="15.75" customHeight="1">
      <c r="A50" s="835"/>
      <c r="B50" s="823"/>
      <c r="C50" s="823"/>
      <c r="D50" s="823"/>
      <c r="E50" s="823"/>
      <c r="F50" s="823"/>
      <c r="G50" s="823"/>
      <c r="H50" s="823"/>
      <c r="I50" s="823"/>
      <c r="J50" s="823"/>
      <c r="K50" s="823"/>
      <c r="L50" s="823"/>
      <c r="M50" s="823"/>
      <c r="N50" s="823"/>
      <c r="O50" s="823"/>
      <c r="P50" s="823"/>
      <c r="Q50" s="823"/>
      <c r="R50" s="824"/>
      <c r="S50" s="824"/>
      <c r="T50" s="823"/>
      <c r="U50" s="823"/>
      <c r="V50" s="823"/>
      <c r="W50" s="825"/>
      <c r="AD50" s="232"/>
    </row>
    <row r="51" spans="1:30" s="74" customFormat="1" ht="15.75" customHeight="1" thickBot="1">
      <c r="A51" s="835"/>
      <c r="B51" s="823"/>
      <c r="C51" s="823"/>
      <c r="D51" s="823"/>
      <c r="E51" s="823"/>
      <c r="F51" s="823"/>
      <c r="G51" s="823"/>
      <c r="H51" s="823"/>
      <c r="I51" s="823"/>
      <c r="J51" s="823"/>
      <c r="K51" s="823"/>
      <c r="L51" s="823"/>
      <c r="M51" s="823"/>
      <c r="N51" s="823"/>
      <c r="O51" s="823"/>
      <c r="P51" s="823"/>
      <c r="Q51" s="823"/>
      <c r="R51" s="824"/>
      <c r="S51" s="824"/>
      <c r="T51" s="823"/>
      <c r="U51" s="823"/>
      <c r="V51" s="823"/>
      <c r="W51" s="825"/>
      <c r="AD51" s="232"/>
    </row>
    <row r="52" spans="1:30" s="74" customFormat="1" ht="15.75" customHeight="1" thickBot="1">
      <c r="A52" s="827" t="s">
        <v>251</v>
      </c>
      <c r="B52" s="827"/>
      <c r="C52" s="827"/>
      <c r="D52" s="827"/>
      <c r="E52" s="827"/>
      <c r="F52" s="827"/>
      <c r="G52" s="827"/>
      <c r="H52" s="827"/>
      <c r="I52" s="827"/>
      <c r="J52" s="827"/>
      <c r="K52" s="827"/>
      <c r="L52" s="827"/>
      <c r="M52" s="827"/>
      <c r="N52" s="827"/>
      <c r="O52" s="827"/>
      <c r="P52" s="827"/>
      <c r="Q52" s="827"/>
      <c r="R52" s="827"/>
      <c r="S52" s="827"/>
      <c r="T52" s="827"/>
      <c r="U52" s="827"/>
      <c r="V52" s="827"/>
      <c r="W52" s="827"/>
      <c r="AD52" s="232"/>
    </row>
    <row r="53" spans="1:30" s="74" customFormat="1" ht="14.25" customHeight="1" thickTop="1">
      <c r="A53" s="828" t="s">
        <v>252</v>
      </c>
      <c r="B53" s="829"/>
      <c r="C53" s="829"/>
      <c r="D53" s="793" t="s">
        <v>253</v>
      </c>
      <c r="E53" s="793"/>
      <c r="F53" s="793"/>
      <c r="G53" s="726" t="s">
        <v>254</v>
      </c>
      <c r="H53" s="726"/>
      <c r="I53" s="726"/>
      <c r="J53" s="726"/>
      <c r="K53" s="726"/>
      <c r="L53" s="726"/>
      <c r="M53" s="726"/>
      <c r="N53" s="726"/>
      <c r="O53" s="726"/>
      <c r="P53" s="726"/>
      <c r="Q53" s="726"/>
      <c r="R53" s="688" t="s">
        <v>255</v>
      </c>
      <c r="S53" s="688"/>
      <c r="T53" s="689" t="s">
        <v>256</v>
      </c>
      <c r="U53" s="689"/>
      <c r="V53" s="689"/>
      <c r="W53" s="690"/>
      <c r="Y53" s="727" t="str">
        <f>G53</f>
        <v>Alternative fuel infrastructure</v>
      </c>
      <c r="Z53" s="728"/>
      <c r="AA53" s="728"/>
      <c r="AB53" s="728"/>
      <c r="AC53" s="729"/>
      <c r="AD53" s="236"/>
    </row>
    <row r="54" spans="1:30" s="74" customFormat="1" ht="14.25" customHeight="1" thickBot="1">
      <c r="A54" s="830"/>
      <c r="B54" s="831"/>
      <c r="C54" s="831"/>
      <c r="D54" s="698"/>
      <c r="E54" s="698"/>
      <c r="F54" s="698"/>
      <c r="G54" s="653" t="s">
        <v>257</v>
      </c>
      <c r="H54" s="654"/>
      <c r="I54" s="654"/>
      <c r="J54" s="654"/>
      <c r="K54" s="654"/>
      <c r="L54" s="654"/>
      <c r="M54" s="654"/>
      <c r="N54" s="654"/>
      <c r="O54" s="654"/>
      <c r="P54" s="654"/>
      <c r="Q54" s="654"/>
      <c r="R54" s="654"/>
      <c r="S54" s="654"/>
      <c r="T54" s="654"/>
      <c r="U54" s="654"/>
      <c r="V54" s="654"/>
      <c r="W54" s="686"/>
      <c r="Y54" s="706" t="str">
        <f>G55</f>
        <v>Vehicle emission reduction (new or modification)</v>
      </c>
      <c r="Z54" s="691"/>
      <c r="AA54" s="691"/>
      <c r="AB54" s="691"/>
      <c r="AC54" s="707"/>
      <c r="AD54" s="237"/>
    </row>
    <row r="55" spans="1:30" s="74" customFormat="1" ht="14.25" customHeight="1">
      <c r="A55" s="830"/>
      <c r="B55" s="831"/>
      <c r="C55" s="831"/>
      <c r="D55" s="698"/>
      <c r="E55" s="698"/>
      <c r="F55" s="698"/>
      <c r="G55" s="657" t="s">
        <v>258</v>
      </c>
      <c r="H55" s="657"/>
      <c r="I55" s="657"/>
      <c r="J55" s="657"/>
      <c r="K55" s="657"/>
      <c r="L55" s="657"/>
      <c r="M55" s="657"/>
      <c r="N55" s="657"/>
      <c r="O55" s="657"/>
      <c r="P55" s="657"/>
      <c r="Q55" s="657"/>
      <c r="R55" s="700" t="s">
        <v>255</v>
      </c>
      <c r="S55" s="700"/>
      <c r="T55" s="701" t="s">
        <v>256</v>
      </c>
      <c r="U55" s="701"/>
      <c r="V55" s="701"/>
      <c r="W55" s="702"/>
      <c r="Y55" s="706" t="str">
        <f>G57</f>
        <v>Air quality education</v>
      </c>
      <c r="Z55" s="691"/>
      <c r="AA55" s="691"/>
      <c r="AB55" s="691"/>
      <c r="AC55" s="707"/>
      <c r="AD55" s="237"/>
    </row>
    <row r="56" spans="1:30" s="74" customFormat="1" ht="14.25" customHeight="1" thickBot="1">
      <c r="A56" s="830"/>
      <c r="B56" s="831"/>
      <c r="C56" s="831"/>
      <c r="D56" s="698"/>
      <c r="E56" s="698"/>
      <c r="F56" s="698"/>
      <c r="G56" s="653" t="s">
        <v>259</v>
      </c>
      <c r="H56" s="654"/>
      <c r="I56" s="654"/>
      <c r="J56" s="654"/>
      <c r="K56" s="654"/>
      <c r="L56" s="654"/>
      <c r="M56" s="654"/>
      <c r="N56" s="654"/>
      <c r="O56" s="654"/>
      <c r="P56" s="654"/>
      <c r="Q56" s="654"/>
      <c r="R56" s="654"/>
      <c r="S56" s="654"/>
      <c r="T56" s="654"/>
      <c r="U56" s="654"/>
      <c r="V56" s="654"/>
      <c r="W56" s="686"/>
      <c r="Y56" s="294"/>
      <c r="Z56" s="294"/>
      <c r="AA56" s="294"/>
      <c r="AB56" s="294"/>
      <c r="AC56" s="294"/>
      <c r="AD56" s="234"/>
    </row>
    <row r="57" spans="1:30" s="74" customFormat="1" ht="14.25" customHeight="1">
      <c r="A57" s="830"/>
      <c r="B57" s="831"/>
      <c r="C57" s="831"/>
      <c r="D57" s="698"/>
      <c r="E57" s="698"/>
      <c r="F57" s="698"/>
      <c r="G57" s="657" t="s">
        <v>260</v>
      </c>
      <c r="H57" s="657"/>
      <c r="I57" s="657"/>
      <c r="J57" s="657"/>
      <c r="K57" s="657"/>
      <c r="L57" s="657"/>
      <c r="M57" s="657"/>
      <c r="N57" s="657"/>
      <c r="O57" s="657"/>
      <c r="P57" s="657"/>
      <c r="Q57" s="657"/>
      <c r="R57" s="700" t="s">
        <v>185</v>
      </c>
      <c r="S57" s="700"/>
      <c r="T57" s="701" t="s">
        <v>256</v>
      </c>
      <c r="U57" s="701"/>
      <c r="V57" s="701"/>
      <c r="W57" s="702"/>
      <c r="AD57" s="232"/>
    </row>
    <row r="58" spans="1:30" s="74" customFormat="1" ht="14.25" customHeight="1" thickBot="1">
      <c r="A58" s="832"/>
      <c r="B58" s="833"/>
      <c r="C58" s="833"/>
      <c r="D58" s="834"/>
      <c r="E58" s="834"/>
      <c r="F58" s="834"/>
      <c r="G58" s="716" t="s">
        <v>261</v>
      </c>
      <c r="H58" s="717"/>
      <c r="I58" s="717"/>
      <c r="J58" s="717"/>
      <c r="K58" s="717"/>
      <c r="L58" s="717"/>
      <c r="M58" s="717"/>
      <c r="N58" s="717"/>
      <c r="O58" s="717"/>
      <c r="P58" s="717"/>
      <c r="Q58" s="717"/>
      <c r="R58" s="693"/>
      <c r="S58" s="693"/>
      <c r="T58" s="693"/>
      <c r="U58" s="693"/>
      <c r="V58" s="693"/>
      <c r="W58" s="694"/>
      <c r="AD58" s="232"/>
    </row>
    <row r="59" spans="1:30" s="74" customFormat="1" ht="14.25" customHeight="1" thickTop="1">
      <c r="A59" s="810" t="s">
        <v>262</v>
      </c>
      <c r="B59" s="810"/>
      <c r="C59" s="811"/>
      <c r="D59" s="815" t="s">
        <v>263</v>
      </c>
      <c r="E59" s="816"/>
      <c r="F59" s="817"/>
      <c r="G59" s="657" t="s">
        <v>264</v>
      </c>
      <c r="H59" s="657"/>
      <c r="I59" s="657"/>
      <c r="J59" s="657"/>
      <c r="K59" s="657"/>
      <c r="L59" s="657"/>
      <c r="M59" s="657"/>
      <c r="N59" s="657"/>
      <c r="O59" s="657"/>
      <c r="P59" s="657"/>
      <c r="Q59" s="657"/>
      <c r="R59" s="700" t="s">
        <v>184</v>
      </c>
      <c r="S59" s="700"/>
      <c r="T59" s="701" t="s">
        <v>265</v>
      </c>
      <c r="U59" s="701"/>
      <c r="V59" s="701"/>
      <c r="W59" s="702"/>
      <c r="Y59" s="703" t="str">
        <f>G59</f>
        <v>Transportation projects for ADA compliance w/ universal design</v>
      </c>
      <c r="Z59" s="704"/>
      <c r="AA59" s="704"/>
      <c r="AB59" s="704"/>
      <c r="AC59" s="704"/>
      <c r="AD59" s="233"/>
    </row>
    <row r="60" spans="1:30" s="74" customFormat="1" ht="14.25" customHeight="1" thickBot="1">
      <c r="A60" s="812"/>
      <c r="B60" s="812"/>
      <c r="C60" s="813"/>
      <c r="D60" s="818"/>
      <c r="E60" s="819"/>
      <c r="F60" s="722"/>
      <c r="G60" s="653" t="s">
        <v>266</v>
      </c>
      <c r="H60" s="654"/>
      <c r="I60" s="654"/>
      <c r="J60" s="654"/>
      <c r="K60" s="654"/>
      <c r="L60" s="654"/>
      <c r="M60" s="654"/>
      <c r="N60" s="654"/>
      <c r="O60" s="654"/>
      <c r="P60" s="654"/>
      <c r="Q60" s="654"/>
      <c r="R60" s="655"/>
      <c r="S60" s="655"/>
      <c r="T60" s="655"/>
      <c r="U60" s="655"/>
      <c r="V60" s="655"/>
      <c r="W60" s="656"/>
      <c r="Y60" s="706" t="str">
        <f>G61</f>
        <v>Bicycle/pedestrian signals &amp; other safety modifications</v>
      </c>
      <c r="Z60" s="691"/>
      <c r="AA60" s="691"/>
      <c r="AB60" s="691"/>
      <c r="AC60" s="691"/>
      <c r="AD60" s="234"/>
    </row>
    <row r="61" spans="1:30" s="74" customFormat="1" ht="14.25" customHeight="1">
      <c r="A61" s="812"/>
      <c r="B61" s="812"/>
      <c r="C61" s="813"/>
      <c r="D61" s="818"/>
      <c r="E61" s="819"/>
      <c r="F61" s="722"/>
      <c r="G61" s="657" t="s">
        <v>267</v>
      </c>
      <c r="H61" s="657"/>
      <c r="I61" s="657"/>
      <c r="J61" s="657"/>
      <c r="K61" s="657"/>
      <c r="L61" s="657"/>
      <c r="M61" s="657"/>
      <c r="N61" s="657"/>
      <c r="O61" s="657"/>
      <c r="P61" s="657"/>
      <c r="Q61" s="657"/>
      <c r="R61" s="700" t="s">
        <v>268</v>
      </c>
      <c r="S61" s="700"/>
      <c r="T61" s="701" t="s">
        <v>269</v>
      </c>
      <c r="U61" s="701"/>
      <c r="V61" s="701"/>
      <c r="W61" s="702"/>
      <c r="Y61" s="706" t="str">
        <f>G63</f>
        <v>On-road trails</v>
      </c>
      <c r="Z61" s="691"/>
      <c r="AA61" s="691"/>
      <c r="AB61" s="691"/>
      <c r="AC61" s="691"/>
      <c r="AD61" s="234"/>
    </row>
    <row r="62" spans="1:30" s="74" customFormat="1" ht="14.25" customHeight="1" thickBot="1">
      <c r="A62" s="812"/>
      <c r="B62" s="812"/>
      <c r="C62" s="813"/>
      <c r="D62" s="818"/>
      <c r="E62" s="819"/>
      <c r="F62" s="722"/>
      <c r="G62" s="653" t="s">
        <v>270</v>
      </c>
      <c r="H62" s="654"/>
      <c r="I62" s="654"/>
      <c r="J62" s="654"/>
      <c r="K62" s="654"/>
      <c r="L62" s="654"/>
      <c r="M62" s="654"/>
      <c r="N62" s="654"/>
      <c r="O62" s="654"/>
      <c r="P62" s="654"/>
      <c r="Q62" s="654"/>
      <c r="R62" s="654"/>
      <c r="S62" s="654"/>
      <c r="T62" s="654"/>
      <c r="U62" s="654"/>
      <c r="V62" s="654"/>
      <c r="W62" s="686"/>
      <c r="Y62" s="706" t="str">
        <f>G65</f>
        <v>Sidewalks I (on Major Collectors &amp; above)</v>
      </c>
      <c r="Z62" s="691"/>
      <c r="AA62" s="691"/>
      <c r="AB62" s="691"/>
      <c r="AC62" s="691"/>
      <c r="AD62" s="234"/>
    </row>
    <row r="63" spans="1:30" s="74" customFormat="1" ht="14.25" customHeight="1">
      <c r="A63" s="812"/>
      <c r="B63" s="812"/>
      <c r="C63" s="813"/>
      <c r="D63" s="818"/>
      <c r="E63" s="819"/>
      <c r="F63" s="722"/>
      <c r="G63" s="657" t="s">
        <v>271</v>
      </c>
      <c r="H63" s="657"/>
      <c r="I63" s="657"/>
      <c r="J63" s="657"/>
      <c r="K63" s="657"/>
      <c r="L63" s="657"/>
      <c r="M63" s="657"/>
      <c r="N63" s="657"/>
      <c r="O63" s="657"/>
      <c r="P63" s="657"/>
      <c r="Q63" s="657"/>
      <c r="R63" s="700" t="s">
        <v>272</v>
      </c>
      <c r="S63" s="700"/>
      <c r="T63" s="701" t="s">
        <v>269</v>
      </c>
      <c r="U63" s="701"/>
      <c r="V63" s="701"/>
      <c r="W63" s="702"/>
      <c r="Y63" s="706" t="str">
        <f>G67</f>
        <v>Sidewalks II (on other streets &amp; roads)</v>
      </c>
      <c r="Z63" s="691"/>
      <c r="AA63" s="691"/>
      <c r="AB63" s="691"/>
      <c r="AC63" s="691"/>
      <c r="AD63" s="234"/>
    </row>
    <row r="64" spans="1:30" s="74" customFormat="1" ht="14.25" customHeight="1" thickBot="1">
      <c r="A64" s="812"/>
      <c r="B64" s="812"/>
      <c r="C64" s="813"/>
      <c r="D64" s="818"/>
      <c r="E64" s="819"/>
      <c r="F64" s="722"/>
      <c r="G64" s="653" t="s">
        <v>273</v>
      </c>
      <c r="H64" s="654"/>
      <c r="I64" s="654"/>
      <c r="J64" s="654"/>
      <c r="K64" s="654"/>
      <c r="L64" s="654"/>
      <c r="M64" s="654"/>
      <c r="N64" s="654"/>
      <c r="O64" s="654"/>
      <c r="P64" s="654"/>
      <c r="Q64" s="654"/>
      <c r="R64" s="654"/>
      <c r="S64" s="654"/>
      <c r="T64" s="654"/>
      <c r="U64" s="654"/>
      <c r="V64" s="654"/>
      <c r="W64" s="686"/>
      <c r="Y64" s="327" t="str">
        <f>G69</f>
        <v>Traffic calming</v>
      </c>
      <c r="Z64" s="294"/>
      <c r="AA64" s="294"/>
      <c r="AB64" s="294"/>
      <c r="AC64" s="294"/>
      <c r="AD64" s="234"/>
    </row>
    <row r="65" spans="1:31" s="74" customFormat="1" ht="14.25" customHeight="1">
      <c r="A65" s="812"/>
      <c r="B65" s="812"/>
      <c r="C65" s="813"/>
      <c r="D65" s="818"/>
      <c r="E65" s="819"/>
      <c r="F65" s="722"/>
      <c r="G65" s="657" t="s">
        <v>274</v>
      </c>
      <c r="H65" s="657"/>
      <c r="I65" s="657"/>
      <c r="J65" s="657"/>
      <c r="K65" s="657"/>
      <c r="L65" s="657"/>
      <c r="M65" s="657"/>
      <c r="N65" s="657"/>
      <c r="O65" s="657"/>
      <c r="P65" s="657"/>
      <c r="Q65" s="657"/>
      <c r="R65" s="700" t="s">
        <v>275</v>
      </c>
      <c r="S65" s="700"/>
      <c r="T65" s="701" t="s">
        <v>269</v>
      </c>
      <c r="U65" s="701"/>
      <c r="V65" s="701"/>
      <c r="W65" s="702"/>
      <c r="Y65" s="706" t="str">
        <f>G71</f>
        <v>Safe Routes to School infrastructure projects</v>
      </c>
      <c r="Z65" s="691"/>
      <c r="AA65" s="691"/>
      <c r="AB65" s="691"/>
      <c r="AC65" s="691"/>
      <c r="AD65" s="234"/>
    </row>
    <row r="66" spans="1:31" s="74" customFormat="1" ht="14.25" customHeight="1" thickBot="1">
      <c r="A66" s="812"/>
      <c r="B66" s="812"/>
      <c r="C66" s="813"/>
      <c r="D66" s="818"/>
      <c r="E66" s="819"/>
      <c r="F66" s="722"/>
      <c r="G66" s="653" t="s">
        <v>276</v>
      </c>
      <c r="H66" s="654"/>
      <c r="I66" s="654"/>
      <c r="J66" s="654"/>
      <c r="K66" s="654"/>
      <c r="L66" s="654"/>
      <c r="M66" s="654"/>
      <c r="N66" s="654"/>
      <c r="O66" s="654"/>
      <c r="P66" s="654"/>
      <c r="Q66" s="654"/>
      <c r="R66" s="654"/>
      <c r="S66" s="654"/>
      <c r="T66" s="654"/>
      <c r="U66" s="654"/>
      <c r="V66" s="654"/>
      <c r="W66" s="686"/>
      <c r="Y66" s="706" t="str">
        <f>G73</f>
        <v>Bicycle infrastructure</v>
      </c>
      <c r="Z66" s="691"/>
      <c r="AA66" s="691"/>
      <c r="AB66" s="691"/>
      <c r="AC66" s="691"/>
      <c r="AD66" s="234"/>
    </row>
    <row r="67" spans="1:31" s="74" customFormat="1" ht="14.25" customHeight="1">
      <c r="A67" s="812"/>
      <c r="B67" s="812"/>
      <c r="C67" s="813"/>
      <c r="D67" s="818"/>
      <c r="E67" s="819"/>
      <c r="F67" s="722"/>
      <c r="G67" s="657" t="s">
        <v>277</v>
      </c>
      <c r="H67" s="657"/>
      <c r="I67" s="657"/>
      <c r="J67" s="657"/>
      <c r="K67" s="657"/>
      <c r="L67" s="657"/>
      <c r="M67" s="657"/>
      <c r="N67" s="657"/>
      <c r="O67" s="657"/>
      <c r="P67" s="657"/>
      <c r="Q67" s="657"/>
      <c r="R67" s="700" t="s">
        <v>184</v>
      </c>
      <c r="S67" s="700"/>
      <c r="T67" s="701" t="s">
        <v>269</v>
      </c>
      <c r="U67" s="701"/>
      <c r="V67" s="701"/>
      <c r="W67" s="702"/>
      <c r="Y67" s="706" t="str">
        <f>G75</f>
        <v>Safe Routes to School non-infrastructure projects</v>
      </c>
      <c r="Z67" s="691"/>
      <c r="AA67" s="691"/>
      <c r="AB67" s="691"/>
      <c r="AC67" s="691"/>
      <c r="AD67" s="234"/>
    </row>
    <row r="68" spans="1:31" s="74" customFormat="1" ht="14.25" customHeight="1" thickBot="1">
      <c r="A68" s="812"/>
      <c r="B68" s="812"/>
      <c r="C68" s="813"/>
      <c r="D68" s="818"/>
      <c r="E68" s="819"/>
      <c r="F68" s="722"/>
      <c r="G68" s="653" t="s">
        <v>278</v>
      </c>
      <c r="H68" s="654"/>
      <c r="I68" s="654"/>
      <c r="J68" s="654"/>
      <c r="K68" s="654"/>
      <c r="L68" s="654"/>
      <c r="M68" s="654"/>
      <c r="N68" s="654"/>
      <c r="O68" s="654"/>
      <c r="P68" s="654"/>
      <c r="Q68" s="654"/>
      <c r="R68" s="654"/>
      <c r="S68" s="654"/>
      <c r="T68" s="654"/>
      <c r="U68" s="654"/>
      <c r="V68" s="654"/>
      <c r="W68" s="686"/>
      <c r="Y68" s="706" t="str">
        <f>G77</f>
        <v>Construct / install / maintain of signs at bike/ped xings in school zone</v>
      </c>
      <c r="Z68" s="691"/>
      <c r="AA68" s="691"/>
      <c r="AB68" s="691"/>
      <c r="AC68" s="691"/>
      <c r="AD68" s="234"/>
    </row>
    <row r="69" spans="1:31" s="74" customFormat="1" ht="14.25" customHeight="1">
      <c r="A69" s="812"/>
      <c r="B69" s="812"/>
      <c r="C69" s="813"/>
      <c r="D69" s="818"/>
      <c r="E69" s="819"/>
      <c r="F69" s="722"/>
      <c r="G69" s="843" t="s">
        <v>279</v>
      </c>
      <c r="H69" s="844"/>
      <c r="I69" s="844"/>
      <c r="J69" s="844"/>
      <c r="K69" s="844"/>
      <c r="L69" s="844"/>
      <c r="M69" s="844"/>
      <c r="N69" s="844"/>
      <c r="O69" s="844"/>
      <c r="P69" s="844"/>
      <c r="Q69" s="845"/>
      <c r="R69" s="846" t="s">
        <v>186</v>
      </c>
      <c r="S69" s="846"/>
      <c r="T69" s="847" t="s">
        <v>280</v>
      </c>
      <c r="U69" s="847"/>
      <c r="V69" s="847"/>
      <c r="W69" s="848"/>
      <c r="X69" s="325"/>
      <c r="Y69" s="706" t="str">
        <f>G79</f>
        <v>Lighting</v>
      </c>
      <c r="Z69" s="691"/>
      <c r="AA69" s="691"/>
      <c r="AB69" s="691"/>
      <c r="AC69" s="691"/>
      <c r="AD69" s="234"/>
      <c r="AE69" s="234"/>
    </row>
    <row r="70" spans="1:31" s="74" customFormat="1" ht="14.25" customHeight="1" thickBot="1">
      <c r="A70" s="812"/>
      <c r="B70" s="812"/>
      <c r="C70" s="813"/>
      <c r="D70" s="818"/>
      <c r="E70" s="819"/>
      <c r="F70" s="722"/>
      <c r="G70" s="658" t="s">
        <v>281</v>
      </c>
      <c r="H70" s="659"/>
      <c r="I70" s="659"/>
      <c r="J70" s="659"/>
      <c r="K70" s="659"/>
      <c r="L70" s="659"/>
      <c r="M70" s="659"/>
      <c r="N70" s="659"/>
      <c r="O70" s="659"/>
      <c r="P70" s="659"/>
      <c r="Q70" s="659"/>
      <c r="R70" s="659"/>
      <c r="S70" s="659"/>
      <c r="T70" s="659"/>
      <c r="U70" s="659"/>
      <c r="V70" s="660"/>
      <c r="W70" s="325"/>
      <c r="Z70" s="294"/>
      <c r="AA70" s="294"/>
      <c r="AB70" s="294"/>
      <c r="AC70" s="294"/>
      <c r="AD70" s="294"/>
    </row>
    <row r="71" spans="1:31" s="74" customFormat="1" ht="14.25" customHeight="1">
      <c r="A71" s="812"/>
      <c r="B71" s="812"/>
      <c r="C71" s="813"/>
      <c r="D71" s="818"/>
      <c r="E71" s="819"/>
      <c r="F71" s="722"/>
      <c r="G71" s="732" t="s">
        <v>282</v>
      </c>
      <c r="H71" s="733"/>
      <c r="I71" s="733"/>
      <c r="J71" s="733"/>
      <c r="K71" s="733"/>
      <c r="L71" s="733"/>
      <c r="M71" s="733"/>
      <c r="N71" s="733"/>
      <c r="O71" s="733"/>
      <c r="P71" s="733"/>
      <c r="Q71" s="734"/>
      <c r="R71" s="675" t="s">
        <v>187</v>
      </c>
      <c r="S71" s="676"/>
      <c r="T71" s="677" t="s">
        <v>269</v>
      </c>
      <c r="U71" s="678"/>
      <c r="V71" s="678"/>
      <c r="W71" s="678"/>
      <c r="Y71" s="294"/>
      <c r="Z71" s="294"/>
      <c r="AA71" s="294"/>
      <c r="AB71" s="294"/>
      <c r="AC71" s="294"/>
      <c r="AD71" s="234"/>
    </row>
    <row r="72" spans="1:31" s="74" customFormat="1" ht="14.25" customHeight="1" thickBot="1">
      <c r="A72" s="812"/>
      <c r="B72" s="812"/>
      <c r="C72" s="813"/>
      <c r="D72" s="818"/>
      <c r="E72" s="819"/>
      <c r="F72" s="722"/>
      <c r="G72" s="730" t="s">
        <v>283</v>
      </c>
      <c r="H72" s="731"/>
      <c r="I72" s="731"/>
      <c r="J72" s="731"/>
      <c r="K72" s="731"/>
      <c r="L72" s="731"/>
      <c r="M72" s="731"/>
      <c r="N72" s="731"/>
      <c r="O72" s="731"/>
      <c r="P72" s="731"/>
      <c r="Q72" s="731"/>
      <c r="R72" s="731"/>
      <c r="S72" s="731"/>
      <c r="T72" s="731"/>
      <c r="U72" s="731"/>
      <c r="V72" s="731"/>
      <c r="W72" s="731"/>
      <c r="AD72" s="232"/>
    </row>
    <row r="73" spans="1:31" s="74" customFormat="1" ht="14.25" customHeight="1">
      <c r="A73" s="812"/>
      <c r="B73" s="812"/>
      <c r="C73" s="813"/>
      <c r="D73" s="818"/>
      <c r="E73" s="819"/>
      <c r="F73" s="722"/>
      <c r="G73" s="657" t="s">
        <v>284</v>
      </c>
      <c r="H73" s="657"/>
      <c r="I73" s="657"/>
      <c r="J73" s="657"/>
      <c r="K73" s="657"/>
      <c r="L73" s="657"/>
      <c r="M73" s="657"/>
      <c r="N73" s="657"/>
      <c r="O73" s="657"/>
      <c r="P73" s="657"/>
      <c r="Q73" s="657"/>
      <c r="R73" s="700" t="s">
        <v>187</v>
      </c>
      <c r="S73" s="700"/>
      <c r="T73" s="701" t="s">
        <v>269</v>
      </c>
      <c r="U73" s="701"/>
      <c r="V73" s="701"/>
      <c r="W73" s="702"/>
      <c r="Y73" s="112"/>
      <c r="Z73" s="112"/>
      <c r="AA73" s="112"/>
      <c r="AB73" s="112"/>
      <c r="AC73" s="112"/>
      <c r="AD73" s="231"/>
    </row>
    <row r="74" spans="1:31" s="74" customFormat="1" ht="14.25" customHeight="1" thickBot="1">
      <c r="A74" s="812"/>
      <c r="B74" s="812"/>
      <c r="C74" s="813"/>
      <c r="D74" s="818"/>
      <c r="E74" s="819"/>
      <c r="F74" s="722"/>
      <c r="G74" s="653" t="s">
        <v>285</v>
      </c>
      <c r="H74" s="654"/>
      <c r="I74" s="654"/>
      <c r="J74" s="654"/>
      <c r="K74" s="654"/>
      <c r="L74" s="654"/>
      <c r="M74" s="654"/>
      <c r="N74" s="654"/>
      <c r="O74" s="654"/>
      <c r="P74" s="654"/>
      <c r="Q74" s="654"/>
      <c r="R74" s="655"/>
      <c r="S74" s="655"/>
      <c r="T74" s="655"/>
      <c r="U74" s="655"/>
      <c r="V74" s="655"/>
      <c r="W74" s="656"/>
      <c r="Y74" s="112"/>
      <c r="Z74" s="112"/>
      <c r="AA74" s="112"/>
      <c r="AB74" s="112"/>
      <c r="AC74" s="112"/>
      <c r="AD74" s="231"/>
    </row>
    <row r="75" spans="1:31" s="74" customFormat="1" ht="14.25" customHeight="1">
      <c r="A75" s="812"/>
      <c r="B75" s="812"/>
      <c r="C75" s="813"/>
      <c r="D75" s="818"/>
      <c r="E75" s="819"/>
      <c r="F75" s="722"/>
      <c r="G75" s="657" t="s">
        <v>286</v>
      </c>
      <c r="H75" s="657"/>
      <c r="I75" s="657"/>
      <c r="J75" s="657"/>
      <c r="K75" s="657"/>
      <c r="L75" s="657"/>
      <c r="M75" s="657"/>
      <c r="N75" s="657"/>
      <c r="O75" s="657"/>
      <c r="P75" s="657"/>
      <c r="Q75" s="657"/>
      <c r="R75" s="700" t="s">
        <v>187</v>
      </c>
      <c r="S75" s="700"/>
      <c r="T75" s="701" t="s">
        <v>269</v>
      </c>
      <c r="U75" s="701"/>
      <c r="V75" s="701"/>
      <c r="W75" s="702"/>
      <c r="Y75" s="112"/>
      <c r="Z75" s="112"/>
      <c r="AA75" s="112"/>
      <c r="AB75" s="112"/>
      <c r="AC75" s="112"/>
      <c r="AD75" s="231"/>
    </row>
    <row r="76" spans="1:31" s="74" customFormat="1" ht="14.25" customHeight="1" thickBot="1">
      <c r="A76" s="812"/>
      <c r="B76" s="812"/>
      <c r="C76" s="813"/>
      <c r="D76" s="818"/>
      <c r="E76" s="819"/>
      <c r="F76" s="722"/>
      <c r="G76" s="653" t="s">
        <v>287</v>
      </c>
      <c r="H76" s="654"/>
      <c r="I76" s="654"/>
      <c r="J76" s="654"/>
      <c r="K76" s="654"/>
      <c r="L76" s="654"/>
      <c r="M76" s="654"/>
      <c r="N76" s="654"/>
      <c r="O76" s="654"/>
      <c r="P76" s="654"/>
      <c r="Q76" s="654"/>
      <c r="R76" s="655"/>
      <c r="S76" s="655"/>
      <c r="T76" s="655"/>
      <c r="U76" s="655"/>
      <c r="V76" s="655"/>
      <c r="W76" s="656"/>
      <c r="Y76" s="112"/>
      <c r="Z76" s="112"/>
      <c r="AA76" s="112"/>
      <c r="AB76" s="112"/>
      <c r="AC76" s="112"/>
      <c r="AD76" s="231"/>
    </row>
    <row r="77" spans="1:31" s="74" customFormat="1" ht="14.25" customHeight="1">
      <c r="A77" s="812"/>
      <c r="B77" s="812"/>
      <c r="C77" s="813"/>
      <c r="D77" s="818"/>
      <c r="E77" s="819"/>
      <c r="F77" s="722"/>
      <c r="G77" s="657" t="s">
        <v>288</v>
      </c>
      <c r="H77" s="657"/>
      <c r="I77" s="657"/>
      <c r="J77" s="657"/>
      <c r="K77" s="657"/>
      <c r="L77" s="657"/>
      <c r="M77" s="657"/>
      <c r="N77" s="657"/>
      <c r="O77" s="657"/>
      <c r="P77" s="657"/>
      <c r="Q77" s="657"/>
      <c r="R77" s="708"/>
      <c r="S77" s="708"/>
      <c r="T77" s="709"/>
      <c r="U77" s="709"/>
      <c r="V77" s="709"/>
      <c r="W77" s="710"/>
      <c r="Y77" s="112"/>
      <c r="Z77" s="112"/>
      <c r="AA77" s="112"/>
      <c r="AB77" s="112"/>
      <c r="AC77" s="112"/>
      <c r="AD77" s="231"/>
    </row>
    <row r="78" spans="1:31" s="74" customFormat="1" ht="14.25" customHeight="1" thickBot="1">
      <c r="A78" s="812"/>
      <c r="B78" s="812"/>
      <c r="C78" s="813"/>
      <c r="D78" s="818"/>
      <c r="E78" s="819"/>
      <c r="F78" s="722"/>
      <c r="G78" s="653" t="s">
        <v>289</v>
      </c>
      <c r="H78" s="654"/>
      <c r="I78" s="654"/>
      <c r="J78" s="654"/>
      <c r="K78" s="654"/>
      <c r="L78" s="654"/>
      <c r="M78" s="654"/>
      <c r="N78" s="654"/>
      <c r="O78" s="654"/>
      <c r="P78" s="654"/>
      <c r="Q78" s="654"/>
      <c r="R78" s="655"/>
      <c r="S78" s="655"/>
      <c r="T78" s="655"/>
      <c r="U78" s="655"/>
      <c r="V78" s="655"/>
      <c r="W78" s="656"/>
      <c r="Y78" s="112"/>
      <c r="Z78" s="112"/>
      <c r="AA78" s="112"/>
      <c r="AB78" s="112"/>
      <c r="AC78" s="112"/>
      <c r="AD78" s="231"/>
    </row>
    <row r="79" spans="1:31" s="74" customFormat="1" ht="14.25" customHeight="1">
      <c r="A79" s="812"/>
      <c r="B79" s="812"/>
      <c r="C79" s="813"/>
      <c r="D79" s="818"/>
      <c r="E79" s="819"/>
      <c r="F79" s="722"/>
      <c r="G79" s="657" t="s">
        <v>290</v>
      </c>
      <c r="H79" s="657"/>
      <c r="I79" s="657"/>
      <c r="J79" s="657"/>
      <c r="K79" s="657"/>
      <c r="L79" s="657"/>
      <c r="M79" s="657"/>
      <c r="N79" s="657"/>
      <c r="O79" s="657"/>
      <c r="P79" s="657"/>
      <c r="Q79" s="657"/>
      <c r="R79" s="852" t="s">
        <v>291</v>
      </c>
      <c r="S79" s="852"/>
      <c r="T79" s="853" t="s">
        <v>269</v>
      </c>
      <c r="U79" s="853"/>
      <c r="V79" s="853"/>
      <c r="W79" s="854"/>
      <c r="Y79" s="112"/>
      <c r="Z79" s="112"/>
      <c r="AA79" s="112"/>
      <c r="AB79" s="112"/>
      <c r="AC79" s="112"/>
      <c r="AD79" s="231"/>
    </row>
    <row r="80" spans="1:31" s="74" customFormat="1" ht="14.25" customHeight="1" thickBot="1">
      <c r="A80" s="814"/>
      <c r="B80" s="814"/>
      <c r="C80" s="790"/>
      <c r="D80" s="820"/>
      <c r="E80" s="821"/>
      <c r="F80" s="724"/>
      <c r="G80" s="716" t="s">
        <v>292</v>
      </c>
      <c r="H80" s="717"/>
      <c r="I80" s="717"/>
      <c r="J80" s="717"/>
      <c r="K80" s="717"/>
      <c r="L80" s="717"/>
      <c r="M80" s="717"/>
      <c r="N80" s="717"/>
      <c r="O80" s="717"/>
      <c r="P80" s="717"/>
      <c r="Q80" s="717"/>
      <c r="R80" s="693"/>
      <c r="S80" s="693"/>
      <c r="T80" s="693"/>
      <c r="U80" s="693"/>
      <c r="V80" s="693"/>
      <c r="W80" s="694"/>
      <c r="Y80" s="112"/>
      <c r="Z80" s="112"/>
      <c r="AA80" s="112"/>
      <c r="AB80" s="112"/>
      <c r="AC80" s="112"/>
      <c r="AD80" s="231"/>
    </row>
    <row r="81" spans="1:30" ht="14.25" customHeight="1" thickTop="1">
      <c r="A81" s="792" t="s">
        <v>293</v>
      </c>
      <c r="B81" s="793"/>
      <c r="C81" s="793"/>
      <c r="D81" s="793" t="s">
        <v>253</v>
      </c>
      <c r="E81" s="793"/>
      <c r="F81" s="793"/>
      <c r="G81" s="713" t="s">
        <v>294</v>
      </c>
      <c r="H81" s="713"/>
      <c r="I81" s="713"/>
      <c r="J81" s="713"/>
      <c r="K81" s="713"/>
      <c r="L81" s="713"/>
      <c r="M81" s="713"/>
      <c r="N81" s="713"/>
      <c r="O81" s="713"/>
      <c r="P81" s="713"/>
      <c r="Q81" s="713"/>
      <c r="R81" s="688" t="s">
        <v>295</v>
      </c>
      <c r="S81" s="688"/>
      <c r="T81" s="689" t="s">
        <v>269</v>
      </c>
      <c r="U81" s="689"/>
      <c r="V81" s="689"/>
      <c r="W81" s="690"/>
      <c r="Y81" s="727" t="str">
        <f>G81</f>
        <v>Stormwater management / control / prevention</v>
      </c>
      <c r="Z81" s="728"/>
      <c r="AA81" s="728"/>
      <c r="AB81" s="728"/>
      <c r="AC81" s="729"/>
      <c r="AD81" s="236"/>
    </row>
    <row r="82" spans="1:30" ht="14.25" customHeight="1" thickBot="1">
      <c r="A82" s="697"/>
      <c r="B82" s="698"/>
      <c r="C82" s="698"/>
      <c r="D82" s="698"/>
      <c r="E82" s="698"/>
      <c r="F82" s="698"/>
      <c r="G82" s="653" t="s">
        <v>296</v>
      </c>
      <c r="H82" s="654"/>
      <c r="I82" s="654"/>
      <c r="J82" s="654"/>
      <c r="K82" s="654"/>
      <c r="L82" s="654"/>
      <c r="M82" s="654"/>
      <c r="N82" s="654"/>
      <c r="O82" s="654"/>
      <c r="P82" s="654"/>
      <c r="Q82" s="654"/>
      <c r="R82" s="654"/>
      <c r="S82" s="654"/>
      <c r="T82" s="654"/>
      <c r="U82" s="654"/>
      <c r="V82" s="654"/>
      <c r="W82" s="686"/>
      <c r="Y82" s="840" t="str">
        <f>G83</f>
        <v>Contrib. to restore / enhance / create habitats/wetlands or mitigation bank</v>
      </c>
      <c r="Z82" s="841"/>
      <c r="AA82" s="841"/>
      <c r="AB82" s="841"/>
      <c r="AC82" s="842"/>
      <c r="AD82" s="239"/>
    </row>
    <row r="83" spans="1:30" ht="14.25" customHeight="1">
      <c r="A83" s="697"/>
      <c r="B83" s="698"/>
      <c r="C83" s="698"/>
      <c r="D83" s="698"/>
      <c r="E83" s="698"/>
      <c r="F83" s="698"/>
      <c r="G83" s="855" t="s">
        <v>297</v>
      </c>
      <c r="H83" s="855"/>
      <c r="I83" s="855"/>
      <c r="J83" s="855"/>
      <c r="K83" s="855"/>
      <c r="L83" s="855"/>
      <c r="M83" s="855"/>
      <c r="N83" s="855"/>
      <c r="O83" s="855"/>
      <c r="P83" s="855"/>
      <c r="Q83" s="855"/>
      <c r="R83" s="852" t="s">
        <v>295</v>
      </c>
      <c r="S83" s="852"/>
      <c r="T83" s="853" t="s">
        <v>269</v>
      </c>
      <c r="U83" s="853"/>
      <c r="V83" s="853"/>
      <c r="W83" s="854"/>
      <c r="Y83" s="706" t="str">
        <f>G85</f>
        <v>Vegetation management in ROWs</v>
      </c>
      <c r="Z83" s="691"/>
      <c r="AA83" s="691"/>
      <c r="AB83" s="691"/>
      <c r="AC83" s="707"/>
      <c r="AD83" s="237"/>
    </row>
    <row r="84" spans="1:30" ht="14.25" customHeight="1" thickBot="1">
      <c r="A84" s="697"/>
      <c r="B84" s="698"/>
      <c r="C84" s="698"/>
      <c r="D84" s="698"/>
      <c r="E84" s="698"/>
      <c r="F84" s="698"/>
      <c r="G84" s="653" t="s">
        <v>298</v>
      </c>
      <c r="H84" s="654"/>
      <c r="I84" s="654"/>
      <c r="J84" s="654"/>
      <c r="K84" s="654"/>
      <c r="L84" s="654"/>
      <c r="M84" s="654"/>
      <c r="N84" s="654"/>
      <c r="O84" s="654"/>
      <c r="P84" s="654"/>
      <c r="Q84" s="654"/>
      <c r="R84" s="655"/>
      <c r="S84" s="655"/>
      <c r="T84" s="655"/>
      <c r="U84" s="655"/>
      <c r="V84" s="655"/>
      <c r="W84" s="656"/>
      <c r="Y84" s="706" t="str">
        <f>G87</f>
        <v>Vehicle related wildlife mortality reduction</v>
      </c>
      <c r="Z84" s="691"/>
      <c r="AA84" s="691"/>
      <c r="AB84" s="691"/>
      <c r="AC84" s="707"/>
      <c r="AD84" s="237"/>
    </row>
    <row r="85" spans="1:30" ht="14.25" customHeight="1">
      <c r="A85" s="697"/>
      <c r="B85" s="698"/>
      <c r="C85" s="698"/>
      <c r="D85" s="698"/>
      <c r="E85" s="698"/>
      <c r="F85" s="698"/>
      <c r="G85" s="699" t="s">
        <v>299</v>
      </c>
      <c r="H85" s="699"/>
      <c r="I85" s="699"/>
      <c r="J85" s="699"/>
      <c r="K85" s="699"/>
      <c r="L85" s="699"/>
      <c r="M85" s="699"/>
      <c r="N85" s="699"/>
      <c r="O85" s="699"/>
      <c r="P85" s="699"/>
      <c r="Q85" s="699"/>
      <c r="R85" s="700" t="s">
        <v>295</v>
      </c>
      <c r="S85" s="700"/>
      <c r="T85" s="701" t="s">
        <v>269</v>
      </c>
      <c r="U85" s="701"/>
      <c r="V85" s="701"/>
      <c r="W85" s="702"/>
      <c r="Y85" s="807"/>
      <c r="Z85" s="808"/>
      <c r="AA85" s="808"/>
      <c r="AB85" s="808"/>
      <c r="AC85" s="809"/>
      <c r="AD85" s="316"/>
    </row>
    <row r="86" spans="1:30" ht="14.25" customHeight="1" thickBot="1">
      <c r="A86" s="697"/>
      <c r="B86" s="698"/>
      <c r="C86" s="698"/>
      <c r="D86" s="698"/>
      <c r="E86" s="698"/>
      <c r="F86" s="698"/>
      <c r="G86" s="653" t="s">
        <v>300</v>
      </c>
      <c r="H86" s="654"/>
      <c r="I86" s="654"/>
      <c r="J86" s="654"/>
      <c r="K86" s="654"/>
      <c r="L86" s="654"/>
      <c r="M86" s="654"/>
      <c r="N86" s="654"/>
      <c r="O86" s="654"/>
      <c r="P86" s="654"/>
      <c r="Q86" s="654"/>
      <c r="R86" s="655"/>
      <c r="S86" s="655"/>
      <c r="T86" s="655"/>
      <c r="U86" s="655"/>
      <c r="V86" s="655"/>
      <c r="W86" s="656"/>
      <c r="Y86" s="207"/>
      <c r="Z86" s="207"/>
      <c r="AA86" s="207"/>
      <c r="AB86" s="207"/>
      <c r="AC86" s="207"/>
    </row>
    <row r="87" spans="1:30" ht="14.25" customHeight="1">
      <c r="A87" s="697"/>
      <c r="B87" s="698"/>
      <c r="C87" s="698"/>
      <c r="D87" s="698"/>
      <c r="E87" s="698"/>
      <c r="F87" s="698"/>
      <c r="G87" s="699" t="s">
        <v>301</v>
      </c>
      <c r="H87" s="699"/>
      <c r="I87" s="699"/>
      <c r="J87" s="699"/>
      <c r="K87" s="699"/>
      <c r="L87" s="699"/>
      <c r="M87" s="699"/>
      <c r="N87" s="699"/>
      <c r="O87" s="699"/>
      <c r="P87" s="699"/>
      <c r="Q87" s="699"/>
      <c r="R87" s="708"/>
      <c r="S87" s="708"/>
      <c r="T87" s="709"/>
      <c r="U87" s="709"/>
      <c r="V87" s="709"/>
      <c r="W87" s="710"/>
      <c r="Y87" s="207"/>
      <c r="Z87" s="207"/>
      <c r="AA87" s="207"/>
      <c r="AB87" s="207"/>
      <c r="AC87" s="207"/>
    </row>
    <row r="88" spans="1:30" ht="14.25" customHeight="1" thickBot="1">
      <c r="A88" s="697"/>
      <c r="B88" s="698"/>
      <c r="C88" s="698"/>
      <c r="D88" s="698"/>
      <c r="E88" s="698"/>
      <c r="F88" s="698"/>
      <c r="G88" s="653" t="s">
        <v>302</v>
      </c>
      <c r="H88" s="654"/>
      <c r="I88" s="654"/>
      <c r="J88" s="654"/>
      <c r="K88" s="654"/>
      <c r="L88" s="654"/>
      <c r="M88" s="654"/>
      <c r="N88" s="654"/>
      <c r="O88" s="654"/>
      <c r="P88" s="654"/>
      <c r="Q88" s="654"/>
      <c r="R88" s="655"/>
      <c r="S88" s="655"/>
      <c r="T88" s="655"/>
      <c r="U88" s="655"/>
      <c r="V88" s="655"/>
      <c r="W88" s="656"/>
      <c r="Y88" s="207"/>
      <c r="Z88" s="207"/>
      <c r="AA88" s="207"/>
      <c r="AB88" s="207"/>
      <c r="AC88" s="207"/>
    </row>
    <row r="89" spans="1:30" s="74" customFormat="1" ht="14.25" customHeight="1" thickTop="1">
      <c r="A89" s="789" t="s">
        <v>303</v>
      </c>
      <c r="B89" s="687"/>
      <c r="C89" s="687"/>
      <c r="D89" s="687" t="s">
        <v>304</v>
      </c>
      <c r="E89" s="687"/>
      <c r="F89" s="687"/>
      <c r="G89" s="726" t="s">
        <v>305</v>
      </c>
      <c r="H89" s="726"/>
      <c r="I89" s="726"/>
      <c r="J89" s="726"/>
      <c r="K89" s="726"/>
      <c r="L89" s="726"/>
      <c r="M89" s="726"/>
      <c r="N89" s="726"/>
      <c r="O89" s="726"/>
      <c r="P89" s="726"/>
      <c r="Q89" s="726"/>
      <c r="R89" s="688" t="s">
        <v>306</v>
      </c>
      <c r="S89" s="688"/>
      <c r="T89" s="689" t="s">
        <v>269</v>
      </c>
      <c r="U89" s="689"/>
      <c r="V89" s="689"/>
      <c r="W89" s="690"/>
      <c r="Y89" s="727" t="str">
        <f>G89</f>
        <v>Off-road trails</v>
      </c>
      <c r="Z89" s="728"/>
      <c r="AA89" s="728"/>
      <c r="AB89" s="728"/>
      <c r="AC89" s="728"/>
      <c r="AD89" s="235"/>
    </row>
    <row r="90" spans="1:30" s="74" customFormat="1" ht="14.25" customHeight="1" thickBot="1">
      <c r="A90" s="790"/>
      <c r="B90" s="791"/>
      <c r="C90" s="791"/>
      <c r="D90" s="791"/>
      <c r="E90" s="791"/>
      <c r="F90" s="791"/>
      <c r="G90" s="716" t="s">
        <v>307</v>
      </c>
      <c r="H90" s="717"/>
      <c r="I90" s="717"/>
      <c r="J90" s="717"/>
      <c r="K90" s="717"/>
      <c r="L90" s="717"/>
      <c r="M90" s="717"/>
      <c r="N90" s="717"/>
      <c r="O90" s="717"/>
      <c r="P90" s="717"/>
      <c r="Q90" s="717"/>
      <c r="R90" s="693"/>
      <c r="S90" s="693"/>
      <c r="T90" s="693"/>
      <c r="U90" s="693"/>
      <c r="V90" s="693"/>
      <c r="W90" s="694"/>
      <c r="AD90" s="232"/>
    </row>
    <row r="91" spans="1:30" ht="15" customHeight="1" thickTop="1">
      <c r="A91" s="682" t="s">
        <v>308</v>
      </c>
      <c r="B91" s="682"/>
      <c r="C91" s="683"/>
      <c r="D91" s="672" t="s">
        <v>309</v>
      </c>
      <c r="E91" s="666"/>
      <c r="F91" s="667"/>
      <c r="G91" s="796" t="s">
        <v>310</v>
      </c>
      <c r="H91" s="796"/>
      <c r="I91" s="796"/>
      <c r="J91" s="796"/>
      <c r="K91" s="796"/>
      <c r="L91" s="796"/>
      <c r="M91" s="796"/>
      <c r="N91" s="796"/>
      <c r="O91" s="796"/>
      <c r="P91" s="796"/>
      <c r="Q91" s="796"/>
      <c r="R91" s="797"/>
      <c r="S91" s="797"/>
      <c r="T91" s="798"/>
      <c r="U91" s="798"/>
      <c r="V91" s="798"/>
      <c r="W91" s="799"/>
      <c r="Y91" s="727" t="str">
        <f>G91</f>
        <v>New bridge / roadway / tunnel construction</v>
      </c>
      <c r="Z91" s="728"/>
      <c r="AA91" s="728"/>
      <c r="AB91" s="728"/>
      <c r="AC91" s="729"/>
      <c r="AD91" s="236"/>
    </row>
    <row r="92" spans="1:30" ht="15" customHeight="1" thickBot="1">
      <c r="A92" s="418"/>
      <c r="B92" s="418"/>
      <c r="C92" s="685"/>
      <c r="D92" s="673"/>
      <c r="E92" s="668"/>
      <c r="F92" s="669"/>
      <c r="G92" s="800" t="s">
        <v>311</v>
      </c>
      <c r="H92" s="801"/>
      <c r="I92" s="801"/>
      <c r="J92" s="801"/>
      <c r="K92" s="801"/>
      <c r="L92" s="801"/>
      <c r="M92" s="801"/>
      <c r="N92" s="801"/>
      <c r="O92" s="801"/>
      <c r="P92" s="801"/>
      <c r="Q92" s="801"/>
      <c r="R92" s="801"/>
      <c r="S92" s="801"/>
      <c r="T92" s="801"/>
      <c r="U92" s="801"/>
      <c r="V92" s="801"/>
      <c r="W92" s="802"/>
      <c r="Y92" s="706" t="str">
        <f>G93</f>
        <v>Roadway expansion</v>
      </c>
      <c r="Z92" s="691"/>
      <c r="AA92" s="691"/>
      <c r="AB92" s="691"/>
      <c r="AC92" s="707"/>
      <c r="AD92" s="317"/>
    </row>
    <row r="93" spans="1:30" ht="15" customHeight="1">
      <c r="A93" s="418"/>
      <c r="B93" s="418"/>
      <c r="C93" s="685"/>
      <c r="D93" s="673"/>
      <c r="E93" s="668"/>
      <c r="F93" s="669"/>
      <c r="G93" s="803" t="s">
        <v>312</v>
      </c>
      <c r="H93" s="803"/>
      <c r="I93" s="803"/>
      <c r="J93" s="803"/>
      <c r="K93" s="803"/>
      <c r="L93" s="803"/>
      <c r="M93" s="803"/>
      <c r="N93" s="803"/>
      <c r="O93" s="803"/>
      <c r="P93" s="803"/>
      <c r="Q93" s="803"/>
      <c r="R93" s="804"/>
      <c r="S93" s="804"/>
      <c r="T93" s="805" t="s">
        <v>313</v>
      </c>
      <c r="U93" s="805"/>
      <c r="V93" s="805"/>
      <c r="W93" s="806"/>
    </row>
    <row r="94" spans="1:30" ht="15.6" thickBot="1">
      <c r="A94" s="794"/>
      <c r="B94" s="794"/>
      <c r="C94" s="795"/>
      <c r="D94" s="674"/>
      <c r="E94" s="670"/>
      <c r="F94" s="671"/>
      <c r="G94" s="692" t="s">
        <v>314</v>
      </c>
      <c r="H94" s="693"/>
      <c r="I94" s="693"/>
      <c r="J94" s="693"/>
      <c r="K94" s="693"/>
      <c r="L94" s="693"/>
      <c r="M94" s="693"/>
      <c r="N94" s="693"/>
      <c r="O94" s="693"/>
      <c r="P94" s="693"/>
      <c r="Q94" s="693"/>
      <c r="R94" s="693"/>
      <c r="S94" s="693"/>
      <c r="T94" s="693"/>
      <c r="U94" s="693"/>
      <c r="V94" s="693"/>
      <c r="W94" s="694"/>
    </row>
    <row r="95" spans="1:30" ht="15" customHeight="1" thickTop="1">
      <c r="A95" s="666" t="s">
        <v>315</v>
      </c>
      <c r="B95" s="666"/>
      <c r="C95" s="667"/>
      <c r="D95" s="696" t="s">
        <v>316</v>
      </c>
      <c r="E95" s="696"/>
      <c r="F95" s="696"/>
      <c r="G95" s="699" t="s">
        <v>317</v>
      </c>
      <c r="H95" s="699"/>
      <c r="I95" s="699"/>
      <c r="J95" s="699"/>
      <c r="K95" s="699"/>
      <c r="L95" s="699"/>
      <c r="M95" s="699"/>
      <c r="N95" s="699"/>
      <c r="O95" s="699"/>
      <c r="P95" s="699"/>
      <c r="Q95" s="699"/>
      <c r="R95" s="700">
        <v>5307</v>
      </c>
      <c r="S95" s="700"/>
      <c r="T95" s="701" t="s">
        <v>269</v>
      </c>
      <c r="U95" s="701"/>
      <c r="V95" s="701"/>
      <c r="W95" s="702"/>
      <c r="Y95" s="703" t="str">
        <f>G95</f>
        <v>Transit planning and administrative oversight</v>
      </c>
      <c r="Z95" s="704"/>
      <c r="AA95" s="704"/>
      <c r="AB95" s="704"/>
      <c r="AC95" s="704"/>
      <c r="AD95" s="233"/>
    </row>
    <row r="96" spans="1:30" ht="15" customHeight="1" thickBot="1">
      <c r="A96" s="668"/>
      <c r="B96" s="668"/>
      <c r="C96" s="669"/>
      <c r="D96" s="761"/>
      <c r="E96" s="761"/>
      <c r="F96" s="761"/>
      <c r="G96" s="653" t="s">
        <v>318</v>
      </c>
      <c r="H96" s="654"/>
      <c r="I96" s="654"/>
      <c r="J96" s="654"/>
      <c r="K96" s="654"/>
      <c r="L96" s="654"/>
      <c r="M96" s="654"/>
      <c r="N96" s="654"/>
      <c r="O96" s="654"/>
      <c r="P96" s="654"/>
      <c r="Q96" s="654"/>
      <c r="R96" s="654"/>
      <c r="S96" s="654"/>
      <c r="T96" s="654"/>
      <c r="U96" s="654"/>
      <c r="V96" s="654"/>
      <c r="W96" s="686"/>
      <c r="Y96" s="706" t="str">
        <f>G97</f>
        <v>Transportation planning (general)</v>
      </c>
      <c r="Z96" s="691"/>
      <c r="AA96" s="691"/>
      <c r="AB96" s="691"/>
      <c r="AC96" s="691"/>
      <c r="AD96" s="234"/>
    </row>
    <row r="97" spans="1:31" ht="15" customHeight="1">
      <c r="A97" s="668"/>
      <c r="B97" s="668"/>
      <c r="C97" s="669"/>
      <c r="D97" s="696" t="s">
        <v>319</v>
      </c>
      <c r="E97" s="696"/>
      <c r="F97" s="696"/>
      <c r="G97" s="699" t="s">
        <v>320</v>
      </c>
      <c r="H97" s="699"/>
      <c r="I97" s="699"/>
      <c r="J97" s="699"/>
      <c r="K97" s="699"/>
      <c r="L97" s="699"/>
      <c r="M97" s="699"/>
      <c r="N97" s="699"/>
      <c r="O97" s="699"/>
      <c r="P97" s="699"/>
      <c r="Q97" s="699"/>
      <c r="R97" s="762" t="s">
        <v>321</v>
      </c>
      <c r="S97" s="762"/>
      <c r="T97" s="709"/>
      <c r="U97" s="709"/>
      <c r="V97" s="709"/>
      <c r="W97" s="710"/>
      <c r="Y97" s="706" t="str">
        <f>G99</f>
        <v>Development of regional environmental protection plans</v>
      </c>
      <c r="Z97" s="691"/>
      <c r="AA97" s="691"/>
      <c r="AB97" s="691"/>
      <c r="AC97" s="691"/>
      <c r="AD97" s="234"/>
    </row>
    <row r="98" spans="1:31" ht="15" customHeight="1" thickBot="1">
      <c r="A98" s="668"/>
      <c r="B98" s="668"/>
      <c r="C98" s="669"/>
      <c r="D98" s="761"/>
      <c r="E98" s="761"/>
      <c r="F98" s="761"/>
      <c r="G98" s="653" t="s">
        <v>322</v>
      </c>
      <c r="H98" s="654"/>
      <c r="I98" s="654"/>
      <c r="J98" s="654"/>
      <c r="K98" s="654"/>
      <c r="L98" s="654"/>
      <c r="M98" s="654"/>
      <c r="N98" s="654"/>
      <c r="O98" s="654"/>
      <c r="P98" s="654"/>
      <c r="Q98" s="654"/>
      <c r="R98" s="655"/>
      <c r="S98" s="655"/>
      <c r="T98" s="655"/>
      <c r="U98" s="655"/>
      <c r="V98" s="655"/>
      <c r="W98" s="656"/>
      <c r="Y98" s="706" t="str">
        <f>G101</f>
        <v>Data collection / software / equip. or devel./implement of PbP system</v>
      </c>
      <c r="Z98" s="691"/>
      <c r="AA98" s="691"/>
      <c r="AB98" s="691"/>
      <c r="AC98" s="691"/>
      <c r="AD98" s="234"/>
    </row>
    <row r="99" spans="1:31" ht="22.95" customHeight="1">
      <c r="A99" s="668"/>
      <c r="B99" s="668"/>
      <c r="C99" s="669"/>
      <c r="D99" s="696" t="s">
        <v>253</v>
      </c>
      <c r="E99" s="696"/>
      <c r="F99" s="696"/>
      <c r="G99" s="699" t="s">
        <v>323</v>
      </c>
      <c r="H99" s="699"/>
      <c r="I99" s="699"/>
      <c r="J99" s="699"/>
      <c r="K99" s="699"/>
      <c r="L99" s="699"/>
      <c r="M99" s="699"/>
      <c r="N99" s="699"/>
      <c r="O99" s="699"/>
      <c r="P99" s="699"/>
      <c r="Q99" s="699"/>
      <c r="R99" s="762" t="s">
        <v>324</v>
      </c>
      <c r="S99" s="762"/>
      <c r="T99" s="709"/>
      <c r="U99" s="709"/>
      <c r="V99" s="709"/>
      <c r="W99" s="710"/>
      <c r="Y99" s="706" t="str">
        <f>G103</f>
        <v>Safety data collection / analysis and improvement of data</v>
      </c>
      <c r="Z99" s="691"/>
      <c r="AA99" s="691"/>
      <c r="AB99" s="691"/>
      <c r="AC99" s="691"/>
      <c r="AD99" s="234"/>
    </row>
    <row r="100" spans="1:31" ht="30.75" customHeight="1" thickBot="1">
      <c r="A100" s="668"/>
      <c r="B100" s="668"/>
      <c r="C100" s="669"/>
      <c r="D100" s="761"/>
      <c r="E100" s="761"/>
      <c r="F100" s="761"/>
      <c r="G100" s="767" t="s">
        <v>325</v>
      </c>
      <c r="H100" s="768"/>
      <c r="I100" s="768"/>
      <c r="J100" s="768"/>
      <c r="K100" s="768"/>
      <c r="L100" s="768"/>
      <c r="M100" s="768"/>
      <c r="N100" s="768"/>
      <c r="O100" s="768"/>
      <c r="P100" s="768"/>
      <c r="Q100" s="768"/>
      <c r="R100" s="768"/>
      <c r="S100" s="768"/>
      <c r="T100" s="768"/>
      <c r="U100" s="768"/>
      <c r="V100" s="768"/>
      <c r="W100" s="769"/>
      <c r="Y100" s="706" t="str">
        <f>G105</f>
        <v>Transportation safety planning or road safety audits</v>
      </c>
      <c r="Z100" s="691"/>
      <c r="AA100" s="691"/>
      <c r="AB100" s="691"/>
      <c r="AC100" s="691"/>
      <c r="AD100" s="234"/>
    </row>
    <row r="101" spans="1:31" ht="15" customHeight="1">
      <c r="A101" s="668"/>
      <c r="B101" s="668"/>
      <c r="C101" s="669"/>
      <c r="D101" s="696" t="s">
        <v>326</v>
      </c>
      <c r="E101" s="696"/>
      <c r="F101" s="696"/>
      <c r="G101" s="699" t="s">
        <v>327</v>
      </c>
      <c r="H101" s="699"/>
      <c r="I101" s="699"/>
      <c r="J101" s="699"/>
      <c r="K101" s="699"/>
      <c r="L101" s="699"/>
      <c r="M101" s="699"/>
      <c r="N101" s="699"/>
      <c r="O101" s="699"/>
      <c r="P101" s="699"/>
      <c r="Q101" s="699"/>
      <c r="R101" s="708"/>
      <c r="S101" s="708"/>
      <c r="T101" s="709"/>
      <c r="U101" s="709"/>
      <c r="V101" s="709"/>
      <c r="W101" s="710"/>
      <c r="Y101" s="691" t="str">
        <f>G107</f>
        <v>Land Use / Corridor Plan</v>
      </c>
      <c r="Z101" s="691"/>
      <c r="AA101" s="691"/>
      <c r="AB101" s="691"/>
      <c r="AD101" s="234"/>
    </row>
    <row r="102" spans="1:31" ht="15" customHeight="1" thickBot="1">
      <c r="A102" s="668"/>
      <c r="B102" s="668"/>
      <c r="C102" s="669"/>
      <c r="D102" s="698"/>
      <c r="E102" s="698"/>
      <c r="F102" s="698"/>
      <c r="G102" s="653" t="s">
        <v>328</v>
      </c>
      <c r="H102" s="654"/>
      <c r="I102" s="654"/>
      <c r="J102" s="654"/>
      <c r="K102" s="654"/>
      <c r="L102" s="654"/>
      <c r="M102" s="654"/>
      <c r="N102" s="654"/>
      <c r="O102" s="654"/>
      <c r="P102" s="654"/>
      <c r="Q102" s="654"/>
      <c r="R102" s="654"/>
      <c r="S102" s="654"/>
      <c r="T102" s="654"/>
      <c r="U102" s="654"/>
      <c r="V102" s="654"/>
      <c r="W102" s="686"/>
    </row>
    <row r="103" spans="1:31" ht="15" customHeight="1">
      <c r="A103" s="668"/>
      <c r="B103" s="668"/>
      <c r="C103" s="669"/>
      <c r="D103" s="698"/>
      <c r="E103" s="698"/>
      <c r="F103" s="698"/>
      <c r="G103" s="778" t="s">
        <v>329</v>
      </c>
      <c r="H103" s="778"/>
      <c r="I103" s="778"/>
      <c r="J103" s="778"/>
      <c r="K103" s="778"/>
      <c r="L103" s="778"/>
      <c r="M103" s="778"/>
      <c r="N103" s="778"/>
      <c r="O103" s="778"/>
      <c r="P103" s="778"/>
      <c r="Q103" s="778"/>
      <c r="R103" s="779"/>
      <c r="S103" s="779"/>
      <c r="T103" s="780"/>
      <c r="U103" s="780"/>
      <c r="V103" s="780"/>
      <c r="W103" s="781"/>
    </row>
    <row r="104" spans="1:31" ht="15" customHeight="1" thickBot="1">
      <c r="A104" s="668"/>
      <c r="B104" s="668"/>
      <c r="C104" s="669"/>
      <c r="D104" s="698"/>
      <c r="E104" s="698"/>
      <c r="F104" s="784"/>
      <c r="G104" s="782" t="s">
        <v>330</v>
      </c>
      <c r="H104" s="654"/>
      <c r="I104" s="654"/>
      <c r="J104" s="654"/>
      <c r="K104" s="654"/>
      <c r="L104" s="654"/>
      <c r="M104" s="654"/>
      <c r="N104" s="654"/>
      <c r="O104" s="654"/>
      <c r="P104" s="654"/>
      <c r="Q104" s="654"/>
      <c r="R104" s="655"/>
      <c r="S104" s="655"/>
      <c r="T104" s="655"/>
      <c r="U104" s="655"/>
      <c r="V104" s="655"/>
      <c r="W104" s="783"/>
    </row>
    <row r="105" spans="1:31" ht="15" customHeight="1">
      <c r="A105" s="668"/>
      <c r="B105" s="668"/>
      <c r="C105" s="669"/>
      <c r="D105" s="698"/>
      <c r="E105" s="698"/>
      <c r="F105" s="698"/>
      <c r="G105" s="699" t="s">
        <v>331</v>
      </c>
      <c r="H105" s="699"/>
      <c r="I105" s="699"/>
      <c r="J105" s="699"/>
      <c r="K105" s="699"/>
      <c r="L105" s="699"/>
      <c r="M105" s="699"/>
      <c r="N105" s="699"/>
      <c r="O105" s="699"/>
      <c r="P105" s="699"/>
      <c r="Q105" s="699"/>
      <c r="R105" s="708"/>
      <c r="S105" s="708"/>
      <c r="T105" s="709"/>
      <c r="U105" s="709"/>
      <c r="V105" s="709"/>
      <c r="W105" s="710"/>
    </row>
    <row r="106" spans="1:31" ht="15" customHeight="1" thickBot="1">
      <c r="A106" s="668"/>
      <c r="B106" s="668"/>
      <c r="C106" s="669"/>
      <c r="D106" s="785"/>
      <c r="E106" s="785"/>
      <c r="F106" s="785"/>
      <c r="G106" s="786" t="s">
        <v>332</v>
      </c>
      <c r="H106" s="787"/>
      <c r="I106" s="787"/>
      <c r="J106" s="787"/>
      <c r="K106" s="787"/>
      <c r="L106" s="787"/>
      <c r="M106" s="787"/>
      <c r="N106" s="787"/>
      <c r="O106" s="787"/>
      <c r="P106" s="787"/>
      <c r="Q106" s="787"/>
      <c r="R106" s="787"/>
      <c r="S106" s="787"/>
      <c r="T106" s="787"/>
      <c r="U106" s="787"/>
      <c r="V106" s="787"/>
      <c r="W106" s="788"/>
    </row>
    <row r="107" spans="1:31" ht="15" customHeight="1">
      <c r="A107" s="668"/>
      <c r="B107" s="668"/>
      <c r="C107" s="669"/>
      <c r="D107" s="770" t="s">
        <v>333</v>
      </c>
      <c r="E107" s="771"/>
      <c r="F107" s="772"/>
      <c r="G107" s="773" t="s">
        <v>334</v>
      </c>
      <c r="H107" s="774"/>
      <c r="I107" s="774"/>
      <c r="J107" s="774"/>
      <c r="K107" s="774"/>
      <c r="L107" s="774"/>
      <c r="M107" s="774"/>
      <c r="N107" s="774"/>
      <c r="O107" s="774"/>
      <c r="P107" s="774"/>
      <c r="Q107" s="775"/>
      <c r="R107" s="776"/>
      <c r="S107" s="777"/>
      <c r="T107" s="777"/>
      <c r="U107" s="777"/>
      <c r="V107" s="777"/>
      <c r="W107" s="777"/>
    </row>
    <row r="108" spans="1:31" ht="15" customHeight="1" thickBot="1">
      <c r="A108" s="670"/>
      <c r="B108" s="670"/>
      <c r="C108" s="671"/>
      <c r="D108" s="674"/>
      <c r="E108" s="670"/>
      <c r="F108" s="671"/>
      <c r="G108" s="679" t="s">
        <v>335</v>
      </c>
      <c r="H108" s="680"/>
      <c r="I108" s="680"/>
      <c r="J108" s="680"/>
      <c r="K108" s="680"/>
      <c r="L108" s="680"/>
      <c r="M108" s="680"/>
      <c r="N108" s="680"/>
      <c r="O108" s="680"/>
      <c r="P108" s="680"/>
      <c r="Q108" s="680"/>
      <c r="R108" s="680"/>
      <c r="S108" s="680"/>
      <c r="T108" s="680"/>
      <c r="U108" s="680"/>
      <c r="V108" s="680"/>
      <c r="W108" s="680"/>
    </row>
    <row r="109" spans="1:31" ht="13.95" customHeight="1" thickTop="1">
      <c r="A109" s="743" t="s">
        <v>336</v>
      </c>
      <c r="B109" s="744"/>
      <c r="C109" s="745"/>
      <c r="D109" s="752" t="s">
        <v>333</v>
      </c>
      <c r="E109" s="744"/>
      <c r="F109" s="753"/>
      <c r="G109" s="735" t="s">
        <v>337</v>
      </c>
      <c r="H109" s="736"/>
      <c r="I109" s="736"/>
      <c r="J109" s="736"/>
      <c r="K109" s="736"/>
      <c r="L109" s="736"/>
      <c r="M109" s="736"/>
      <c r="N109" s="736"/>
      <c r="O109" s="736"/>
      <c r="P109" s="736"/>
      <c r="Q109" s="737"/>
      <c r="R109" s="318" t="s">
        <v>338</v>
      </c>
      <c r="S109" s="318"/>
      <c r="T109" s="689" t="s">
        <v>339</v>
      </c>
      <c r="U109" s="689"/>
      <c r="V109" s="689"/>
      <c r="W109" s="690"/>
      <c r="X109" s="74"/>
      <c r="Y109" s="704" t="str">
        <f>G109</f>
        <v>TOD Planning</v>
      </c>
      <c r="Z109" s="704"/>
      <c r="AA109" s="704"/>
      <c r="AB109" s="704"/>
      <c r="AC109" s="704"/>
      <c r="AD109" s="233"/>
      <c r="AE109" s="74"/>
    </row>
    <row r="110" spans="1:31" ht="13.95" customHeight="1" thickBot="1">
      <c r="A110" s="746"/>
      <c r="B110" s="747"/>
      <c r="C110" s="748"/>
      <c r="D110" s="754"/>
      <c r="E110" s="747"/>
      <c r="F110" s="755"/>
      <c r="G110" s="730" t="s">
        <v>340</v>
      </c>
      <c r="H110" s="731"/>
      <c r="I110" s="731"/>
      <c r="J110" s="731"/>
      <c r="K110" s="731"/>
      <c r="L110" s="731"/>
      <c r="M110" s="731"/>
      <c r="N110" s="731"/>
      <c r="O110" s="731"/>
      <c r="P110" s="731"/>
      <c r="Q110" s="731"/>
      <c r="R110" s="292"/>
      <c r="S110" s="292"/>
      <c r="T110" s="292"/>
      <c r="U110" s="292"/>
      <c r="V110" s="292"/>
      <c r="W110" s="293"/>
      <c r="X110" s="74"/>
      <c r="Y110" s="691" t="str">
        <f>G111</f>
        <v>TOD - Supportive Policy</v>
      </c>
      <c r="Z110" s="691"/>
      <c r="AA110" s="691"/>
      <c r="AB110" s="691"/>
      <c r="AC110" s="691"/>
      <c r="AD110" s="234"/>
      <c r="AE110" s="74"/>
    </row>
    <row r="111" spans="1:31" ht="13.95" customHeight="1" thickTop="1">
      <c r="A111" s="746"/>
      <c r="B111" s="747"/>
      <c r="C111" s="748"/>
      <c r="D111" s="754"/>
      <c r="E111" s="747"/>
      <c r="F111" s="755"/>
      <c r="G111" s="763" t="s">
        <v>341</v>
      </c>
      <c r="H111" s="764"/>
      <c r="I111" s="764"/>
      <c r="J111" s="764"/>
      <c r="K111" s="764"/>
      <c r="L111" s="764"/>
      <c r="M111" s="764"/>
      <c r="N111" s="764"/>
      <c r="O111" s="764"/>
      <c r="P111" s="764"/>
      <c r="Q111" s="326" t="s">
        <v>342</v>
      </c>
      <c r="R111" s="329"/>
      <c r="S111" s="765" t="s">
        <v>339</v>
      </c>
      <c r="T111" s="765"/>
      <c r="U111" s="765"/>
      <c r="V111" s="766"/>
      <c r="W111" s="324"/>
      <c r="X111" s="74"/>
      <c r="Y111" s="294" t="str">
        <f>G113</f>
        <v>TOD Implementation</v>
      </c>
      <c r="Z111" s="294"/>
      <c r="AA111" s="294"/>
      <c r="AB111" s="294"/>
      <c r="AC111" s="294"/>
      <c r="AD111" s="234"/>
      <c r="AE111" s="74"/>
    </row>
    <row r="112" spans="1:31" ht="13.95" customHeight="1" thickBot="1">
      <c r="A112" s="746"/>
      <c r="B112" s="747"/>
      <c r="C112" s="748"/>
      <c r="D112" s="754"/>
      <c r="E112" s="747"/>
      <c r="F112" s="755"/>
      <c r="G112" s="730" t="s">
        <v>343</v>
      </c>
      <c r="H112" s="731"/>
      <c r="I112" s="731"/>
      <c r="J112" s="731"/>
      <c r="K112" s="731"/>
      <c r="L112" s="731"/>
      <c r="M112" s="731"/>
      <c r="N112" s="731"/>
      <c r="O112" s="731"/>
      <c r="P112" s="731"/>
      <c r="Q112" s="731"/>
      <c r="R112" s="731"/>
      <c r="S112" s="731"/>
      <c r="T112" s="731"/>
      <c r="U112" s="731"/>
      <c r="V112" s="731"/>
      <c r="W112" s="324"/>
      <c r="X112" s="74"/>
      <c r="Y112" s="294"/>
      <c r="Z112" s="294"/>
      <c r="AA112" s="294"/>
      <c r="AB112" s="294"/>
      <c r="AC112" s="294"/>
      <c r="AD112" s="234"/>
      <c r="AE112" s="74"/>
    </row>
    <row r="113" spans="1:30" ht="13.95" customHeight="1">
      <c r="A113" s="746"/>
      <c r="B113" s="747"/>
      <c r="C113" s="748"/>
      <c r="D113" s="754"/>
      <c r="E113" s="747"/>
      <c r="F113" s="755"/>
      <c r="G113" s="758" t="s">
        <v>344</v>
      </c>
      <c r="H113" s="759"/>
      <c r="I113" s="759"/>
      <c r="J113" s="759"/>
      <c r="K113" s="759"/>
      <c r="L113" s="759"/>
      <c r="M113" s="759"/>
      <c r="N113" s="759"/>
      <c r="O113" s="759"/>
      <c r="P113" s="759"/>
      <c r="Q113" s="760"/>
      <c r="R113" s="319" t="s">
        <v>338</v>
      </c>
      <c r="S113" s="319"/>
      <c r="T113" s="701" t="s">
        <v>339</v>
      </c>
      <c r="U113" s="701"/>
      <c r="V113" s="701"/>
      <c r="W113" s="702"/>
    </row>
    <row r="114" spans="1:30" ht="13.95" customHeight="1" thickBot="1">
      <c r="A114" s="749"/>
      <c r="B114" s="750"/>
      <c r="C114" s="751"/>
      <c r="D114" s="756"/>
      <c r="E114" s="750"/>
      <c r="F114" s="757"/>
      <c r="G114" s="679" t="s">
        <v>345</v>
      </c>
      <c r="H114" s="680"/>
      <c r="I114" s="680"/>
      <c r="J114" s="680"/>
      <c r="K114" s="680"/>
      <c r="L114" s="680"/>
      <c r="M114" s="680"/>
      <c r="N114" s="680"/>
      <c r="O114" s="680"/>
      <c r="P114" s="680"/>
      <c r="Q114" s="680"/>
      <c r="R114" s="295"/>
      <c r="S114" s="295"/>
      <c r="T114" s="295"/>
      <c r="U114" s="295"/>
      <c r="V114" s="295"/>
      <c r="W114" s="320"/>
    </row>
    <row r="115" spans="1:30" ht="14.25" customHeight="1" thickTop="1">
      <c r="A115" s="682" t="s">
        <v>346</v>
      </c>
      <c r="B115" s="682"/>
      <c r="C115" s="682"/>
      <c r="D115" s="681" t="s">
        <v>326</v>
      </c>
      <c r="E115" s="682"/>
      <c r="F115" s="683"/>
      <c r="G115" s="837" t="s">
        <v>347</v>
      </c>
      <c r="H115" s="837"/>
      <c r="I115" s="837"/>
      <c r="J115" s="837"/>
      <c r="K115" s="837"/>
      <c r="L115" s="837"/>
      <c r="M115" s="837"/>
      <c r="N115" s="837"/>
      <c r="O115" s="837"/>
      <c r="P115" s="837"/>
      <c r="Q115" s="837"/>
      <c r="R115" s="838" t="s">
        <v>186</v>
      </c>
      <c r="S115" s="838"/>
      <c r="T115" s="714" t="s">
        <v>280</v>
      </c>
      <c r="U115" s="714"/>
      <c r="V115" s="714"/>
      <c r="W115" s="715"/>
      <c r="Y115" s="836" t="str">
        <f>G115</f>
        <v>Roadway Rehabilitation - Safety</v>
      </c>
      <c r="Z115" s="836"/>
      <c r="AA115" s="836"/>
      <c r="AB115" s="836"/>
      <c r="AC115" s="836"/>
      <c r="AD115" s="321"/>
    </row>
    <row r="116" spans="1:30" ht="14.25" customHeight="1" thickBot="1">
      <c r="A116" s="418"/>
      <c r="B116" s="418"/>
      <c r="C116" s="418"/>
      <c r="D116" s="684"/>
      <c r="E116" s="418"/>
      <c r="F116" s="685"/>
      <c r="G116" s="839" t="s">
        <v>348</v>
      </c>
      <c r="H116" s="655"/>
      <c r="I116" s="655"/>
      <c r="J116" s="655"/>
      <c r="K116" s="655"/>
      <c r="L116" s="655"/>
      <c r="M116" s="655"/>
      <c r="N116" s="655"/>
      <c r="O116" s="655"/>
      <c r="P116" s="655"/>
      <c r="Q116" s="655"/>
      <c r="R116" s="655"/>
      <c r="S116" s="655"/>
      <c r="T116" s="655"/>
      <c r="U116" s="655"/>
      <c r="V116" s="655"/>
      <c r="W116" s="656"/>
      <c r="Y116" s="706" t="str">
        <f>G117</f>
        <v>Intersection safety modifications</v>
      </c>
      <c r="Z116" s="691"/>
      <c r="AA116" s="691"/>
      <c r="AB116" s="691"/>
      <c r="AC116" s="707"/>
      <c r="AD116" s="237"/>
    </row>
    <row r="117" spans="1:30" ht="14.25" customHeight="1">
      <c r="A117" s="418"/>
      <c r="B117" s="418"/>
      <c r="C117" s="418"/>
      <c r="D117" s="684"/>
      <c r="E117" s="418"/>
      <c r="F117" s="685"/>
      <c r="G117" s="837" t="s">
        <v>349</v>
      </c>
      <c r="H117" s="837"/>
      <c r="I117" s="837"/>
      <c r="J117" s="837"/>
      <c r="K117" s="837"/>
      <c r="L117" s="837"/>
      <c r="M117" s="837"/>
      <c r="N117" s="837"/>
      <c r="O117" s="837"/>
      <c r="P117" s="837"/>
      <c r="Q117" s="837"/>
      <c r="R117" s="700" t="s">
        <v>186</v>
      </c>
      <c r="S117" s="700"/>
      <c r="T117" s="701" t="s">
        <v>280</v>
      </c>
      <c r="U117" s="701"/>
      <c r="V117" s="701"/>
      <c r="W117" s="702"/>
      <c r="Y117" s="706" t="str">
        <f>G119</f>
        <v>Intelligent Transportation Systems</v>
      </c>
      <c r="Z117" s="691"/>
      <c r="AA117" s="691"/>
      <c r="AB117" s="691"/>
      <c r="AC117" s="707"/>
      <c r="AD117" s="237"/>
    </row>
    <row r="118" spans="1:30" ht="14.25" customHeight="1" thickBot="1">
      <c r="A118" s="418"/>
      <c r="B118" s="418"/>
      <c r="C118" s="418"/>
      <c r="D118" s="684"/>
      <c r="E118" s="418"/>
      <c r="F118" s="685"/>
      <c r="G118" s="839" t="s">
        <v>350</v>
      </c>
      <c r="H118" s="655"/>
      <c r="I118" s="655"/>
      <c r="J118" s="655"/>
      <c r="K118" s="655"/>
      <c r="L118" s="655"/>
      <c r="M118" s="655"/>
      <c r="N118" s="655"/>
      <c r="O118" s="655"/>
      <c r="P118" s="655"/>
      <c r="Q118" s="655"/>
      <c r="R118" s="655"/>
      <c r="S118" s="655"/>
      <c r="T118" s="655"/>
      <c r="U118" s="655"/>
      <c r="V118" s="655"/>
      <c r="W118" s="656"/>
      <c r="Y118" s="706" t="str">
        <f>G121</f>
        <v>Pavement rehabilitation or reconstruction</v>
      </c>
      <c r="Z118" s="691"/>
      <c r="AA118" s="691"/>
      <c r="AB118" s="691"/>
      <c r="AC118" s="707"/>
      <c r="AD118" s="237"/>
    </row>
    <row r="119" spans="1:30" ht="14.25" customHeight="1">
      <c r="A119" s="418"/>
      <c r="B119" s="418"/>
      <c r="C119" s="418"/>
      <c r="D119" s="684"/>
      <c r="E119" s="418"/>
      <c r="F119" s="685"/>
      <c r="G119" s="661" t="s">
        <v>351</v>
      </c>
      <c r="H119" s="661"/>
      <c r="I119" s="661"/>
      <c r="J119" s="661"/>
      <c r="K119" s="661"/>
      <c r="L119" s="661"/>
      <c r="M119" s="661"/>
      <c r="N119" s="661"/>
      <c r="O119" s="661"/>
      <c r="P119" s="661"/>
      <c r="Q119" s="661"/>
      <c r="R119" s="849"/>
      <c r="S119" s="849"/>
      <c r="T119" s="850"/>
      <c r="U119" s="850"/>
      <c r="V119" s="850"/>
      <c r="W119" s="851"/>
      <c r="Y119" s="706" t="str">
        <f>G123</f>
        <v>Railway-highway grade crossings</v>
      </c>
      <c r="Z119" s="691"/>
      <c r="AA119" s="691"/>
      <c r="AB119" s="691"/>
      <c r="AC119" s="707"/>
      <c r="AD119" s="237"/>
    </row>
    <row r="120" spans="1:30" ht="14.25" customHeight="1" thickBot="1">
      <c r="A120" s="418"/>
      <c r="B120" s="418"/>
      <c r="C120" s="418"/>
      <c r="D120" s="684"/>
      <c r="E120" s="418"/>
      <c r="F120" s="685"/>
      <c r="G120" s="658" t="s">
        <v>352</v>
      </c>
      <c r="H120" s="659"/>
      <c r="I120" s="659"/>
      <c r="J120" s="659"/>
      <c r="K120" s="659"/>
      <c r="L120" s="659"/>
      <c r="M120" s="659"/>
      <c r="N120" s="659"/>
      <c r="O120" s="659"/>
      <c r="P120" s="659"/>
      <c r="Q120" s="659"/>
      <c r="R120" s="659"/>
      <c r="S120" s="659"/>
      <c r="T120" s="659"/>
      <c r="U120" s="659"/>
      <c r="V120" s="659"/>
      <c r="W120" s="660"/>
      <c r="Y120" s="706" t="str">
        <f>G125</f>
        <v>Intersection congestion modifications</v>
      </c>
      <c r="Z120" s="691"/>
      <c r="AA120" s="691"/>
      <c r="AB120" s="691"/>
      <c r="AC120" s="707"/>
      <c r="AD120" s="237"/>
    </row>
    <row r="121" spans="1:30" ht="14.25" customHeight="1">
      <c r="A121" s="418"/>
      <c r="B121" s="418"/>
      <c r="C121" s="418"/>
      <c r="D121" s="684"/>
      <c r="E121" s="418"/>
      <c r="F121" s="685"/>
      <c r="G121" s="837" t="s">
        <v>353</v>
      </c>
      <c r="H121" s="837"/>
      <c r="I121" s="837"/>
      <c r="J121" s="837"/>
      <c r="K121" s="837"/>
      <c r="L121" s="837"/>
      <c r="M121" s="837"/>
      <c r="N121" s="837"/>
      <c r="O121" s="837"/>
      <c r="P121" s="837"/>
      <c r="Q121" s="837"/>
      <c r="R121" s="700" t="s">
        <v>324</v>
      </c>
      <c r="S121" s="700"/>
      <c r="T121" s="701" t="s">
        <v>269</v>
      </c>
      <c r="U121" s="701"/>
      <c r="V121" s="701"/>
      <c r="W121" s="702"/>
      <c r="Y121" s="706" t="str">
        <f>G127</f>
        <v>Traffic monitoring / management / control</v>
      </c>
      <c r="Z121" s="691"/>
      <c r="AA121" s="691"/>
      <c r="AB121" s="691"/>
      <c r="AC121" s="707"/>
      <c r="AD121" s="237"/>
    </row>
    <row r="122" spans="1:30" ht="14.25" customHeight="1" thickBot="1">
      <c r="A122" s="418"/>
      <c r="B122" s="418"/>
      <c r="C122" s="418"/>
      <c r="D122" s="684"/>
      <c r="E122" s="418"/>
      <c r="F122" s="685"/>
      <c r="G122" s="839" t="s">
        <v>354</v>
      </c>
      <c r="H122" s="655"/>
      <c r="I122" s="655"/>
      <c r="J122" s="655"/>
      <c r="K122" s="655"/>
      <c r="L122" s="655"/>
      <c r="M122" s="655"/>
      <c r="N122" s="655"/>
      <c r="O122" s="655"/>
      <c r="P122" s="655"/>
      <c r="Q122" s="655"/>
      <c r="R122" s="655"/>
      <c r="S122" s="655"/>
      <c r="T122" s="655"/>
      <c r="U122" s="655"/>
      <c r="V122" s="655"/>
      <c r="W122" s="656"/>
      <c r="Y122" s="706" t="str">
        <f>G129</f>
        <v>Bridge replacement, rehabilitation or reconstruction</v>
      </c>
      <c r="Z122" s="691"/>
      <c r="AA122" s="691"/>
      <c r="AB122" s="691"/>
      <c r="AC122" s="707"/>
      <c r="AD122" s="237"/>
    </row>
    <row r="123" spans="1:30" ht="14.25" customHeight="1">
      <c r="A123" s="418"/>
      <c r="B123" s="418"/>
      <c r="C123" s="418"/>
      <c r="D123" s="684"/>
      <c r="E123" s="418"/>
      <c r="F123" s="685"/>
      <c r="G123" s="837" t="s">
        <v>355</v>
      </c>
      <c r="H123" s="837"/>
      <c r="I123" s="837"/>
      <c r="J123" s="837"/>
      <c r="K123" s="837"/>
      <c r="L123" s="837"/>
      <c r="M123" s="837"/>
      <c r="N123" s="837"/>
      <c r="O123" s="837"/>
      <c r="P123" s="837"/>
      <c r="Q123" s="837"/>
      <c r="R123" s="700" t="s">
        <v>186</v>
      </c>
      <c r="S123" s="700"/>
      <c r="T123" s="701" t="s">
        <v>280</v>
      </c>
      <c r="U123" s="701"/>
      <c r="V123" s="701"/>
      <c r="W123" s="702"/>
      <c r="Y123" s="706" t="str">
        <f>G131</f>
        <v>Emergency communications equipment / priority control systems</v>
      </c>
      <c r="Z123" s="691"/>
      <c r="AA123" s="691"/>
      <c r="AB123" s="691"/>
      <c r="AC123" s="707"/>
      <c r="AD123" s="237"/>
    </row>
    <row r="124" spans="1:30" ht="14.25" customHeight="1" thickBot="1">
      <c r="A124" s="418"/>
      <c r="B124" s="418"/>
      <c r="C124" s="418"/>
      <c r="D124" s="684"/>
      <c r="E124" s="418"/>
      <c r="F124" s="685"/>
      <c r="G124" s="839" t="s">
        <v>356</v>
      </c>
      <c r="H124" s="655"/>
      <c r="I124" s="655"/>
      <c r="J124" s="655"/>
      <c r="K124" s="655"/>
      <c r="L124" s="655"/>
      <c r="M124" s="655"/>
      <c r="N124" s="655"/>
      <c r="O124" s="655"/>
      <c r="P124" s="655"/>
      <c r="Q124" s="655"/>
      <c r="R124" s="655"/>
      <c r="S124" s="655"/>
      <c r="T124" s="655"/>
      <c r="U124" s="655"/>
      <c r="V124" s="655"/>
      <c r="W124" s="656"/>
      <c r="Y124" s="706" t="str">
        <f>G133</f>
        <v>Travel demand management strategies / programs</v>
      </c>
      <c r="Z124" s="691"/>
      <c r="AA124" s="691"/>
      <c r="AB124" s="691"/>
      <c r="AC124" s="707"/>
      <c r="AD124" s="237"/>
    </row>
    <row r="125" spans="1:30" ht="14.25" customHeight="1">
      <c r="A125" s="418"/>
      <c r="B125" s="418"/>
      <c r="C125" s="418"/>
      <c r="D125" s="684"/>
      <c r="E125" s="418"/>
      <c r="F125" s="685"/>
      <c r="G125" s="837" t="s">
        <v>357</v>
      </c>
      <c r="H125" s="837"/>
      <c r="I125" s="837"/>
      <c r="J125" s="837"/>
      <c r="K125" s="837"/>
      <c r="L125" s="837"/>
      <c r="M125" s="837"/>
      <c r="N125" s="837"/>
      <c r="O125" s="837"/>
      <c r="P125" s="837"/>
      <c r="Q125" s="837"/>
      <c r="R125" s="700" t="s">
        <v>185</v>
      </c>
      <c r="S125" s="700"/>
      <c r="T125" s="701" t="s">
        <v>256</v>
      </c>
      <c r="U125" s="701"/>
      <c r="V125" s="701"/>
      <c r="W125" s="702"/>
      <c r="Y125" s="706" t="str">
        <f>G135</f>
        <v>Traffic Signal moderization</v>
      </c>
      <c r="Z125" s="691"/>
      <c r="AA125" s="691"/>
      <c r="AB125" s="691"/>
      <c r="AC125" s="707"/>
      <c r="AD125" s="237"/>
    </row>
    <row r="126" spans="1:30" ht="14.25" customHeight="1" thickBot="1">
      <c r="A126" s="418"/>
      <c r="B126" s="418"/>
      <c r="C126" s="418"/>
      <c r="D126" s="684"/>
      <c r="E126" s="418"/>
      <c r="F126" s="685"/>
      <c r="G126" s="839" t="s">
        <v>358</v>
      </c>
      <c r="H126" s="655"/>
      <c r="I126" s="655"/>
      <c r="J126" s="655"/>
      <c r="K126" s="655"/>
      <c r="L126" s="655"/>
      <c r="M126" s="655"/>
      <c r="N126" s="655"/>
      <c r="O126" s="655"/>
      <c r="P126" s="655"/>
      <c r="Q126" s="655"/>
      <c r="R126" s="655"/>
      <c r="S126" s="655"/>
      <c r="T126" s="655"/>
      <c r="U126" s="655"/>
      <c r="V126" s="655"/>
      <c r="W126" s="656"/>
      <c r="Y126" s="840" t="str">
        <f>G137</f>
        <v>Safety devices/control, rumbles, skid resist., or remove obstacles at crash loc.</v>
      </c>
      <c r="Z126" s="841"/>
      <c r="AA126" s="841"/>
      <c r="AB126" s="841"/>
      <c r="AC126" s="842"/>
      <c r="AD126" s="237"/>
    </row>
    <row r="127" spans="1:30" ht="14.25" customHeight="1">
      <c r="A127" s="418"/>
      <c r="B127" s="418"/>
      <c r="C127" s="418"/>
      <c r="D127" s="684"/>
      <c r="E127" s="418"/>
      <c r="F127" s="685"/>
      <c r="G127" s="837" t="s">
        <v>359</v>
      </c>
      <c r="H127" s="837"/>
      <c r="I127" s="837"/>
      <c r="J127" s="837"/>
      <c r="K127" s="837"/>
      <c r="L127" s="837"/>
      <c r="M127" s="837"/>
      <c r="N127" s="837"/>
      <c r="O127" s="837"/>
      <c r="P127" s="837"/>
      <c r="Q127" s="837"/>
      <c r="R127" s="708"/>
      <c r="S127" s="708"/>
      <c r="T127" s="709"/>
      <c r="U127" s="709"/>
      <c r="V127" s="709"/>
      <c r="W127" s="710"/>
      <c r="Y127" s="706" t="str">
        <f>G139</f>
        <v>Construction and operational modifications on high-risk rural roads</v>
      </c>
      <c r="Z127" s="691"/>
      <c r="AA127" s="691"/>
      <c r="AB127" s="691"/>
      <c r="AC127" s="707"/>
      <c r="AD127" s="237"/>
    </row>
    <row r="128" spans="1:30" ht="14.25" customHeight="1" thickBot="1">
      <c r="A128" s="418"/>
      <c r="B128" s="418"/>
      <c r="C128" s="418"/>
      <c r="D128" s="684"/>
      <c r="E128" s="418"/>
      <c r="F128" s="685"/>
      <c r="G128" s="839" t="s">
        <v>360</v>
      </c>
      <c r="H128" s="655"/>
      <c r="I128" s="655"/>
      <c r="J128" s="655"/>
      <c r="K128" s="655"/>
      <c r="L128" s="655"/>
      <c r="M128" s="655"/>
      <c r="N128" s="655"/>
      <c r="O128" s="655"/>
      <c r="P128" s="655"/>
      <c r="Q128" s="655"/>
      <c r="R128" s="655"/>
      <c r="S128" s="655"/>
      <c r="T128" s="655"/>
      <c r="U128" s="655"/>
      <c r="V128" s="655"/>
      <c r="W128" s="656"/>
      <c r="Y128" s="706" t="str">
        <f>G141</f>
        <v>Highway signs for retroreflectivity</v>
      </c>
      <c r="Z128" s="691"/>
      <c r="AA128" s="691"/>
      <c r="AB128" s="691"/>
      <c r="AC128" s="707"/>
      <c r="AD128" s="237"/>
    </row>
    <row r="129" spans="1:30" ht="14.25" customHeight="1">
      <c r="A129" s="418"/>
      <c r="B129" s="418"/>
      <c r="C129" s="418"/>
      <c r="D129" s="684"/>
      <c r="E129" s="418"/>
      <c r="F129" s="685"/>
      <c r="G129" s="837" t="s">
        <v>361</v>
      </c>
      <c r="H129" s="837"/>
      <c r="I129" s="837"/>
      <c r="J129" s="837"/>
      <c r="K129" s="837"/>
      <c r="L129" s="837"/>
      <c r="M129" s="837"/>
      <c r="N129" s="837"/>
      <c r="O129" s="837"/>
      <c r="P129" s="837"/>
      <c r="Q129" s="837"/>
      <c r="R129" s="700" t="s">
        <v>324</v>
      </c>
      <c r="S129" s="700"/>
      <c r="T129" s="701" t="s">
        <v>269</v>
      </c>
      <c r="U129" s="701"/>
      <c r="V129" s="701"/>
      <c r="W129" s="702"/>
      <c r="Y129" s="706" t="str">
        <f>G143</f>
        <v>Pavement and shoulder widening to remedy unsafe conditions</v>
      </c>
      <c r="Z129" s="691"/>
      <c r="AA129" s="691"/>
      <c r="AB129" s="691"/>
      <c r="AC129" s="707"/>
      <c r="AD129" s="237"/>
    </row>
    <row r="130" spans="1:30" ht="14.25" customHeight="1" thickBot="1">
      <c r="A130" s="418"/>
      <c r="B130" s="418"/>
      <c r="C130" s="418"/>
      <c r="D130" s="684"/>
      <c r="E130" s="418"/>
      <c r="F130" s="685"/>
      <c r="G130" s="658" t="s">
        <v>362</v>
      </c>
      <c r="H130" s="659"/>
      <c r="I130" s="659"/>
      <c r="J130" s="659"/>
      <c r="K130" s="659"/>
      <c r="L130" s="659"/>
      <c r="M130" s="659"/>
      <c r="N130" s="659"/>
      <c r="O130" s="659"/>
      <c r="P130" s="659"/>
      <c r="Q130" s="659"/>
      <c r="R130" s="659"/>
      <c r="S130" s="659"/>
      <c r="T130" s="659"/>
      <c r="U130" s="659"/>
      <c r="V130" s="659"/>
      <c r="W130" s="660"/>
      <c r="Y130" s="706" t="str">
        <f>G145</f>
        <v>Fringe and corridor parking facilities / programs</v>
      </c>
      <c r="Z130" s="691"/>
      <c r="AA130" s="691"/>
      <c r="AB130" s="691"/>
      <c r="AC130" s="707"/>
      <c r="AD130" s="237"/>
    </row>
    <row r="131" spans="1:30" ht="14.25" customHeight="1">
      <c r="A131" s="418"/>
      <c r="B131" s="418"/>
      <c r="C131" s="418"/>
      <c r="D131" s="684"/>
      <c r="E131" s="418"/>
      <c r="F131" s="685"/>
      <c r="G131" s="661" t="s">
        <v>363</v>
      </c>
      <c r="H131" s="661"/>
      <c r="I131" s="661"/>
      <c r="J131" s="661"/>
      <c r="K131" s="661"/>
      <c r="L131" s="661"/>
      <c r="M131" s="661"/>
      <c r="N131" s="661"/>
      <c r="O131" s="661"/>
      <c r="P131" s="661"/>
      <c r="Q131" s="661"/>
      <c r="R131" s="662"/>
      <c r="S131" s="662"/>
      <c r="T131" s="663"/>
      <c r="U131" s="663"/>
      <c r="V131" s="663"/>
      <c r="W131" s="664"/>
      <c r="Y131" s="206" t="str">
        <f>G147</f>
        <v>Conduct model traffic enforcement activity at rail/highway crossing</v>
      </c>
      <c r="Z131" s="206"/>
      <c r="AA131" s="206"/>
      <c r="AB131" s="206"/>
      <c r="AC131" s="206"/>
      <c r="AD131" s="237"/>
    </row>
    <row r="132" spans="1:30" ht="14.25" customHeight="1" thickBot="1">
      <c r="A132" s="418"/>
      <c r="B132" s="418"/>
      <c r="C132" s="418"/>
      <c r="D132" s="684"/>
      <c r="E132" s="418"/>
      <c r="F132" s="685"/>
      <c r="G132" s="658" t="s">
        <v>364</v>
      </c>
      <c r="H132" s="659"/>
      <c r="I132" s="659"/>
      <c r="J132" s="659"/>
      <c r="K132" s="659"/>
      <c r="L132" s="659"/>
      <c r="M132" s="659"/>
      <c r="N132" s="659"/>
      <c r="O132" s="659"/>
      <c r="P132" s="659"/>
      <c r="Q132" s="659"/>
      <c r="R132" s="659"/>
      <c r="S132" s="659"/>
      <c r="T132" s="659"/>
      <c r="U132" s="659"/>
      <c r="V132" s="659"/>
      <c r="W132" s="660"/>
      <c r="Y132" s="294"/>
      <c r="Z132" s="294"/>
      <c r="AA132" s="294"/>
      <c r="AB132" s="294"/>
      <c r="AC132" s="294"/>
      <c r="AD132" s="237"/>
    </row>
    <row r="133" spans="1:30" ht="14.25" customHeight="1">
      <c r="A133" s="418"/>
      <c r="B133" s="418"/>
      <c r="C133" s="418"/>
      <c r="D133" s="684"/>
      <c r="E133" s="418"/>
      <c r="F133" s="685"/>
      <c r="G133" s="661" t="s">
        <v>365</v>
      </c>
      <c r="H133" s="661"/>
      <c r="I133" s="661"/>
      <c r="J133" s="661"/>
      <c r="K133" s="661"/>
      <c r="L133" s="661"/>
      <c r="M133" s="661"/>
      <c r="N133" s="661"/>
      <c r="O133" s="661"/>
      <c r="P133" s="661"/>
      <c r="Q133" s="661"/>
      <c r="R133" s="662"/>
      <c r="S133" s="662"/>
      <c r="T133" s="663"/>
      <c r="U133" s="663"/>
      <c r="V133" s="663"/>
      <c r="W133" s="664"/>
      <c r="Y133" s="294"/>
      <c r="Z133" s="294"/>
      <c r="AA133" s="294"/>
      <c r="AB133" s="294"/>
      <c r="AC133" s="294"/>
      <c r="AD133" s="237"/>
    </row>
    <row r="134" spans="1:30" ht="14.25" customHeight="1" thickBot="1">
      <c r="A134" s="418"/>
      <c r="B134" s="418"/>
      <c r="C134" s="418"/>
      <c r="D134" s="684"/>
      <c r="E134" s="418"/>
      <c r="F134" s="685"/>
      <c r="G134" s="658" t="s">
        <v>366</v>
      </c>
      <c r="H134" s="659"/>
      <c r="I134" s="659"/>
      <c r="J134" s="659"/>
      <c r="K134" s="659"/>
      <c r="L134" s="659"/>
      <c r="M134" s="659"/>
      <c r="N134" s="659"/>
      <c r="O134" s="659"/>
      <c r="P134" s="659"/>
      <c r="Q134" s="659"/>
      <c r="R134" s="659"/>
      <c r="S134" s="659"/>
      <c r="T134" s="659"/>
      <c r="U134" s="659"/>
      <c r="V134" s="659"/>
      <c r="W134" s="660"/>
      <c r="Y134" s="301"/>
      <c r="AD134" s="240"/>
    </row>
    <row r="135" spans="1:30" ht="14.25" customHeight="1">
      <c r="A135" s="418"/>
      <c r="B135" s="418"/>
      <c r="C135" s="418"/>
      <c r="D135" s="684"/>
      <c r="E135" s="418"/>
      <c r="F135" s="685"/>
      <c r="G135" s="661" t="s">
        <v>367</v>
      </c>
      <c r="H135" s="661"/>
      <c r="I135" s="661"/>
      <c r="J135" s="661"/>
      <c r="K135" s="661"/>
      <c r="L135" s="661"/>
      <c r="M135" s="661"/>
      <c r="N135" s="661"/>
      <c r="O135" s="661"/>
      <c r="P135" s="661"/>
      <c r="Q135" s="661"/>
      <c r="R135" s="741" t="s">
        <v>291</v>
      </c>
      <c r="S135" s="741"/>
      <c r="T135" s="663"/>
      <c r="U135" s="663"/>
      <c r="V135" s="663"/>
      <c r="W135" s="664"/>
    </row>
    <row r="136" spans="1:30" ht="14.25" customHeight="1" thickBot="1">
      <c r="A136" s="418"/>
      <c r="B136" s="418"/>
      <c r="C136" s="418"/>
      <c r="D136" s="684"/>
      <c r="E136" s="418"/>
      <c r="F136" s="685"/>
      <c r="G136" s="658" t="s">
        <v>368</v>
      </c>
      <c r="H136" s="659"/>
      <c r="I136" s="659"/>
      <c r="J136" s="659"/>
      <c r="K136" s="659"/>
      <c r="L136" s="659"/>
      <c r="M136" s="659"/>
      <c r="N136" s="659"/>
      <c r="O136" s="659"/>
      <c r="P136" s="659"/>
      <c r="Q136" s="659"/>
      <c r="R136" s="659"/>
      <c r="S136" s="659"/>
      <c r="T136" s="659"/>
      <c r="U136" s="659"/>
      <c r="V136" s="659"/>
      <c r="W136" s="660"/>
    </row>
    <row r="137" spans="1:30" ht="14.25" customHeight="1">
      <c r="A137" s="418"/>
      <c r="B137" s="418"/>
      <c r="C137" s="418"/>
      <c r="D137" s="684"/>
      <c r="E137" s="418"/>
      <c r="F137" s="685"/>
      <c r="G137" s="742" t="s">
        <v>369</v>
      </c>
      <c r="H137" s="742"/>
      <c r="I137" s="742"/>
      <c r="J137" s="742"/>
      <c r="K137" s="742"/>
      <c r="L137" s="742"/>
      <c r="M137" s="742"/>
      <c r="N137" s="742"/>
      <c r="O137" s="742"/>
      <c r="P137" s="742"/>
      <c r="Q137" s="742"/>
      <c r="R137" s="662"/>
      <c r="S137" s="662"/>
      <c r="T137" s="663"/>
      <c r="U137" s="663"/>
      <c r="V137" s="663"/>
      <c r="W137" s="664"/>
    </row>
    <row r="138" spans="1:30" ht="14.25" customHeight="1" thickBot="1">
      <c r="A138" s="418"/>
      <c r="B138" s="418"/>
      <c r="C138" s="418"/>
      <c r="D138" s="684"/>
      <c r="E138" s="418"/>
      <c r="F138" s="685"/>
      <c r="G138" s="658" t="s">
        <v>370</v>
      </c>
      <c r="H138" s="659"/>
      <c r="I138" s="659"/>
      <c r="J138" s="659"/>
      <c r="K138" s="659"/>
      <c r="L138" s="659"/>
      <c r="M138" s="659"/>
      <c r="N138" s="659"/>
      <c r="O138" s="659"/>
      <c r="P138" s="659"/>
      <c r="Q138" s="659"/>
      <c r="R138" s="659"/>
      <c r="S138" s="659"/>
      <c r="T138" s="659"/>
      <c r="U138" s="659"/>
      <c r="V138" s="659"/>
      <c r="W138" s="660"/>
    </row>
    <row r="139" spans="1:30" ht="14.25" customHeight="1">
      <c r="A139" s="418"/>
      <c r="B139" s="418"/>
      <c r="C139" s="418"/>
      <c r="D139" s="684"/>
      <c r="E139" s="418"/>
      <c r="F139" s="685"/>
      <c r="G139" s="661" t="s">
        <v>371</v>
      </c>
      <c r="H139" s="661"/>
      <c r="I139" s="661"/>
      <c r="J139" s="661"/>
      <c r="K139" s="661"/>
      <c r="L139" s="661"/>
      <c r="M139" s="661"/>
      <c r="N139" s="661"/>
      <c r="O139" s="661"/>
      <c r="P139" s="661"/>
      <c r="Q139" s="661"/>
      <c r="R139" s="662"/>
      <c r="S139" s="662"/>
      <c r="T139" s="663"/>
      <c r="U139" s="663"/>
      <c r="V139" s="663"/>
      <c r="W139" s="664"/>
    </row>
    <row r="140" spans="1:30" ht="14.25" customHeight="1" thickBot="1">
      <c r="A140" s="418"/>
      <c r="B140" s="418"/>
      <c r="C140" s="418"/>
      <c r="D140" s="684"/>
      <c r="E140" s="418"/>
      <c r="F140" s="685"/>
      <c r="G140" s="658" t="s">
        <v>372</v>
      </c>
      <c r="H140" s="659"/>
      <c r="I140" s="659"/>
      <c r="J140" s="659"/>
      <c r="K140" s="659"/>
      <c r="L140" s="659"/>
      <c r="M140" s="659"/>
      <c r="N140" s="659"/>
      <c r="O140" s="659"/>
      <c r="P140" s="659"/>
      <c r="Q140" s="659"/>
      <c r="R140" s="659"/>
      <c r="S140" s="659"/>
      <c r="T140" s="659"/>
      <c r="U140" s="659"/>
      <c r="V140" s="659"/>
      <c r="W140" s="660"/>
    </row>
    <row r="141" spans="1:30" ht="14.25" customHeight="1">
      <c r="A141" s="418"/>
      <c r="B141" s="418"/>
      <c r="C141" s="418"/>
      <c r="D141" s="684"/>
      <c r="E141" s="418"/>
      <c r="F141" s="685"/>
      <c r="G141" s="661" t="s">
        <v>373</v>
      </c>
      <c r="H141" s="661"/>
      <c r="I141" s="661"/>
      <c r="J141" s="661"/>
      <c r="K141" s="661"/>
      <c r="L141" s="661"/>
      <c r="M141" s="661"/>
      <c r="N141" s="661"/>
      <c r="O141" s="661"/>
      <c r="P141" s="661"/>
      <c r="Q141" s="661"/>
      <c r="R141" s="662"/>
      <c r="S141" s="662"/>
      <c r="T141" s="663"/>
      <c r="U141" s="663"/>
      <c r="V141" s="663"/>
      <c r="W141" s="664"/>
    </row>
    <row r="142" spans="1:30" ht="14.25" customHeight="1" thickBot="1">
      <c r="A142" s="418"/>
      <c r="B142" s="418"/>
      <c r="C142" s="418"/>
      <c r="D142" s="684"/>
      <c r="E142" s="418"/>
      <c r="F142" s="685"/>
      <c r="G142" s="658" t="s">
        <v>374</v>
      </c>
      <c r="H142" s="659"/>
      <c r="I142" s="659"/>
      <c r="J142" s="659"/>
      <c r="K142" s="659"/>
      <c r="L142" s="659"/>
      <c r="M142" s="659"/>
      <c r="N142" s="659"/>
      <c r="O142" s="659"/>
      <c r="P142" s="659"/>
      <c r="Q142" s="659"/>
      <c r="R142" s="659"/>
      <c r="S142" s="659"/>
      <c r="T142" s="659"/>
      <c r="U142" s="659"/>
      <c r="V142" s="659"/>
      <c r="W142" s="660"/>
    </row>
    <row r="143" spans="1:30" ht="14.25" customHeight="1">
      <c r="A143" s="418"/>
      <c r="B143" s="418"/>
      <c r="C143" s="418"/>
      <c r="D143" s="684"/>
      <c r="E143" s="418"/>
      <c r="F143" s="685"/>
      <c r="G143" s="661" t="s">
        <v>375</v>
      </c>
      <c r="H143" s="661"/>
      <c r="I143" s="661"/>
      <c r="J143" s="661"/>
      <c r="K143" s="661"/>
      <c r="L143" s="661"/>
      <c r="M143" s="661"/>
      <c r="N143" s="661"/>
      <c r="O143" s="661"/>
      <c r="P143" s="661"/>
      <c r="Q143" s="661"/>
      <c r="R143" s="662"/>
      <c r="S143" s="662"/>
      <c r="T143" s="663"/>
      <c r="U143" s="663"/>
      <c r="V143" s="663"/>
      <c r="W143" s="664"/>
    </row>
    <row r="144" spans="1:30" ht="14.25" customHeight="1" thickBot="1">
      <c r="A144" s="418"/>
      <c r="B144" s="418"/>
      <c r="C144" s="418"/>
      <c r="D144" s="684"/>
      <c r="E144" s="418"/>
      <c r="F144" s="685"/>
      <c r="G144" s="658" t="s">
        <v>376</v>
      </c>
      <c r="H144" s="659"/>
      <c r="I144" s="659"/>
      <c r="J144" s="659"/>
      <c r="K144" s="659"/>
      <c r="L144" s="659"/>
      <c r="M144" s="659"/>
      <c r="N144" s="659"/>
      <c r="O144" s="659"/>
      <c r="P144" s="659"/>
      <c r="Q144" s="659"/>
      <c r="R144" s="659"/>
      <c r="S144" s="659"/>
      <c r="T144" s="659"/>
      <c r="U144" s="659"/>
      <c r="V144" s="659"/>
      <c r="W144" s="660"/>
    </row>
    <row r="145" spans="1:30" ht="14.25" customHeight="1">
      <c r="A145" s="418"/>
      <c r="B145" s="418"/>
      <c r="C145" s="418"/>
      <c r="D145" s="684"/>
      <c r="E145" s="418"/>
      <c r="F145" s="685"/>
      <c r="G145" s="661" t="s">
        <v>377</v>
      </c>
      <c r="H145" s="661"/>
      <c r="I145" s="661"/>
      <c r="J145" s="661"/>
      <c r="K145" s="661"/>
      <c r="L145" s="661"/>
      <c r="M145" s="661"/>
      <c r="N145" s="661"/>
      <c r="O145" s="661"/>
      <c r="P145" s="661"/>
      <c r="Q145" s="661"/>
      <c r="R145" s="662"/>
      <c r="S145" s="662"/>
      <c r="T145" s="663"/>
      <c r="U145" s="663"/>
      <c r="V145" s="663"/>
      <c r="W145" s="664"/>
    </row>
    <row r="146" spans="1:30" ht="14.25" customHeight="1" thickBot="1">
      <c r="A146" s="418"/>
      <c r="B146" s="418"/>
      <c r="C146" s="418"/>
      <c r="D146" s="684"/>
      <c r="E146" s="418"/>
      <c r="F146" s="685"/>
      <c r="G146" s="658" t="s">
        <v>378</v>
      </c>
      <c r="H146" s="659"/>
      <c r="I146" s="659"/>
      <c r="J146" s="659"/>
      <c r="K146" s="659"/>
      <c r="L146" s="659"/>
      <c r="M146" s="659"/>
      <c r="N146" s="659"/>
      <c r="O146" s="659"/>
      <c r="P146" s="659"/>
      <c r="Q146" s="659"/>
      <c r="R146" s="659"/>
      <c r="S146" s="659"/>
      <c r="T146" s="659"/>
      <c r="U146" s="659"/>
      <c r="V146" s="659"/>
      <c r="W146" s="660"/>
    </row>
    <row r="147" spans="1:30" ht="14.25" customHeight="1">
      <c r="A147" s="418"/>
      <c r="B147" s="418"/>
      <c r="C147" s="418"/>
      <c r="D147" s="684"/>
      <c r="E147" s="418"/>
      <c r="F147" s="685"/>
      <c r="G147" s="661" t="s">
        <v>379</v>
      </c>
      <c r="H147" s="661"/>
      <c r="I147" s="661"/>
      <c r="J147" s="661"/>
      <c r="K147" s="661"/>
      <c r="L147" s="661"/>
      <c r="M147" s="661"/>
      <c r="N147" s="661"/>
      <c r="O147" s="661"/>
      <c r="P147" s="661"/>
      <c r="Q147" s="661"/>
      <c r="R147" s="662"/>
      <c r="S147" s="662"/>
      <c r="T147" s="663"/>
      <c r="U147" s="663"/>
      <c r="V147" s="663"/>
      <c r="W147" s="664"/>
    </row>
    <row r="148" spans="1:30" ht="14.25" customHeight="1" thickBot="1">
      <c r="A148" s="418"/>
      <c r="B148" s="418"/>
      <c r="C148" s="418"/>
      <c r="D148" s="684"/>
      <c r="E148" s="418"/>
      <c r="F148" s="685"/>
      <c r="G148" s="658" t="s">
        <v>380</v>
      </c>
      <c r="H148" s="659"/>
      <c r="I148" s="659"/>
      <c r="J148" s="659"/>
      <c r="K148" s="659"/>
      <c r="L148" s="659"/>
      <c r="M148" s="659"/>
      <c r="N148" s="659"/>
      <c r="O148" s="659"/>
      <c r="P148" s="659"/>
      <c r="Q148" s="659"/>
      <c r="R148" s="659"/>
      <c r="S148" s="659"/>
      <c r="T148" s="659"/>
      <c r="U148" s="659"/>
      <c r="V148" s="659"/>
      <c r="W148" s="660"/>
    </row>
    <row r="149" spans="1:30" ht="15" customHeight="1" thickTop="1" thickBot="1">
      <c r="A149" s="665" t="s">
        <v>381</v>
      </c>
      <c r="B149" s="665"/>
      <c r="C149" s="665"/>
      <c r="D149" s="665"/>
      <c r="E149" s="665"/>
      <c r="F149" s="665"/>
      <c r="G149" s="665"/>
      <c r="H149" s="665"/>
      <c r="I149" s="665"/>
      <c r="J149" s="665"/>
      <c r="K149" s="665"/>
      <c r="L149" s="665"/>
      <c r="M149" s="665"/>
      <c r="N149" s="665"/>
      <c r="O149" s="665"/>
      <c r="P149" s="665"/>
      <c r="Q149" s="665"/>
      <c r="R149" s="665"/>
      <c r="S149" s="665"/>
      <c r="T149" s="665"/>
      <c r="U149" s="665"/>
      <c r="V149" s="665"/>
      <c r="W149" s="665"/>
    </row>
    <row r="150" spans="1:30" s="74" customFormat="1" ht="14.25" customHeight="1" thickTop="1">
      <c r="A150" s="666" t="s">
        <v>382</v>
      </c>
      <c r="B150" s="666"/>
      <c r="C150" s="667"/>
      <c r="D150" s="672" t="s">
        <v>316</v>
      </c>
      <c r="E150" s="666"/>
      <c r="F150" s="667"/>
      <c r="G150" s="735" t="s">
        <v>383</v>
      </c>
      <c r="H150" s="736"/>
      <c r="I150" s="736"/>
      <c r="J150" s="736"/>
      <c r="K150" s="736"/>
      <c r="L150" s="736"/>
      <c r="M150" s="736"/>
      <c r="N150" s="736"/>
      <c r="O150" s="736"/>
      <c r="P150" s="736"/>
      <c r="Q150" s="737"/>
      <c r="R150" s="738">
        <v>5307</v>
      </c>
      <c r="S150" s="739"/>
      <c r="T150" s="690" t="s">
        <v>269</v>
      </c>
      <c r="U150" s="740"/>
      <c r="V150" s="740"/>
      <c r="W150" s="740"/>
      <c r="Y150" s="703" t="str">
        <f>G150</f>
        <v>Complementary paratransit service to fixed route service</v>
      </c>
      <c r="Z150" s="704"/>
      <c r="AA150" s="704"/>
      <c r="AB150" s="704"/>
      <c r="AC150" s="704"/>
      <c r="AD150" s="233"/>
    </row>
    <row r="151" spans="1:30" s="74" customFormat="1" ht="14.25" customHeight="1" thickBot="1">
      <c r="A151" s="668"/>
      <c r="B151" s="668"/>
      <c r="C151" s="669"/>
      <c r="D151" s="673"/>
      <c r="E151" s="668"/>
      <c r="F151" s="669"/>
      <c r="G151" s="730" t="s">
        <v>384</v>
      </c>
      <c r="H151" s="731"/>
      <c r="I151" s="731"/>
      <c r="J151" s="731"/>
      <c r="K151" s="731"/>
      <c r="L151" s="731"/>
      <c r="M151" s="731"/>
      <c r="N151" s="731"/>
      <c r="O151" s="731"/>
      <c r="P151" s="731"/>
      <c r="Q151" s="731"/>
      <c r="R151" s="731"/>
      <c r="S151" s="731"/>
      <c r="T151" s="731"/>
      <c r="U151" s="731"/>
      <c r="V151" s="731"/>
      <c r="W151" s="731"/>
      <c r="Y151" s="706" t="str">
        <f>G152</f>
        <v>Operating assistance</v>
      </c>
      <c r="Z151" s="691"/>
      <c r="AA151" s="691"/>
      <c r="AB151" s="691"/>
      <c r="AC151" s="691"/>
      <c r="AD151" s="234"/>
    </row>
    <row r="152" spans="1:30" s="74" customFormat="1" ht="14.25" customHeight="1">
      <c r="A152" s="668"/>
      <c r="B152" s="668"/>
      <c r="C152" s="669"/>
      <c r="D152" s="673"/>
      <c r="E152" s="668"/>
      <c r="F152" s="669"/>
      <c r="G152" s="732" t="s">
        <v>385</v>
      </c>
      <c r="H152" s="733"/>
      <c r="I152" s="733"/>
      <c r="J152" s="733"/>
      <c r="K152" s="733"/>
      <c r="L152" s="733"/>
      <c r="M152" s="733"/>
      <c r="N152" s="733"/>
      <c r="O152" s="733"/>
      <c r="P152" s="733"/>
      <c r="Q152" s="734"/>
      <c r="R152" s="675">
        <v>5307</v>
      </c>
      <c r="S152" s="676"/>
      <c r="T152" s="677" t="s">
        <v>269</v>
      </c>
      <c r="U152" s="678"/>
      <c r="V152" s="678"/>
      <c r="W152" s="678"/>
      <c r="Y152" s="706" t="str">
        <f>G154</f>
        <v>Operational support equipment / computer hard/software</v>
      </c>
      <c r="Z152" s="691"/>
      <c r="AA152" s="691"/>
      <c r="AB152" s="691"/>
      <c r="AC152" s="691"/>
      <c r="AD152" s="234"/>
    </row>
    <row r="153" spans="1:30" s="74" customFormat="1" ht="14.25" customHeight="1" thickBot="1">
      <c r="A153" s="668"/>
      <c r="B153" s="668"/>
      <c r="C153" s="669"/>
      <c r="D153" s="673"/>
      <c r="E153" s="668"/>
      <c r="F153" s="669"/>
      <c r="G153" s="730" t="s">
        <v>386</v>
      </c>
      <c r="H153" s="731"/>
      <c r="I153" s="731"/>
      <c r="J153" s="731"/>
      <c r="K153" s="731"/>
      <c r="L153" s="731"/>
      <c r="M153" s="731"/>
      <c r="N153" s="731"/>
      <c r="O153" s="731"/>
      <c r="P153" s="731"/>
      <c r="Q153" s="731"/>
      <c r="R153" s="731"/>
      <c r="S153" s="731"/>
      <c r="T153" s="731"/>
      <c r="U153" s="731"/>
      <c r="V153" s="731"/>
      <c r="W153" s="731"/>
      <c r="AD153" s="232"/>
    </row>
    <row r="154" spans="1:30" s="74" customFormat="1" ht="14.25" customHeight="1">
      <c r="A154" s="668"/>
      <c r="B154" s="668"/>
      <c r="C154" s="669"/>
      <c r="D154" s="673"/>
      <c r="E154" s="668"/>
      <c r="F154" s="669"/>
      <c r="G154" s="732" t="s">
        <v>387</v>
      </c>
      <c r="H154" s="733"/>
      <c r="I154" s="733"/>
      <c r="J154" s="733"/>
      <c r="K154" s="733"/>
      <c r="L154" s="733"/>
      <c r="M154" s="733"/>
      <c r="N154" s="733"/>
      <c r="O154" s="733"/>
      <c r="P154" s="733"/>
      <c r="Q154" s="734"/>
      <c r="R154" s="675">
        <v>5307</v>
      </c>
      <c r="S154" s="676"/>
      <c r="T154" s="677" t="s">
        <v>269</v>
      </c>
      <c r="U154" s="678"/>
      <c r="V154" s="678"/>
      <c r="W154" s="678"/>
      <c r="AD154" s="232"/>
    </row>
    <row r="155" spans="1:30" s="74" customFormat="1" ht="14.25" customHeight="1" thickBot="1">
      <c r="A155" s="670"/>
      <c r="B155" s="670"/>
      <c r="C155" s="671"/>
      <c r="D155" s="674"/>
      <c r="E155" s="670"/>
      <c r="F155" s="671"/>
      <c r="G155" s="679" t="s">
        <v>388</v>
      </c>
      <c r="H155" s="680"/>
      <c r="I155" s="680"/>
      <c r="J155" s="680"/>
      <c r="K155" s="680"/>
      <c r="L155" s="680"/>
      <c r="M155" s="680"/>
      <c r="N155" s="680"/>
      <c r="O155" s="680"/>
      <c r="P155" s="680"/>
      <c r="Q155" s="680"/>
      <c r="R155" s="680"/>
      <c r="S155" s="680"/>
      <c r="T155" s="680"/>
      <c r="U155" s="680"/>
      <c r="V155" s="680"/>
      <c r="W155" s="680"/>
      <c r="AD155" s="232"/>
    </row>
    <row r="156" spans="1:30" s="74" customFormat="1" ht="14.25" customHeight="1" thickTop="1">
      <c r="A156" s="720" t="s">
        <v>389</v>
      </c>
      <c r="B156" s="721"/>
      <c r="C156" s="721"/>
      <c r="D156" s="721" t="s">
        <v>316</v>
      </c>
      <c r="E156" s="721"/>
      <c r="F156" s="721"/>
      <c r="G156" s="726" t="s">
        <v>390</v>
      </c>
      <c r="H156" s="726"/>
      <c r="I156" s="726"/>
      <c r="J156" s="726"/>
      <c r="K156" s="726"/>
      <c r="L156" s="726"/>
      <c r="M156" s="726"/>
      <c r="N156" s="726"/>
      <c r="O156" s="726"/>
      <c r="P156" s="726"/>
      <c r="Q156" s="726"/>
      <c r="R156" s="688">
        <v>5337</v>
      </c>
      <c r="S156" s="688"/>
      <c r="T156" s="689" t="s">
        <v>269</v>
      </c>
      <c r="U156" s="689"/>
      <c r="V156" s="689"/>
      <c r="W156" s="690"/>
      <c r="Y156" s="727" t="str">
        <f>G156</f>
        <v>Capital investment in existing fixed guideway systems</v>
      </c>
      <c r="Z156" s="728"/>
      <c r="AA156" s="728"/>
      <c r="AB156" s="728"/>
      <c r="AC156" s="729"/>
      <c r="AD156" s="236"/>
    </row>
    <row r="157" spans="1:30" s="74" customFormat="1" ht="14.25" customHeight="1" thickBot="1">
      <c r="A157" s="722"/>
      <c r="B157" s="723"/>
      <c r="C157" s="723"/>
      <c r="D157" s="723"/>
      <c r="E157" s="723"/>
      <c r="F157" s="723"/>
      <c r="G157" s="653" t="s">
        <v>391</v>
      </c>
      <c r="H157" s="654"/>
      <c r="I157" s="654"/>
      <c r="J157" s="654"/>
      <c r="K157" s="654"/>
      <c r="L157" s="654"/>
      <c r="M157" s="654"/>
      <c r="N157" s="654"/>
      <c r="O157" s="654"/>
      <c r="P157" s="654"/>
      <c r="Q157" s="654"/>
      <c r="R157" s="655"/>
      <c r="S157" s="655"/>
      <c r="T157" s="655"/>
      <c r="U157" s="655"/>
      <c r="V157" s="655"/>
      <c r="W157" s="656"/>
      <c r="Y157" s="706" t="str">
        <f>G158</f>
        <v>Fixed guideway rolling stock (new or existing)</v>
      </c>
      <c r="Z157" s="691"/>
      <c r="AA157" s="691"/>
      <c r="AB157" s="691"/>
      <c r="AC157" s="707"/>
      <c r="AD157" s="237"/>
    </row>
    <row r="158" spans="1:30" s="74" customFormat="1" ht="14.25" customHeight="1">
      <c r="A158" s="722"/>
      <c r="B158" s="723"/>
      <c r="C158" s="723"/>
      <c r="D158" s="723"/>
      <c r="E158" s="723"/>
      <c r="F158" s="723"/>
      <c r="G158" s="657" t="s">
        <v>392</v>
      </c>
      <c r="H158" s="657"/>
      <c r="I158" s="657"/>
      <c r="J158" s="657"/>
      <c r="K158" s="657"/>
      <c r="L158" s="657"/>
      <c r="M158" s="657"/>
      <c r="N158" s="657"/>
      <c r="O158" s="657"/>
      <c r="P158" s="657"/>
      <c r="Q158" s="657"/>
      <c r="R158" s="700">
        <v>5337</v>
      </c>
      <c r="S158" s="700"/>
      <c r="T158" s="701" t="s">
        <v>269</v>
      </c>
      <c r="U158" s="701"/>
      <c r="V158" s="701"/>
      <c r="W158" s="702"/>
      <c r="Y158" s="706" t="str">
        <f>G160</f>
        <v>Preventative maintenance</v>
      </c>
      <c r="Z158" s="691"/>
      <c r="AA158" s="691"/>
      <c r="AB158" s="691"/>
      <c r="AC158" s="707"/>
      <c r="AD158" s="237"/>
    </row>
    <row r="159" spans="1:30" s="74" customFormat="1" ht="14.25" customHeight="1" thickBot="1">
      <c r="A159" s="722"/>
      <c r="B159" s="723"/>
      <c r="C159" s="723"/>
      <c r="D159" s="723"/>
      <c r="E159" s="723"/>
      <c r="F159" s="723"/>
      <c r="G159" s="653" t="s">
        <v>393</v>
      </c>
      <c r="H159" s="654"/>
      <c r="I159" s="654"/>
      <c r="J159" s="654"/>
      <c r="K159" s="654"/>
      <c r="L159" s="654"/>
      <c r="M159" s="654"/>
      <c r="N159" s="654"/>
      <c r="O159" s="654"/>
      <c r="P159" s="654"/>
      <c r="Q159" s="654"/>
      <c r="R159" s="654"/>
      <c r="S159" s="654"/>
      <c r="T159" s="654"/>
      <c r="U159" s="654"/>
      <c r="V159" s="654"/>
      <c r="W159" s="686"/>
      <c r="Y159" s="706" t="str">
        <f>G162</f>
        <v>Transit maintenance facilities</v>
      </c>
      <c r="Z159" s="691"/>
      <c r="AA159" s="691"/>
      <c r="AB159" s="691"/>
      <c r="AC159" s="707"/>
      <c r="AD159" s="237"/>
    </row>
    <row r="160" spans="1:30" s="74" customFormat="1" ht="14.25" customHeight="1">
      <c r="A160" s="722"/>
      <c r="B160" s="723"/>
      <c r="C160" s="723"/>
      <c r="D160" s="723"/>
      <c r="E160" s="723"/>
      <c r="F160" s="723"/>
      <c r="G160" s="657" t="s">
        <v>394</v>
      </c>
      <c r="H160" s="657"/>
      <c r="I160" s="657"/>
      <c r="J160" s="657"/>
      <c r="K160" s="657"/>
      <c r="L160" s="657"/>
      <c r="M160" s="657"/>
      <c r="N160" s="657"/>
      <c r="O160" s="657"/>
      <c r="P160" s="657"/>
      <c r="Q160" s="657"/>
      <c r="R160" s="700">
        <v>5307</v>
      </c>
      <c r="S160" s="700"/>
      <c r="T160" s="701" t="s">
        <v>269</v>
      </c>
      <c r="U160" s="701"/>
      <c r="V160" s="701"/>
      <c r="W160" s="702"/>
      <c r="Y160" s="706" t="str">
        <f>G164</f>
        <v>Transit vehicle replacement (existing and subject to TAMP)</v>
      </c>
      <c r="Z160" s="691"/>
      <c r="AA160" s="691"/>
      <c r="AB160" s="691"/>
      <c r="AC160" s="707"/>
      <c r="AD160" s="237"/>
    </row>
    <row r="161" spans="1:30" s="74" customFormat="1" ht="14.25" customHeight="1" thickBot="1">
      <c r="A161" s="722"/>
      <c r="B161" s="723"/>
      <c r="C161" s="723"/>
      <c r="D161" s="723"/>
      <c r="E161" s="723"/>
      <c r="F161" s="723"/>
      <c r="G161" s="653" t="s">
        <v>395</v>
      </c>
      <c r="H161" s="654"/>
      <c r="I161" s="654"/>
      <c r="J161" s="654"/>
      <c r="K161" s="654"/>
      <c r="L161" s="654"/>
      <c r="M161" s="654"/>
      <c r="N161" s="654"/>
      <c r="O161" s="654"/>
      <c r="P161" s="654"/>
      <c r="Q161" s="654"/>
      <c r="R161" s="655"/>
      <c r="S161" s="655"/>
      <c r="T161" s="655"/>
      <c r="U161" s="655"/>
      <c r="V161" s="655"/>
      <c r="W161" s="656"/>
      <c r="Y161" s="112"/>
      <c r="Z161" s="112"/>
      <c r="AA161" s="112"/>
      <c r="AB161" s="112"/>
      <c r="AC161" s="112"/>
      <c r="AD161" s="231"/>
    </row>
    <row r="162" spans="1:30" s="74" customFormat="1" ht="14.25" customHeight="1">
      <c r="A162" s="722"/>
      <c r="B162" s="723"/>
      <c r="C162" s="723"/>
      <c r="D162" s="723"/>
      <c r="E162" s="723"/>
      <c r="F162" s="723"/>
      <c r="G162" s="657" t="s">
        <v>396</v>
      </c>
      <c r="H162" s="657"/>
      <c r="I162" s="657"/>
      <c r="J162" s="657"/>
      <c r="K162" s="657"/>
      <c r="L162" s="657"/>
      <c r="M162" s="657"/>
      <c r="N162" s="657"/>
      <c r="O162" s="657"/>
      <c r="P162" s="657"/>
      <c r="Q162" s="657"/>
      <c r="R162" s="700" t="s">
        <v>397</v>
      </c>
      <c r="S162" s="700"/>
      <c r="T162" s="701" t="s">
        <v>269</v>
      </c>
      <c r="U162" s="701"/>
      <c r="V162" s="701"/>
      <c r="W162" s="702"/>
      <c r="Y162" s="112"/>
      <c r="Z162" s="112"/>
      <c r="AA162" s="112"/>
      <c r="AB162" s="112"/>
      <c r="AC162" s="112"/>
      <c r="AD162" s="231"/>
    </row>
    <row r="163" spans="1:30" s="74" customFormat="1" ht="14.25" customHeight="1" thickBot="1">
      <c r="A163" s="722"/>
      <c r="B163" s="723"/>
      <c r="C163" s="723"/>
      <c r="D163" s="723"/>
      <c r="E163" s="723"/>
      <c r="F163" s="723"/>
      <c r="G163" s="653" t="s">
        <v>398</v>
      </c>
      <c r="H163" s="654"/>
      <c r="I163" s="654"/>
      <c r="J163" s="654"/>
      <c r="K163" s="654"/>
      <c r="L163" s="654"/>
      <c r="M163" s="654"/>
      <c r="N163" s="654"/>
      <c r="O163" s="654"/>
      <c r="P163" s="654"/>
      <c r="Q163" s="654"/>
      <c r="R163" s="655"/>
      <c r="S163" s="655"/>
      <c r="T163" s="655"/>
      <c r="U163" s="655"/>
      <c r="V163" s="655"/>
      <c r="W163" s="656"/>
      <c r="Y163" s="112"/>
      <c r="Z163" s="112"/>
      <c r="AA163" s="112"/>
      <c r="AB163" s="112"/>
      <c r="AC163" s="112"/>
      <c r="AD163" s="231"/>
    </row>
    <row r="164" spans="1:30" ht="14.25" customHeight="1">
      <c r="A164" s="722"/>
      <c r="B164" s="723"/>
      <c r="C164" s="723"/>
      <c r="D164" s="723"/>
      <c r="E164" s="723"/>
      <c r="F164" s="723"/>
      <c r="G164" s="657" t="s">
        <v>399</v>
      </c>
      <c r="H164" s="657"/>
      <c r="I164" s="657"/>
      <c r="J164" s="657"/>
      <c r="K164" s="657"/>
      <c r="L164" s="657"/>
      <c r="M164" s="657"/>
      <c r="N164" s="657"/>
      <c r="O164" s="657"/>
      <c r="P164" s="657"/>
      <c r="Q164" s="657"/>
      <c r="R164" s="700" t="s">
        <v>400</v>
      </c>
      <c r="S164" s="700"/>
      <c r="T164" s="701" t="s">
        <v>269</v>
      </c>
      <c r="U164" s="701"/>
      <c r="V164" s="701"/>
      <c r="W164" s="702"/>
    </row>
    <row r="165" spans="1:30" ht="14.25" customHeight="1" thickBot="1">
      <c r="A165" s="724"/>
      <c r="B165" s="725"/>
      <c r="C165" s="725"/>
      <c r="D165" s="725"/>
      <c r="E165" s="725"/>
      <c r="F165" s="725"/>
      <c r="G165" s="716" t="s">
        <v>401</v>
      </c>
      <c r="H165" s="717"/>
      <c r="I165" s="717"/>
      <c r="J165" s="717"/>
      <c r="K165" s="717"/>
      <c r="L165" s="717"/>
      <c r="M165" s="717"/>
      <c r="N165" s="717"/>
      <c r="O165" s="717"/>
      <c r="P165" s="717"/>
      <c r="Q165" s="717"/>
      <c r="R165" s="693"/>
      <c r="S165" s="693"/>
      <c r="T165" s="693"/>
      <c r="U165" s="693"/>
      <c r="V165" s="693"/>
      <c r="W165" s="694"/>
      <c r="Y165" s="74"/>
      <c r="Z165" s="74"/>
      <c r="AA165" s="74"/>
      <c r="AB165" s="74"/>
      <c r="AC165" s="74"/>
      <c r="AD165" s="232"/>
    </row>
    <row r="166" spans="1:30" ht="14.25" customHeight="1" thickTop="1">
      <c r="A166" s="666" t="s">
        <v>402</v>
      </c>
      <c r="B166" s="666"/>
      <c r="C166" s="667"/>
      <c r="D166" s="672" t="s">
        <v>316</v>
      </c>
      <c r="E166" s="666"/>
      <c r="F166" s="667"/>
      <c r="G166" s="713" t="s">
        <v>403</v>
      </c>
      <c r="H166" s="713"/>
      <c r="I166" s="713"/>
      <c r="J166" s="713"/>
      <c r="K166" s="713"/>
      <c r="L166" s="713"/>
      <c r="M166" s="713"/>
      <c r="N166" s="713"/>
      <c r="O166" s="713"/>
      <c r="P166" s="713"/>
      <c r="Q166" s="713"/>
      <c r="R166" s="688">
        <v>5310</v>
      </c>
      <c r="S166" s="688"/>
      <c r="T166" s="718" t="s">
        <v>404</v>
      </c>
      <c r="U166" s="718"/>
      <c r="V166" s="718"/>
      <c r="W166" s="719"/>
      <c r="Y166" s="727" t="str">
        <f>G166</f>
        <v>Mobility management / information technology systems</v>
      </c>
      <c r="Z166" s="728"/>
      <c r="AA166" s="728"/>
      <c r="AB166" s="728"/>
      <c r="AC166" s="729"/>
      <c r="AD166" s="236"/>
    </row>
    <row r="167" spans="1:30" ht="14.25" customHeight="1" thickBot="1">
      <c r="A167" s="668"/>
      <c r="B167" s="668"/>
      <c r="C167" s="669"/>
      <c r="D167" s="673"/>
      <c r="E167" s="668"/>
      <c r="F167" s="669"/>
      <c r="G167" s="653" t="s">
        <v>405</v>
      </c>
      <c r="H167" s="654"/>
      <c r="I167" s="654"/>
      <c r="J167" s="654"/>
      <c r="K167" s="654"/>
      <c r="L167" s="654"/>
      <c r="M167" s="654"/>
      <c r="N167" s="654"/>
      <c r="O167" s="654"/>
      <c r="P167" s="654"/>
      <c r="Q167" s="654"/>
      <c r="R167" s="655"/>
      <c r="S167" s="655"/>
      <c r="T167" s="655"/>
      <c r="U167" s="655"/>
      <c r="V167" s="655"/>
      <c r="W167" s="656"/>
      <c r="Y167" s="706" t="str">
        <f>G168</f>
        <v>Vehicles for accessible taxi, ride share, or vanpool</v>
      </c>
      <c r="Z167" s="691"/>
      <c r="AA167" s="691"/>
      <c r="AB167" s="691"/>
      <c r="AC167" s="707"/>
      <c r="AD167" s="237"/>
    </row>
    <row r="168" spans="1:30" ht="14.25" customHeight="1">
      <c r="A168" s="668"/>
      <c r="B168" s="668"/>
      <c r="C168" s="669"/>
      <c r="D168" s="673"/>
      <c r="E168" s="668"/>
      <c r="F168" s="669"/>
      <c r="G168" s="699" t="s">
        <v>406</v>
      </c>
      <c r="H168" s="699"/>
      <c r="I168" s="699"/>
      <c r="J168" s="699"/>
      <c r="K168" s="699"/>
      <c r="L168" s="699"/>
      <c r="M168" s="699"/>
      <c r="N168" s="699"/>
      <c r="O168" s="699"/>
      <c r="P168" s="699"/>
      <c r="Q168" s="699"/>
      <c r="R168" s="708"/>
      <c r="S168" s="708"/>
      <c r="T168" s="711"/>
      <c r="U168" s="711"/>
      <c r="V168" s="711"/>
      <c r="W168" s="712"/>
      <c r="Y168" s="706" t="str">
        <f>G170</f>
        <v>Travel training</v>
      </c>
      <c r="Z168" s="691"/>
      <c r="AA168" s="691"/>
      <c r="AB168" s="691"/>
      <c r="AC168" s="707"/>
      <c r="AD168" s="237"/>
    </row>
    <row r="169" spans="1:30" ht="14.25" customHeight="1" thickBot="1">
      <c r="A169" s="668"/>
      <c r="B169" s="668"/>
      <c r="C169" s="669"/>
      <c r="D169" s="673"/>
      <c r="E169" s="668"/>
      <c r="F169" s="669"/>
      <c r="G169" s="653" t="s">
        <v>407</v>
      </c>
      <c r="H169" s="654"/>
      <c r="I169" s="654"/>
      <c r="J169" s="654"/>
      <c r="K169" s="654"/>
      <c r="L169" s="654"/>
      <c r="M169" s="654"/>
      <c r="N169" s="654"/>
      <c r="O169" s="654"/>
      <c r="P169" s="654"/>
      <c r="Q169" s="654"/>
      <c r="R169" s="655"/>
      <c r="S169" s="655"/>
      <c r="T169" s="655"/>
      <c r="U169" s="655"/>
      <c r="V169" s="655"/>
      <c r="W169" s="656"/>
      <c r="Y169" s="706" t="str">
        <f>G172</f>
        <v>Transit passenger facilities</v>
      </c>
      <c r="Z169" s="691"/>
      <c r="AA169" s="691"/>
      <c r="AB169" s="691"/>
      <c r="AC169" s="707"/>
      <c r="AD169" s="237"/>
    </row>
    <row r="170" spans="1:30" ht="14.25" customHeight="1">
      <c r="A170" s="668"/>
      <c r="B170" s="668"/>
      <c r="C170" s="669"/>
      <c r="D170" s="673"/>
      <c r="E170" s="668"/>
      <c r="F170" s="669"/>
      <c r="G170" s="699" t="s">
        <v>408</v>
      </c>
      <c r="H170" s="699"/>
      <c r="I170" s="699"/>
      <c r="J170" s="699"/>
      <c r="K170" s="699"/>
      <c r="L170" s="699"/>
      <c r="M170" s="699"/>
      <c r="N170" s="699"/>
      <c r="O170" s="699"/>
      <c r="P170" s="699"/>
      <c r="Q170" s="699"/>
      <c r="R170" s="708"/>
      <c r="S170" s="708"/>
      <c r="T170" s="711"/>
      <c r="U170" s="711"/>
      <c r="V170" s="711"/>
      <c r="W170" s="712"/>
      <c r="Y170" s="706" t="str">
        <f>G174</f>
        <v>Improve signage / wayfinding</v>
      </c>
      <c r="Z170" s="691"/>
      <c r="AA170" s="691"/>
      <c r="AB170" s="691"/>
      <c r="AC170" s="707"/>
      <c r="AD170" s="237"/>
    </row>
    <row r="171" spans="1:30" ht="14.25" customHeight="1" thickBot="1">
      <c r="A171" s="668"/>
      <c r="B171" s="668"/>
      <c r="C171" s="669"/>
      <c r="D171" s="673"/>
      <c r="E171" s="668"/>
      <c r="F171" s="669"/>
      <c r="G171" s="653" t="s">
        <v>409</v>
      </c>
      <c r="H171" s="654"/>
      <c r="I171" s="654"/>
      <c r="J171" s="654"/>
      <c r="K171" s="654"/>
      <c r="L171" s="654"/>
      <c r="M171" s="654"/>
      <c r="N171" s="654"/>
      <c r="O171" s="654"/>
      <c r="P171" s="654"/>
      <c r="Q171" s="654"/>
      <c r="R171" s="654"/>
      <c r="S171" s="654"/>
      <c r="T171" s="654"/>
      <c r="U171" s="654"/>
      <c r="V171" s="654"/>
      <c r="W171" s="686"/>
      <c r="Y171" s="706" t="str">
        <f>G176</f>
        <v>Transit security</v>
      </c>
      <c r="Z171" s="691"/>
      <c r="AA171" s="691"/>
      <c r="AB171" s="691"/>
      <c r="AC171" s="707"/>
      <c r="AD171" s="237"/>
    </row>
    <row r="172" spans="1:30" ht="14.25" customHeight="1">
      <c r="A172" s="668"/>
      <c r="B172" s="668"/>
      <c r="C172" s="669"/>
      <c r="D172" s="673"/>
      <c r="E172" s="668"/>
      <c r="F172" s="669"/>
      <c r="G172" s="699" t="s">
        <v>410</v>
      </c>
      <c r="H172" s="699"/>
      <c r="I172" s="699"/>
      <c r="J172" s="699"/>
      <c r="K172" s="699"/>
      <c r="L172" s="699"/>
      <c r="M172" s="699"/>
      <c r="N172" s="699"/>
      <c r="O172" s="699"/>
      <c r="P172" s="699"/>
      <c r="Q172" s="699"/>
      <c r="R172" s="700" t="s">
        <v>411</v>
      </c>
      <c r="S172" s="700"/>
      <c r="T172" s="714" t="s">
        <v>269</v>
      </c>
      <c r="U172" s="714"/>
      <c r="V172" s="714"/>
      <c r="W172" s="715"/>
    </row>
    <row r="173" spans="1:30" ht="14.25" customHeight="1" thickBot="1">
      <c r="A173" s="668"/>
      <c r="B173" s="668"/>
      <c r="C173" s="669"/>
      <c r="D173" s="673"/>
      <c r="E173" s="668"/>
      <c r="F173" s="669"/>
      <c r="G173" s="653" t="s">
        <v>412</v>
      </c>
      <c r="H173" s="654"/>
      <c r="I173" s="654"/>
      <c r="J173" s="654"/>
      <c r="K173" s="654"/>
      <c r="L173" s="654"/>
      <c r="M173" s="654"/>
      <c r="N173" s="654"/>
      <c r="O173" s="654"/>
      <c r="P173" s="654"/>
      <c r="Q173" s="654"/>
      <c r="R173" s="654"/>
      <c r="S173" s="654"/>
      <c r="T173" s="654"/>
      <c r="U173" s="654"/>
      <c r="V173" s="654"/>
      <c r="W173" s="686"/>
    </row>
    <row r="174" spans="1:30" ht="14.25" customHeight="1">
      <c r="A174" s="668"/>
      <c r="B174" s="668"/>
      <c r="C174" s="669"/>
      <c r="D174" s="673"/>
      <c r="E174" s="668"/>
      <c r="F174" s="669"/>
      <c r="G174" s="699" t="s">
        <v>413</v>
      </c>
      <c r="H174" s="699"/>
      <c r="I174" s="699"/>
      <c r="J174" s="699"/>
      <c r="K174" s="699"/>
      <c r="L174" s="699"/>
      <c r="M174" s="699"/>
      <c r="N174" s="699"/>
      <c r="O174" s="699"/>
      <c r="P174" s="699"/>
      <c r="Q174" s="699"/>
      <c r="R174" s="708"/>
      <c r="S174" s="708"/>
      <c r="T174" s="709"/>
      <c r="U174" s="709"/>
      <c r="V174" s="709"/>
      <c r="W174" s="710"/>
    </row>
    <row r="175" spans="1:30" ht="14.25" customHeight="1" thickBot="1">
      <c r="A175" s="668"/>
      <c r="B175" s="668"/>
      <c r="C175" s="669"/>
      <c r="D175" s="673"/>
      <c r="E175" s="668"/>
      <c r="F175" s="669"/>
      <c r="G175" s="716" t="s">
        <v>414</v>
      </c>
      <c r="H175" s="717"/>
      <c r="I175" s="717"/>
      <c r="J175" s="717"/>
      <c r="K175" s="717"/>
      <c r="L175" s="717"/>
      <c r="M175" s="717"/>
      <c r="N175" s="717"/>
      <c r="O175" s="717"/>
      <c r="P175" s="717"/>
      <c r="Q175" s="717"/>
      <c r="R175" s="693"/>
      <c r="S175" s="693"/>
      <c r="T175" s="693"/>
      <c r="U175" s="693"/>
      <c r="V175" s="693"/>
      <c r="W175" s="694"/>
    </row>
    <row r="176" spans="1:30" ht="15" customHeight="1" thickTop="1">
      <c r="A176" s="668"/>
      <c r="B176" s="668"/>
      <c r="C176" s="669"/>
      <c r="D176" s="673"/>
      <c r="E176" s="668"/>
      <c r="F176" s="669"/>
      <c r="G176" s="687" t="s">
        <v>415</v>
      </c>
      <c r="H176" s="687"/>
      <c r="I176" s="687"/>
      <c r="J176" s="687"/>
      <c r="K176" s="687"/>
      <c r="L176" s="687"/>
      <c r="M176" s="687"/>
      <c r="N176" s="687"/>
      <c r="O176" s="687"/>
      <c r="P176" s="687"/>
      <c r="Q176" s="687"/>
      <c r="R176" s="688" t="s">
        <v>397</v>
      </c>
      <c r="S176" s="688"/>
      <c r="T176" s="689" t="s">
        <v>269</v>
      </c>
      <c r="U176" s="689"/>
      <c r="V176" s="689"/>
      <c r="W176" s="690"/>
      <c r="Y176" s="691"/>
      <c r="Z176" s="691"/>
      <c r="AA176" s="691"/>
      <c r="AB176" s="691"/>
      <c r="AC176" s="691"/>
      <c r="AD176" s="234"/>
    </row>
    <row r="177" spans="1:30" ht="15" customHeight="1" thickBot="1">
      <c r="A177" s="670"/>
      <c r="B177" s="670"/>
      <c r="C177" s="671"/>
      <c r="D177" s="674"/>
      <c r="E177" s="670"/>
      <c r="F177" s="671"/>
      <c r="G177" s="692" t="s">
        <v>416</v>
      </c>
      <c r="H177" s="693"/>
      <c r="I177" s="693"/>
      <c r="J177" s="693"/>
      <c r="K177" s="693"/>
      <c r="L177" s="693"/>
      <c r="M177" s="693"/>
      <c r="N177" s="693"/>
      <c r="O177" s="693"/>
      <c r="P177" s="693"/>
      <c r="Q177" s="693"/>
      <c r="R177" s="693"/>
      <c r="S177" s="693"/>
      <c r="T177" s="693"/>
      <c r="U177" s="693"/>
      <c r="V177" s="693"/>
      <c r="W177" s="694"/>
      <c r="Y177" s="207"/>
      <c r="Z177" s="207"/>
      <c r="AA177" s="207"/>
      <c r="AB177" s="207"/>
      <c r="AC177" s="207"/>
    </row>
    <row r="178" spans="1:30" ht="14.25" customHeight="1" thickTop="1">
      <c r="A178" s="695" t="s">
        <v>417</v>
      </c>
      <c r="B178" s="696"/>
      <c r="C178" s="696"/>
      <c r="D178" s="696" t="s">
        <v>316</v>
      </c>
      <c r="E178" s="696"/>
      <c r="F178" s="696"/>
      <c r="G178" s="699" t="s">
        <v>418</v>
      </c>
      <c r="H178" s="699"/>
      <c r="I178" s="699"/>
      <c r="J178" s="699"/>
      <c r="K178" s="699"/>
      <c r="L178" s="699"/>
      <c r="M178" s="699"/>
      <c r="N178" s="699"/>
      <c r="O178" s="699"/>
      <c r="P178" s="699"/>
      <c r="Q178" s="699"/>
      <c r="R178" s="700">
        <v>5310</v>
      </c>
      <c r="S178" s="700"/>
      <c r="T178" s="701" t="s">
        <v>404</v>
      </c>
      <c r="U178" s="701"/>
      <c r="V178" s="701"/>
      <c r="W178" s="702"/>
      <c r="Y178" s="703" t="str">
        <f>G178</f>
        <v>Incremental cost of providing same day service/door-to-door</v>
      </c>
      <c r="Z178" s="704"/>
      <c r="AA178" s="704"/>
      <c r="AB178" s="704"/>
      <c r="AC178" s="705"/>
      <c r="AD178" s="238"/>
    </row>
    <row r="179" spans="1:30" ht="14.25" customHeight="1" thickBot="1">
      <c r="A179" s="697"/>
      <c r="B179" s="698"/>
      <c r="C179" s="698"/>
      <c r="D179" s="698"/>
      <c r="E179" s="698"/>
      <c r="F179" s="698"/>
      <c r="G179" s="653" t="s">
        <v>419</v>
      </c>
      <c r="H179" s="654"/>
      <c r="I179" s="654"/>
      <c r="J179" s="654"/>
      <c r="K179" s="654"/>
      <c r="L179" s="654"/>
      <c r="M179" s="654"/>
      <c r="N179" s="654"/>
      <c r="O179" s="654"/>
      <c r="P179" s="654"/>
      <c r="Q179" s="654"/>
      <c r="R179" s="654"/>
      <c r="S179" s="654"/>
      <c r="T179" s="654"/>
      <c r="U179" s="654"/>
      <c r="V179" s="654"/>
      <c r="W179" s="686"/>
      <c r="Y179" s="706" t="str">
        <f>G180</f>
        <v>New fixed guideway systems</v>
      </c>
      <c r="Z179" s="691"/>
      <c r="AA179" s="691"/>
      <c r="AB179" s="691"/>
      <c r="AC179" s="707"/>
      <c r="AD179" s="237"/>
    </row>
    <row r="180" spans="1:30" ht="14.25" customHeight="1">
      <c r="A180" s="697"/>
      <c r="B180" s="698"/>
      <c r="C180" s="698"/>
      <c r="D180" s="698"/>
      <c r="E180" s="698"/>
      <c r="F180" s="698"/>
      <c r="G180" s="699" t="s">
        <v>420</v>
      </c>
      <c r="H180" s="699"/>
      <c r="I180" s="699"/>
      <c r="J180" s="699"/>
      <c r="K180" s="699"/>
      <c r="L180" s="699"/>
      <c r="M180" s="699"/>
      <c r="N180" s="699"/>
      <c r="O180" s="699"/>
      <c r="P180" s="699"/>
      <c r="Q180" s="699"/>
      <c r="R180" s="708"/>
      <c r="S180" s="708"/>
      <c r="T180" s="709"/>
      <c r="U180" s="709"/>
      <c r="V180" s="709"/>
      <c r="W180" s="710"/>
      <c r="Y180" s="706" t="str">
        <f>G182</f>
        <v>Operating assistance for new transit service</v>
      </c>
      <c r="Z180" s="691"/>
      <c r="AA180" s="691"/>
      <c r="AB180" s="691"/>
      <c r="AC180" s="707"/>
      <c r="AD180" s="237"/>
    </row>
    <row r="181" spans="1:30" ht="14.25" customHeight="1" thickBot="1">
      <c r="A181" s="697"/>
      <c r="B181" s="698"/>
      <c r="C181" s="698"/>
      <c r="D181" s="698"/>
      <c r="E181" s="698"/>
      <c r="F181" s="698"/>
      <c r="G181" s="653" t="s">
        <v>421</v>
      </c>
      <c r="H181" s="654"/>
      <c r="I181" s="654"/>
      <c r="J181" s="654"/>
      <c r="K181" s="654"/>
      <c r="L181" s="654"/>
      <c r="M181" s="654"/>
      <c r="N181" s="654"/>
      <c r="O181" s="654"/>
      <c r="P181" s="654"/>
      <c r="Q181" s="654"/>
      <c r="R181" s="654"/>
      <c r="S181" s="654"/>
      <c r="T181" s="654"/>
      <c r="U181" s="654"/>
      <c r="V181" s="654"/>
      <c r="W181" s="686"/>
      <c r="Y181" s="706" t="str">
        <f>G184</f>
        <v>Transit vehicles for expansion of service</v>
      </c>
      <c r="Z181" s="691"/>
      <c r="AA181" s="691"/>
      <c r="AB181" s="691"/>
      <c r="AC181" s="707"/>
      <c r="AD181" s="237"/>
    </row>
    <row r="182" spans="1:30" ht="14.25" customHeight="1">
      <c r="A182" s="697"/>
      <c r="B182" s="698"/>
      <c r="C182" s="698"/>
      <c r="D182" s="698"/>
      <c r="E182" s="698"/>
      <c r="F182" s="698"/>
      <c r="G182" s="699" t="s">
        <v>422</v>
      </c>
      <c r="H182" s="699"/>
      <c r="I182" s="699"/>
      <c r="J182" s="699"/>
      <c r="K182" s="699"/>
      <c r="L182" s="699"/>
      <c r="M182" s="699"/>
      <c r="N182" s="699"/>
      <c r="O182" s="699"/>
      <c r="P182" s="699"/>
      <c r="Q182" s="699"/>
      <c r="R182" s="700" t="s">
        <v>185</v>
      </c>
      <c r="S182" s="700"/>
      <c r="T182" s="701" t="s">
        <v>256</v>
      </c>
      <c r="U182" s="701"/>
      <c r="V182" s="701"/>
      <c r="W182" s="702"/>
      <c r="Y182" s="207"/>
      <c r="Z182" s="207"/>
      <c r="AA182" s="207"/>
      <c r="AB182" s="207"/>
      <c r="AC182" s="207"/>
    </row>
    <row r="183" spans="1:30" ht="14.25" customHeight="1" thickBot="1">
      <c r="A183" s="697"/>
      <c r="B183" s="698"/>
      <c r="C183" s="698"/>
      <c r="D183" s="698"/>
      <c r="E183" s="698"/>
      <c r="F183" s="698"/>
      <c r="G183" s="653" t="s">
        <v>423</v>
      </c>
      <c r="H183" s="654"/>
      <c r="I183" s="654"/>
      <c r="J183" s="654"/>
      <c r="K183" s="654"/>
      <c r="L183" s="654"/>
      <c r="M183" s="654"/>
      <c r="N183" s="654"/>
      <c r="O183" s="654"/>
      <c r="P183" s="654"/>
      <c r="Q183" s="654"/>
      <c r="R183" s="654"/>
      <c r="S183" s="654"/>
      <c r="T183" s="654"/>
      <c r="U183" s="654"/>
      <c r="V183" s="654"/>
      <c r="W183" s="686"/>
      <c r="Y183" s="207"/>
      <c r="Z183" s="207"/>
      <c r="AA183" s="207"/>
      <c r="AB183" s="207"/>
      <c r="AC183" s="207"/>
    </row>
    <row r="184" spans="1:30" ht="14.25" customHeight="1">
      <c r="A184" s="697"/>
      <c r="B184" s="698"/>
      <c r="C184" s="698"/>
      <c r="D184" s="698"/>
      <c r="E184" s="698"/>
      <c r="F184" s="698"/>
      <c r="G184" s="699" t="s">
        <v>424</v>
      </c>
      <c r="H184" s="699"/>
      <c r="I184" s="699"/>
      <c r="J184" s="699"/>
      <c r="K184" s="699"/>
      <c r="L184" s="699"/>
      <c r="M184" s="699"/>
      <c r="N184" s="699"/>
      <c r="O184" s="699"/>
      <c r="P184" s="699"/>
      <c r="Q184" s="699"/>
      <c r="R184" s="708"/>
      <c r="S184" s="708"/>
      <c r="T184" s="709"/>
      <c r="U184" s="709"/>
      <c r="V184" s="709"/>
      <c r="W184" s="710"/>
      <c r="Y184" s="207"/>
      <c r="Z184" s="207"/>
      <c r="AA184" s="207"/>
      <c r="AB184" s="207"/>
      <c r="AC184" s="207"/>
    </row>
    <row r="185" spans="1:30" ht="14.25" customHeight="1" thickBot="1">
      <c r="A185" s="697"/>
      <c r="B185" s="698"/>
      <c r="C185" s="698"/>
      <c r="D185" s="698"/>
      <c r="E185" s="698"/>
      <c r="F185" s="698"/>
      <c r="G185" s="653" t="s">
        <v>425</v>
      </c>
      <c r="H185" s="654"/>
      <c r="I185" s="654"/>
      <c r="J185" s="654"/>
      <c r="K185" s="654"/>
      <c r="L185" s="654"/>
      <c r="M185" s="654"/>
      <c r="N185" s="654"/>
      <c r="O185" s="654"/>
      <c r="P185" s="654"/>
      <c r="Q185" s="654"/>
      <c r="R185" s="654"/>
      <c r="S185" s="654"/>
      <c r="T185" s="654"/>
      <c r="U185" s="654"/>
      <c r="V185" s="654"/>
      <c r="W185" s="686"/>
    </row>
    <row r="186" spans="1:30" ht="14.25" customHeight="1">
      <c r="A186" s="323"/>
      <c r="B186" s="323"/>
      <c r="C186" s="323"/>
      <c r="D186" s="323"/>
      <c r="E186" s="323"/>
      <c r="F186" s="323"/>
      <c r="G186" s="323"/>
      <c r="H186" s="323"/>
      <c r="I186" s="323"/>
      <c r="J186" s="323"/>
      <c r="K186" s="323"/>
      <c r="L186" s="323"/>
      <c r="M186" s="323"/>
      <c r="N186" s="323"/>
      <c r="O186" s="323"/>
      <c r="P186" s="323"/>
      <c r="Q186" s="323"/>
      <c r="R186" s="323"/>
      <c r="S186" s="323"/>
      <c r="T186" s="323"/>
      <c r="U186" s="323"/>
      <c r="V186" s="323"/>
      <c r="W186" s="323"/>
    </row>
    <row r="187" spans="1:30" s="322" customFormat="1" ht="14.25" customHeight="1">
      <c r="A187" s="112"/>
      <c r="B187" s="112"/>
      <c r="C187" s="112"/>
      <c r="D187" s="112"/>
      <c r="E187" s="112"/>
      <c r="F187" s="112"/>
      <c r="G187" s="112"/>
      <c r="H187" s="112"/>
      <c r="I187" s="112"/>
      <c r="J187" s="112"/>
      <c r="K187" s="112"/>
      <c r="L187" s="112"/>
      <c r="M187" s="112"/>
      <c r="N187" s="112"/>
      <c r="O187" s="112"/>
      <c r="P187" s="112"/>
      <c r="Q187" s="112"/>
      <c r="R187" s="112"/>
      <c r="S187" s="112"/>
      <c r="T187" s="112"/>
      <c r="U187" s="112"/>
      <c r="V187" s="112"/>
      <c r="W187" s="112"/>
      <c r="Y187" s="112"/>
      <c r="Z187" s="112"/>
      <c r="AA187" s="112"/>
      <c r="AB187" s="112"/>
      <c r="AC187" s="112"/>
      <c r="AD187" s="231"/>
    </row>
    <row r="188" spans="1:30" s="322" customFormat="1" ht="14.25" customHeight="1">
      <c r="A188" s="112"/>
      <c r="B188" s="112"/>
      <c r="C188" s="112"/>
      <c r="D188" s="112"/>
      <c r="E188" s="112"/>
      <c r="F188" s="112"/>
      <c r="G188" s="112"/>
      <c r="H188" s="112"/>
      <c r="I188" s="112"/>
      <c r="J188" s="112"/>
      <c r="K188" s="112"/>
      <c r="L188" s="112"/>
      <c r="M188" s="112"/>
      <c r="N188" s="112"/>
      <c r="O188" s="112"/>
      <c r="P188" s="112"/>
      <c r="Q188" s="112"/>
      <c r="R188" s="112"/>
      <c r="S188" s="112"/>
      <c r="T188" s="112"/>
      <c r="U188" s="112"/>
      <c r="V188" s="112"/>
      <c r="W188" s="112"/>
      <c r="Y188" s="112"/>
      <c r="Z188" s="112"/>
      <c r="AA188" s="112"/>
      <c r="AB188" s="112"/>
      <c r="AC188" s="112"/>
      <c r="AD188" s="231"/>
    </row>
  </sheetData>
  <sheetProtection algorithmName="SHA-512" hashValue="FEwNUPkc2W0MZyZg4LEInBsZtaiTAV3HrOJZpqXkmQsLTTA2LV3Qzhv+IuR/YYQ3QXEaeqnaJQnoshk8DZcJ7w==" saltValue="N8uENkoqNBbDZW5Iy0rJmQ==" spinCount="100000" sheet="1" selectLockedCells="1"/>
  <mergeCells count="366">
    <mergeCell ref="R164:S164"/>
    <mergeCell ref="T164:W164"/>
    <mergeCell ref="G165:W165"/>
    <mergeCell ref="R182:S182"/>
    <mergeCell ref="T182:W182"/>
    <mergeCell ref="G69:Q69"/>
    <mergeCell ref="R69:S69"/>
    <mergeCell ref="T69:W69"/>
    <mergeCell ref="G70:V70"/>
    <mergeCell ref="G119:Q119"/>
    <mergeCell ref="R119:S119"/>
    <mergeCell ref="T119:W119"/>
    <mergeCell ref="T77:W77"/>
    <mergeCell ref="G78:W78"/>
    <mergeCell ref="G79:Q79"/>
    <mergeCell ref="R79:S79"/>
    <mergeCell ref="T79:W79"/>
    <mergeCell ref="G80:W80"/>
    <mergeCell ref="R87:S87"/>
    <mergeCell ref="G83:Q83"/>
    <mergeCell ref="R83:S83"/>
    <mergeCell ref="T83:W83"/>
    <mergeCell ref="R129:S129"/>
    <mergeCell ref="G85:Q85"/>
    <mergeCell ref="Y123:AC123"/>
    <mergeCell ref="Y124:AC124"/>
    <mergeCell ref="R162:S162"/>
    <mergeCell ref="T162:W162"/>
    <mergeCell ref="G163:W163"/>
    <mergeCell ref="G122:W122"/>
    <mergeCell ref="Y122:AC122"/>
    <mergeCell ref="G123:Q123"/>
    <mergeCell ref="R123:S123"/>
    <mergeCell ref="T123:W123"/>
    <mergeCell ref="G124:W124"/>
    <mergeCell ref="G125:Q125"/>
    <mergeCell ref="R125:S125"/>
    <mergeCell ref="T125:W125"/>
    <mergeCell ref="Y125:AC125"/>
    <mergeCell ref="G126:W126"/>
    <mergeCell ref="Y126:AC126"/>
    <mergeCell ref="G127:Q127"/>
    <mergeCell ref="R127:S127"/>
    <mergeCell ref="T127:W127"/>
    <mergeCell ref="Y127:AC127"/>
    <mergeCell ref="G128:W128"/>
    <mergeCell ref="Y128:AC128"/>
    <mergeCell ref="G129:Q129"/>
    <mergeCell ref="Y115:AC115"/>
    <mergeCell ref="Y116:AC116"/>
    <mergeCell ref="Y117:AC117"/>
    <mergeCell ref="Y118:AC118"/>
    <mergeCell ref="Y119:AC119"/>
    <mergeCell ref="Y120:AC120"/>
    <mergeCell ref="Y121:AC121"/>
    <mergeCell ref="T75:W75"/>
    <mergeCell ref="G76:W76"/>
    <mergeCell ref="G120:W120"/>
    <mergeCell ref="G121:Q121"/>
    <mergeCell ref="R121:S121"/>
    <mergeCell ref="T121:W121"/>
    <mergeCell ref="G115:Q115"/>
    <mergeCell ref="R115:S115"/>
    <mergeCell ref="T115:W115"/>
    <mergeCell ref="G116:W116"/>
    <mergeCell ref="G117:Q117"/>
    <mergeCell ref="R117:S117"/>
    <mergeCell ref="T117:W117"/>
    <mergeCell ref="G118:W118"/>
    <mergeCell ref="Y81:AC81"/>
    <mergeCell ref="G82:W82"/>
    <mergeCell ref="Y82:AC82"/>
    <mergeCell ref="A52:W52"/>
    <mergeCell ref="A53:C58"/>
    <mergeCell ref="D53:F58"/>
    <mergeCell ref="A49:C51"/>
    <mergeCell ref="D49:F51"/>
    <mergeCell ref="Y89:AC89"/>
    <mergeCell ref="Y100:AC100"/>
    <mergeCell ref="Y109:AC109"/>
    <mergeCell ref="Y110:AC110"/>
    <mergeCell ref="G53:Q53"/>
    <mergeCell ref="R53:S53"/>
    <mergeCell ref="T53:W53"/>
    <mergeCell ref="Y53:AC53"/>
    <mergeCell ref="G54:W54"/>
    <mergeCell ref="Y54:AC54"/>
    <mergeCell ref="G55:Q55"/>
    <mergeCell ref="R55:S55"/>
    <mergeCell ref="T55:W55"/>
    <mergeCell ref="Y55:AC55"/>
    <mergeCell ref="G56:W56"/>
    <mergeCell ref="G57:Q57"/>
    <mergeCell ref="R57:S57"/>
    <mergeCell ref="T57:W57"/>
    <mergeCell ref="G58:W58"/>
    <mergeCell ref="A1:W1"/>
    <mergeCell ref="A2:W6"/>
    <mergeCell ref="A7:W39"/>
    <mergeCell ref="A40:W40"/>
    <mergeCell ref="A41:W41"/>
    <mergeCell ref="G49:Q51"/>
    <mergeCell ref="R49:S51"/>
    <mergeCell ref="T49:W51"/>
    <mergeCell ref="A42:W48"/>
    <mergeCell ref="A59:C80"/>
    <mergeCell ref="D59:F80"/>
    <mergeCell ref="G59:Q59"/>
    <mergeCell ref="R59:S59"/>
    <mergeCell ref="T59:W59"/>
    <mergeCell ref="G63:Q63"/>
    <mergeCell ref="R63:S63"/>
    <mergeCell ref="T63:W63"/>
    <mergeCell ref="G67:Q67"/>
    <mergeCell ref="R67:S67"/>
    <mergeCell ref="T67:W67"/>
    <mergeCell ref="G74:W74"/>
    <mergeCell ref="G75:Q75"/>
    <mergeCell ref="R75:S75"/>
    <mergeCell ref="G77:Q77"/>
    <mergeCell ref="R77:S77"/>
    <mergeCell ref="R73:S73"/>
    <mergeCell ref="T73:W73"/>
    <mergeCell ref="Y69:AC69"/>
    <mergeCell ref="G81:Q81"/>
    <mergeCell ref="R81:S81"/>
    <mergeCell ref="T81:W81"/>
    <mergeCell ref="Y59:AC59"/>
    <mergeCell ref="G60:W60"/>
    <mergeCell ref="Y60:AC60"/>
    <mergeCell ref="G61:Q61"/>
    <mergeCell ref="R61:S61"/>
    <mergeCell ref="T61:W61"/>
    <mergeCell ref="Y61:AC61"/>
    <mergeCell ref="G62:W62"/>
    <mergeCell ref="Y62:AC62"/>
    <mergeCell ref="Y97:AC97"/>
    <mergeCell ref="G98:W98"/>
    <mergeCell ref="Y98:AC98"/>
    <mergeCell ref="Y84:AC84"/>
    <mergeCell ref="T87:W87"/>
    <mergeCell ref="G88:W88"/>
    <mergeCell ref="Y85:AC85"/>
    <mergeCell ref="Y83:AC83"/>
    <mergeCell ref="Y63:AC63"/>
    <mergeCell ref="G64:W64"/>
    <mergeCell ref="G65:Q65"/>
    <mergeCell ref="R65:S65"/>
    <mergeCell ref="T65:W65"/>
    <mergeCell ref="Y65:AC65"/>
    <mergeCell ref="G66:W66"/>
    <mergeCell ref="Y66:AC66"/>
    <mergeCell ref="Y67:AC67"/>
    <mergeCell ref="G68:W68"/>
    <mergeCell ref="Y68:AC68"/>
    <mergeCell ref="G71:Q71"/>
    <mergeCell ref="R71:S71"/>
    <mergeCell ref="T71:W71"/>
    <mergeCell ref="G72:W72"/>
    <mergeCell ref="G73:Q73"/>
    <mergeCell ref="A81:C88"/>
    <mergeCell ref="D81:F88"/>
    <mergeCell ref="Y99:AC99"/>
    <mergeCell ref="A91:C94"/>
    <mergeCell ref="D91:F94"/>
    <mergeCell ref="G91:Q91"/>
    <mergeCell ref="R91:S91"/>
    <mergeCell ref="T91:W91"/>
    <mergeCell ref="Y91:AC91"/>
    <mergeCell ref="G92:W92"/>
    <mergeCell ref="Y92:AC92"/>
    <mergeCell ref="G93:Q93"/>
    <mergeCell ref="R93:S93"/>
    <mergeCell ref="T93:W93"/>
    <mergeCell ref="G94:W94"/>
    <mergeCell ref="R85:S85"/>
    <mergeCell ref="T85:W85"/>
    <mergeCell ref="G86:W86"/>
    <mergeCell ref="G87:Q87"/>
    <mergeCell ref="G84:W84"/>
    <mergeCell ref="Y95:AC95"/>
    <mergeCell ref="G96:W96"/>
    <mergeCell ref="Y96:AC96"/>
    <mergeCell ref="D97:F98"/>
    <mergeCell ref="G108:W108"/>
    <mergeCell ref="D101:F106"/>
    <mergeCell ref="G101:Q101"/>
    <mergeCell ref="R101:S101"/>
    <mergeCell ref="T101:W101"/>
    <mergeCell ref="G106:W106"/>
    <mergeCell ref="A89:C90"/>
    <mergeCell ref="D89:F90"/>
    <mergeCell ref="G89:Q89"/>
    <mergeCell ref="R89:S89"/>
    <mergeCell ref="T89:W89"/>
    <mergeCell ref="G90:W90"/>
    <mergeCell ref="G97:Q97"/>
    <mergeCell ref="R97:S97"/>
    <mergeCell ref="T97:W97"/>
    <mergeCell ref="Y101:AB101"/>
    <mergeCell ref="G102:W102"/>
    <mergeCell ref="G103:Q103"/>
    <mergeCell ref="R103:S103"/>
    <mergeCell ref="T103:W103"/>
    <mergeCell ref="G104:W104"/>
    <mergeCell ref="G105:Q105"/>
    <mergeCell ref="R105:S105"/>
    <mergeCell ref="T105:W105"/>
    <mergeCell ref="A109:C114"/>
    <mergeCell ref="D109:F114"/>
    <mergeCell ref="G109:Q109"/>
    <mergeCell ref="T109:W109"/>
    <mergeCell ref="G110:Q110"/>
    <mergeCell ref="G113:Q113"/>
    <mergeCell ref="T113:W113"/>
    <mergeCell ref="G114:Q114"/>
    <mergeCell ref="A95:C108"/>
    <mergeCell ref="D95:F96"/>
    <mergeCell ref="G95:Q95"/>
    <mergeCell ref="R95:S95"/>
    <mergeCell ref="T95:W95"/>
    <mergeCell ref="D99:F100"/>
    <mergeCell ref="G99:Q99"/>
    <mergeCell ref="R99:S99"/>
    <mergeCell ref="T99:W99"/>
    <mergeCell ref="G111:P111"/>
    <mergeCell ref="S111:V111"/>
    <mergeCell ref="G112:V112"/>
    <mergeCell ref="G100:W100"/>
    <mergeCell ref="D107:F108"/>
    <mergeCell ref="G107:Q107"/>
    <mergeCell ref="R107:W107"/>
    <mergeCell ref="T129:W129"/>
    <mergeCell ref="Y129:AC129"/>
    <mergeCell ref="G130:W130"/>
    <mergeCell ref="Y130:AC130"/>
    <mergeCell ref="G131:Q131"/>
    <mergeCell ref="R131:S131"/>
    <mergeCell ref="T131:W131"/>
    <mergeCell ref="G132:W132"/>
    <mergeCell ref="G133:Q133"/>
    <mergeCell ref="R133:S133"/>
    <mergeCell ref="T133:W133"/>
    <mergeCell ref="G139:Q139"/>
    <mergeCell ref="R139:S139"/>
    <mergeCell ref="T139:W139"/>
    <mergeCell ref="G140:W140"/>
    <mergeCell ref="G141:Q141"/>
    <mergeCell ref="G154:Q154"/>
    <mergeCell ref="R141:S141"/>
    <mergeCell ref="T141:W141"/>
    <mergeCell ref="G134:W134"/>
    <mergeCell ref="G135:Q135"/>
    <mergeCell ref="R135:S135"/>
    <mergeCell ref="T135:W135"/>
    <mergeCell ref="G136:W136"/>
    <mergeCell ref="G137:Q137"/>
    <mergeCell ref="R137:S137"/>
    <mergeCell ref="T137:W137"/>
    <mergeCell ref="Y150:AC150"/>
    <mergeCell ref="G151:W151"/>
    <mergeCell ref="Y151:AC151"/>
    <mergeCell ref="G152:Q152"/>
    <mergeCell ref="R152:S152"/>
    <mergeCell ref="T152:W152"/>
    <mergeCell ref="Y152:AC152"/>
    <mergeCell ref="G153:W153"/>
    <mergeCell ref="G150:Q150"/>
    <mergeCell ref="R150:S150"/>
    <mergeCell ref="T150:W150"/>
    <mergeCell ref="G171:W171"/>
    <mergeCell ref="Y171:AC171"/>
    <mergeCell ref="A156:C165"/>
    <mergeCell ref="D156:F165"/>
    <mergeCell ref="G156:Q156"/>
    <mergeCell ref="R156:S156"/>
    <mergeCell ref="T156:W156"/>
    <mergeCell ref="Y156:AC156"/>
    <mergeCell ref="G157:W157"/>
    <mergeCell ref="Y157:AC157"/>
    <mergeCell ref="G158:Q158"/>
    <mergeCell ref="R158:S158"/>
    <mergeCell ref="T158:W158"/>
    <mergeCell ref="Y158:AC158"/>
    <mergeCell ref="G159:W159"/>
    <mergeCell ref="Y159:AC159"/>
    <mergeCell ref="G160:Q160"/>
    <mergeCell ref="R160:S160"/>
    <mergeCell ref="T160:W160"/>
    <mergeCell ref="Y160:AC160"/>
    <mergeCell ref="Y166:AC166"/>
    <mergeCell ref="G167:W167"/>
    <mergeCell ref="Y167:AC167"/>
    <mergeCell ref="G164:Q164"/>
    <mergeCell ref="G168:Q168"/>
    <mergeCell ref="R168:S168"/>
    <mergeCell ref="T168:W168"/>
    <mergeCell ref="Y168:AC168"/>
    <mergeCell ref="G169:W169"/>
    <mergeCell ref="Y169:AC169"/>
    <mergeCell ref="G182:Q182"/>
    <mergeCell ref="A166:C177"/>
    <mergeCell ref="D166:F177"/>
    <mergeCell ref="G166:Q166"/>
    <mergeCell ref="R172:S172"/>
    <mergeCell ref="T172:W172"/>
    <mergeCell ref="G173:W173"/>
    <mergeCell ref="G174:Q174"/>
    <mergeCell ref="R174:S174"/>
    <mergeCell ref="T174:W174"/>
    <mergeCell ref="G175:W175"/>
    <mergeCell ref="G172:Q172"/>
    <mergeCell ref="R166:S166"/>
    <mergeCell ref="T166:W166"/>
    <mergeCell ref="G170:Q170"/>
    <mergeCell ref="R170:S170"/>
    <mergeCell ref="T170:W170"/>
    <mergeCell ref="Y170:AC170"/>
    <mergeCell ref="G185:W185"/>
    <mergeCell ref="G176:Q176"/>
    <mergeCell ref="R176:S176"/>
    <mergeCell ref="T176:W176"/>
    <mergeCell ref="Y176:AC176"/>
    <mergeCell ref="G177:W177"/>
    <mergeCell ref="A178:C185"/>
    <mergeCell ref="D178:F185"/>
    <mergeCell ref="G178:Q178"/>
    <mergeCell ref="R178:S178"/>
    <mergeCell ref="T178:W178"/>
    <mergeCell ref="Y178:AC178"/>
    <mergeCell ref="G179:W179"/>
    <mergeCell ref="Y179:AC179"/>
    <mergeCell ref="G180:Q180"/>
    <mergeCell ref="R180:S180"/>
    <mergeCell ref="T180:W180"/>
    <mergeCell ref="Y180:AC180"/>
    <mergeCell ref="G181:W181"/>
    <mergeCell ref="Y181:AC181"/>
    <mergeCell ref="G183:W183"/>
    <mergeCell ref="G184:Q184"/>
    <mergeCell ref="R184:S184"/>
    <mergeCell ref="T184:W184"/>
    <mergeCell ref="G161:W161"/>
    <mergeCell ref="G162:Q162"/>
    <mergeCell ref="G146:W146"/>
    <mergeCell ref="G147:Q147"/>
    <mergeCell ref="R147:S147"/>
    <mergeCell ref="T147:W147"/>
    <mergeCell ref="G148:W148"/>
    <mergeCell ref="A149:W149"/>
    <mergeCell ref="A150:C155"/>
    <mergeCell ref="D150:F155"/>
    <mergeCell ref="R154:S154"/>
    <mergeCell ref="T154:W154"/>
    <mergeCell ref="G155:W155"/>
    <mergeCell ref="D115:F148"/>
    <mergeCell ref="A115:C148"/>
    <mergeCell ref="G142:W142"/>
    <mergeCell ref="G143:Q143"/>
    <mergeCell ref="R143:S143"/>
    <mergeCell ref="T143:W143"/>
    <mergeCell ref="G144:W144"/>
    <mergeCell ref="G145:Q145"/>
    <mergeCell ref="R145:S145"/>
    <mergeCell ref="T145:W145"/>
    <mergeCell ref="G138:W138"/>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D0D7-D73A-44B1-BAA3-755F83E30767}">
  <sheetPr>
    <tabColor theme="7"/>
  </sheetPr>
  <dimension ref="A1:W40"/>
  <sheetViews>
    <sheetView showGridLines="0" showRowColHeaders="0" zoomScale="80" zoomScaleNormal="80" workbookViewId="0">
      <selection activeCell="C23" sqref="C23:G23"/>
    </sheetView>
  </sheetViews>
  <sheetFormatPr defaultColWidth="8.81640625" defaultRowHeight="15"/>
  <cols>
    <col min="1" max="1" width="3.36328125" style="75" customWidth="1"/>
    <col min="2" max="2" width="38.81640625" style="75" customWidth="1"/>
    <col min="3" max="4" width="10.81640625" style="75" customWidth="1"/>
    <col min="5" max="6" width="11.1796875" style="75" customWidth="1"/>
    <col min="7" max="7" width="17.453125" style="75" customWidth="1"/>
    <col min="8" max="8" width="8.81640625" style="75"/>
    <col min="9" max="9" width="1.81640625" style="75" customWidth="1"/>
    <col min="10" max="10" width="26.1796875" style="75" customWidth="1"/>
    <col min="11" max="16384" width="8.81640625" style="75"/>
  </cols>
  <sheetData>
    <row r="1" spans="1:19" ht="15.6" customHeight="1">
      <c r="A1" s="879" t="s">
        <v>426</v>
      </c>
      <c r="B1" s="879"/>
      <c r="C1" s="879"/>
      <c r="D1" s="879"/>
      <c r="E1" s="879"/>
      <c r="F1" s="879"/>
      <c r="G1" s="287"/>
    </row>
    <row r="2" spans="1:19">
      <c r="A2" s="880"/>
      <c r="B2" s="880"/>
      <c r="C2" s="880"/>
      <c r="D2" s="880"/>
      <c r="E2" s="880"/>
      <c r="F2" s="880"/>
      <c r="G2" s="285"/>
    </row>
    <row r="3" spans="1:19" ht="15.6" thickBot="1">
      <c r="A3" s="250"/>
      <c r="B3" s="242"/>
      <c r="C3" s="242"/>
      <c r="D3" s="242"/>
      <c r="E3" s="242"/>
      <c r="F3" s="268"/>
      <c r="G3" s="286"/>
    </row>
    <row r="4" spans="1:19" ht="15.6" thickBot="1">
      <c r="A4" s="243"/>
      <c r="B4" s="243"/>
      <c r="C4" s="860" t="s">
        <v>427</v>
      </c>
      <c r="D4" s="881"/>
      <c r="E4" s="269"/>
      <c r="F4" s="243"/>
      <c r="G4" s="243"/>
    </row>
    <row r="5" spans="1:19" ht="15.6" thickBot="1">
      <c r="A5" s="243"/>
      <c r="B5" s="243"/>
      <c r="C5" s="243"/>
      <c r="D5" s="243"/>
      <c r="E5" s="243"/>
      <c r="F5" s="264"/>
      <c r="G5" s="243"/>
    </row>
    <row r="6" spans="1:19">
      <c r="A6" s="251" t="s">
        <v>428</v>
      </c>
      <c r="B6" s="253" t="s">
        <v>429</v>
      </c>
      <c r="C6" s="871"/>
      <c r="D6" s="872"/>
      <c r="E6" s="873"/>
      <c r="F6" s="874"/>
      <c r="G6" s="243"/>
    </row>
    <row r="7" spans="1:19" ht="15.6" thickBot="1">
      <c r="A7" s="251" t="s">
        <v>430</v>
      </c>
      <c r="B7" s="254" t="s">
        <v>431</v>
      </c>
      <c r="C7" s="875"/>
      <c r="D7" s="876"/>
      <c r="E7" s="877"/>
      <c r="F7" s="878"/>
      <c r="G7" s="243"/>
      <c r="J7" s="75" t="s">
        <v>432</v>
      </c>
      <c r="S7" s="75" t="s">
        <v>433</v>
      </c>
    </row>
    <row r="8" spans="1:19" ht="15.6" thickBot="1">
      <c r="A8" s="251"/>
      <c r="B8" s="243"/>
      <c r="C8" s="243"/>
      <c r="D8" s="243"/>
      <c r="E8" s="243"/>
      <c r="F8" s="265"/>
      <c r="G8" s="243"/>
      <c r="I8" s="75" t="s">
        <v>434</v>
      </c>
      <c r="J8" s="75" t="s">
        <v>435</v>
      </c>
    </row>
    <row r="9" spans="1:19" ht="15.6" thickBot="1">
      <c r="A9" s="251">
        <v>2</v>
      </c>
      <c r="B9" s="255" t="s">
        <v>436</v>
      </c>
      <c r="C9" s="883"/>
      <c r="D9" s="884"/>
      <c r="E9" s="884"/>
      <c r="F9" s="885"/>
      <c r="G9" s="243"/>
      <c r="I9" s="75" t="s">
        <v>434</v>
      </c>
      <c r="J9" s="75" t="s">
        <v>437</v>
      </c>
    </row>
    <row r="10" spans="1:19" ht="15.6" thickBot="1">
      <c r="A10" s="860"/>
      <c r="B10" s="860"/>
      <c r="C10" s="860"/>
      <c r="D10" s="860"/>
      <c r="E10" s="860"/>
      <c r="F10" s="860"/>
      <c r="G10" s="243"/>
      <c r="I10" s="75" t="s">
        <v>438</v>
      </c>
      <c r="J10" s="244" t="s">
        <v>439</v>
      </c>
    </row>
    <row r="11" spans="1:19">
      <c r="A11" s="251">
        <v>3</v>
      </c>
      <c r="B11" s="256" t="s">
        <v>440</v>
      </c>
      <c r="C11" s="886" t="s">
        <v>441</v>
      </c>
      <c r="D11" s="887"/>
      <c r="E11" s="887"/>
      <c r="F11" s="888"/>
      <c r="G11" s="243"/>
    </row>
    <row r="12" spans="1:19">
      <c r="A12" s="249"/>
      <c r="B12" s="243"/>
      <c r="C12" s="889"/>
      <c r="D12" s="890"/>
      <c r="E12" s="890"/>
      <c r="F12" s="891"/>
      <c r="G12" s="243"/>
    </row>
    <row r="13" spans="1:19">
      <c r="A13" s="249"/>
      <c r="B13" s="243"/>
      <c r="C13" s="889"/>
      <c r="D13" s="890"/>
      <c r="E13" s="890"/>
      <c r="F13" s="891"/>
      <c r="G13" s="243"/>
    </row>
    <row r="14" spans="1:19">
      <c r="A14" s="249"/>
      <c r="B14" s="243"/>
      <c r="C14" s="889"/>
      <c r="D14" s="890"/>
      <c r="E14" s="890"/>
      <c r="F14" s="891"/>
      <c r="G14" s="243"/>
    </row>
    <row r="15" spans="1:19">
      <c r="A15" s="251" t="s">
        <v>433</v>
      </c>
      <c r="B15" s="252"/>
      <c r="C15" s="889"/>
      <c r="D15" s="890"/>
      <c r="E15" s="890"/>
      <c r="F15" s="891"/>
      <c r="G15" s="243"/>
    </row>
    <row r="16" spans="1:19" ht="15.6" thickBot="1">
      <c r="A16" s="251" t="s">
        <v>433</v>
      </c>
      <c r="B16" s="252"/>
      <c r="C16" s="892"/>
      <c r="D16" s="893"/>
      <c r="E16" s="893"/>
      <c r="F16" s="894"/>
      <c r="G16" s="243"/>
    </row>
    <row r="17" spans="1:23">
      <c r="A17" s="249"/>
      <c r="B17" s="243"/>
      <c r="C17" s="263"/>
      <c r="D17" s="263"/>
      <c r="E17" s="263"/>
      <c r="F17" s="263"/>
      <c r="G17" s="243"/>
    </row>
    <row r="18" spans="1:23" ht="16.95" customHeight="1" thickBot="1">
      <c r="A18" s="251">
        <v>4</v>
      </c>
      <c r="B18" s="257" t="s">
        <v>442</v>
      </c>
      <c r="C18" s="903" t="s">
        <v>443</v>
      </c>
      <c r="D18" s="903"/>
      <c r="E18" s="264" t="s">
        <v>444</v>
      </c>
      <c r="F18" s="264" t="s">
        <v>445</v>
      </c>
      <c r="G18" s="243"/>
    </row>
    <row r="19" spans="1:23" ht="16.2" customHeight="1">
      <c r="A19" s="257"/>
      <c r="B19" s="257" t="s">
        <v>446</v>
      </c>
      <c r="C19" s="895"/>
      <c r="D19" s="896"/>
      <c r="E19" s="278"/>
      <c r="F19" s="259"/>
      <c r="G19" s="243"/>
    </row>
    <row r="20" spans="1:23">
      <c r="A20" s="257"/>
      <c r="B20" s="257" t="s">
        <v>447</v>
      </c>
      <c r="C20" s="897"/>
      <c r="D20" s="898"/>
      <c r="E20" s="279"/>
      <c r="F20" s="260"/>
      <c r="G20" s="243"/>
    </row>
    <row r="21" spans="1:23" ht="16.95" customHeight="1" thickBot="1">
      <c r="A21" s="257"/>
      <c r="B21" s="257" t="s">
        <v>448</v>
      </c>
      <c r="C21" s="899"/>
      <c r="D21" s="900"/>
      <c r="E21" s="280"/>
      <c r="F21" s="261"/>
      <c r="G21" s="243"/>
    </row>
    <row r="22" spans="1:23" ht="16.95" customHeight="1" thickBot="1">
      <c r="A22" s="251"/>
      <c r="B22" s="258" t="s">
        <v>449</v>
      </c>
      <c r="C22" s="901">
        <f>SUM(C19:D21)</f>
        <v>0</v>
      </c>
      <c r="D22" s="902"/>
      <c r="E22" s="281">
        <f>SUM(E19:E21)</f>
        <v>0</v>
      </c>
      <c r="F22" s="277">
        <f>SUM(F19:F21)</f>
        <v>0</v>
      </c>
      <c r="G22" s="282"/>
    </row>
    <row r="23" spans="1:23" ht="16.2" customHeight="1">
      <c r="A23" s="869" t="s">
        <v>450</v>
      </c>
      <c r="B23" s="869"/>
      <c r="C23" s="904" t="s">
        <v>451</v>
      </c>
      <c r="D23" s="904"/>
      <c r="E23" s="904"/>
      <c r="F23" s="904"/>
      <c r="G23" s="904"/>
      <c r="I23" s="245"/>
      <c r="R23" s="246">
        <v>0</v>
      </c>
      <c r="U23" s="75" t="s">
        <v>452</v>
      </c>
      <c r="W23" s="246">
        <v>0</v>
      </c>
    </row>
    <row r="24" spans="1:23" ht="15.6" thickBot="1">
      <c r="A24" s="251">
        <v>5</v>
      </c>
      <c r="B24" s="257" t="s">
        <v>453</v>
      </c>
      <c r="C24" s="243"/>
      <c r="D24" s="243"/>
      <c r="E24" s="243"/>
      <c r="F24" s="243"/>
      <c r="G24" s="243"/>
      <c r="I24" s="245"/>
      <c r="R24" s="246">
        <v>0</v>
      </c>
      <c r="U24" s="75" t="s">
        <v>452</v>
      </c>
      <c r="W24" s="246">
        <v>0</v>
      </c>
    </row>
    <row r="25" spans="1:23" ht="15.6" thickBot="1">
      <c r="A25" s="251"/>
      <c r="B25" s="257" t="s">
        <v>454</v>
      </c>
      <c r="C25" s="857"/>
      <c r="D25" s="858"/>
      <c r="E25" s="248"/>
      <c r="F25" s="262"/>
      <c r="G25" s="243"/>
      <c r="I25" s="245"/>
      <c r="R25" s="246">
        <v>0</v>
      </c>
      <c r="U25" s="75" t="s">
        <v>452</v>
      </c>
      <c r="W25" s="246">
        <v>0</v>
      </c>
    </row>
    <row r="26" spans="1:23" ht="15.6" thickBot="1">
      <c r="A26" s="251" t="s">
        <v>455</v>
      </c>
      <c r="B26" s="257" t="s">
        <v>456</v>
      </c>
      <c r="C26" s="859" t="s">
        <v>457</v>
      </c>
      <c r="D26" s="859"/>
      <c r="E26" s="882" t="s">
        <v>458</v>
      </c>
      <c r="F26" s="862"/>
      <c r="G26" s="243"/>
    </row>
    <row r="27" spans="1:23">
      <c r="A27" s="251"/>
      <c r="B27" s="257" t="s">
        <v>459</v>
      </c>
      <c r="C27" s="274"/>
      <c r="D27" s="270" t="s">
        <v>460</v>
      </c>
      <c r="E27" s="298" t="e">
        <f>C22/C27</f>
        <v>#DIV/0!</v>
      </c>
      <c r="F27" s="282"/>
      <c r="G27" s="243"/>
    </row>
    <row r="28" spans="1:23">
      <c r="A28" s="251"/>
      <c r="B28" s="257" t="s">
        <v>461</v>
      </c>
      <c r="C28" s="275"/>
      <c r="D28" s="270" t="s">
        <v>460</v>
      </c>
      <c r="E28" s="299" t="e">
        <f>C22/C28</f>
        <v>#DIV/0!</v>
      </c>
      <c r="F28" s="282"/>
      <c r="G28" s="243"/>
    </row>
    <row r="29" spans="1:23" ht="15.6" thickBot="1">
      <c r="A29" s="251"/>
      <c r="B29" s="257" t="s">
        <v>462</v>
      </c>
      <c r="C29" s="276"/>
      <c r="D29" s="270" t="s">
        <v>460</v>
      </c>
      <c r="E29" s="300" t="e">
        <f>C22/C29</f>
        <v>#DIV/0!</v>
      </c>
      <c r="F29" s="282"/>
      <c r="G29" s="243"/>
    </row>
    <row r="30" spans="1:23" ht="15.6" thickBot="1">
      <c r="A30" s="251" t="s">
        <v>463</v>
      </c>
      <c r="B30" s="257" t="s">
        <v>464</v>
      </c>
      <c r="C30" s="860" t="s">
        <v>465</v>
      </c>
      <c r="D30" s="860"/>
      <c r="E30" s="862" t="s">
        <v>466</v>
      </c>
      <c r="F30" s="862"/>
      <c r="G30" s="862"/>
      <c r="V30" s="75" t="s">
        <v>467</v>
      </c>
    </row>
    <row r="31" spans="1:23" ht="15" customHeight="1">
      <c r="A31" s="860"/>
      <c r="B31" s="866" t="s">
        <v>468</v>
      </c>
      <c r="C31" s="867"/>
      <c r="D31" s="861" t="s">
        <v>469</v>
      </c>
      <c r="E31" s="865" t="e">
        <f>(C22/C31)*20</f>
        <v>#DIV/0!</v>
      </c>
      <c r="F31" s="284"/>
      <c r="G31" s="283"/>
      <c r="H31" s="241"/>
      <c r="I31" s="247"/>
      <c r="V31" s="75" t="s">
        <v>470</v>
      </c>
    </row>
    <row r="32" spans="1:23">
      <c r="A32" s="860"/>
      <c r="B32" s="866"/>
      <c r="C32" s="868"/>
      <c r="D32" s="861"/>
      <c r="E32" s="863"/>
      <c r="F32" s="284"/>
      <c r="G32" s="283"/>
      <c r="H32" s="241"/>
      <c r="I32" s="247"/>
      <c r="V32" s="75" t="s">
        <v>470</v>
      </c>
    </row>
    <row r="33" spans="1:22">
      <c r="A33" s="860"/>
      <c r="B33" s="869" t="s">
        <v>462</v>
      </c>
      <c r="C33" s="868"/>
      <c r="D33" s="861" t="s">
        <v>469</v>
      </c>
      <c r="E33" s="863" t="e">
        <f>(C22/C33)*20</f>
        <v>#DIV/0!</v>
      </c>
      <c r="F33" s="284"/>
      <c r="G33" s="283"/>
      <c r="H33" s="241"/>
      <c r="I33" s="247"/>
      <c r="V33" s="75" t="s">
        <v>470</v>
      </c>
    </row>
    <row r="34" spans="1:22" ht="15.6" thickBot="1">
      <c r="A34" s="860"/>
      <c r="B34" s="869"/>
      <c r="C34" s="870"/>
      <c r="D34" s="861"/>
      <c r="E34" s="864"/>
      <c r="F34" s="284"/>
      <c r="G34" s="283"/>
      <c r="H34" s="241"/>
      <c r="I34" s="247"/>
      <c r="V34" s="75" t="s">
        <v>467</v>
      </c>
    </row>
    <row r="35" spans="1:22" ht="15" customHeight="1">
      <c r="A35" s="251"/>
      <c r="B35" s="243"/>
      <c r="C35" s="266"/>
      <c r="D35" s="266"/>
      <c r="E35" s="266"/>
      <c r="F35" s="266"/>
      <c r="G35" s="283"/>
      <c r="H35" s="241"/>
      <c r="I35" s="247"/>
      <c r="V35" s="75" t="s">
        <v>471</v>
      </c>
    </row>
    <row r="36" spans="1:22" ht="15.6" customHeight="1">
      <c r="A36" s="251"/>
      <c r="B36" s="856" t="s">
        <v>472</v>
      </c>
      <c r="C36" s="856"/>
      <c r="D36" s="856"/>
      <c r="E36" s="856"/>
      <c r="F36" s="856"/>
      <c r="G36" s="283"/>
      <c r="H36" s="241"/>
      <c r="I36" s="247"/>
      <c r="V36" s="75" t="s">
        <v>471</v>
      </c>
    </row>
    <row r="37" spans="1:22" ht="15.6" thickBot="1">
      <c r="A37" s="251"/>
      <c r="B37" s="856"/>
      <c r="C37" s="856"/>
      <c r="D37" s="856"/>
      <c r="E37" s="856"/>
      <c r="F37" s="856"/>
      <c r="G37" s="283"/>
      <c r="H37" s="241"/>
      <c r="I37" s="247"/>
    </row>
    <row r="38" spans="1:22">
      <c r="A38" s="257">
        <v>6</v>
      </c>
      <c r="B38" s="257" t="s">
        <v>473</v>
      </c>
      <c r="C38" s="271"/>
      <c r="D38" s="267"/>
      <c r="E38" s="267"/>
      <c r="F38" s="267"/>
      <c r="G38" s="243"/>
    </row>
    <row r="39" spans="1:22">
      <c r="A39" s="257">
        <v>7</v>
      </c>
      <c r="B39" s="257" t="s">
        <v>474</v>
      </c>
      <c r="C39" s="272"/>
      <c r="D39" s="267"/>
      <c r="E39" s="267"/>
      <c r="F39" s="267"/>
      <c r="G39" s="243"/>
    </row>
    <row r="40" spans="1:22" ht="15.6" thickBot="1">
      <c r="A40" s="257">
        <v>8</v>
      </c>
      <c r="B40" s="257" t="s">
        <v>475</v>
      </c>
      <c r="C40" s="273"/>
      <c r="D40" s="267"/>
      <c r="E40" s="267"/>
      <c r="F40" s="267"/>
      <c r="G40" s="243"/>
    </row>
  </sheetData>
  <sheetProtection algorithmName="SHA-512" hashValue="629HJ8kmsTPlBCpBLzFmkqus37oBY3D2YmbefTkiqy/kaMc30vKAPAVhqGYJFsCYktXVP2yjy17s69JbnqKGJA==" saltValue="M5d9HRki5rbe4hiw4RMY3w==" spinCount="100000" sheet="1" selectLockedCells="1"/>
  <mergeCells count="30">
    <mergeCell ref="C6:F6"/>
    <mergeCell ref="C7:F7"/>
    <mergeCell ref="A1:F2"/>
    <mergeCell ref="C4:D4"/>
    <mergeCell ref="E26:F26"/>
    <mergeCell ref="C9:F9"/>
    <mergeCell ref="C11:F16"/>
    <mergeCell ref="C19:D19"/>
    <mergeCell ref="C20:D20"/>
    <mergeCell ref="C21:D21"/>
    <mergeCell ref="C22:D22"/>
    <mergeCell ref="C18:D18"/>
    <mergeCell ref="A23:B23"/>
    <mergeCell ref="C23:G23"/>
    <mergeCell ref="A10:F10"/>
    <mergeCell ref="A33:A34"/>
    <mergeCell ref="B31:B32"/>
    <mergeCell ref="C31:C32"/>
    <mergeCell ref="B33:B34"/>
    <mergeCell ref="C33:C34"/>
    <mergeCell ref="A31:A32"/>
    <mergeCell ref="B36:F37"/>
    <mergeCell ref="C25:D25"/>
    <mergeCell ref="C26:D26"/>
    <mergeCell ref="C30:D30"/>
    <mergeCell ref="D31:D32"/>
    <mergeCell ref="D33:D34"/>
    <mergeCell ref="E30:G30"/>
    <mergeCell ref="E33:E34"/>
    <mergeCell ref="E31:E32"/>
  </mergeCells>
  <dataValidations count="6">
    <dataValidation type="list" allowBlank="1" showInputMessage="1" showErrorMessage="1" sqref="C9:F9" xr:uid="{5FA6C9B6-782B-4515-9DF8-C7C836625D6B}">
      <formula1>"Alternative fuel infrastructure,Vehicle emission reduction,Advanced truck stop electrification,Air quality education,Off road trails,Operating assitance for new transit service,Transportation planning,Intersection congestion modification,Other"</formula1>
    </dataValidation>
    <dataValidation type="whole" allowBlank="1" showInputMessage="1" showErrorMessage="1" sqref="C19:C21 E19:E21" xr:uid="{B19134B0-EEF6-4D7B-8EC1-8E8BCB0C2FF3}">
      <formula1>1</formula1>
      <formula2>1999999</formula2>
    </dataValidation>
    <dataValidation type="list" allowBlank="1" showInputMessage="1" showErrorMessage="1" sqref="C25" xr:uid="{BED48C0D-CCA5-44A0-987C-B79520B673B4}">
      <formula1>"Quantitative,Qualitative"</formula1>
    </dataValidation>
    <dataValidation type="list" allowBlank="1" showInputMessage="1" showErrorMessage="1" sqref="C38:C40" xr:uid="{B4EB55E9-F6A6-40FF-B74E-9B68A89B3FCF}">
      <formula1>"Yes,No"</formula1>
    </dataValidation>
    <dataValidation type="date" allowBlank="1" showInputMessage="1" showErrorMessage="1" sqref="E4" xr:uid="{5B6075B9-704B-4B70-A6C0-A094C4E575C4}">
      <formula1>44854</formula1>
      <formula2>44885</formula2>
    </dataValidation>
    <dataValidation type="whole" allowBlank="1" showInputMessage="1" showErrorMessage="1" sqref="F19:F21" xr:uid="{0DC6F56B-B97F-474B-9A92-EE62735304C7}">
      <formula1>0</formula1>
      <formula2>1999999</formula2>
    </dataValidation>
  </dataValidations>
  <hyperlinks>
    <hyperlink ref="C23" r:id="rId1" xr:uid="{1E9749D8-B5D5-4F15-84C4-70C6F92C70D6}"/>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AB207"/>
  <sheetViews>
    <sheetView tabSelected="1" topLeftCell="A3" zoomScale="85" zoomScaleNormal="85" workbookViewId="0">
      <selection activeCell="A24" sqref="A24:K24"/>
    </sheetView>
  </sheetViews>
  <sheetFormatPr defaultColWidth="10.6328125" defaultRowHeight="13.8"/>
  <cols>
    <col min="1" max="25" width="5.6328125" style="1" customWidth="1"/>
    <col min="26" max="16384" width="10.6328125" style="1"/>
  </cols>
  <sheetData>
    <row r="1" spans="1:27">
      <c r="A1" s="1075" t="s">
        <v>476</v>
      </c>
      <c r="B1" s="1075"/>
      <c r="C1" s="1075"/>
      <c r="D1" s="1075"/>
      <c r="E1" s="1075"/>
      <c r="F1" s="1075"/>
      <c r="G1" s="1075"/>
      <c r="H1" s="1075"/>
      <c r="I1" s="1075"/>
      <c r="J1" s="1075"/>
      <c r="K1" s="1075"/>
      <c r="L1" s="1075"/>
      <c r="M1" s="1075"/>
      <c r="N1" s="1075"/>
      <c r="O1" s="1075"/>
      <c r="P1" s="1075"/>
      <c r="Q1" s="1075"/>
      <c r="R1" s="1075"/>
      <c r="S1" s="1075"/>
      <c r="T1" s="1075"/>
      <c r="U1" s="1075"/>
      <c r="V1" s="1075"/>
      <c r="W1" s="1075"/>
      <c r="X1" s="1075"/>
      <c r="Y1" s="1075"/>
      <c r="Z1" s="353"/>
      <c r="AA1" s="353"/>
    </row>
    <row r="2" spans="1:27" ht="14.4" thickBot="1">
      <c r="A2" s="1075"/>
      <c r="B2" s="1075"/>
      <c r="C2" s="1075"/>
      <c r="D2" s="1075"/>
      <c r="E2" s="1075"/>
      <c r="F2" s="1075"/>
      <c r="G2" s="1075"/>
      <c r="H2" s="1075"/>
      <c r="I2" s="1075"/>
      <c r="J2" s="1075"/>
      <c r="K2" s="1075"/>
      <c r="L2" s="1075"/>
      <c r="M2" s="1075"/>
      <c r="N2" s="1075"/>
      <c r="O2" s="1075"/>
      <c r="P2" s="1075"/>
      <c r="Q2" s="1075"/>
      <c r="R2" s="1075"/>
      <c r="S2" s="1075"/>
      <c r="T2" s="1075"/>
      <c r="U2" s="1075"/>
      <c r="V2" s="1075"/>
      <c r="W2" s="1075"/>
      <c r="X2" s="1075"/>
      <c r="Y2" s="1075"/>
      <c r="Z2" s="353"/>
      <c r="AA2" s="353"/>
    </row>
    <row r="3" spans="1:27" ht="15" customHeight="1" thickBot="1">
      <c r="A3" s="1004" t="s">
        <v>4</v>
      </c>
      <c r="B3" s="1004"/>
      <c r="C3" s="1004"/>
      <c r="D3" s="1004"/>
      <c r="E3" s="1004"/>
      <c r="F3" s="1004"/>
      <c r="G3" s="1004"/>
      <c r="H3" s="1004"/>
      <c r="I3" s="1004"/>
      <c r="J3" s="1005"/>
      <c r="K3" s="1006"/>
      <c r="L3" s="1006"/>
      <c r="M3" s="1006"/>
      <c r="N3" s="1006"/>
      <c r="O3" s="1006"/>
      <c r="P3" s="1006"/>
      <c r="Q3" s="1007"/>
      <c r="R3" s="3" t="s">
        <v>477</v>
      </c>
      <c r="S3" s="4"/>
      <c r="T3" s="7"/>
      <c r="U3" s="7"/>
      <c r="V3" s="7"/>
      <c r="W3" s="7"/>
      <c r="X3" s="1023"/>
      <c r="Y3" s="1023"/>
      <c r="Z3" s="353"/>
      <c r="AA3" s="353"/>
    </row>
    <row r="4" spans="1:27" ht="15" customHeight="1" thickBot="1">
      <c r="A4" s="1004" t="s">
        <v>478</v>
      </c>
      <c r="B4" s="1004"/>
      <c r="C4" s="1004"/>
      <c r="D4" s="1004"/>
      <c r="E4" s="1004"/>
      <c r="F4" s="1004"/>
      <c r="G4" s="1004"/>
      <c r="H4" s="1004"/>
      <c r="I4" s="1004"/>
      <c r="J4" s="1008"/>
      <c r="K4" s="1009"/>
      <c r="L4" s="1009"/>
      <c r="M4" s="1009"/>
      <c r="N4" s="1009"/>
      <c r="O4" s="1009"/>
      <c r="P4" s="1009"/>
      <c r="Q4" s="1009"/>
      <c r="R4" s="1027"/>
      <c r="S4" s="1028"/>
      <c r="T4" s="1024"/>
      <c r="U4" s="1024"/>
      <c r="V4" s="1024"/>
      <c r="W4" s="1024"/>
      <c r="X4" s="1026"/>
      <c r="Y4" s="1026"/>
      <c r="Z4" s="353"/>
      <c r="AA4" s="353"/>
    </row>
    <row r="5" spans="1:27" ht="15" customHeight="1" thickBot="1">
      <c r="A5" s="1032" t="s">
        <v>479</v>
      </c>
      <c r="B5" s="1032"/>
      <c r="C5" s="1032"/>
      <c r="D5" s="1032"/>
      <c r="E5" s="1032"/>
      <c r="F5" s="1032"/>
      <c r="G5" s="1032"/>
      <c r="H5" s="1032"/>
      <c r="I5" s="1032"/>
      <c r="J5" s="1032"/>
      <c r="K5" s="1032"/>
      <c r="L5" s="2"/>
      <c r="M5" s="1004" t="s">
        <v>480</v>
      </c>
      <c r="N5" s="1004"/>
      <c r="O5" s="1004"/>
      <c r="P5" s="1004"/>
      <c r="Q5" s="1004"/>
      <c r="R5" s="1018" t="s">
        <v>481</v>
      </c>
      <c r="S5" s="1018"/>
      <c r="T5" s="1018" t="s">
        <v>482</v>
      </c>
      <c r="U5" s="1018"/>
      <c r="V5" s="1018" t="s">
        <v>483</v>
      </c>
      <c r="W5" s="1018"/>
      <c r="X5" s="1022" t="s">
        <v>484</v>
      </c>
      <c r="Y5" s="1022"/>
      <c r="Z5" s="353"/>
      <c r="AA5" s="353"/>
    </row>
    <row r="6" spans="1:27" ht="15" customHeight="1" thickBot="1">
      <c r="A6" s="1045" t="s">
        <v>485</v>
      </c>
      <c r="B6" s="1045"/>
      <c r="C6" s="1045"/>
      <c r="D6" s="1045"/>
      <c r="E6" s="1045"/>
      <c r="F6" s="1045"/>
      <c r="G6" s="1045"/>
      <c r="H6" s="1045"/>
      <c r="I6" s="1045"/>
      <c r="J6" s="1045"/>
      <c r="K6" s="348"/>
      <c r="L6" s="2"/>
      <c r="M6" s="1030" t="s">
        <v>486</v>
      </c>
      <c r="N6" s="1046" t="s">
        <v>487</v>
      </c>
      <c r="O6" s="1046"/>
      <c r="P6" s="1046"/>
      <c r="Q6" s="1046"/>
      <c r="R6" s="1013"/>
      <c r="S6" s="1021"/>
      <c r="T6" s="1016">
        <f>SUM(R6*0.8)</f>
        <v>0</v>
      </c>
      <c r="U6" s="1017"/>
      <c r="V6" s="1019">
        <f>SUM(R6-T6)</f>
        <v>0</v>
      </c>
      <c r="W6" s="1020"/>
      <c r="X6" s="1021"/>
      <c r="Y6" s="1014"/>
      <c r="Z6" s="353"/>
      <c r="AA6" s="353"/>
    </row>
    <row r="7" spans="1:27" ht="15" customHeight="1" thickBot="1">
      <c r="A7" s="1025" t="str">
        <f>'Program &amp; Project Types'!Y53</f>
        <v>Alternative fuel infrastructure</v>
      </c>
      <c r="B7" s="1025"/>
      <c r="C7" s="1025"/>
      <c r="D7" s="1025"/>
      <c r="E7" s="1025"/>
      <c r="F7" s="1025"/>
      <c r="G7" s="1025"/>
      <c r="H7" s="1025"/>
      <c r="I7" s="1025"/>
      <c r="J7" s="1025"/>
      <c r="K7" s="349">
        <f>'Program &amp; Project Types'!AD53</f>
        <v>0</v>
      </c>
      <c r="L7" s="2"/>
      <c r="M7" s="1030"/>
      <c r="N7" s="1046"/>
      <c r="O7" s="1046"/>
      <c r="P7" s="1046"/>
      <c r="Q7" s="1046"/>
      <c r="R7" s="1010" t="s">
        <v>488</v>
      </c>
      <c r="S7" s="1010"/>
      <c r="T7" s="1010"/>
      <c r="U7" s="1010"/>
      <c r="V7" s="1010"/>
      <c r="W7" s="1010"/>
      <c r="X7" s="1010"/>
      <c r="Y7" s="1010"/>
      <c r="Z7" s="353"/>
      <c r="AA7" s="353"/>
    </row>
    <row r="8" spans="1:27" ht="15" customHeight="1" thickBot="1">
      <c r="A8" s="1025" t="str">
        <f>'Program &amp; Project Types'!Y54</f>
        <v>Vehicle emission reduction (new or modification)</v>
      </c>
      <c r="B8" s="1025"/>
      <c r="C8" s="1025"/>
      <c r="D8" s="1025"/>
      <c r="E8" s="1025"/>
      <c r="F8" s="1025"/>
      <c r="G8" s="1025"/>
      <c r="H8" s="1025"/>
      <c r="I8" s="1025"/>
      <c r="J8" s="1025"/>
      <c r="K8" s="349">
        <f>'Program &amp; Project Types'!AD54</f>
        <v>0</v>
      </c>
      <c r="L8" s="2"/>
      <c r="M8" s="1030"/>
      <c r="N8" s="1046"/>
      <c r="O8" s="1046"/>
      <c r="P8" s="1046"/>
      <c r="Q8" s="1046"/>
      <c r="R8" s="423" t="s">
        <v>489</v>
      </c>
      <c r="S8" s="423"/>
      <c r="T8" s="423"/>
      <c r="U8" s="423"/>
      <c r="V8" s="423"/>
      <c r="W8" s="423"/>
      <c r="X8" s="362"/>
      <c r="Y8" s="363"/>
      <c r="Z8" s="353"/>
      <c r="AA8" s="353"/>
    </row>
    <row r="9" spans="1:27" ht="15" customHeight="1" thickBot="1">
      <c r="A9" s="1025" t="str">
        <f>'Program &amp; Project Types'!Y55</f>
        <v>Air quality education</v>
      </c>
      <c r="B9" s="1025"/>
      <c r="C9" s="1025"/>
      <c r="D9" s="1025"/>
      <c r="E9" s="1025"/>
      <c r="F9" s="1025"/>
      <c r="G9" s="1025"/>
      <c r="H9" s="1025"/>
      <c r="I9" s="1025"/>
      <c r="J9" s="1025"/>
      <c r="K9" s="349">
        <f>'Program &amp; Project Types'!AD55</f>
        <v>0</v>
      </c>
      <c r="L9" s="2"/>
      <c r="M9" s="1031"/>
      <c r="N9" s="1049" t="s">
        <v>490</v>
      </c>
      <c r="O9" s="1050"/>
      <c r="P9" s="1050"/>
      <c r="Q9" s="1050"/>
      <c r="R9" s="1050"/>
      <c r="S9" s="1050"/>
      <c r="T9" s="1050"/>
      <c r="U9" s="1050"/>
      <c r="V9" s="1051"/>
      <c r="W9" s="1052"/>
      <c r="X9" s="1047">
        <f>SUM(X6-V6)</f>
        <v>0</v>
      </c>
      <c r="Y9" s="1048"/>
      <c r="Z9" s="353"/>
      <c r="AA9" s="353"/>
    </row>
    <row r="10" spans="1:27" ht="15" customHeight="1" thickBot="1">
      <c r="A10" s="1025"/>
      <c r="B10" s="1025"/>
      <c r="C10" s="1025"/>
      <c r="D10" s="1025"/>
      <c r="E10" s="1025"/>
      <c r="F10" s="1025"/>
      <c r="G10" s="1025"/>
      <c r="H10" s="1025"/>
      <c r="I10" s="1025"/>
      <c r="J10" s="1025"/>
      <c r="K10" s="350"/>
      <c r="L10" s="2"/>
      <c r="M10" s="1029" t="s">
        <v>491</v>
      </c>
      <c r="N10" s="1057" t="s">
        <v>492</v>
      </c>
      <c r="O10" s="1057"/>
      <c r="P10" s="1057"/>
      <c r="Q10" s="1057"/>
      <c r="R10" s="1057"/>
      <c r="S10" s="1057"/>
      <c r="T10" s="362"/>
      <c r="U10" s="363"/>
      <c r="V10" s="8"/>
      <c r="W10" s="9"/>
      <c r="X10" s="10"/>
      <c r="Y10" s="10"/>
      <c r="Z10" s="353"/>
      <c r="AA10" s="353"/>
    </row>
    <row r="11" spans="1:27" ht="15" customHeight="1" thickBot="1">
      <c r="A11" s="1076"/>
      <c r="B11" s="1076"/>
      <c r="C11" s="1076"/>
      <c r="D11" s="1076"/>
      <c r="E11" s="1076"/>
      <c r="F11" s="1076"/>
      <c r="G11" s="1076"/>
      <c r="H11" s="1076"/>
      <c r="I11" s="1076"/>
      <c r="J11" s="1076"/>
      <c r="K11" s="354"/>
      <c r="L11" s="2"/>
      <c r="M11" s="1030"/>
      <c r="N11" s="1043" t="s">
        <v>493</v>
      </c>
      <c r="O11" s="1043"/>
      <c r="P11" s="1043"/>
      <c r="Q11" s="1043"/>
      <c r="R11" s="1043"/>
      <c r="S11" s="1044"/>
      <c r="T11" s="1011">
        <f>SUM(T6*0.075)</f>
        <v>0</v>
      </c>
      <c r="U11" s="1012"/>
      <c r="V11" s="1013">
        <v>0</v>
      </c>
      <c r="W11" s="1014"/>
      <c r="X11" s="1012">
        <f>SUM(T11-V11)</f>
        <v>0</v>
      </c>
      <c r="Y11" s="1015"/>
      <c r="Z11" s="353"/>
      <c r="AA11" s="353"/>
    </row>
    <row r="12" spans="1:27" ht="15" customHeight="1">
      <c r="A12" s="1025"/>
      <c r="B12" s="1025"/>
      <c r="C12" s="1025"/>
      <c r="D12" s="1025"/>
      <c r="E12" s="1025"/>
      <c r="F12" s="1025"/>
      <c r="G12" s="1025"/>
      <c r="H12" s="1025"/>
      <c r="I12" s="1025"/>
      <c r="J12" s="1025"/>
      <c r="K12" s="350"/>
      <c r="L12" s="2"/>
      <c r="M12" s="1030"/>
      <c r="N12" s="1042" t="s">
        <v>494</v>
      </c>
      <c r="O12" s="1042"/>
      <c r="P12" s="1042"/>
      <c r="Q12" s="1042"/>
      <c r="R12" s="1042"/>
      <c r="S12" s="1042"/>
      <c r="T12" s="1042"/>
      <c r="U12" s="1042"/>
      <c r="V12" s="1042"/>
      <c r="W12" s="1042" t="s">
        <v>495</v>
      </c>
      <c r="X12" s="1042"/>
      <c r="Y12" s="1042"/>
      <c r="Z12" s="353"/>
      <c r="AA12" s="353"/>
    </row>
    <row r="13" spans="1:27" ht="15" customHeight="1" thickBot="1">
      <c r="A13" s="1025"/>
      <c r="B13" s="1025"/>
      <c r="C13" s="1025"/>
      <c r="D13" s="1025"/>
      <c r="E13" s="1025"/>
      <c r="F13" s="1025"/>
      <c r="G13" s="1025"/>
      <c r="H13" s="1025"/>
      <c r="I13" s="1025"/>
      <c r="J13" s="1025"/>
      <c r="K13" s="350"/>
      <c r="L13" s="2"/>
      <c r="M13" s="1031"/>
      <c r="N13" s="1087" t="s">
        <v>496</v>
      </c>
      <c r="O13" s="1087"/>
      <c r="P13" s="1087"/>
      <c r="Q13" s="1087"/>
      <c r="R13" s="1087"/>
      <c r="S13" s="1087"/>
      <c r="T13" s="1087"/>
      <c r="U13" s="1087"/>
      <c r="V13" s="1087"/>
      <c r="W13" s="1087"/>
      <c r="X13" s="1087"/>
      <c r="Y13" s="1087"/>
      <c r="Z13" s="353"/>
      <c r="AA13" s="353"/>
    </row>
    <row r="14" spans="1:27" ht="15" customHeight="1" thickBot="1">
      <c r="A14" s="1025"/>
      <c r="B14" s="1025"/>
      <c r="C14" s="1025"/>
      <c r="D14" s="1025"/>
      <c r="E14" s="1025"/>
      <c r="F14" s="1025"/>
      <c r="G14" s="1025"/>
      <c r="H14" s="1025"/>
      <c r="I14" s="1025"/>
      <c r="J14" s="1025"/>
      <c r="K14" s="350"/>
      <c r="L14" s="2"/>
      <c r="M14" s="1114" t="s">
        <v>497</v>
      </c>
      <c r="N14" s="1117" t="s">
        <v>498</v>
      </c>
      <c r="O14" s="1117"/>
      <c r="P14" s="1117"/>
      <c r="Q14" s="1117"/>
      <c r="R14" s="1117"/>
      <c r="S14" s="1117"/>
      <c r="T14" s="1117"/>
      <c r="U14" s="1117"/>
      <c r="V14" s="1118"/>
      <c r="W14" s="1033" t="e">
        <f>SUM(X6/R6)</f>
        <v>#DIV/0!</v>
      </c>
      <c r="X14" s="1034"/>
      <c r="Y14" s="1035"/>
      <c r="Z14" s="353"/>
      <c r="AA14" s="353"/>
    </row>
    <row r="15" spans="1:27" ht="15" customHeight="1" thickBot="1">
      <c r="A15" s="1025"/>
      <c r="B15" s="1025"/>
      <c r="C15" s="1025"/>
      <c r="D15" s="1025"/>
      <c r="E15" s="1025"/>
      <c r="F15" s="1025"/>
      <c r="G15" s="1025"/>
      <c r="H15" s="1025"/>
      <c r="I15" s="1025"/>
      <c r="J15" s="1025"/>
      <c r="K15" s="350"/>
      <c r="L15" s="2"/>
      <c r="M15" s="1115"/>
      <c r="N15" s="1053" t="s">
        <v>499</v>
      </c>
      <c r="O15" s="1053"/>
      <c r="P15" s="1053"/>
      <c r="Q15" s="1053"/>
      <c r="R15" s="1053"/>
      <c r="S15" s="1053"/>
      <c r="T15" s="1053"/>
      <c r="U15" s="1053"/>
      <c r="V15" s="1054"/>
      <c r="W15" s="1036" t="e">
        <f>SUM(V11/T11)</f>
        <v>#DIV/0!</v>
      </c>
      <c r="X15" s="1037"/>
      <c r="Y15" s="1038"/>
      <c r="Z15" s="353"/>
      <c r="AA15" s="353"/>
    </row>
    <row r="16" spans="1:27" ht="15" customHeight="1" thickBot="1">
      <c r="A16" s="1025"/>
      <c r="B16" s="1025"/>
      <c r="C16" s="1025"/>
      <c r="D16" s="1025"/>
      <c r="E16" s="1025"/>
      <c r="F16" s="1025"/>
      <c r="G16" s="1025"/>
      <c r="H16" s="1025"/>
      <c r="I16" s="1025"/>
      <c r="J16" s="1025"/>
      <c r="K16" s="350"/>
      <c r="L16" s="2"/>
      <c r="M16" s="1116"/>
      <c r="N16" s="1055" t="s">
        <v>500</v>
      </c>
      <c r="O16" s="1055"/>
      <c r="P16" s="1055"/>
      <c r="Q16" s="1055"/>
      <c r="R16" s="1055"/>
      <c r="S16" s="1055"/>
      <c r="T16" s="1055"/>
      <c r="U16" s="1055"/>
      <c r="V16" s="1056"/>
      <c r="W16" s="1039" t="e">
        <f>SUM(X11+X6)/R6</f>
        <v>#DIV/0!</v>
      </c>
      <c r="X16" s="1040"/>
      <c r="Y16" s="1041"/>
      <c r="Z16" s="353"/>
      <c r="AA16" s="353"/>
    </row>
    <row r="17" spans="1:25" ht="15" customHeight="1">
      <c r="A17" s="1025"/>
      <c r="B17" s="1025"/>
      <c r="C17" s="1025"/>
      <c r="D17" s="1025"/>
      <c r="E17" s="1025"/>
      <c r="F17" s="1025"/>
      <c r="G17" s="1025"/>
      <c r="H17" s="1025"/>
      <c r="I17" s="1025"/>
      <c r="J17" s="1025"/>
      <c r="K17" s="350"/>
      <c r="L17" s="2"/>
      <c r="M17" s="1058"/>
      <c r="N17" s="1058"/>
      <c r="O17" s="1058"/>
      <c r="P17" s="1058"/>
      <c r="Q17" s="1058"/>
      <c r="R17" s="1058"/>
      <c r="S17" s="1058"/>
      <c r="T17" s="1058"/>
      <c r="U17" s="1058"/>
      <c r="V17" s="1058"/>
      <c r="W17" s="1058"/>
      <c r="X17" s="1058"/>
      <c r="Y17" s="1058"/>
    </row>
    <row r="18" spans="1:25" ht="15" customHeight="1" thickBot="1">
      <c r="A18" s="1025"/>
      <c r="B18" s="1025"/>
      <c r="C18" s="1025"/>
      <c r="D18" s="1025"/>
      <c r="E18" s="1025"/>
      <c r="F18" s="1025"/>
      <c r="G18" s="1025"/>
      <c r="H18" s="1025"/>
      <c r="I18" s="1025"/>
      <c r="J18" s="1025"/>
      <c r="K18" s="350"/>
      <c r="L18" s="2"/>
      <c r="M18" s="370" t="s">
        <v>501</v>
      </c>
      <c r="N18" s="370"/>
      <c r="O18" s="370"/>
      <c r="P18" s="370"/>
      <c r="Q18" s="370"/>
      <c r="R18" s="370"/>
      <c r="S18" s="370"/>
      <c r="T18" s="370"/>
      <c r="U18" s="370"/>
      <c r="V18" s="370"/>
      <c r="W18" s="370"/>
      <c r="X18" s="370"/>
      <c r="Y18" s="370"/>
    </row>
    <row r="19" spans="1:25" ht="15" customHeight="1" thickBot="1">
      <c r="A19" s="1025"/>
      <c r="B19" s="1025"/>
      <c r="C19" s="1025"/>
      <c r="D19" s="1025"/>
      <c r="E19" s="1025"/>
      <c r="F19" s="1025"/>
      <c r="G19" s="1025"/>
      <c r="H19" s="1025"/>
      <c r="I19" s="1025"/>
      <c r="J19" s="1025"/>
      <c r="K19" s="350"/>
      <c r="L19" s="2"/>
      <c r="M19" s="1088" t="s">
        <v>502</v>
      </c>
      <c r="N19" s="1089"/>
      <c r="O19" s="1089"/>
      <c r="P19" s="1089"/>
      <c r="Q19" s="1089"/>
      <c r="R19" s="1089"/>
      <c r="S19" s="1089"/>
      <c r="T19" s="1089"/>
      <c r="U19" s="1089"/>
      <c r="V19" s="1089"/>
      <c r="W19" s="1089"/>
      <c r="X19" s="1089"/>
      <c r="Y19" s="1090"/>
    </row>
    <row r="20" spans="1:25" ht="15" customHeight="1">
      <c r="A20" s="1025"/>
      <c r="B20" s="1025"/>
      <c r="C20" s="1025"/>
      <c r="D20" s="1025"/>
      <c r="E20" s="1025"/>
      <c r="F20" s="1025"/>
      <c r="G20" s="1025"/>
      <c r="H20" s="1025"/>
      <c r="I20" s="1025"/>
      <c r="J20" s="1025"/>
      <c r="K20" s="350"/>
      <c r="L20" s="2"/>
      <c r="M20" s="1091"/>
      <c r="N20" s="1092"/>
      <c r="O20" s="1092"/>
      <c r="P20" s="1092"/>
      <c r="Q20" s="1092"/>
      <c r="R20" s="1092"/>
      <c r="S20" s="1092"/>
      <c r="T20" s="1092"/>
      <c r="U20" s="1092"/>
      <c r="V20" s="1092"/>
      <c r="W20" s="1092"/>
      <c r="X20" s="1092"/>
      <c r="Y20" s="1093"/>
    </row>
    <row r="21" spans="1:25" ht="15" customHeight="1">
      <c r="A21" s="1025"/>
      <c r="B21" s="1025"/>
      <c r="C21" s="1025"/>
      <c r="D21" s="1025"/>
      <c r="E21" s="1025"/>
      <c r="F21" s="1025"/>
      <c r="G21" s="1025"/>
      <c r="H21" s="1025"/>
      <c r="I21" s="1025"/>
      <c r="J21" s="1025"/>
      <c r="K21" s="350"/>
      <c r="L21" s="2"/>
      <c r="M21" s="1091"/>
      <c r="N21" s="1092"/>
      <c r="O21" s="1092"/>
      <c r="P21" s="1092"/>
      <c r="Q21" s="1092"/>
      <c r="R21" s="1092"/>
      <c r="S21" s="1092"/>
      <c r="T21" s="1092"/>
      <c r="U21" s="1092"/>
      <c r="V21" s="1092"/>
      <c r="W21" s="1092"/>
      <c r="X21" s="1092"/>
      <c r="Y21" s="1093"/>
    </row>
    <row r="22" spans="1:25" ht="15" customHeight="1">
      <c r="A22" s="1025"/>
      <c r="B22" s="1025"/>
      <c r="C22" s="1025"/>
      <c r="D22" s="1025"/>
      <c r="E22" s="1025"/>
      <c r="F22" s="1025"/>
      <c r="G22" s="1025"/>
      <c r="H22" s="1025"/>
      <c r="I22" s="1025"/>
      <c r="J22" s="1025"/>
      <c r="K22" s="350"/>
      <c r="L22" s="2"/>
      <c r="M22" s="1091"/>
      <c r="N22" s="1092"/>
      <c r="O22" s="1092"/>
      <c r="P22" s="1092"/>
      <c r="Q22" s="1092"/>
      <c r="R22" s="1092"/>
      <c r="S22" s="1092"/>
      <c r="T22" s="1092"/>
      <c r="U22" s="1092"/>
      <c r="V22" s="1092"/>
      <c r="W22" s="1092"/>
      <c r="X22" s="1092"/>
      <c r="Y22" s="1093"/>
    </row>
    <row r="23" spans="1:25" ht="15" customHeight="1" thickBot="1">
      <c r="A23" s="1099" t="s">
        <v>503</v>
      </c>
      <c r="B23" s="1099"/>
      <c r="C23" s="1099"/>
      <c r="D23" s="1099"/>
      <c r="E23" s="1099"/>
      <c r="F23" s="1099"/>
      <c r="G23" s="1099"/>
      <c r="H23" s="1099"/>
      <c r="I23" s="1099"/>
      <c r="J23" s="1099"/>
      <c r="K23" s="1099"/>
      <c r="L23" s="2"/>
      <c r="M23" s="1091"/>
      <c r="N23" s="1092"/>
      <c r="O23" s="1092"/>
      <c r="P23" s="1092"/>
      <c r="Q23" s="1092"/>
      <c r="R23" s="1092"/>
      <c r="S23" s="1092"/>
      <c r="T23" s="1092"/>
      <c r="U23" s="1092"/>
      <c r="V23" s="1092"/>
      <c r="W23" s="1092"/>
      <c r="X23" s="1092"/>
      <c r="Y23" s="1093"/>
    </row>
    <row r="24" spans="1:25" ht="15" customHeight="1" thickBot="1">
      <c r="A24" s="1100"/>
      <c r="B24" s="1101"/>
      <c r="C24" s="1101"/>
      <c r="D24" s="1101"/>
      <c r="E24" s="1101"/>
      <c r="F24" s="1101"/>
      <c r="G24" s="1101"/>
      <c r="H24" s="1101"/>
      <c r="I24" s="1101"/>
      <c r="J24" s="1101"/>
      <c r="K24" s="1102"/>
      <c r="L24" s="2"/>
      <c r="M24" s="1091"/>
      <c r="N24" s="1092"/>
      <c r="O24" s="1092"/>
      <c r="P24" s="1092"/>
      <c r="Q24" s="1092"/>
      <c r="R24" s="1092"/>
      <c r="S24" s="1092"/>
      <c r="T24" s="1092"/>
      <c r="U24" s="1092"/>
      <c r="V24" s="1092"/>
      <c r="W24" s="1092"/>
      <c r="X24" s="1092"/>
      <c r="Y24" s="1093"/>
    </row>
    <row r="25" spans="1:25" ht="15" customHeight="1" thickBot="1">
      <c r="A25" s="1086"/>
      <c r="B25" s="1086"/>
      <c r="C25" s="1086"/>
      <c r="D25" s="1086"/>
      <c r="E25" s="1086"/>
      <c r="F25" s="1086"/>
      <c r="G25" s="1086"/>
      <c r="H25" s="1086"/>
      <c r="I25" s="1086"/>
      <c r="J25" s="1086"/>
      <c r="K25" s="108"/>
      <c r="L25" s="2"/>
      <c r="M25" s="1091"/>
      <c r="N25" s="1092"/>
      <c r="O25" s="1092"/>
      <c r="P25" s="1092"/>
      <c r="Q25" s="1092"/>
      <c r="R25" s="1092"/>
      <c r="S25" s="1092"/>
      <c r="T25" s="1092"/>
      <c r="U25" s="1092"/>
      <c r="V25" s="1092"/>
      <c r="W25" s="1092"/>
      <c r="X25" s="1092"/>
      <c r="Y25" s="1093"/>
    </row>
    <row r="26" spans="1:25" ht="15" customHeight="1" thickBot="1">
      <c r="A26" s="966" t="s">
        <v>504</v>
      </c>
      <c r="B26" s="966"/>
      <c r="C26" s="966"/>
      <c r="D26" s="966"/>
      <c r="E26" s="966"/>
      <c r="F26" s="966"/>
      <c r="G26" s="966"/>
      <c r="H26" s="966"/>
      <c r="I26" s="966"/>
      <c r="J26" s="966"/>
      <c r="K26" s="966"/>
      <c r="L26" s="2"/>
      <c r="M26" s="1094"/>
      <c r="N26" s="1095"/>
      <c r="O26" s="1095"/>
      <c r="P26" s="1095"/>
      <c r="Q26" s="1095"/>
      <c r="R26" s="1095"/>
      <c r="S26" s="1095"/>
      <c r="T26" s="1095"/>
      <c r="U26" s="1095"/>
      <c r="V26" s="1095"/>
      <c r="W26" s="1095"/>
      <c r="X26" s="1095"/>
      <c r="Y26" s="1096"/>
    </row>
    <row r="27" spans="1:25" ht="15" customHeight="1" thickBot="1">
      <c r="A27" s="1109" t="s">
        <v>505</v>
      </c>
      <c r="B27" s="1109"/>
      <c r="C27" s="1109"/>
      <c r="D27" s="1109"/>
      <c r="E27" s="1109"/>
      <c r="F27" s="1109"/>
      <c r="G27" s="1065" t="s">
        <v>506</v>
      </c>
      <c r="H27" s="1066"/>
      <c r="I27" s="190"/>
      <c r="J27" s="190"/>
      <c r="K27" s="191"/>
      <c r="L27" s="2"/>
      <c r="M27" s="1103" t="s">
        <v>507</v>
      </c>
      <c r="N27" s="1104"/>
      <c r="O27" s="1104"/>
      <c r="P27" s="1104"/>
      <c r="Q27" s="1104"/>
      <c r="R27" s="1104"/>
      <c r="S27" s="1104"/>
      <c r="T27" s="1104"/>
      <c r="U27" s="1104"/>
      <c r="V27" s="1104"/>
      <c r="W27" s="1104"/>
      <c r="X27" s="1104"/>
      <c r="Y27" s="1105"/>
    </row>
    <row r="28" spans="1:25" ht="15" customHeight="1">
      <c r="A28" s="1110" t="s">
        <v>508</v>
      </c>
      <c r="B28" s="1110"/>
      <c r="C28" s="1110"/>
      <c r="D28" s="1110"/>
      <c r="E28" s="1110"/>
      <c r="F28" s="1110"/>
      <c r="G28" s="1067"/>
      <c r="H28" s="1068"/>
      <c r="I28" s="190"/>
      <c r="J28" s="190"/>
      <c r="K28" s="191"/>
      <c r="L28" s="2"/>
      <c r="M28" s="1106" t="s">
        <v>509</v>
      </c>
      <c r="N28" s="1107"/>
      <c r="O28" s="1107"/>
      <c r="P28" s="1107"/>
      <c r="Q28" s="1107"/>
      <c r="R28" s="1107"/>
      <c r="S28" s="1107"/>
      <c r="T28" s="1107"/>
      <c r="U28" s="1107"/>
      <c r="V28" s="1107"/>
      <c r="W28" s="1107"/>
      <c r="X28" s="1107"/>
      <c r="Y28" s="1108"/>
    </row>
    <row r="29" spans="1:25" ht="15" customHeight="1" thickBot="1">
      <c r="A29" s="1111" t="s">
        <v>510</v>
      </c>
      <c r="B29" s="1111"/>
      <c r="C29" s="1111"/>
      <c r="D29" s="1111"/>
      <c r="E29" s="1111"/>
      <c r="F29" s="1112"/>
      <c r="G29" s="1067"/>
      <c r="H29" s="1068"/>
      <c r="I29" s="192"/>
      <c r="J29" s="192"/>
      <c r="K29" s="192"/>
      <c r="L29" s="2"/>
      <c r="M29" s="1091"/>
      <c r="N29" s="1092"/>
      <c r="O29" s="1092"/>
      <c r="P29" s="1092"/>
      <c r="Q29" s="1092"/>
      <c r="R29" s="1092"/>
      <c r="S29" s="1092"/>
      <c r="T29" s="1092"/>
      <c r="U29" s="1092"/>
      <c r="V29" s="1092"/>
      <c r="W29" s="1092"/>
      <c r="X29" s="1092"/>
      <c r="Y29" s="1093"/>
    </row>
    <row r="30" spans="1:25" ht="15" customHeight="1">
      <c r="A30" s="1113"/>
      <c r="B30" s="1113"/>
      <c r="C30" s="1113"/>
      <c r="D30" s="1113"/>
      <c r="E30" s="1113"/>
      <c r="F30" s="1113"/>
      <c r="G30" s="193"/>
      <c r="H30" s="193"/>
      <c r="I30" s="192"/>
      <c r="J30" s="192"/>
      <c r="K30" s="192"/>
      <c r="L30" s="2"/>
      <c r="M30" s="1091"/>
      <c r="N30" s="1092"/>
      <c r="O30" s="1092"/>
      <c r="P30" s="1092"/>
      <c r="Q30" s="1092"/>
      <c r="R30" s="1092"/>
      <c r="S30" s="1092"/>
      <c r="T30" s="1092"/>
      <c r="U30" s="1092"/>
      <c r="V30" s="1092"/>
      <c r="W30" s="1092"/>
      <c r="X30" s="1092"/>
      <c r="Y30" s="1093"/>
    </row>
    <row r="31" spans="1:25" ht="15" customHeight="1">
      <c r="A31" s="906"/>
      <c r="B31" s="906"/>
      <c r="C31" s="906"/>
      <c r="D31" s="906"/>
      <c r="E31" s="906"/>
      <c r="F31" s="906"/>
      <c r="G31" s="194"/>
      <c r="H31" s="194"/>
      <c r="I31" s="99"/>
      <c r="J31" s="99"/>
      <c r="K31" s="191"/>
      <c r="L31" s="2"/>
      <c r="M31" s="1091"/>
      <c r="N31" s="1092"/>
      <c r="O31" s="1092"/>
      <c r="P31" s="1092"/>
      <c r="Q31" s="1092"/>
      <c r="R31" s="1092"/>
      <c r="S31" s="1092"/>
      <c r="T31" s="1092"/>
      <c r="U31" s="1092"/>
      <c r="V31" s="1092"/>
      <c r="W31" s="1092"/>
      <c r="X31" s="1092"/>
      <c r="Y31" s="1093"/>
    </row>
    <row r="32" spans="1:25" ht="15" customHeight="1">
      <c r="A32" s="907"/>
      <c r="B32" s="907"/>
      <c r="C32" s="907"/>
      <c r="D32" s="907"/>
      <c r="E32" s="907"/>
      <c r="F32" s="907"/>
      <c r="G32" s="194"/>
      <c r="H32" s="194"/>
      <c r="I32" s="192"/>
      <c r="J32" s="192"/>
      <c r="K32" s="192"/>
      <c r="L32" s="2"/>
      <c r="M32" s="1091"/>
      <c r="N32" s="1092"/>
      <c r="O32" s="1092"/>
      <c r="P32" s="1092"/>
      <c r="Q32" s="1092"/>
      <c r="R32" s="1092"/>
      <c r="S32" s="1092"/>
      <c r="T32" s="1092"/>
      <c r="U32" s="1092"/>
      <c r="V32" s="1092"/>
      <c r="W32" s="1092"/>
      <c r="X32" s="1092"/>
      <c r="Y32" s="1093"/>
    </row>
    <row r="33" spans="1:25" ht="15" customHeight="1">
      <c r="A33" s="109"/>
      <c r="B33" s="110"/>
      <c r="C33" s="110"/>
      <c r="D33" s="110"/>
      <c r="E33" s="110"/>
      <c r="F33" s="110"/>
      <c r="G33" s="110"/>
      <c r="H33" s="110"/>
      <c r="I33" s="110"/>
      <c r="J33" s="110"/>
      <c r="K33" s="110"/>
      <c r="L33" s="2"/>
      <c r="M33" s="1091"/>
      <c r="N33" s="1092"/>
      <c r="O33" s="1092"/>
      <c r="P33" s="1092"/>
      <c r="Q33" s="1092"/>
      <c r="R33" s="1092"/>
      <c r="S33" s="1092"/>
      <c r="T33" s="1092"/>
      <c r="U33" s="1092"/>
      <c r="V33" s="1092"/>
      <c r="W33" s="1092"/>
      <c r="X33" s="1092"/>
      <c r="Y33" s="1093"/>
    </row>
    <row r="34" spans="1:25" ht="15" customHeight="1" thickBot="1">
      <c r="A34" s="109"/>
      <c r="B34" s="110"/>
      <c r="C34" s="110"/>
      <c r="D34" s="110"/>
      <c r="E34" s="110"/>
      <c r="F34" s="110"/>
      <c r="G34" s="110"/>
      <c r="H34" s="110"/>
      <c r="I34" s="110"/>
      <c r="J34" s="110"/>
      <c r="K34" s="110"/>
      <c r="L34" s="2"/>
      <c r="M34" s="1094"/>
      <c r="N34" s="1095"/>
      <c r="O34" s="1095"/>
      <c r="P34" s="1095"/>
      <c r="Q34" s="1095"/>
      <c r="R34" s="1095"/>
      <c r="S34" s="1095"/>
      <c r="T34" s="1095"/>
      <c r="U34" s="1095"/>
      <c r="V34" s="1095"/>
      <c r="W34" s="1095"/>
      <c r="X34" s="1095"/>
      <c r="Y34" s="1096"/>
    </row>
    <row r="35" spans="1:25" ht="15" customHeight="1" thickBot="1">
      <c r="A35" s="84"/>
      <c r="B35" s="85"/>
      <c r="C35" s="85"/>
      <c r="D35" s="85"/>
      <c r="E35" s="85"/>
      <c r="F35" s="85"/>
      <c r="G35" s="85"/>
      <c r="H35" s="85"/>
      <c r="I35" s="85"/>
      <c r="J35" s="85"/>
      <c r="K35" s="86"/>
      <c r="L35" s="2"/>
      <c r="M35" s="106"/>
      <c r="N35" s="106"/>
      <c r="O35" s="106"/>
      <c r="P35" s="106"/>
      <c r="Q35" s="106"/>
      <c r="R35" s="106"/>
      <c r="S35" s="106"/>
      <c r="T35" s="106"/>
      <c r="U35" s="106"/>
      <c r="V35" s="106"/>
      <c r="W35" s="107"/>
      <c r="X35" s="107"/>
      <c r="Y35" s="107"/>
    </row>
    <row r="36" spans="1:25" ht="15" customHeight="1" thickBot="1">
      <c r="A36" s="1069" t="s">
        <v>511</v>
      </c>
      <c r="B36" s="1070"/>
      <c r="C36" s="1070"/>
      <c r="D36" s="1070"/>
      <c r="E36" s="1070"/>
      <c r="F36" s="1070"/>
      <c r="G36" s="1070"/>
      <c r="H36" s="1070"/>
      <c r="I36" s="1070"/>
      <c r="J36" s="1070"/>
      <c r="K36" s="1070"/>
      <c r="L36" s="1070"/>
      <c r="M36" s="1070"/>
      <c r="N36" s="1070"/>
      <c r="O36" s="1070"/>
      <c r="P36" s="1070"/>
      <c r="Q36" s="1070"/>
      <c r="R36" s="1070"/>
      <c r="S36" s="1070"/>
      <c r="T36" s="1070"/>
      <c r="U36" s="1070"/>
      <c r="V36" s="1070"/>
      <c r="W36" s="1070"/>
      <c r="X36" s="1070"/>
      <c r="Y36" s="1071"/>
    </row>
    <row r="37" spans="1:25" s="112" customFormat="1" ht="14.25" customHeight="1" thickBot="1">
      <c r="A37" s="1077" t="s">
        <v>512</v>
      </c>
      <c r="B37" s="1078"/>
      <c r="C37" s="1078"/>
      <c r="D37" s="1078"/>
      <c r="E37" s="1078"/>
      <c r="F37" s="1078"/>
      <c r="G37" s="1078"/>
      <c r="H37" s="1078"/>
      <c r="I37" s="1078"/>
      <c r="J37" s="1119"/>
      <c r="K37" s="1120"/>
      <c r="L37" s="198"/>
      <c r="M37" s="199"/>
      <c r="N37" s="200"/>
      <c r="O37" s="200"/>
      <c r="P37" s="200"/>
      <c r="Q37" s="200"/>
      <c r="R37" s="200"/>
      <c r="S37" s="200"/>
      <c r="T37" s="200"/>
      <c r="U37" s="200"/>
      <c r="V37" s="200"/>
      <c r="W37" s="200"/>
      <c r="X37" s="200"/>
      <c r="Y37" s="201"/>
    </row>
    <row r="38" spans="1:25" s="112" customFormat="1" ht="14.25" customHeight="1" thickBot="1">
      <c r="A38" s="1121" t="s">
        <v>513</v>
      </c>
      <c r="B38" s="1122"/>
      <c r="C38" s="1122"/>
      <c r="D38" s="1122"/>
      <c r="E38" s="1122"/>
      <c r="F38" s="1122"/>
      <c r="G38" s="1123"/>
      <c r="H38" s="1123"/>
      <c r="I38" s="1123"/>
      <c r="J38" s="1097"/>
      <c r="K38" s="1098"/>
      <c r="L38" s="198"/>
      <c r="M38" s="1077" t="s">
        <v>514</v>
      </c>
      <c r="N38" s="1078"/>
      <c r="O38" s="1078"/>
      <c r="P38" s="1078"/>
      <c r="Q38" s="1078"/>
      <c r="R38" s="1078"/>
      <c r="S38" s="1078"/>
      <c r="T38" s="1079"/>
      <c r="U38" s="1080"/>
      <c r="V38" s="1081"/>
      <c r="W38" s="202"/>
      <c r="X38" s="202"/>
      <c r="Y38" s="203"/>
    </row>
    <row r="39" spans="1:25" ht="15" customHeight="1" thickBot="1">
      <c r="A39" s="1072" t="s">
        <v>515</v>
      </c>
      <c r="B39" s="1073"/>
      <c r="C39" s="1073"/>
      <c r="D39" s="1073"/>
      <c r="E39" s="1073"/>
      <c r="F39" s="1074"/>
      <c r="G39" s="195"/>
      <c r="H39" s="87"/>
      <c r="I39" s="88"/>
      <c r="J39" s="90"/>
      <c r="K39" s="91"/>
      <c r="L39" s="92"/>
      <c r="M39" s="1082" t="s">
        <v>16</v>
      </c>
      <c r="N39" s="1083"/>
      <c r="O39" s="1083"/>
      <c r="P39" s="1083"/>
      <c r="Q39" s="1083"/>
      <c r="R39" s="1083"/>
      <c r="S39" s="1083"/>
      <c r="T39" s="1083"/>
      <c r="U39" s="1084"/>
      <c r="V39" s="1085"/>
      <c r="W39" s="88"/>
      <c r="X39" s="88"/>
      <c r="Y39" s="89"/>
    </row>
    <row r="40" spans="1:25" ht="15" customHeight="1" thickBot="1">
      <c r="A40" s="1062" t="s">
        <v>516</v>
      </c>
      <c r="B40" s="1063"/>
      <c r="C40" s="1063"/>
      <c r="D40" s="1063"/>
      <c r="E40" s="1063"/>
      <c r="F40" s="1064"/>
      <c r="G40" s="196"/>
      <c r="H40" s="87"/>
      <c r="I40" s="88"/>
      <c r="J40" s="90"/>
      <c r="K40" s="91"/>
      <c r="L40" s="92"/>
      <c r="M40" s="1059"/>
      <c r="N40" s="1060"/>
      <c r="O40" s="1060"/>
      <c r="P40" s="1060"/>
      <c r="Q40" s="1060"/>
      <c r="R40" s="1060"/>
      <c r="S40" s="1060"/>
      <c r="T40" s="1060"/>
      <c r="U40" s="1060"/>
      <c r="V40" s="1061"/>
      <c r="W40" s="88"/>
      <c r="X40" s="88"/>
      <c r="Y40" s="89"/>
    </row>
    <row r="41" spans="1:25" ht="15" customHeight="1" thickBot="1">
      <c r="A41" s="1062" t="s">
        <v>517</v>
      </c>
      <c r="B41" s="1063"/>
      <c r="C41" s="1063"/>
      <c r="D41" s="1063"/>
      <c r="E41" s="1063"/>
      <c r="F41" s="1064"/>
      <c r="G41" s="197"/>
      <c r="H41" s="87"/>
      <c r="I41" s="88"/>
      <c r="J41" s="90"/>
      <c r="K41" s="91"/>
      <c r="L41" s="92"/>
      <c r="M41" s="93" t="s">
        <v>518</v>
      </c>
      <c r="N41" s="94"/>
      <c r="O41" s="12" t="s">
        <v>519</v>
      </c>
      <c r="P41" s="1131"/>
      <c r="Q41" s="1132"/>
      <c r="R41" s="1132"/>
      <c r="S41" s="1132"/>
      <c r="T41" s="1132"/>
      <c r="U41" s="1132"/>
      <c r="V41" s="1133"/>
      <c r="W41" s="88"/>
      <c r="X41" s="88"/>
      <c r="Y41" s="89"/>
    </row>
    <row r="42" spans="1:25" ht="15" customHeight="1" thickBot="1">
      <c r="A42" s="1082" t="s">
        <v>520</v>
      </c>
      <c r="B42" s="1083"/>
      <c r="C42" s="1083"/>
      <c r="D42" s="1083"/>
      <c r="E42" s="1083"/>
      <c r="F42" s="1083"/>
      <c r="G42" s="1134"/>
      <c r="H42" s="1135"/>
      <c r="I42" s="469"/>
      <c r="J42" s="95"/>
      <c r="K42" s="96"/>
      <c r="L42" s="92"/>
      <c r="M42" s="20"/>
      <c r="N42" s="21"/>
      <c r="O42" s="13" t="s">
        <v>521</v>
      </c>
      <c r="P42" s="1136"/>
      <c r="Q42" s="1137"/>
      <c r="R42" s="1137"/>
      <c r="S42" s="1137"/>
      <c r="T42" s="1137"/>
      <c r="U42" s="1137"/>
      <c r="V42" s="1138"/>
      <c r="W42" s="88"/>
      <c r="X42" s="88"/>
      <c r="Y42" s="89"/>
    </row>
    <row r="43" spans="1:25" ht="15" customHeight="1" thickBot="1">
      <c r="A43" s="965" t="s">
        <v>522</v>
      </c>
      <c r="B43" s="966"/>
      <c r="C43" s="966"/>
      <c r="D43" s="966"/>
      <c r="E43" s="966"/>
      <c r="F43" s="966"/>
      <c r="G43" s="966"/>
      <c r="H43" s="966"/>
      <c r="I43" s="966"/>
      <c r="J43" s="966"/>
      <c r="K43" s="967"/>
      <c r="L43" s="92"/>
      <c r="M43" s="1124" t="s">
        <v>523</v>
      </c>
      <c r="N43" s="1125"/>
      <c r="O43" s="1125"/>
      <c r="P43" s="1125"/>
      <c r="Q43" s="1125"/>
      <c r="R43" s="1125"/>
      <c r="S43" s="1126"/>
      <c r="T43" s="938"/>
      <c r="U43" s="939"/>
      <c r="V43" s="940"/>
      <c r="W43" s="88"/>
      <c r="X43" s="88"/>
      <c r="Y43" s="89"/>
    </row>
    <row r="44" spans="1:25" ht="15" customHeight="1">
      <c r="A44" s="1127" t="s">
        <v>524</v>
      </c>
      <c r="B44" s="1127"/>
      <c r="C44" s="1127"/>
      <c r="D44" s="1127"/>
      <c r="E44" s="1127"/>
      <c r="F44" s="1127"/>
      <c r="G44" s="973"/>
      <c r="H44" s="974"/>
      <c r="I44" s="974"/>
      <c r="J44" s="975"/>
      <c r="K44" s="976"/>
      <c r="L44" s="92"/>
      <c r="M44" s="941" t="s">
        <v>525</v>
      </c>
      <c r="N44" s="936"/>
      <c r="O44" s="936"/>
      <c r="P44" s="936"/>
      <c r="Q44" s="936"/>
      <c r="R44" s="936"/>
      <c r="S44" s="937"/>
      <c r="T44" s="1142"/>
      <c r="U44" s="1143"/>
      <c r="V44" s="1144"/>
      <c r="W44" s="88"/>
      <c r="X44" s="88"/>
      <c r="Y44" s="89"/>
    </row>
    <row r="45" spans="1:25" ht="15" customHeight="1">
      <c r="A45" s="964" t="s">
        <v>526</v>
      </c>
      <c r="B45" s="964"/>
      <c r="C45" s="964"/>
      <c r="D45" s="964"/>
      <c r="E45" s="964"/>
      <c r="F45" s="964"/>
      <c r="G45" s="923"/>
      <c r="H45" s="924"/>
      <c r="I45" s="924"/>
      <c r="J45" s="925"/>
      <c r="K45" s="976"/>
      <c r="L45" s="92"/>
      <c r="M45" s="941" t="s">
        <v>527</v>
      </c>
      <c r="N45" s="936"/>
      <c r="O45" s="936"/>
      <c r="P45" s="936"/>
      <c r="Q45" s="936"/>
      <c r="R45" s="936"/>
      <c r="S45" s="937"/>
      <c r="T45" s="938"/>
      <c r="U45" s="939"/>
      <c r="V45" s="940"/>
      <c r="W45" s="88"/>
      <c r="X45" s="88"/>
      <c r="Y45" s="89"/>
    </row>
    <row r="46" spans="1:25" ht="15" customHeight="1">
      <c r="A46" s="941" t="s">
        <v>528</v>
      </c>
      <c r="B46" s="936"/>
      <c r="C46" s="936"/>
      <c r="D46" s="936"/>
      <c r="E46" s="936"/>
      <c r="F46" s="937"/>
      <c r="G46" s="923"/>
      <c r="H46" s="924"/>
      <c r="I46" s="924"/>
      <c r="J46" s="925"/>
      <c r="K46" s="976"/>
      <c r="L46" s="92"/>
      <c r="M46" s="954" t="s">
        <v>529</v>
      </c>
      <c r="N46" s="955"/>
      <c r="O46" s="955"/>
      <c r="P46" s="955"/>
      <c r="Q46" s="955"/>
      <c r="R46" s="955"/>
      <c r="S46" s="956"/>
      <c r="T46" s="938"/>
      <c r="U46" s="939"/>
      <c r="V46" s="940"/>
      <c r="W46" s="88"/>
      <c r="X46" s="88"/>
      <c r="Y46" s="89"/>
    </row>
    <row r="47" spans="1:25" ht="15" customHeight="1" thickBot="1">
      <c r="A47" s="960" t="s">
        <v>530</v>
      </c>
      <c r="B47" s="960"/>
      <c r="C47" s="960"/>
      <c r="D47" s="960"/>
      <c r="E47" s="960"/>
      <c r="F47" s="960"/>
      <c r="G47" s="961"/>
      <c r="H47" s="962"/>
      <c r="I47" s="962"/>
      <c r="J47" s="963"/>
      <c r="K47" s="976"/>
      <c r="L47" s="92"/>
      <c r="M47" s="964" t="s">
        <v>531</v>
      </c>
      <c r="N47" s="964"/>
      <c r="O47" s="964"/>
      <c r="P47" s="964"/>
      <c r="Q47" s="964"/>
      <c r="R47" s="964"/>
      <c r="S47" s="964"/>
      <c r="T47" s="938"/>
      <c r="U47" s="939"/>
      <c r="V47" s="940"/>
      <c r="W47" s="88"/>
      <c r="X47" s="88"/>
      <c r="Y47" s="89"/>
    </row>
    <row r="48" spans="1:25" ht="15" customHeight="1" thickBot="1">
      <c r="A48" s="965" t="s">
        <v>532</v>
      </c>
      <c r="B48" s="966"/>
      <c r="C48" s="966"/>
      <c r="D48" s="966"/>
      <c r="E48" s="966"/>
      <c r="F48" s="966"/>
      <c r="G48" s="966"/>
      <c r="H48" s="966"/>
      <c r="I48" s="966"/>
      <c r="J48" s="966"/>
      <c r="K48" s="967"/>
      <c r="L48" s="92"/>
      <c r="M48" s="968" t="s">
        <v>533</v>
      </c>
      <c r="N48" s="969"/>
      <c r="O48" s="969"/>
      <c r="P48" s="969"/>
      <c r="Q48" s="969"/>
      <c r="R48" s="969"/>
      <c r="S48" s="970"/>
      <c r="T48" s="946"/>
      <c r="U48" s="947"/>
      <c r="V48" s="948"/>
      <c r="W48" s="14"/>
      <c r="X48" s="15"/>
      <c r="Y48" s="111"/>
    </row>
    <row r="49" spans="1:28" ht="15" customHeight="1" thickBot="1">
      <c r="A49" s="971" t="s">
        <v>534</v>
      </c>
      <c r="B49" s="972"/>
      <c r="C49" s="972"/>
      <c r="D49" s="972"/>
      <c r="E49" s="972"/>
      <c r="F49" s="972"/>
      <c r="G49" s="973"/>
      <c r="H49" s="974"/>
      <c r="I49" s="974"/>
      <c r="J49" s="975"/>
      <c r="K49" s="976"/>
      <c r="L49" s="92"/>
      <c r="M49" s="965" t="s">
        <v>535</v>
      </c>
      <c r="N49" s="966"/>
      <c r="O49" s="966"/>
      <c r="P49" s="966"/>
      <c r="Q49" s="966"/>
      <c r="R49" s="966"/>
      <c r="S49" s="966"/>
      <c r="T49" s="966"/>
      <c r="U49" s="966"/>
      <c r="V49" s="966"/>
      <c r="W49" s="966"/>
      <c r="X49" s="966"/>
      <c r="Y49" s="967"/>
      <c r="Z49" s="353"/>
      <c r="AA49" s="353"/>
      <c r="AB49" s="353"/>
    </row>
    <row r="50" spans="1:28" ht="15" customHeight="1">
      <c r="A50" s="97"/>
      <c r="B50" s="936" t="s">
        <v>536</v>
      </c>
      <c r="C50" s="936"/>
      <c r="D50" s="936"/>
      <c r="E50" s="936"/>
      <c r="F50" s="936"/>
      <c r="G50" s="923"/>
      <c r="H50" s="924"/>
      <c r="I50" s="924"/>
      <c r="J50" s="925"/>
      <c r="K50" s="976"/>
      <c r="L50" s="92"/>
      <c r="M50" s="926" t="s">
        <v>537</v>
      </c>
      <c r="N50" s="927"/>
      <c r="O50" s="927"/>
      <c r="P50" s="927"/>
      <c r="Q50" s="927"/>
      <c r="R50" s="928"/>
      <c r="S50" s="957"/>
      <c r="T50" s="958"/>
      <c r="U50" s="958"/>
      <c r="V50" s="958"/>
      <c r="W50" s="958"/>
      <c r="X50" s="959"/>
      <c r="Y50" s="98"/>
      <c r="Z50" s="353"/>
      <c r="AA50" s="353"/>
      <c r="AB50" s="353"/>
    </row>
    <row r="51" spans="1:28" ht="15" customHeight="1" thickBot="1">
      <c r="A51" s="97"/>
      <c r="B51" s="936" t="s">
        <v>538</v>
      </c>
      <c r="C51" s="936"/>
      <c r="D51" s="936"/>
      <c r="E51" s="936"/>
      <c r="F51" s="936"/>
      <c r="G51" s="1128"/>
      <c r="H51" s="1129"/>
      <c r="I51" s="1129"/>
      <c r="J51" s="1130"/>
      <c r="K51" s="976"/>
      <c r="L51" s="92"/>
      <c r="M51" s="22"/>
      <c r="N51" s="936" t="s">
        <v>539</v>
      </c>
      <c r="O51" s="936"/>
      <c r="P51" s="936"/>
      <c r="Q51" s="936"/>
      <c r="R51" s="937"/>
      <c r="S51" s="1139"/>
      <c r="T51" s="1140"/>
      <c r="U51" s="1140"/>
      <c r="V51" s="1141"/>
      <c r="W51" s="99"/>
      <c r="X51" s="88"/>
      <c r="Y51" s="89"/>
      <c r="Z51" s="353"/>
      <c r="AA51" s="353"/>
      <c r="AB51" s="353"/>
    </row>
    <row r="52" spans="1:28" ht="15" customHeight="1" thickBot="1">
      <c r="A52" s="932" t="s">
        <v>540</v>
      </c>
      <c r="B52" s="933"/>
      <c r="C52" s="933"/>
      <c r="D52" s="933"/>
      <c r="E52" s="933"/>
      <c r="F52" s="933"/>
      <c r="G52" s="933"/>
      <c r="H52" s="933"/>
      <c r="I52" s="100"/>
      <c r="J52" s="100"/>
      <c r="K52" s="101"/>
      <c r="L52" s="92"/>
      <c r="M52" s="22"/>
      <c r="N52" s="936" t="s">
        <v>541</v>
      </c>
      <c r="O52" s="936"/>
      <c r="P52" s="936"/>
      <c r="Q52" s="936"/>
      <c r="R52" s="937"/>
      <c r="S52" s="938"/>
      <c r="T52" s="939"/>
      <c r="U52" s="939"/>
      <c r="V52" s="940"/>
      <c r="W52" s="99"/>
      <c r="X52" s="88"/>
      <c r="Y52" s="89"/>
      <c r="Z52" s="931"/>
      <c r="AA52" s="917"/>
      <c r="AB52" s="917"/>
    </row>
    <row r="53" spans="1:28" ht="15" customHeight="1">
      <c r="A53" s="934"/>
      <c r="B53" s="935"/>
      <c r="C53" s="935"/>
      <c r="D53" s="935"/>
      <c r="E53" s="935"/>
      <c r="F53" s="935"/>
      <c r="G53" s="935"/>
      <c r="H53" s="935"/>
      <c r="I53" s="949"/>
      <c r="J53" s="950"/>
      <c r="K53" s="101"/>
      <c r="L53" s="92"/>
      <c r="M53" s="941" t="s">
        <v>542</v>
      </c>
      <c r="N53" s="936"/>
      <c r="O53" s="936"/>
      <c r="P53" s="936"/>
      <c r="Q53" s="936"/>
      <c r="R53" s="937"/>
      <c r="S53" s="938"/>
      <c r="T53" s="939"/>
      <c r="U53" s="939"/>
      <c r="V53" s="940"/>
      <c r="W53" s="99"/>
      <c r="X53" s="88"/>
      <c r="Y53" s="89"/>
      <c r="Z53" s="931"/>
      <c r="AA53" s="917"/>
      <c r="AB53" s="917"/>
    </row>
    <row r="54" spans="1:28" ht="15" customHeight="1" thickBot="1">
      <c r="A54" s="18"/>
      <c r="B54" s="19"/>
      <c r="C54" s="19"/>
      <c r="D54" s="19"/>
      <c r="E54" s="942" t="s">
        <v>543</v>
      </c>
      <c r="F54" s="942"/>
      <c r="G54" s="942"/>
      <c r="H54" s="943"/>
      <c r="I54" s="944"/>
      <c r="J54" s="945"/>
      <c r="K54" s="102"/>
      <c r="L54" s="92"/>
      <c r="M54" s="22"/>
      <c r="N54" s="936" t="s">
        <v>544</v>
      </c>
      <c r="O54" s="936"/>
      <c r="P54" s="936"/>
      <c r="Q54" s="936"/>
      <c r="R54" s="937"/>
      <c r="S54" s="946"/>
      <c r="T54" s="947"/>
      <c r="U54" s="947"/>
      <c r="V54" s="948"/>
      <c r="W54" s="103"/>
      <c r="X54" s="104"/>
      <c r="Y54" s="105"/>
      <c r="Z54" s="353"/>
      <c r="AA54" s="353"/>
      <c r="AB54" s="353"/>
    </row>
    <row r="55" spans="1:28" ht="1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353"/>
      <c r="AA55" s="353"/>
      <c r="AB55" s="353"/>
    </row>
    <row r="56" spans="1:28" s="2" customFormat="1" ht="15" customHeight="1" thickBot="1">
      <c r="A56" s="922" t="s">
        <v>545</v>
      </c>
      <c r="B56" s="922"/>
      <c r="C56" s="922"/>
      <c r="D56" s="922"/>
      <c r="E56" s="922"/>
      <c r="F56" s="922"/>
      <c r="G56" s="922"/>
      <c r="H56" s="922"/>
      <c r="I56" s="922"/>
      <c r="J56" s="922"/>
      <c r="K56" s="922"/>
      <c r="L56" s="922"/>
      <c r="M56" s="922"/>
      <c r="N56" s="922"/>
      <c r="O56" s="922"/>
      <c r="P56" s="922"/>
      <c r="Q56" s="922"/>
      <c r="R56" s="922"/>
      <c r="S56" s="922"/>
      <c r="T56" s="922"/>
      <c r="U56" s="922"/>
      <c r="V56" s="922"/>
      <c r="W56" s="344" t="s">
        <v>50</v>
      </c>
      <c r="X56" s="344" t="s">
        <v>51</v>
      </c>
      <c r="Y56" s="344" t="s">
        <v>546</v>
      </c>
    </row>
    <row r="57" spans="1:28" s="2" customFormat="1" ht="15" customHeight="1">
      <c r="A57" s="1196" t="s">
        <v>547</v>
      </c>
      <c r="B57" s="1197" t="s">
        <v>548</v>
      </c>
      <c r="C57" s="1197"/>
      <c r="D57" s="1197"/>
      <c r="E57" s="1197"/>
      <c r="F57" s="1197"/>
      <c r="G57" s="1197"/>
      <c r="H57" s="1197"/>
      <c r="I57" s="1197"/>
      <c r="J57" s="1197"/>
      <c r="K57" s="1197"/>
      <c r="L57" s="1197"/>
      <c r="M57" s="1197"/>
      <c r="N57" s="1197"/>
      <c r="O57" s="1197"/>
      <c r="P57" s="1197"/>
      <c r="Q57" s="1197"/>
      <c r="R57" s="1197"/>
      <c r="S57" s="1197"/>
      <c r="T57" s="1197"/>
      <c r="U57" s="1197"/>
      <c r="V57" s="1198"/>
      <c r="W57" s="929"/>
      <c r="X57" s="910"/>
      <c r="Y57" s="913"/>
    </row>
    <row r="58" spans="1:28" s="2" customFormat="1" ht="15" customHeight="1">
      <c r="A58" s="1199"/>
      <c r="B58" s="1218"/>
      <c r="C58" s="1218"/>
      <c r="D58" s="1218"/>
      <c r="E58" s="1218"/>
      <c r="F58" s="1218"/>
      <c r="G58" s="1218"/>
      <c r="H58" s="1218"/>
      <c r="I58" s="1218"/>
      <c r="J58" s="1218"/>
      <c r="K58" s="1218"/>
      <c r="L58" s="1218"/>
      <c r="M58" s="1218"/>
      <c r="N58" s="1218"/>
      <c r="O58" s="1218"/>
      <c r="P58" s="1218"/>
      <c r="Q58" s="1218"/>
      <c r="R58" s="1218"/>
      <c r="S58" s="1218"/>
      <c r="T58" s="1218"/>
      <c r="U58" s="1218"/>
      <c r="V58" s="988"/>
      <c r="W58" s="930"/>
      <c r="X58" s="911"/>
      <c r="Y58" s="914"/>
    </row>
    <row r="59" spans="1:28" s="2" customFormat="1" ht="15" customHeight="1">
      <c r="A59" s="1199"/>
      <c r="B59" s="1218"/>
      <c r="C59" s="1218"/>
      <c r="D59" s="1218"/>
      <c r="E59" s="1218"/>
      <c r="F59" s="1218"/>
      <c r="G59" s="1218"/>
      <c r="H59" s="1218"/>
      <c r="I59" s="1218"/>
      <c r="J59" s="1218"/>
      <c r="K59" s="1218"/>
      <c r="L59" s="1218"/>
      <c r="M59" s="1218"/>
      <c r="N59" s="1218"/>
      <c r="O59" s="1218"/>
      <c r="P59" s="1218"/>
      <c r="Q59" s="1218"/>
      <c r="R59" s="1218"/>
      <c r="S59" s="1218"/>
      <c r="T59" s="1218"/>
      <c r="U59" s="1218"/>
      <c r="V59" s="988"/>
      <c r="W59" s="930"/>
      <c r="X59" s="911"/>
      <c r="Y59" s="914"/>
    </row>
    <row r="60" spans="1:28" s="2" customFormat="1" ht="15" customHeight="1">
      <c r="A60" s="1199"/>
      <c r="B60" s="1200" t="s">
        <v>549</v>
      </c>
      <c r="C60" s="1200"/>
      <c r="D60" s="1200"/>
      <c r="E60" s="1200"/>
      <c r="F60" s="1200"/>
      <c r="G60" s="1200"/>
      <c r="H60" s="1200"/>
      <c r="I60" s="1200"/>
      <c r="J60" s="1200"/>
      <c r="K60" s="1200"/>
      <c r="L60" s="1200"/>
      <c r="M60" s="1200"/>
      <c r="N60" s="1200"/>
      <c r="O60" s="1200"/>
      <c r="P60" s="1200"/>
      <c r="Q60" s="1200"/>
      <c r="R60" s="1200"/>
      <c r="S60" s="1200"/>
      <c r="T60" s="1200"/>
      <c r="U60" s="1200"/>
      <c r="V60" s="916"/>
      <c r="W60" s="930"/>
      <c r="X60" s="911"/>
      <c r="Y60" s="914"/>
    </row>
    <row r="61" spans="1:28" s="2" customFormat="1" ht="15" customHeight="1">
      <c r="A61" s="1199"/>
      <c r="B61" s="1200"/>
      <c r="C61" s="1200"/>
      <c r="D61" s="1200"/>
      <c r="E61" s="1200"/>
      <c r="F61" s="1200"/>
      <c r="G61" s="1200"/>
      <c r="H61" s="1200"/>
      <c r="I61" s="1200"/>
      <c r="J61" s="1200"/>
      <c r="K61" s="1200"/>
      <c r="L61" s="1200"/>
      <c r="M61" s="1200"/>
      <c r="N61" s="1200"/>
      <c r="O61" s="1200"/>
      <c r="P61" s="1200"/>
      <c r="Q61" s="1200"/>
      <c r="R61" s="1200"/>
      <c r="S61" s="1200"/>
      <c r="T61" s="1200"/>
      <c r="U61" s="1200"/>
      <c r="V61" s="916"/>
      <c r="W61" s="930"/>
      <c r="X61" s="911"/>
      <c r="Y61" s="914"/>
    </row>
    <row r="62" spans="1:28" s="2" customFormat="1" ht="15" customHeight="1">
      <c r="A62" s="1199"/>
      <c r="B62" s="1200" t="s">
        <v>550</v>
      </c>
      <c r="C62" s="1200"/>
      <c r="D62" s="1200"/>
      <c r="E62" s="1200"/>
      <c r="F62" s="1200"/>
      <c r="G62" s="1200"/>
      <c r="H62" s="1200"/>
      <c r="I62" s="1200"/>
      <c r="J62" s="1200"/>
      <c r="K62" s="1200"/>
      <c r="L62" s="1200"/>
      <c r="M62" s="1200"/>
      <c r="N62" s="1200"/>
      <c r="O62" s="1200"/>
      <c r="P62" s="1200"/>
      <c r="Q62" s="1200"/>
      <c r="R62" s="1200"/>
      <c r="S62" s="1200"/>
      <c r="T62" s="1200"/>
      <c r="U62" s="1200"/>
      <c r="V62" s="916"/>
      <c r="W62" s="930"/>
      <c r="X62" s="911"/>
      <c r="Y62" s="914"/>
    </row>
    <row r="63" spans="1:28" s="2" customFormat="1" ht="15" customHeight="1">
      <c r="A63" s="1199"/>
      <c r="B63" s="1200"/>
      <c r="C63" s="1200"/>
      <c r="D63" s="1200"/>
      <c r="E63" s="1200"/>
      <c r="F63" s="1200"/>
      <c r="G63" s="1200"/>
      <c r="H63" s="1200"/>
      <c r="I63" s="1200"/>
      <c r="J63" s="1200"/>
      <c r="K63" s="1200"/>
      <c r="L63" s="1200"/>
      <c r="M63" s="1200"/>
      <c r="N63" s="1200"/>
      <c r="O63" s="1200"/>
      <c r="P63" s="1200"/>
      <c r="Q63" s="1200"/>
      <c r="R63" s="1200"/>
      <c r="S63" s="1200"/>
      <c r="T63" s="1200"/>
      <c r="U63" s="1200"/>
      <c r="V63" s="916"/>
      <c r="W63" s="930"/>
      <c r="X63" s="911"/>
      <c r="Y63" s="914"/>
    </row>
    <row r="64" spans="1:28" s="2" customFormat="1" ht="15" customHeight="1" thickBot="1">
      <c r="A64" s="1201"/>
      <c r="B64" s="1202" t="s">
        <v>551</v>
      </c>
      <c r="C64" s="1202"/>
      <c r="D64" s="1202"/>
      <c r="E64" s="1202"/>
      <c r="F64" s="1202"/>
      <c r="G64" s="1202"/>
      <c r="H64" s="1202"/>
      <c r="I64" s="1202"/>
      <c r="J64" s="1202"/>
      <c r="K64" s="1202"/>
      <c r="L64" s="1202"/>
      <c r="M64" s="1202"/>
      <c r="N64" s="1202"/>
      <c r="O64" s="1202"/>
      <c r="P64" s="1202"/>
      <c r="Q64" s="1202"/>
      <c r="R64" s="1202"/>
      <c r="S64" s="1202"/>
      <c r="T64" s="1202"/>
      <c r="U64" s="1202"/>
      <c r="V64" s="1203"/>
      <c r="W64" s="930"/>
      <c r="X64" s="911"/>
      <c r="Y64" s="914"/>
    </row>
    <row r="65" spans="1:25" s="2" customFormat="1" ht="15" customHeight="1">
      <c r="A65" s="1196" t="s">
        <v>552</v>
      </c>
      <c r="B65" s="1204" t="s">
        <v>553</v>
      </c>
      <c r="C65" s="1204"/>
      <c r="D65" s="1204"/>
      <c r="E65" s="1204"/>
      <c r="F65" s="1204"/>
      <c r="G65" s="1204"/>
      <c r="H65" s="1204"/>
      <c r="I65" s="1204"/>
      <c r="J65" s="1204"/>
      <c r="K65" s="1204"/>
      <c r="L65" s="1204"/>
      <c r="M65" s="1204"/>
      <c r="N65" s="1204"/>
      <c r="O65" s="1204"/>
      <c r="P65" s="1204"/>
      <c r="Q65" s="1204"/>
      <c r="R65" s="1204"/>
      <c r="S65" s="1204"/>
      <c r="T65" s="1204"/>
      <c r="U65" s="1204"/>
      <c r="V65" s="1205"/>
      <c r="W65" s="929"/>
      <c r="X65" s="910"/>
      <c r="Y65" s="920"/>
    </row>
    <row r="66" spans="1:25" s="2" customFormat="1" ht="15" customHeight="1">
      <c r="A66" s="1199"/>
      <c r="B66" s="1206" t="s">
        <v>554</v>
      </c>
      <c r="C66" s="1206"/>
      <c r="D66" s="1206"/>
      <c r="E66" s="1206"/>
      <c r="F66" s="1206"/>
      <c r="G66" s="1206"/>
      <c r="H66" s="1206"/>
      <c r="I66" s="1206"/>
      <c r="J66" s="1206"/>
      <c r="K66" s="1206"/>
      <c r="L66" s="1206"/>
      <c r="M66" s="1206"/>
      <c r="N66" s="1206"/>
      <c r="O66" s="1206"/>
      <c r="P66" s="1206"/>
      <c r="Q66" s="1206"/>
      <c r="R66" s="1206"/>
      <c r="S66" s="1206"/>
      <c r="T66" s="1206"/>
      <c r="U66" s="1206"/>
      <c r="V66" s="953"/>
      <c r="W66" s="930"/>
      <c r="X66" s="911"/>
      <c r="Y66" s="921"/>
    </row>
    <row r="67" spans="1:25" s="2" customFormat="1" ht="15" customHeight="1">
      <c r="A67" s="1199"/>
      <c r="B67" s="1207" t="s">
        <v>555</v>
      </c>
      <c r="C67" s="1208"/>
      <c r="D67" s="1208"/>
      <c r="E67" s="1208"/>
      <c r="F67" s="1208"/>
      <c r="G67" s="1208"/>
      <c r="H67" s="1208"/>
      <c r="I67" s="1208"/>
      <c r="J67" s="1208"/>
      <c r="K67" s="1209"/>
      <c r="L67" s="1209"/>
      <c r="M67" s="1209"/>
      <c r="N67" s="1209"/>
      <c r="O67" s="1209"/>
      <c r="P67" s="1209"/>
      <c r="Q67" s="1209"/>
      <c r="R67" s="1209"/>
      <c r="S67" s="1209"/>
      <c r="T67" s="1210"/>
      <c r="U67" s="1210"/>
      <c r="V67" s="351"/>
      <c r="W67" s="930"/>
      <c r="X67" s="911"/>
      <c r="Y67" s="921"/>
    </row>
    <row r="68" spans="1:25" s="2" customFormat="1" ht="15" customHeight="1">
      <c r="A68" s="1199"/>
      <c r="B68" s="1207" t="s">
        <v>556</v>
      </c>
      <c r="C68" s="1208"/>
      <c r="D68" s="1208"/>
      <c r="E68" s="1208"/>
      <c r="F68" s="1208"/>
      <c r="G68" s="1208"/>
      <c r="H68" s="1208"/>
      <c r="I68" s="1208"/>
      <c r="J68" s="1208"/>
      <c r="K68" s="1209"/>
      <c r="L68" s="1209"/>
      <c r="M68" s="1209"/>
      <c r="N68" s="1209"/>
      <c r="O68" s="1209"/>
      <c r="P68" s="1209"/>
      <c r="Q68" s="1209"/>
      <c r="R68" s="1209"/>
      <c r="S68" s="1209"/>
      <c r="T68" s="1210"/>
      <c r="U68" s="1210"/>
      <c r="V68" s="351"/>
      <c r="W68" s="930"/>
      <c r="X68" s="911"/>
      <c r="Y68" s="921"/>
    </row>
    <row r="69" spans="1:25" s="2" customFormat="1" ht="15" customHeight="1">
      <c r="A69" s="1199"/>
      <c r="B69" s="1207" t="s">
        <v>557</v>
      </c>
      <c r="C69" s="1208"/>
      <c r="D69" s="1208"/>
      <c r="E69" s="1208"/>
      <c r="F69" s="1208"/>
      <c r="G69" s="1208"/>
      <c r="H69" s="1208"/>
      <c r="I69" s="1208"/>
      <c r="J69" s="1208"/>
      <c r="K69" s="1209"/>
      <c r="L69" s="1209"/>
      <c r="M69" s="1209"/>
      <c r="N69" s="1209"/>
      <c r="O69" s="1209"/>
      <c r="P69" s="1209"/>
      <c r="Q69" s="1209"/>
      <c r="R69" s="1209"/>
      <c r="S69" s="1209"/>
      <c r="T69" s="1210"/>
      <c r="U69" s="1210"/>
      <c r="V69" s="351"/>
      <c r="W69" s="930"/>
      <c r="X69" s="911"/>
      <c r="Y69" s="921"/>
    </row>
    <row r="70" spans="1:25" s="2" customFormat="1" ht="15" customHeight="1">
      <c r="A70" s="1199"/>
      <c r="B70" s="1207" t="s">
        <v>558</v>
      </c>
      <c r="C70" s="1208"/>
      <c r="D70" s="1208"/>
      <c r="E70" s="1208"/>
      <c r="F70" s="1208"/>
      <c r="G70" s="1208"/>
      <c r="H70" s="1208"/>
      <c r="I70" s="1208"/>
      <c r="J70" s="1208"/>
      <c r="K70" s="1209"/>
      <c r="L70" s="1209"/>
      <c r="M70" s="1209"/>
      <c r="N70" s="1209"/>
      <c r="O70" s="1209"/>
      <c r="P70" s="1209"/>
      <c r="Q70" s="1209"/>
      <c r="R70" s="1209"/>
      <c r="S70" s="1209"/>
      <c r="T70" s="1210"/>
      <c r="U70" s="1210"/>
      <c r="V70" s="351"/>
      <c r="W70" s="930"/>
      <c r="X70" s="911"/>
      <c r="Y70" s="921"/>
    </row>
    <row r="71" spans="1:25" s="2" customFormat="1" ht="15" customHeight="1">
      <c r="A71" s="1201"/>
      <c r="B71" s="1211" t="s">
        <v>559</v>
      </c>
      <c r="C71" s="1212"/>
      <c r="D71" s="1212"/>
      <c r="E71" s="1212"/>
      <c r="F71" s="1212"/>
      <c r="G71" s="1212"/>
      <c r="H71" s="1212"/>
      <c r="I71" s="1212"/>
      <c r="J71" s="1212"/>
      <c r="K71" s="1213"/>
      <c r="L71" s="1213"/>
      <c r="M71" s="1213"/>
      <c r="N71" s="1213"/>
      <c r="O71" s="1213"/>
      <c r="P71" s="1213"/>
      <c r="Q71" s="1213"/>
      <c r="R71" s="1213"/>
      <c r="S71" s="1213"/>
      <c r="T71" s="1214"/>
      <c r="U71" s="1214"/>
      <c r="V71" s="1215"/>
      <c r="W71" s="930"/>
      <c r="X71" s="911"/>
      <c r="Y71" s="921"/>
    </row>
    <row r="72" spans="1:25" s="2" customFormat="1" ht="15" customHeight="1" thickBot="1">
      <c r="A72" s="922" t="s">
        <v>560</v>
      </c>
      <c r="B72" s="922"/>
      <c r="C72" s="922"/>
      <c r="D72" s="922"/>
      <c r="E72" s="922"/>
      <c r="F72" s="922"/>
      <c r="G72" s="922"/>
      <c r="H72" s="922"/>
      <c r="I72" s="922"/>
      <c r="J72" s="922"/>
      <c r="K72" s="922"/>
      <c r="L72" s="922"/>
      <c r="M72" s="922"/>
      <c r="N72" s="922"/>
      <c r="O72" s="922"/>
      <c r="P72" s="922"/>
      <c r="Q72" s="922"/>
      <c r="R72" s="922"/>
      <c r="S72" s="922"/>
      <c r="T72" s="922"/>
      <c r="U72" s="922"/>
      <c r="V72" s="922"/>
      <c r="W72" s="344" t="s">
        <v>50</v>
      </c>
      <c r="X72" s="344" t="s">
        <v>51</v>
      </c>
      <c r="Y72" s="344" t="s">
        <v>546</v>
      </c>
    </row>
    <row r="73" spans="1:25" s="2" customFormat="1" ht="15" customHeight="1">
      <c r="A73" s="1217" t="s">
        <v>561</v>
      </c>
      <c r="B73" s="1197" t="s">
        <v>562</v>
      </c>
      <c r="C73" s="1197"/>
      <c r="D73" s="1197"/>
      <c r="E73" s="1197"/>
      <c r="F73" s="1197"/>
      <c r="G73" s="1197"/>
      <c r="H73" s="1197"/>
      <c r="I73" s="1197"/>
      <c r="J73" s="1197"/>
      <c r="K73" s="1197"/>
      <c r="L73" s="1197"/>
      <c r="M73" s="1197"/>
      <c r="N73" s="1197"/>
      <c r="O73" s="1197"/>
      <c r="P73" s="1197"/>
      <c r="Q73" s="1197"/>
      <c r="R73" s="1197"/>
      <c r="S73" s="1197"/>
      <c r="T73" s="1197"/>
      <c r="U73" s="1197"/>
      <c r="V73" s="1198"/>
      <c r="W73" s="929"/>
      <c r="X73" s="1145"/>
      <c r="Y73" s="913"/>
    </row>
    <row r="74" spans="1:25" s="2" customFormat="1" ht="15" customHeight="1">
      <c r="A74" s="1216"/>
      <c r="B74" s="1218"/>
      <c r="C74" s="1218"/>
      <c r="D74" s="1218"/>
      <c r="E74" s="1218"/>
      <c r="F74" s="1218"/>
      <c r="G74" s="1218"/>
      <c r="H74" s="1218"/>
      <c r="I74" s="1218"/>
      <c r="J74" s="1218"/>
      <c r="K74" s="1218"/>
      <c r="L74" s="1218"/>
      <c r="M74" s="1218"/>
      <c r="N74" s="1218"/>
      <c r="O74" s="1218"/>
      <c r="P74" s="1218"/>
      <c r="Q74" s="1218"/>
      <c r="R74" s="1218"/>
      <c r="S74" s="1218"/>
      <c r="T74" s="1218"/>
      <c r="U74" s="1218"/>
      <c r="V74" s="988"/>
      <c r="W74" s="930"/>
      <c r="X74" s="1146"/>
      <c r="Y74" s="914"/>
    </row>
    <row r="75" spans="1:25" s="2" customFormat="1" ht="15" customHeight="1">
      <c r="A75" s="1216"/>
      <c r="B75" s="1218"/>
      <c r="C75" s="1218"/>
      <c r="D75" s="1218"/>
      <c r="E75" s="1218"/>
      <c r="F75" s="1218"/>
      <c r="G75" s="1218"/>
      <c r="H75" s="1218"/>
      <c r="I75" s="1218"/>
      <c r="J75" s="1218"/>
      <c r="K75" s="1218"/>
      <c r="L75" s="1218"/>
      <c r="M75" s="1218"/>
      <c r="N75" s="1218"/>
      <c r="O75" s="1218"/>
      <c r="P75" s="1218"/>
      <c r="Q75" s="1218"/>
      <c r="R75" s="1218"/>
      <c r="S75" s="1218"/>
      <c r="T75" s="1218"/>
      <c r="U75" s="1218"/>
      <c r="V75" s="988"/>
      <c r="W75" s="930"/>
      <c r="X75" s="1146"/>
      <c r="Y75" s="914"/>
    </row>
    <row r="76" spans="1:25" s="2" customFormat="1" ht="15" customHeight="1" thickBot="1">
      <c r="A76" s="1219"/>
      <c r="B76" s="1220" t="s">
        <v>563</v>
      </c>
      <c r="C76" s="1220"/>
      <c r="D76" s="1220"/>
      <c r="E76" s="1220"/>
      <c r="F76" s="1220" t="s">
        <v>564</v>
      </c>
      <c r="G76" s="1220"/>
      <c r="H76" s="1220"/>
      <c r="I76" s="1220"/>
      <c r="J76" s="1220" t="s">
        <v>565</v>
      </c>
      <c r="K76" s="1220"/>
      <c r="L76" s="1220"/>
      <c r="M76" s="1220"/>
      <c r="N76" s="1194" t="s">
        <v>566</v>
      </c>
      <c r="O76" s="1194"/>
      <c r="P76" s="1194"/>
      <c r="Q76" s="1194"/>
      <c r="R76" s="1194" t="s">
        <v>567</v>
      </c>
      <c r="S76" s="1194"/>
      <c r="T76" s="1194"/>
      <c r="U76" s="1194"/>
      <c r="V76" s="1195"/>
      <c r="W76" s="930"/>
      <c r="X76" s="1146"/>
      <c r="Y76" s="914"/>
    </row>
    <row r="77" spans="1:25" s="2" customFormat="1" ht="15" customHeight="1">
      <c r="A77" s="1216" t="s">
        <v>568</v>
      </c>
      <c r="B77" s="1200" t="s">
        <v>569</v>
      </c>
      <c r="C77" s="1200"/>
      <c r="D77" s="1200"/>
      <c r="E77" s="1200"/>
      <c r="F77" s="1200"/>
      <c r="G77" s="1200"/>
      <c r="H77" s="1200"/>
      <c r="I77" s="1200"/>
      <c r="J77" s="1200"/>
      <c r="K77" s="1200"/>
      <c r="L77" s="1200"/>
      <c r="M77" s="1200"/>
      <c r="N77" s="1200"/>
      <c r="O77" s="1200"/>
      <c r="P77" s="1200"/>
      <c r="Q77" s="1200"/>
      <c r="R77" s="1200"/>
      <c r="S77" s="1200"/>
      <c r="T77" s="1200"/>
      <c r="U77" s="1200"/>
      <c r="V77" s="916"/>
      <c r="W77" s="929"/>
      <c r="X77" s="910"/>
      <c r="Y77" s="920"/>
    </row>
    <row r="78" spans="1:25" s="2" customFormat="1" ht="15" customHeight="1">
      <c r="A78" s="1003"/>
      <c r="B78" s="915"/>
      <c r="C78" s="915"/>
      <c r="D78" s="915"/>
      <c r="E78" s="915"/>
      <c r="F78" s="915"/>
      <c r="G78" s="915"/>
      <c r="H78" s="915"/>
      <c r="I78" s="915"/>
      <c r="J78" s="915"/>
      <c r="K78" s="915"/>
      <c r="L78" s="915"/>
      <c r="M78" s="915"/>
      <c r="N78" s="915"/>
      <c r="O78" s="915"/>
      <c r="P78" s="915"/>
      <c r="Q78" s="915"/>
      <c r="R78" s="915"/>
      <c r="S78" s="915"/>
      <c r="T78" s="915"/>
      <c r="U78" s="915"/>
      <c r="V78" s="916"/>
      <c r="W78" s="930"/>
      <c r="X78" s="911"/>
      <c r="Y78" s="921"/>
    </row>
    <row r="79" spans="1:25" s="2" customFormat="1" ht="15" customHeight="1">
      <c r="A79" s="1003"/>
      <c r="B79" s="1002" t="s">
        <v>570</v>
      </c>
      <c r="C79" s="1002"/>
      <c r="D79" s="1002"/>
      <c r="E79" s="1002" t="s">
        <v>571</v>
      </c>
      <c r="F79" s="1002"/>
      <c r="G79" s="1002"/>
      <c r="H79" s="1002" t="s">
        <v>572</v>
      </c>
      <c r="I79" s="1002"/>
      <c r="J79" s="1002"/>
      <c r="K79" s="1002" t="s">
        <v>573</v>
      </c>
      <c r="L79" s="1002"/>
      <c r="M79" s="1002"/>
      <c r="N79" s="1002" t="s">
        <v>574</v>
      </c>
      <c r="O79" s="1002"/>
      <c r="P79" s="1002"/>
      <c r="Q79" s="330"/>
      <c r="R79" s="330"/>
      <c r="S79" s="330"/>
      <c r="T79" s="345"/>
      <c r="U79" s="345"/>
      <c r="V79" s="345"/>
      <c r="W79" s="930"/>
      <c r="X79" s="911"/>
      <c r="Y79" s="921"/>
    </row>
    <row r="80" spans="1:25" s="2" customFormat="1" ht="15" customHeight="1" thickBot="1">
      <c r="A80" s="1221" t="s">
        <v>575</v>
      </c>
      <c r="B80" s="1221"/>
      <c r="C80" s="1221"/>
      <c r="D80" s="1221"/>
      <c r="E80" s="1221"/>
      <c r="F80" s="1221"/>
      <c r="G80" s="1221"/>
      <c r="H80" s="1221"/>
      <c r="I80" s="1221"/>
      <c r="J80" s="1221"/>
      <c r="K80" s="1221"/>
      <c r="L80" s="1221"/>
      <c r="M80" s="1221"/>
      <c r="N80" s="1221"/>
      <c r="O80" s="1221"/>
      <c r="P80" s="1221"/>
      <c r="Q80" s="1221"/>
      <c r="R80" s="1221"/>
      <c r="S80" s="1221"/>
      <c r="T80" s="1221"/>
      <c r="U80" s="1221"/>
      <c r="V80" s="1221"/>
      <c r="W80" s="344" t="s">
        <v>50</v>
      </c>
      <c r="X80" s="344" t="s">
        <v>51</v>
      </c>
      <c r="Y80" s="344" t="s">
        <v>546</v>
      </c>
    </row>
    <row r="81" spans="1:26" ht="14.25" customHeight="1">
      <c r="A81" s="919" t="s">
        <v>576</v>
      </c>
      <c r="B81" s="951" t="s">
        <v>577</v>
      </c>
      <c r="C81" s="951"/>
      <c r="D81" s="951"/>
      <c r="E81" s="951"/>
      <c r="F81" s="951"/>
      <c r="G81" s="951"/>
      <c r="H81" s="951"/>
      <c r="I81" s="951"/>
      <c r="J81" s="951"/>
      <c r="K81" s="951"/>
      <c r="L81" s="951"/>
      <c r="M81" s="951"/>
      <c r="N81" s="951"/>
      <c r="O81" s="951"/>
      <c r="P81" s="951"/>
      <c r="Q81" s="951"/>
      <c r="R81" s="951"/>
      <c r="S81" s="951"/>
      <c r="T81" s="951"/>
      <c r="U81" s="951"/>
      <c r="V81" s="952"/>
      <c r="W81" s="929"/>
      <c r="X81" s="910"/>
      <c r="Y81" s="913"/>
      <c r="Z81" s="353"/>
    </row>
    <row r="82" spans="1:26" s="5" customFormat="1" ht="14.25" customHeight="1">
      <c r="A82" s="919"/>
      <c r="B82" s="951"/>
      <c r="C82" s="951"/>
      <c r="D82" s="951"/>
      <c r="E82" s="951"/>
      <c r="F82" s="951"/>
      <c r="G82" s="951"/>
      <c r="H82" s="951"/>
      <c r="I82" s="951"/>
      <c r="J82" s="951"/>
      <c r="K82" s="951"/>
      <c r="L82" s="951"/>
      <c r="M82" s="951"/>
      <c r="N82" s="951"/>
      <c r="O82" s="951"/>
      <c r="P82" s="951"/>
      <c r="Q82" s="951"/>
      <c r="R82" s="951"/>
      <c r="S82" s="951"/>
      <c r="T82" s="951"/>
      <c r="U82" s="951"/>
      <c r="V82" s="952"/>
      <c r="W82" s="930"/>
      <c r="X82" s="911"/>
      <c r="Y82" s="914"/>
    </row>
    <row r="83" spans="1:26" ht="14.25" customHeight="1">
      <c r="A83" s="919"/>
      <c r="B83" s="951"/>
      <c r="C83" s="951"/>
      <c r="D83" s="951"/>
      <c r="E83" s="951"/>
      <c r="F83" s="951"/>
      <c r="G83" s="951"/>
      <c r="H83" s="951"/>
      <c r="I83" s="951"/>
      <c r="J83" s="951"/>
      <c r="K83" s="951"/>
      <c r="L83" s="951"/>
      <c r="M83" s="951"/>
      <c r="N83" s="951"/>
      <c r="O83" s="951"/>
      <c r="P83" s="951"/>
      <c r="Q83" s="951"/>
      <c r="R83" s="951"/>
      <c r="S83" s="951"/>
      <c r="T83" s="951"/>
      <c r="U83" s="951"/>
      <c r="V83" s="952"/>
      <c r="W83" s="930"/>
      <c r="X83" s="911"/>
      <c r="Y83" s="914"/>
      <c r="Z83" s="353"/>
    </row>
    <row r="84" spans="1:26" s="2" customFormat="1" ht="15" customHeight="1">
      <c r="A84" s="919"/>
      <c r="B84" s="915" t="s">
        <v>578</v>
      </c>
      <c r="C84" s="915"/>
      <c r="D84" s="915"/>
      <c r="E84" s="915"/>
      <c r="F84" s="915"/>
      <c r="G84" s="915"/>
      <c r="H84" s="915"/>
      <c r="I84" s="915"/>
      <c r="J84" s="915"/>
      <c r="K84" s="915"/>
      <c r="L84" s="915"/>
      <c r="M84" s="915"/>
      <c r="N84" s="915"/>
      <c r="O84" s="915"/>
      <c r="P84" s="915"/>
      <c r="Q84" s="915"/>
      <c r="R84" s="915"/>
      <c r="S84" s="915"/>
      <c r="T84" s="915"/>
      <c r="U84" s="915"/>
      <c r="V84" s="916"/>
      <c r="W84" s="930"/>
      <c r="X84" s="911"/>
      <c r="Y84" s="914"/>
    </row>
    <row r="85" spans="1:26" ht="14.25" customHeight="1">
      <c r="A85" s="919"/>
      <c r="B85" s="915" t="s">
        <v>579</v>
      </c>
      <c r="C85" s="915"/>
      <c r="D85" s="915"/>
      <c r="E85" s="915"/>
      <c r="F85" s="915"/>
      <c r="G85" s="915"/>
      <c r="H85" s="915"/>
      <c r="I85" s="915"/>
      <c r="J85" s="915"/>
      <c r="K85" s="915"/>
      <c r="L85" s="915"/>
      <c r="M85" s="915"/>
      <c r="N85" s="915"/>
      <c r="O85" s="915"/>
      <c r="P85" s="915"/>
      <c r="Q85" s="915"/>
      <c r="R85" s="915"/>
      <c r="S85" s="915"/>
      <c r="T85" s="915"/>
      <c r="U85" s="915"/>
      <c r="V85" s="916"/>
      <c r="W85" s="930"/>
      <c r="X85" s="911"/>
      <c r="Y85" s="914"/>
      <c r="Z85" s="353"/>
    </row>
    <row r="86" spans="1:26" ht="14.25" customHeight="1">
      <c r="A86" s="919"/>
      <c r="B86" s="917" t="s">
        <v>580</v>
      </c>
      <c r="C86" s="917"/>
      <c r="D86" s="917"/>
      <c r="E86" s="917"/>
      <c r="F86" s="917"/>
      <c r="G86" s="917"/>
      <c r="H86" s="917"/>
      <c r="I86" s="917"/>
      <c r="J86" s="917"/>
      <c r="K86" s="917"/>
      <c r="L86" s="917"/>
      <c r="M86" s="917"/>
      <c r="N86" s="917"/>
      <c r="O86" s="917"/>
      <c r="P86" s="917"/>
      <c r="Q86" s="917"/>
      <c r="R86" s="917"/>
      <c r="S86" s="917"/>
      <c r="T86" s="917"/>
      <c r="U86" s="917"/>
      <c r="V86" s="918"/>
      <c r="W86" s="930"/>
      <c r="X86" s="911"/>
      <c r="Y86" s="914"/>
      <c r="Z86" s="353"/>
    </row>
    <row r="87" spans="1:26" ht="14.25" customHeight="1" thickBot="1">
      <c r="A87" s="919"/>
      <c r="B87" s="915" t="s">
        <v>581</v>
      </c>
      <c r="C87" s="915"/>
      <c r="D87" s="915"/>
      <c r="E87" s="915"/>
      <c r="F87" s="915"/>
      <c r="G87" s="915"/>
      <c r="H87" s="915"/>
      <c r="I87" s="915"/>
      <c r="J87" s="915"/>
      <c r="K87" s="915"/>
      <c r="L87" s="915"/>
      <c r="M87" s="915"/>
      <c r="N87" s="915"/>
      <c r="O87" s="915"/>
      <c r="P87" s="915"/>
      <c r="Q87" s="915"/>
      <c r="R87" s="915"/>
      <c r="S87" s="915"/>
      <c r="T87" s="915"/>
      <c r="U87" s="915"/>
      <c r="V87" s="916"/>
      <c r="W87" s="930"/>
      <c r="X87" s="911"/>
      <c r="Y87" s="914"/>
      <c r="Z87" s="353"/>
    </row>
    <row r="88" spans="1:26" ht="14.25" customHeight="1">
      <c r="A88" s="1196" t="s">
        <v>582</v>
      </c>
      <c r="B88" s="1222" t="s">
        <v>583</v>
      </c>
      <c r="C88" s="1222"/>
      <c r="D88" s="1222"/>
      <c r="E88" s="1222"/>
      <c r="F88" s="1222"/>
      <c r="G88" s="1222"/>
      <c r="H88" s="1222"/>
      <c r="I88" s="1222"/>
      <c r="J88" s="1222"/>
      <c r="K88" s="1222"/>
      <c r="L88" s="1222"/>
      <c r="M88" s="1222"/>
      <c r="N88" s="1222"/>
      <c r="O88" s="1222"/>
      <c r="P88" s="1222"/>
      <c r="Q88" s="1222"/>
      <c r="R88" s="1222"/>
      <c r="S88" s="1222"/>
      <c r="T88" s="1222"/>
      <c r="U88" s="1222"/>
      <c r="V88" s="1223"/>
      <c r="W88" s="929"/>
      <c r="X88" s="910"/>
      <c r="Y88" s="913"/>
      <c r="Z88" s="353"/>
    </row>
    <row r="89" spans="1:26" ht="14.25" customHeight="1">
      <c r="A89" s="1199"/>
      <c r="B89" s="1224"/>
      <c r="C89" s="1224"/>
      <c r="D89" s="1224"/>
      <c r="E89" s="1224"/>
      <c r="F89" s="1224"/>
      <c r="G89" s="1224"/>
      <c r="H89" s="1224"/>
      <c r="I89" s="1224"/>
      <c r="J89" s="1224"/>
      <c r="K89" s="1224"/>
      <c r="L89" s="1224"/>
      <c r="M89" s="1224"/>
      <c r="N89" s="1224"/>
      <c r="O89" s="1224"/>
      <c r="P89" s="1224"/>
      <c r="Q89" s="1224"/>
      <c r="R89" s="1224"/>
      <c r="S89" s="1224"/>
      <c r="T89" s="1224"/>
      <c r="U89" s="1224"/>
      <c r="V89" s="998"/>
      <c r="W89" s="930"/>
      <c r="X89" s="911"/>
      <c r="Y89" s="914"/>
      <c r="Z89" s="353"/>
    </row>
    <row r="90" spans="1:26" ht="14.25" customHeight="1">
      <c r="A90" s="1199"/>
      <c r="B90" s="1200" t="s">
        <v>584</v>
      </c>
      <c r="C90" s="1200"/>
      <c r="D90" s="1200"/>
      <c r="E90" s="1200"/>
      <c r="F90" s="1200"/>
      <c r="G90" s="1200"/>
      <c r="H90" s="1200"/>
      <c r="I90" s="1200"/>
      <c r="J90" s="1200"/>
      <c r="K90" s="1200"/>
      <c r="L90" s="1200"/>
      <c r="M90" s="1200"/>
      <c r="N90" s="1200"/>
      <c r="O90" s="1200"/>
      <c r="P90" s="1200"/>
      <c r="Q90" s="1200"/>
      <c r="R90" s="1200"/>
      <c r="S90" s="1200"/>
      <c r="T90" s="1200"/>
      <c r="U90" s="1200"/>
      <c r="V90" s="916"/>
      <c r="W90" s="930"/>
      <c r="X90" s="911"/>
      <c r="Y90" s="914"/>
      <c r="Z90" s="353"/>
    </row>
    <row r="91" spans="1:26" ht="14.25" customHeight="1">
      <c r="A91" s="1199"/>
      <c r="B91" s="1200" t="s">
        <v>585</v>
      </c>
      <c r="C91" s="1200"/>
      <c r="D91" s="1200"/>
      <c r="E91" s="1200"/>
      <c r="F91" s="1200"/>
      <c r="G91" s="1200"/>
      <c r="H91" s="1200"/>
      <c r="I91" s="1200"/>
      <c r="J91" s="1200"/>
      <c r="K91" s="1200"/>
      <c r="L91" s="1200"/>
      <c r="M91" s="1200"/>
      <c r="N91" s="1200"/>
      <c r="O91" s="1200"/>
      <c r="P91" s="1200"/>
      <c r="Q91" s="1200"/>
      <c r="R91" s="1200"/>
      <c r="S91" s="1200"/>
      <c r="T91" s="1200"/>
      <c r="U91" s="1200"/>
      <c r="V91" s="916"/>
      <c r="W91" s="930"/>
      <c r="X91" s="911"/>
      <c r="Y91" s="914"/>
      <c r="Z91" s="353"/>
    </row>
    <row r="92" spans="1:26" ht="14.25" customHeight="1">
      <c r="A92" s="1199"/>
      <c r="B92" s="1193" t="s">
        <v>586</v>
      </c>
      <c r="C92" s="1193"/>
      <c r="D92" s="1193"/>
      <c r="E92" s="1193"/>
      <c r="F92" s="1193"/>
      <c r="G92" s="1193"/>
      <c r="H92" s="1193"/>
      <c r="I92" s="1193"/>
      <c r="J92" s="1193"/>
      <c r="K92" s="1193"/>
      <c r="L92" s="1193"/>
      <c r="M92" s="1193"/>
      <c r="N92" s="1193"/>
      <c r="O92" s="1193"/>
      <c r="P92" s="1193"/>
      <c r="Q92" s="1193"/>
      <c r="R92" s="1193"/>
      <c r="S92" s="1193"/>
      <c r="T92" s="1193"/>
      <c r="U92" s="1193"/>
      <c r="V92" s="918"/>
      <c r="W92" s="930"/>
      <c r="X92" s="911"/>
      <c r="Y92" s="914"/>
      <c r="Z92" s="353"/>
    </row>
    <row r="93" spans="1:26" ht="14.25" customHeight="1">
      <c r="A93" s="1199"/>
      <c r="B93" s="1193" t="s">
        <v>587</v>
      </c>
      <c r="C93" s="1193"/>
      <c r="D93" s="1193"/>
      <c r="E93" s="1193"/>
      <c r="F93" s="1193"/>
      <c r="G93" s="1193"/>
      <c r="H93" s="1193"/>
      <c r="I93" s="1193"/>
      <c r="J93" s="1193"/>
      <c r="K93" s="1193"/>
      <c r="L93" s="1193"/>
      <c r="M93" s="1193"/>
      <c r="N93" s="1193"/>
      <c r="O93" s="1193"/>
      <c r="P93" s="1193"/>
      <c r="Q93" s="1193"/>
      <c r="R93" s="1193"/>
      <c r="S93" s="1193"/>
      <c r="T93" s="1193"/>
      <c r="U93" s="1193"/>
      <c r="V93" s="918"/>
      <c r="W93" s="930"/>
      <c r="X93" s="911"/>
      <c r="Y93" s="914"/>
      <c r="Z93" s="353"/>
    </row>
    <row r="94" spans="1:26" ht="14.25" customHeight="1" thickBot="1">
      <c r="A94" s="1201"/>
      <c r="B94" s="1202" t="s">
        <v>588</v>
      </c>
      <c r="C94" s="1202"/>
      <c r="D94" s="1202"/>
      <c r="E94" s="1202"/>
      <c r="F94" s="1202"/>
      <c r="G94" s="1202"/>
      <c r="H94" s="1202"/>
      <c r="I94" s="1202"/>
      <c r="J94" s="1202"/>
      <c r="K94" s="1202"/>
      <c r="L94" s="1202"/>
      <c r="M94" s="1202"/>
      <c r="N94" s="1202"/>
      <c r="O94" s="1202"/>
      <c r="P94" s="1202"/>
      <c r="Q94" s="1202"/>
      <c r="R94" s="1202"/>
      <c r="S94" s="1202"/>
      <c r="T94" s="1202"/>
      <c r="U94" s="1202"/>
      <c r="V94" s="1203"/>
      <c r="W94" s="930"/>
      <c r="X94" s="911"/>
      <c r="Y94" s="914"/>
      <c r="Z94" s="353"/>
    </row>
    <row r="95" spans="1:26" ht="14.25" customHeight="1">
      <c r="A95" s="919" t="s">
        <v>589</v>
      </c>
      <c r="B95" s="987" t="s">
        <v>590</v>
      </c>
      <c r="C95" s="987"/>
      <c r="D95" s="987"/>
      <c r="E95" s="987"/>
      <c r="F95" s="987"/>
      <c r="G95" s="987"/>
      <c r="H95" s="987"/>
      <c r="I95" s="987"/>
      <c r="J95" s="987"/>
      <c r="K95" s="987"/>
      <c r="L95" s="987"/>
      <c r="M95" s="987"/>
      <c r="N95" s="987"/>
      <c r="O95" s="987"/>
      <c r="P95" s="987"/>
      <c r="Q95" s="987"/>
      <c r="R95" s="987"/>
      <c r="S95" s="987"/>
      <c r="T95" s="987"/>
      <c r="U95" s="987"/>
      <c r="V95" s="988"/>
      <c r="W95" s="929"/>
      <c r="X95" s="910"/>
      <c r="Y95" s="920"/>
      <c r="Z95" s="353"/>
    </row>
    <row r="96" spans="1:26" ht="14.25" customHeight="1">
      <c r="A96" s="919"/>
      <c r="B96" s="915" t="s">
        <v>591</v>
      </c>
      <c r="C96" s="915"/>
      <c r="D96" s="915"/>
      <c r="E96" s="915"/>
      <c r="F96" s="915"/>
      <c r="G96" s="915"/>
      <c r="H96" s="915"/>
      <c r="I96" s="915"/>
      <c r="J96" s="915"/>
      <c r="K96" s="915"/>
      <c r="L96" s="915"/>
      <c r="M96" s="915"/>
      <c r="N96" s="915"/>
      <c r="O96" s="915"/>
      <c r="P96" s="915"/>
      <c r="Q96" s="915"/>
      <c r="R96" s="915"/>
      <c r="S96" s="915"/>
      <c r="T96" s="915"/>
      <c r="U96" s="915"/>
      <c r="V96" s="916"/>
      <c r="W96" s="930"/>
      <c r="X96" s="911"/>
      <c r="Y96" s="921"/>
      <c r="Z96" s="353"/>
    </row>
    <row r="97" spans="1:26" ht="14.25" customHeight="1">
      <c r="A97" s="919"/>
      <c r="B97" s="915" t="s">
        <v>592</v>
      </c>
      <c r="C97" s="915"/>
      <c r="D97" s="915"/>
      <c r="E97" s="915"/>
      <c r="F97" s="915"/>
      <c r="G97" s="915"/>
      <c r="H97" s="915"/>
      <c r="I97" s="915"/>
      <c r="J97" s="915"/>
      <c r="K97" s="915"/>
      <c r="L97" s="915"/>
      <c r="M97" s="915"/>
      <c r="N97" s="915"/>
      <c r="O97" s="915"/>
      <c r="P97" s="915"/>
      <c r="Q97" s="915"/>
      <c r="R97" s="915"/>
      <c r="S97" s="915"/>
      <c r="T97" s="915"/>
      <c r="U97" s="915"/>
      <c r="V97" s="916"/>
      <c r="W97" s="930"/>
      <c r="X97" s="911"/>
      <c r="Y97" s="921"/>
      <c r="Z97" s="353"/>
    </row>
    <row r="98" spans="1:26" ht="14.25" customHeight="1">
      <c r="A98" s="919"/>
      <c r="B98" s="917" t="s">
        <v>593</v>
      </c>
      <c r="C98" s="917"/>
      <c r="D98" s="917"/>
      <c r="E98" s="917"/>
      <c r="F98" s="917"/>
      <c r="G98" s="917"/>
      <c r="H98" s="917"/>
      <c r="I98" s="917"/>
      <c r="J98" s="917"/>
      <c r="K98" s="917"/>
      <c r="L98" s="917"/>
      <c r="M98" s="917"/>
      <c r="N98" s="917"/>
      <c r="O98" s="917"/>
      <c r="P98" s="917"/>
      <c r="Q98" s="917"/>
      <c r="R98" s="917"/>
      <c r="S98" s="917"/>
      <c r="T98" s="917"/>
      <c r="U98" s="917"/>
      <c r="V98" s="918"/>
      <c r="W98" s="930"/>
      <c r="X98" s="911"/>
      <c r="Y98" s="921"/>
      <c r="Z98" s="353"/>
    </row>
    <row r="99" spans="1:26" ht="14.25" customHeight="1">
      <c r="A99" s="919"/>
      <c r="B99" s="917" t="s">
        <v>594</v>
      </c>
      <c r="C99" s="917"/>
      <c r="D99" s="917"/>
      <c r="E99" s="917"/>
      <c r="F99" s="917"/>
      <c r="G99" s="917"/>
      <c r="H99" s="917"/>
      <c r="I99" s="917"/>
      <c r="J99" s="917"/>
      <c r="K99" s="917"/>
      <c r="L99" s="917"/>
      <c r="M99" s="917"/>
      <c r="N99" s="917"/>
      <c r="O99" s="917"/>
      <c r="P99" s="917"/>
      <c r="Q99" s="917"/>
      <c r="R99" s="917"/>
      <c r="S99" s="917"/>
      <c r="T99" s="917"/>
      <c r="U99" s="917"/>
      <c r="V99" s="918"/>
      <c r="W99" s="930"/>
      <c r="X99" s="911"/>
      <c r="Y99" s="921"/>
      <c r="Z99" s="353"/>
    </row>
    <row r="100" spans="1:26" ht="14.25" customHeight="1">
      <c r="A100" s="919"/>
      <c r="B100" s="915" t="s">
        <v>595</v>
      </c>
      <c r="C100" s="915"/>
      <c r="D100" s="915"/>
      <c r="E100" s="915"/>
      <c r="F100" s="915"/>
      <c r="G100" s="915"/>
      <c r="H100" s="915"/>
      <c r="I100" s="915"/>
      <c r="J100" s="915"/>
      <c r="K100" s="915"/>
      <c r="L100" s="915"/>
      <c r="M100" s="915"/>
      <c r="N100" s="915"/>
      <c r="O100" s="915"/>
      <c r="P100" s="915"/>
      <c r="Q100" s="915"/>
      <c r="R100" s="915"/>
      <c r="S100" s="915"/>
      <c r="T100" s="915"/>
      <c r="U100" s="915"/>
      <c r="V100" s="916"/>
      <c r="W100" s="930"/>
      <c r="X100" s="911"/>
      <c r="Y100" s="921"/>
      <c r="Z100" s="353"/>
    </row>
    <row r="101" spans="1:26" ht="14.25" customHeight="1" thickBot="1">
      <c r="A101" s="1221" t="s">
        <v>596</v>
      </c>
      <c r="B101" s="1221"/>
      <c r="C101" s="1221"/>
      <c r="D101" s="1221"/>
      <c r="E101" s="1221"/>
      <c r="F101" s="1221"/>
      <c r="G101" s="1221"/>
      <c r="H101" s="1221"/>
      <c r="I101" s="1221"/>
      <c r="J101" s="1221"/>
      <c r="K101" s="1221"/>
      <c r="L101" s="1221"/>
      <c r="M101" s="1221"/>
      <c r="N101" s="1221"/>
      <c r="O101" s="1221"/>
      <c r="P101" s="1221"/>
      <c r="Q101" s="1221"/>
      <c r="R101" s="1221"/>
      <c r="S101" s="1221"/>
      <c r="T101" s="1221"/>
      <c r="U101" s="1221"/>
      <c r="V101" s="1221"/>
      <c r="W101" s="344" t="s">
        <v>50</v>
      </c>
      <c r="X101" s="344" t="s">
        <v>51</v>
      </c>
      <c r="Y101" s="344" t="s">
        <v>546</v>
      </c>
      <c r="Z101" s="353"/>
    </row>
    <row r="102" spans="1:26" ht="14.25" customHeight="1">
      <c r="A102" s="919" t="s">
        <v>597</v>
      </c>
      <c r="B102" s="987" t="s">
        <v>598</v>
      </c>
      <c r="C102" s="987"/>
      <c r="D102" s="987"/>
      <c r="E102" s="987"/>
      <c r="F102" s="987"/>
      <c r="G102" s="987"/>
      <c r="H102" s="987"/>
      <c r="I102" s="987"/>
      <c r="J102" s="987"/>
      <c r="K102" s="987"/>
      <c r="L102" s="987"/>
      <c r="M102" s="987"/>
      <c r="N102" s="987"/>
      <c r="O102" s="987"/>
      <c r="P102" s="987"/>
      <c r="Q102" s="987"/>
      <c r="R102" s="987"/>
      <c r="S102" s="987"/>
      <c r="T102" s="987"/>
      <c r="U102" s="987"/>
      <c r="V102" s="988"/>
      <c r="W102" s="929"/>
      <c r="X102" s="910"/>
      <c r="Y102" s="913"/>
      <c r="Z102" s="353"/>
    </row>
    <row r="103" spans="1:26" ht="14.25" customHeight="1">
      <c r="A103" s="919"/>
      <c r="B103" s="987"/>
      <c r="C103" s="987"/>
      <c r="D103" s="987"/>
      <c r="E103" s="987"/>
      <c r="F103" s="987"/>
      <c r="G103" s="987"/>
      <c r="H103" s="987"/>
      <c r="I103" s="987"/>
      <c r="J103" s="987"/>
      <c r="K103" s="987"/>
      <c r="L103" s="987"/>
      <c r="M103" s="987"/>
      <c r="N103" s="987"/>
      <c r="O103" s="987"/>
      <c r="P103" s="987"/>
      <c r="Q103" s="987"/>
      <c r="R103" s="987"/>
      <c r="S103" s="987"/>
      <c r="T103" s="987"/>
      <c r="U103" s="987"/>
      <c r="V103" s="988"/>
      <c r="W103" s="930"/>
      <c r="X103" s="911"/>
      <c r="Y103" s="914"/>
      <c r="Z103" s="353"/>
    </row>
    <row r="104" spans="1:26" ht="14.25" customHeight="1">
      <c r="A104" s="919"/>
      <c r="B104" s="987"/>
      <c r="C104" s="987"/>
      <c r="D104" s="987"/>
      <c r="E104" s="987"/>
      <c r="F104" s="987"/>
      <c r="G104" s="987"/>
      <c r="H104" s="987"/>
      <c r="I104" s="987"/>
      <c r="J104" s="987"/>
      <c r="K104" s="987"/>
      <c r="L104" s="987"/>
      <c r="M104" s="987"/>
      <c r="N104" s="987"/>
      <c r="O104" s="987"/>
      <c r="P104" s="987"/>
      <c r="Q104" s="987"/>
      <c r="R104" s="987"/>
      <c r="S104" s="987"/>
      <c r="T104" s="987"/>
      <c r="U104" s="987"/>
      <c r="V104" s="988"/>
      <c r="W104" s="930"/>
      <c r="X104" s="911"/>
      <c r="Y104" s="914"/>
      <c r="Z104" s="353"/>
    </row>
    <row r="105" spans="1:26" ht="14.25" customHeight="1">
      <c r="A105" s="919"/>
      <c r="B105" s="915" t="s">
        <v>599</v>
      </c>
      <c r="C105" s="915"/>
      <c r="D105" s="915"/>
      <c r="E105" s="915"/>
      <c r="F105" s="915"/>
      <c r="G105" s="915"/>
      <c r="H105" s="915"/>
      <c r="I105" s="915"/>
      <c r="J105" s="915"/>
      <c r="K105" s="915"/>
      <c r="L105" s="915" t="s">
        <v>600</v>
      </c>
      <c r="M105" s="915"/>
      <c r="N105" s="915"/>
      <c r="O105" s="915"/>
      <c r="P105" s="915"/>
      <c r="Q105" s="915"/>
      <c r="R105" s="915"/>
      <c r="S105" s="915"/>
      <c r="T105" s="915"/>
      <c r="U105" s="915"/>
      <c r="V105" s="346"/>
      <c r="W105" s="930"/>
      <c r="X105" s="911"/>
      <c r="Y105" s="914"/>
      <c r="Z105" s="353"/>
    </row>
    <row r="106" spans="1:26" ht="14.25" customHeight="1">
      <c r="A106" s="919"/>
      <c r="B106" s="915" t="s">
        <v>601</v>
      </c>
      <c r="C106" s="915"/>
      <c r="D106" s="915"/>
      <c r="E106" s="915"/>
      <c r="F106" s="915"/>
      <c r="G106" s="915"/>
      <c r="H106" s="915"/>
      <c r="I106" s="915"/>
      <c r="J106" s="915"/>
      <c r="K106" s="915"/>
      <c r="L106" s="915" t="s">
        <v>602</v>
      </c>
      <c r="M106" s="915"/>
      <c r="N106" s="915"/>
      <c r="O106" s="915"/>
      <c r="P106" s="915"/>
      <c r="Q106" s="915"/>
      <c r="R106" s="915"/>
      <c r="S106" s="915"/>
      <c r="T106" s="915"/>
      <c r="U106" s="915"/>
      <c r="V106" s="346"/>
      <c r="W106" s="930"/>
      <c r="X106" s="911"/>
      <c r="Y106" s="914"/>
      <c r="Z106" s="353"/>
    </row>
    <row r="107" spans="1:26" ht="14.25" customHeight="1" thickBot="1">
      <c r="A107" s="919"/>
      <c r="B107" s="915" t="s">
        <v>603</v>
      </c>
      <c r="C107" s="915"/>
      <c r="D107" s="915"/>
      <c r="E107" s="915"/>
      <c r="F107" s="915"/>
      <c r="G107" s="915"/>
      <c r="H107" s="915"/>
      <c r="I107" s="915"/>
      <c r="J107" s="915"/>
      <c r="K107" s="915"/>
      <c r="L107" s="915"/>
      <c r="M107" s="915"/>
      <c r="N107" s="915"/>
      <c r="O107" s="915"/>
      <c r="P107" s="915"/>
      <c r="Q107" s="915"/>
      <c r="R107" s="915"/>
      <c r="S107" s="915"/>
      <c r="T107" s="915"/>
      <c r="U107" s="915"/>
      <c r="V107" s="346"/>
      <c r="W107" s="930"/>
      <c r="X107" s="911"/>
      <c r="Y107" s="914"/>
      <c r="Z107" s="353"/>
    </row>
    <row r="108" spans="1:26" ht="14.25" customHeight="1">
      <c r="A108" s="1196" t="s">
        <v>604</v>
      </c>
      <c r="B108" s="1197" t="s">
        <v>605</v>
      </c>
      <c r="C108" s="1197"/>
      <c r="D108" s="1197"/>
      <c r="E108" s="1197"/>
      <c r="F108" s="1197"/>
      <c r="G108" s="1197"/>
      <c r="H108" s="1197"/>
      <c r="I108" s="1197"/>
      <c r="J108" s="1197"/>
      <c r="K108" s="1197"/>
      <c r="L108" s="1197"/>
      <c r="M108" s="1197"/>
      <c r="N108" s="1197"/>
      <c r="O108" s="1197"/>
      <c r="P108" s="1197"/>
      <c r="Q108" s="1197"/>
      <c r="R108" s="1197"/>
      <c r="S108" s="1197"/>
      <c r="T108" s="1197"/>
      <c r="U108" s="1197"/>
      <c r="V108" s="1198"/>
      <c r="W108" s="929"/>
      <c r="X108" s="910"/>
      <c r="Y108" s="913"/>
      <c r="Z108" s="353"/>
    </row>
    <row r="109" spans="1:26" s="2" customFormat="1" ht="15" customHeight="1">
      <c r="A109" s="1199"/>
      <c r="B109" s="1193" t="s">
        <v>606</v>
      </c>
      <c r="C109" s="1193"/>
      <c r="D109" s="1193"/>
      <c r="E109" s="1193"/>
      <c r="F109" s="1193"/>
      <c r="G109" s="1193"/>
      <c r="H109" s="1193"/>
      <c r="I109" s="1193"/>
      <c r="J109" s="1193"/>
      <c r="K109" s="1193"/>
      <c r="L109" s="1193"/>
      <c r="M109" s="1193"/>
      <c r="N109" s="1193"/>
      <c r="O109" s="1193"/>
      <c r="P109" s="1193"/>
      <c r="Q109" s="1193"/>
      <c r="R109" s="1193"/>
      <c r="S109" s="1193"/>
      <c r="T109" s="1193"/>
      <c r="U109" s="1193"/>
      <c r="V109" s="918"/>
      <c r="W109" s="930"/>
      <c r="X109" s="911"/>
      <c r="Y109" s="914"/>
    </row>
    <row r="110" spans="1:26" ht="14.25" customHeight="1" thickBot="1">
      <c r="A110" s="1201"/>
      <c r="B110" s="1225" t="s">
        <v>607</v>
      </c>
      <c r="C110" s="1225"/>
      <c r="D110" s="1225"/>
      <c r="E110" s="1225"/>
      <c r="F110" s="1225"/>
      <c r="G110" s="1225"/>
      <c r="H110" s="1225"/>
      <c r="I110" s="1225"/>
      <c r="J110" s="1225"/>
      <c r="K110" s="1225"/>
      <c r="L110" s="1225"/>
      <c r="M110" s="1225"/>
      <c r="N110" s="1225"/>
      <c r="O110" s="1225"/>
      <c r="P110" s="1225"/>
      <c r="Q110" s="1225"/>
      <c r="R110" s="1225"/>
      <c r="S110" s="1225"/>
      <c r="T110" s="1225"/>
      <c r="U110" s="1225"/>
      <c r="V110" s="1226"/>
      <c r="W110" s="930"/>
      <c r="X110" s="911"/>
      <c r="Y110" s="914"/>
      <c r="Z110" s="353"/>
    </row>
    <row r="111" spans="1:26" ht="14.25" customHeight="1">
      <c r="A111" s="919" t="s">
        <v>608</v>
      </c>
      <c r="B111" s="989" t="s">
        <v>609</v>
      </c>
      <c r="C111" s="989"/>
      <c r="D111" s="989"/>
      <c r="E111" s="989"/>
      <c r="F111" s="989"/>
      <c r="G111" s="989"/>
      <c r="H111" s="989"/>
      <c r="I111" s="989"/>
      <c r="J111" s="989"/>
      <c r="K111" s="989"/>
      <c r="L111" s="989"/>
      <c r="M111" s="989"/>
      <c r="N111" s="989"/>
      <c r="O111" s="989"/>
      <c r="P111" s="989"/>
      <c r="Q111" s="989"/>
      <c r="R111" s="989"/>
      <c r="S111" s="989"/>
      <c r="T111" s="989"/>
      <c r="U111" s="989"/>
      <c r="V111" s="990"/>
      <c r="W111" s="929"/>
      <c r="X111" s="910"/>
      <c r="Y111" s="920"/>
    </row>
    <row r="112" spans="1:26" ht="14.25" customHeight="1">
      <c r="A112" s="919"/>
      <c r="B112" s="989"/>
      <c r="C112" s="989"/>
      <c r="D112" s="989"/>
      <c r="E112" s="989"/>
      <c r="F112" s="989"/>
      <c r="G112" s="989"/>
      <c r="H112" s="989"/>
      <c r="I112" s="989"/>
      <c r="J112" s="989"/>
      <c r="K112" s="989"/>
      <c r="L112" s="989"/>
      <c r="M112" s="989"/>
      <c r="N112" s="989"/>
      <c r="O112" s="989"/>
      <c r="P112" s="989"/>
      <c r="Q112" s="989"/>
      <c r="R112" s="989"/>
      <c r="S112" s="989"/>
      <c r="T112" s="989"/>
      <c r="U112" s="989"/>
      <c r="V112" s="990"/>
      <c r="W112" s="930"/>
      <c r="X112" s="911"/>
      <c r="Y112" s="921"/>
    </row>
    <row r="113" spans="1:25" ht="14.25" customHeight="1">
      <c r="A113" s="919"/>
      <c r="B113" s="991" t="s">
        <v>610</v>
      </c>
      <c r="C113" s="991"/>
      <c r="D113" s="991"/>
      <c r="E113" s="991"/>
      <c r="F113" s="345"/>
      <c r="G113" s="345"/>
      <c r="H113" s="345"/>
      <c r="I113" s="345"/>
      <c r="J113" s="345"/>
      <c r="K113" s="992" t="s">
        <v>611</v>
      </c>
      <c r="L113" s="993"/>
      <c r="M113" s="993"/>
      <c r="N113" s="993"/>
      <c r="O113" s="993"/>
      <c r="P113" s="993"/>
      <c r="Q113" s="993"/>
      <c r="R113" s="345"/>
      <c r="S113" s="345"/>
      <c r="T113" s="345"/>
      <c r="U113" s="345"/>
      <c r="V113" s="346"/>
      <c r="W113" s="930"/>
      <c r="X113" s="911"/>
      <c r="Y113" s="921"/>
    </row>
    <row r="114" spans="1:25" ht="14.25" customHeight="1">
      <c r="A114" s="919"/>
      <c r="B114" s="915" t="s">
        <v>612</v>
      </c>
      <c r="C114" s="915"/>
      <c r="D114" s="915"/>
      <c r="E114" s="915"/>
      <c r="F114" s="915"/>
      <c r="G114" s="915"/>
      <c r="H114" s="915"/>
      <c r="I114" s="915"/>
      <c r="J114" s="915"/>
      <c r="K114" s="994" t="s">
        <v>613</v>
      </c>
      <c r="L114" s="915"/>
      <c r="M114" s="915"/>
      <c r="N114" s="915"/>
      <c r="O114" s="915"/>
      <c r="P114" s="915"/>
      <c r="Q114" s="915"/>
      <c r="R114" s="915"/>
      <c r="S114" s="915"/>
      <c r="T114" s="915"/>
      <c r="U114" s="915"/>
      <c r="V114" s="916"/>
      <c r="W114" s="930"/>
      <c r="X114" s="911"/>
      <c r="Y114" s="921"/>
    </row>
    <row r="115" spans="1:25" ht="14.25" customHeight="1">
      <c r="A115" s="919"/>
      <c r="B115" s="915" t="s">
        <v>614</v>
      </c>
      <c r="C115" s="915"/>
      <c r="D115" s="915"/>
      <c r="E115" s="915"/>
      <c r="F115" s="915"/>
      <c r="G115" s="915"/>
      <c r="H115" s="915"/>
      <c r="I115" s="915"/>
      <c r="J115" s="915"/>
      <c r="K115" s="994"/>
      <c r="L115" s="915"/>
      <c r="M115" s="915"/>
      <c r="N115" s="915"/>
      <c r="O115" s="915"/>
      <c r="P115" s="915"/>
      <c r="Q115" s="915"/>
      <c r="R115" s="915"/>
      <c r="S115" s="915"/>
      <c r="T115" s="915"/>
      <c r="U115" s="915"/>
      <c r="V115" s="916"/>
      <c r="W115" s="930"/>
      <c r="X115" s="911"/>
      <c r="Y115" s="921"/>
    </row>
    <row r="116" spans="1:25" ht="14.25" customHeight="1">
      <c r="A116" s="919"/>
      <c r="B116" s="995" t="s">
        <v>615</v>
      </c>
      <c r="C116" s="995"/>
      <c r="D116" s="995"/>
      <c r="E116" s="995"/>
      <c r="F116" s="995"/>
      <c r="G116" s="995"/>
      <c r="H116" s="995"/>
      <c r="I116" s="995"/>
      <c r="J116" s="996"/>
      <c r="K116" s="994" t="s">
        <v>616</v>
      </c>
      <c r="L116" s="915"/>
      <c r="M116" s="915"/>
      <c r="N116" s="915"/>
      <c r="O116" s="915"/>
      <c r="P116" s="915"/>
      <c r="Q116" s="915"/>
      <c r="R116" s="915"/>
      <c r="S116" s="915"/>
      <c r="T116" s="915"/>
      <c r="U116" s="915"/>
      <c r="V116" s="916"/>
      <c r="W116" s="930"/>
      <c r="X116" s="911"/>
      <c r="Y116" s="921"/>
    </row>
    <row r="117" spans="1:25" ht="14.25" customHeight="1">
      <c r="A117" s="919"/>
      <c r="B117" s="997" t="s">
        <v>617</v>
      </c>
      <c r="C117" s="997"/>
      <c r="D117" s="997"/>
      <c r="E117" s="997"/>
      <c r="F117" s="997"/>
      <c r="G117" s="997"/>
      <c r="H117" s="997"/>
      <c r="I117" s="997"/>
      <c r="J117" s="997"/>
      <c r="K117" s="994"/>
      <c r="L117" s="915"/>
      <c r="M117" s="915"/>
      <c r="N117" s="915"/>
      <c r="O117" s="915"/>
      <c r="P117" s="915"/>
      <c r="Q117" s="915"/>
      <c r="R117" s="915"/>
      <c r="S117" s="915"/>
      <c r="T117" s="915"/>
      <c r="U117" s="915"/>
      <c r="V117" s="916"/>
      <c r="W117" s="930"/>
      <c r="X117" s="911"/>
      <c r="Y117" s="921"/>
    </row>
    <row r="118" spans="1:25" ht="14.25" customHeight="1">
      <c r="A118" s="919"/>
      <c r="B118" s="1227" t="s">
        <v>618</v>
      </c>
      <c r="C118" s="1227"/>
      <c r="D118" s="1227"/>
      <c r="E118" s="1227"/>
      <c r="F118" s="1227"/>
      <c r="G118" s="1227"/>
      <c r="H118" s="1227"/>
      <c r="I118" s="1227"/>
      <c r="J118" s="1227"/>
      <c r="K118" s="352"/>
      <c r="L118" s="1228"/>
      <c r="M118" s="1228"/>
      <c r="N118" s="1228"/>
      <c r="O118" s="1228"/>
      <c r="P118" s="1228"/>
      <c r="Q118" s="1228"/>
      <c r="R118" s="1228"/>
      <c r="S118" s="1228"/>
      <c r="T118" s="1228"/>
      <c r="U118" s="1228"/>
      <c r="V118" s="346"/>
      <c r="W118" s="930"/>
      <c r="X118" s="911"/>
      <c r="Y118" s="921"/>
    </row>
    <row r="119" spans="1:25" ht="14.25" customHeight="1" thickBot="1">
      <c r="A119" s="1221" t="s">
        <v>619</v>
      </c>
      <c r="B119" s="1221"/>
      <c r="C119" s="1221"/>
      <c r="D119" s="1221"/>
      <c r="E119" s="1221"/>
      <c r="F119" s="1221"/>
      <c r="G119" s="1221"/>
      <c r="H119" s="1221"/>
      <c r="I119" s="1221"/>
      <c r="J119" s="1221"/>
      <c r="K119" s="1221"/>
      <c r="L119" s="1221"/>
      <c r="M119" s="1221"/>
      <c r="N119" s="1221"/>
      <c r="O119" s="1221"/>
      <c r="P119" s="1221"/>
      <c r="Q119" s="1221"/>
      <c r="R119" s="1221"/>
      <c r="S119" s="1221"/>
      <c r="T119" s="1221"/>
      <c r="U119" s="1221"/>
      <c r="V119" s="1221"/>
      <c r="W119" s="344" t="s">
        <v>50</v>
      </c>
      <c r="X119" s="344" t="s">
        <v>51</v>
      </c>
      <c r="Y119" s="344" t="s">
        <v>546</v>
      </c>
    </row>
    <row r="120" spans="1:25" ht="14.25" customHeight="1">
      <c r="A120" s="919" t="s">
        <v>620</v>
      </c>
      <c r="B120" s="987" t="s">
        <v>621</v>
      </c>
      <c r="C120" s="987"/>
      <c r="D120" s="987"/>
      <c r="E120" s="987"/>
      <c r="F120" s="987"/>
      <c r="G120" s="987"/>
      <c r="H120" s="987"/>
      <c r="I120" s="987"/>
      <c r="J120" s="987"/>
      <c r="K120" s="987"/>
      <c r="L120" s="987"/>
      <c r="M120" s="987"/>
      <c r="N120" s="987"/>
      <c r="O120" s="987"/>
      <c r="P120" s="987"/>
      <c r="Q120" s="987"/>
      <c r="R120" s="987"/>
      <c r="S120" s="987"/>
      <c r="T120" s="987"/>
      <c r="U120" s="987"/>
      <c r="V120" s="988"/>
      <c r="W120" s="929"/>
      <c r="X120" s="910"/>
      <c r="Y120" s="920"/>
    </row>
    <row r="121" spans="1:25" ht="14.25" customHeight="1">
      <c r="A121" s="919"/>
      <c r="B121" s="987"/>
      <c r="C121" s="987"/>
      <c r="D121" s="987"/>
      <c r="E121" s="987"/>
      <c r="F121" s="987"/>
      <c r="G121" s="987"/>
      <c r="H121" s="987"/>
      <c r="I121" s="987"/>
      <c r="J121" s="987"/>
      <c r="K121" s="987"/>
      <c r="L121" s="987"/>
      <c r="M121" s="987"/>
      <c r="N121" s="987"/>
      <c r="O121" s="987"/>
      <c r="P121" s="987"/>
      <c r="Q121" s="987"/>
      <c r="R121" s="987"/>
      <c r="S121" s="987"/>
      <c r="T121" s="987"/>
      <c r="U121" s="987"/>
      <c r="V121" s="988"/>
      <c r="W121" s="930"/>
      <c r="X121" s="911"/>
      <c r="Y121" s="921"/>
    </row>
    <row r="122" spans="1:25" ht="14.25" customHeight="1">
      <c r="A122" s="919"/>
      <c r="B122" s="915" t="s">
        <v>622</v>
      </c>
      <c r="C122" s="915"/>
      <c r="D122" s="915"/>
      <c r="E122" s="915"/>
      <c r="F122" s="915"/>
      <c r="G122" s="915"/>
      <c r="H122" s="915"/>
      <c r="I122" s="915"/>
      <c r="J122" s="915"/>
      <c r="K122" s="915"/>
      <c r="L122" s="915"/>
      <c r="M122" s="915"/>
      <c r="N122" s="915"/>
      <c r="O122" s="915"/>
      <c r="P122" s="915"/>
      <c r="Q122" s="915"/>
      <c r="R122" s="915"/>
      <c r="S122" s="915"/>
      <c r="T122" s="915"/>
      <c r="U122" s="915"/>
      <c r="V122" s="916"/>
      <c r="W122" s="930"/>
      <c r="X122" s="911"/>
      <c r="Y122" s="921"/>
    </row>
    <row r="123" spans="1:25" ht="14.25" customHeight="1">
      <c r="A123" s="919"/>
      <c r="B123" s="917" t="s">
        <v>623</v>
      </c>
      <c r="C123" s="917"/>
      <c r="D123" s="917"/>
      <c r="E123" s="917"/>
      <c r="F123" s="917"/>
      <c r="G123" s="917"/>
      <c r="H123" s="917"/>
      <c r="I123" s="917"/>
      <c r="J123" s="917"/>
      <c r="K123" s="917"/>
      <c r="L123" s="917"/>
      <c r="M123" s="917"/>
      <c r="N123" s="917"/>
      <c r="O123" s="917"/>
      <c r="P123" s="917"/>
      <c r="Q123" s="917"/>
      <c r="R123" s="917"/>
      <c r="S123" s="917"/>
      <c r="T123" s="917"/>
      <c r="U123" s="917"/>
      <c r="V123" s="918"/>
      <c r="W123" s="930"/>
      <c r="X123" s="911"/>
      <c r="Y123" s="921"/>
    </row>
    <row r="124" spans="1:25" ht="14.25" customHeight="1" thickBot="1">
      <c r="A124" s="919"/>
      <c r="B124" s="917" t="s">
        <v>624</v>
      </c>
      <c r="C124" s="917"/>
      <c r="D124" s="917"/>
      <c r="E124" s="917"/>
      <c r="F124" s="917"/>
      <c r="G124" s="917"/>
      <c r="H124" s="917"/>
      <c r="I124" s="917"/>
      <c r="J124" s="917"/>
      <c r="K124" s="917"/>
      <c r="L124" s="917"/>
      <c r="M124" s="917"/>
      <c r="N124" s="917"/>
      <c r="O124" s="917"/>
      <c r="P124" s="917"/>
      <c r="Q124" s="917"/>
      <c r="R124" s="917"/>
      <c r="S124" s="917"/>
      <c r="T124" s="917"/>
      <c r="U124" s="917"/>
      <c r="V124" s="918"/>
      <c r="W124" s="930"/>
      <c r="X124" s="911"/>
      <c r="Y124" s="921"/>
    </row>
    <row r="125" spans="1:25" s="112" customFormat="1" ht="15" customHeight="1">
      <c r="A125" s="977" t="s">
        <v>625</v>
      </c>
      <c r="B125" s="1229" t="s">
        <v>626</v>
      </c>
      <c r="C125" s="1229"/>
      <c r="D125" s="1229"/>
      <c r="E125" s="1229"/>
      <c r="F125" s="1229"/>
      <c r="G125" s="1229"/>
      <c r="H125" s="1229"/>
      <c r="I125" s="1229"/>
      <c r="J125" s="1229"/>
      <c r="K125" s="1229"/>
      <c r="L125" s="1229"/>
      <c r="M125" s="1229"/>
      <c r="N125" s="1229"/>
      <c r="O125" s="1229"/>
      <c r="P125" s="1229"/>
      <c r="Q125" s="1229"/>
      <c r="R125" s="1229"/>
      <c r="S125" s="1229"/>
      <c r="T125" s="1229"/>
      <c r="U125" s="1229"/>
      <c r="V125" s="1230"/>
      <c r="W125" s="982"/>
      <c r="X125" s="910"/>
      <c r="Y125" s="999"/>
    </row>
    <row r="126" spans="1:25" s="92" customFormat="1" ht="15" customHeight="1">
      <c r="A126" s="1231"/>
      <c r="B126" s="1232"/>
      <c r="C126" s="1232"/>
      <c r="D126" s="1232"/>
      <c r="E126" s="1232"/>
      <c r="F126" s="1232"/>
      <c r="G126" s="1232"/>
      <c r="H126" s="1232"/>
      <c r="I126" s="1232"/>
      <c r="J126" s="1232"/>
      <c r="K126" s="1232"/>
      <c r="L126" s="1232"/>
      <c r="M126" s="1232"/>
      <c r="N126" s="1232"/>
      <c r="O126" s="1232"/>
      <c r="P126" s="1232"/>
      <c r="Q126" s="1232"/>
      <c r="R126" s="1232"/>
      <c r="S126" s="1232"/>
      <c r="T126" s="1232"/>
      <c r="U126" s="1232"/>
      <c r="V126" s="1233"/>
      <c r="W126" s="986"/>
      <c r="X126" s="911"/>
      <c r="Y126" s="1000"/>
    </row>
    <row r="127" spans="1:25" s="92" customFormat="1" ht="15" customHeight="1">
      <c r="A127" s="1231"/>
      <c r="B127" s="1234" t="s">
        <v>627</v>
      </c>
      <c r="C127" s="1234"/>
      <c r="D127" s="1234"/>
      <c r="E127" s="1234"/>
      <c r="F127" s="1234"/>
      <c r="G127" s="1234"/>
      <c r="H127" s="1234"/>
      <c r="I127" s="1234"/>
      <c r="J127" s="1234"/>
      <c r="K127" s="1234"/>
      <c r="L127" s="1234"/>
      <c r="M127" s="1234"/>
      <c r="N127" s="1234"/>
      <c r="O127" s="1234"/>
      <c r="P127" s="1234"/>
      <c r="Q127" s="1234"/>
      <c r="R127" s="1234"/>
      <c r="S127" s="1234"/>
      <c r="T127" s="1234"/>
      <c r="U127" s="1234"/>
      <c r="V127" s="1235"/>
      <c r="W127" s="986"/>
      <c r="X127" s="911"/>
      <c r="Y127" s="1000"/>
    </row>
    <row r="128" spans="1:25" s="92" customFormat="1" ht="15" customHeight="1" thickBot="1">
      <c r="A128" s="1236"/>
      <c r="B128" s="1237" t="s">
        <v>628</v>
      </c>
      <c r="C128" s="1237"/>
      <c r="D128" s="1237"/>
      <c r="E128" s="1237"/>
      <c r="F128" s="1237"/>
      <c r="G128" s="1237"/>
      <c r="H128" s="1237"/>
      <c r="I128" s="1237"/>
      <c r="J128" s="1237"/>
      <c r="K128" s="1237"/>
      <c r="L128" s="1237"/>
      <c r="M128" s="1237"/>
      <c r="N128" s="1237"/>
      <c r="O128" s="1237"/>
      <c r="P128" s="1237"/>
      <c r="Q128" s="1237"/>
      <c r="R128" s="1237"/>
      <c r="S128" s="1237"/>
      <c r="T128" s="1237"/>
      <c r="U128" s="1237"/>
      <c r="V128" s="1238"/>
      <c r="W128" s="983"/>
      <c r="X128" s="912"/>
      <c r="Y128" s="1001"/>
    </row>
    <row r="129" spans="1:25" ht="14.25" customHeight="1" thickBot="1">
      <c r="A129" s="922" t="s">
        <v>63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344" t="s">
        <v>50</v>
      </c>
      <c r="X129" s="344" t="s">
        <v>51</v>
      </c>
      <c r="Y129" s="344" t="s">
        <v>546</v>
      </c>
    </row>
    <row r="130" spans="1:25" ht="14.25" customHeight="1">
      <c r="A130" s="1196" t="s">
        <v>629</v>
      </c>
      <c r="B130" s="1197" t="s">
        <v>630</v>
      </c>
      <c r="C130" s="1197"/>
      <c r="D130" s="1197"/>
      <c r="E130" s="1197"/>
      <c r="F130" s="1197"/>
      <c r="G130" s="1197"/>
      <c r="H130" s="1197"/>
      <c r="I130" s="1197"/>
      <c r="J130" s="1197"/>
      <c r="K130" s="1197"/>
      <c r="L130" s="1197"/>
      <c r="M130" s="1197"/>
      <c r="N130" s="1197"/>
      <c r="O130" s="1197"/>
      <c r="P130" s="1197"/>
      <c r="Q130" s="1197"/>
      <c r="R130" s="1197"/>
      <c r="S130" s="1197"/>
      <c r="T130" s="1197"/>
      <c r="U130" s="1197"/>
      <c r="V130" s="1198"/>
      <c r="W130" s="929"/>
      <c r="X130" s="910"/>
      <c r="Y130" s="913"/>
    </row>
    <row r="131" spans="1:25" ht="14.25" customHeight="1">
      <c r="A131" s="1199"/>
      <c r="B131" s="1200" t="s">
        <v>631</v>
      </c>
      <c r="C131" s="1200"/>
      <c r="D131" s="1200"/>
      <c r="E131" s="1200"/>
      <c r="F131" s="1200"/>
      <c r="G131" s="1200"/>
      <c r="H131" s="1200"/>
      <c r="I131" s="1200"/>
      <c r="J131" s="1200"/>
      <c r="K131" s="1200"/>
      <c r="L131" s="1200"/>
      <c r="M131" s="1200"/>
      <c r="N131" s="1200"/>
      <c r="O131" s="1200"/>
      <c r="P131" s="1200"/>
      <c r="Q131" s="1200"/>
      <c r="R131" s="1200"/>
      <c r="S131" s="1200"/>
      <c r="T131" s="1200"/>
      <c r="U131" s="1200"/>
      <c r="V131" s="916"/>
      <c r="W131" s="930"/>
      <c r="X131" s="911"/>
      <c r="Y131" s="914"/>
    </row>
    <row r="132" spans="1:25" ht="14.25" customHeight="1">
      <c r="A132" s="1199"/>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916"/>
      <c r="W132" s="930"/>
      <c r="X132" s="911"/>
      <c r="Y132" s="914"/>
    </row>
    <row r="133" spans="1:25" ht="14.25" customHeight="1">
      <c r="A133" s="1199"/>
      <c r="B133" s="1200" t="s">
        <v>632</v>
      </c>
      <c r="C133" s="1200"/>
      <c r="D133" s="1200"/>
      <c r="E133" s="1200"/>
      <c r="F133" s="1200"/>
      <c r="G133" s="1200"/>
      <c r="H133" s="1200"/>
      <c r="I133" s="1200"/>
      <c r="J133" s="1200"/>
      <c r="K133" s="1200"/>
      <c r="L133" s="1200"/>
      <c r="M133" s="1200"/>
      <c r="N133" s="1200"/>
      <c r="O133" s="1200"/>
      <c r="P133" s="1200"/>
      <c r="Q133" s="1200"/>
      <c r="R133" s="1200"/>
      <c r="S133" s="1200"/>
      <c r="T133" s="1200"/>
      <c r="U133" s="1200"/>
      <c r="V133" s="916"/>
      <c r="W133" s="930"/>
      <c r="X133" s="911"/>
      <c r="Y133" s="914"/>
    </row>
    <row r="134" spans="1:25" ht="14.25" customHeight="1">
      <c r="A134" s="1199"/>
      <c r="B134" s="1200" t="s">
        <v>633</v>
      </c>
      <c r="C134" s="1200"/>
      <c r="D134" s="1200"/>
      <c r="E134" s="1200"/>
      <c r="F134" s="1200"/>
      <c r="G134" s="1200"/>
      <c r="H134" s="1200"/>
      <c r="I134" s="1200"/>
      <c r="J134" s="1200"/>
      <c r="K134" s="1200"/>
      <c r="L134" s="1200"/>
      <c r="M134" s="1200"/>
      <c r="N134" s="1200"/>
      <c r="O134" s="1200"/>
      <c r="P134" s="1200"/>
      <c r="Q134" s="1200"/>
      <c r="R134" s="1200"/>
      <c r="S134" s="1200"/>
      <c r="T134" s="1200"/>
      <c r="U134" s="1200"/>
      <c r="V134" s="916"/>
      <c r="W134" s="930"/>
      <c r="X134" s="911"/>
      <c r="Y134" s="914"/>
    </row>
    <row r="135" spans="1:25" ht="14.25" customHeight="1">
      <c r="A135" s="1199"/>
      <c r="B135" s="1200" t="s">
        <v>634</v>
      </c>
      <c r="C135" s="1200"/>
      <c r="D135" s="1200"/>
      <c r="E135" s="1200"/>
      <c r="F135" s="1200"/>
      <c r="G135" s="1200"/>
      <c r="H135" s="1200"/>
      <c r="I135" s="1200"/>
      <c r="J135" s="1200"/>
      <c r="K135" s="1200"/>
      <c r="L135" s="1200"/>
      <c r="M135" s="1200"/>
      <c r="N135" s="1200"/>
      <c r="O135" s="1200"/>
      <c r="P135" s="1200"/>
      <c r="Q135" s="1200"/>
      <c r="R135" s="1200"/>
      <c r="S135" s="1200"/>
      <c r="T135" s="1200"/>
      <c r="U135" s="1200"/>
      <c r="V135" s="916"/>
      <c r="W135" s="930"/>
      <c r="X135" s="911"/>
      <c r="Y135" s="914"/>
    </row>
    <row r="136" spans="1:25" ht="14.25" customHeight="1" thickBot="1">
      <c r="A136" s="1201"/>
      <c r="B136" s="1202" t="s">
        <v>635</v>
      </c>
      <c r="C136" s="1202"/>
      <c r="D136" s="1202"/>
      <c r="E136" s="1202"/>
      <c r="F136" s="1202"/>
      <c r="G136" s="1202"/>
      <c r="H136" s="1202"/>
      <c r="I136" s="1202"/>
      <c r="J136" s="1202"/>
      <c r="K136" s="1202"/>
      <c r="L136" s="1202"/>
      <c r="M136" s="1202"/>
      <c r="N136" s="1202"/>
      <c r="O136" s="1202"/>
      <c r="P136" s="1202"/>
      <c r="Q136" s="1202"/>
      <c r="R136" s="1202"/>
      <c r="S136" s="1202"/>
      <c r="T136" s="1202"/>
      <c r="U136" s="1202"/>
      <c r="V136" s="1203"/>
      <c r="W136" s="930"/>
      <c r="X136" s="911"/>
      <c r="Y136" s="914"/>
    </row>
    <row r="137" spans="1:25" ht="14.25" customHeight="1">
      <c r="A137" s="919" t="s">
        <v>636</v>
      </c>
      <c r="B137" s="987" t="s">
        <v>637</v>
      </c>
      <c r="C137" s="987"/>
      <c r="D137" s="987"/>
      <c r="E137" s="987"/>
      <c r="F137" s="987"/>
      <c r="G137" s="987"/>
      <c r="H137" s="987"/>
      <c r="I137" s="987"/>
      <c r="J137" s="987"/>
      <c r="K137" s="987"/>
      <c r="L137" s="987"/>
      <c r="M137" s="987"/>
      <c r="N137" s="987"/>
      <c r="O137" s="987"/>
      <c r="P137" s="987"/>
      <c r="Q137" s="987"/>
      <c r="R137" s="987"/>
      <c r="S137" s="987"/>
      <c r="T137" s="987"/>
      <c r="U137" s="987"/>
      <c r="V137" s="988"/>
      <c r="W137" s="929"/>
      <c r="X137" s="910"/>
      <c r="Y137" s="920"/>
    </row>
    <row r="138" spans="1:25" s="2" customFormat="1" ht="15" customHeight="1">
      <c r="A138" s="919"/>
      <c r="B138" s="915" t="s">
        <v>638</v>
      </c>
      <c r="C138" s="915"/>
      <c r="D138" s="915"/>
      <c r="E138" s="915"/>
      <c r="F138" s="915"/>
      <c r="G138" s="915"/>
      <c r="H138" s="915"/>
      <c r="I138" s="915"/>
      <c r="J138" s="915"/>
      <c r="K138" s="915"/>
      <c r="L138" s="915"/>
      <c r="M138" s="915"/>
      <c r="N138" s="915"/>
      <c r="O138" s="915"/>
      <c r="P138" s="915"/>
      <c r="Q138" s="915"/>
      <c r="R138" s="915"/>
      <c r="S138" s="915"/>
      <c r="T138" s="915"/>
      <c r="U138" s="915"/>
      <c r="V138" s="916"/>
      <c r="W138" s="930"/>
      <c r="X138" s="911"/>
      <c r="Y138" s="921"/>
    </row>
    <row r="139" spans="1:25" ht="14.25" customHeight="1">
      <c r="A139" s="919"/>
      <c r="B139" s="915" t="s">
        <v>639</v>
      </c>
      <c r="C139" s="915"/>
      <c r="D139" s="915"/>
      <c r="E139" s="915"/>
      <c r="F139" s="915"/>
      <c r="G139" s="915"/>
      <c r="H139" s="915"/>
      <c r="I139" s="915"/>
      <c r="J139" s="915"/>
      <c r="K139" s="915"/>
      <c r="L139" s="915"/>
      <c r="M139" s="915"/>
      <c r="N139" s="915"/>
      <c r="O139" s="915"/>
      <c r="P139" s="915"/>
      <c r="Q139" s="915"/>
      <c r="R139" s="915"/>
      <c r="S139" s="915"/>
      <c r="T139" s="915"/>
      <c r="U139" s="915"/>
      <c r="V139" s="916"/>
      <c r="W139" s="930"/>
      <c r="X139" s="911"/>
      <c r="Y139" s="921"/>
    </row>
    <row r="140" spans="1:25" ht="14.25" customHeight="1" thickBot="1">
      <c r="A140" s="1221" t="s">
        <v>65</v>
      </c>
      <c r="B140" s="1221"/>
      <c r="C140" s="1221"/>
      <c r="D140" s="1221"/>
      <c r="E140" s="1221"/>
      <c r="F140" s="1221"/>
      <c r="G140" s="1221"/>
      <c r="H140" s="1221"/>
      <c r="I140" s="1221"/>
      <c r="J140" s="1221"/>
      <c r="K140" s="1221"/>
      <c r="L140" s="1221"/>
      <c r="M140" s="1221"/>
      <c r="N140" s="1221"/>
      <c r="O140" s="1221"/>
      <c r="P140" s="1221"/>
      <c r="Q140" s="1221"/>
      <c r="R140" s="1221"/>
      <c r="S140" s="1221"/>
      <c r="T140" s="1221"/>
      <c r="U140" s="1221"/>
      <c r="V140" s="1221"/>
      <c r="W140" s="344" t="s">
        <v>50</v>
      </c>
      <c r="X140" s="344" t="s">
        <v>51</v>
      </c>
      <c r="Y140" s="344" t="s">
        <v>546</v>
      </c>
    </row>
    <row r="141" spans="1:25" ht="14.25" customHeight="1">
      <c r="A141" s="919" t="s">
        <v>640</v>
      </c>
      <c r="B141" s="987" t="s">
        <v>641</v>
      </c>
      <c r="C141" s="987"/>
      <c r="D141" s="987"/>
      <c r="E141" s="987"/>
      <c r="F141" s="987"/>
      <c r="G141" s="987"/>
      <c r="H141" s="987"/>
      <c r="I141" s="987"/>
      <c r="J141" s="987"/>
      <c r="K141" s="987"/>
      <c r="L141" s="987"/>
      <c r="M141" s="987"/>
      <c r="N141" s="987"/>
      <c r="O141" s="987"/>
      <c r="P141" s="987"/>
      <c r="Q141" s="987"/>
      <c r="R141" s="987"/>
      <c r="S141" s="987"/>
      <c r="T141" s="987"/>
      <c r="U141" s="987"/>
      <c r="V141" s="988"/>
      <c r="W141" s="929"/>
      <c r="X141" s="910"/>
      <c r="Y141" s="920"/>
    </row>
    <row r="142" spans="1:25" ht="14.25" customHeight="1">
      <c r="A142" s="919"/>
      <c r="B142" s="987"/>
      <c r="C142" s="987"/>
      <c r="D142" s="987"/>
      <c r="E142" s="987"/>
      <c r="F142" s="987"/>
      <c r="G142" s="987"/>
      <c r="H142" s="987"/>
      <c r="I142" s="987"/>
      <c r="J142" s="987"/>
      <c r="K142" s="987"/>
      <c r="L142" s="987"/>
      <c r="M142" s="987"/>
      <c r="N142" s="987"/>
      <c r="O142" s="987"/>
      <c r="P142" s="987"/>
      <c r="Q142" s="987"/>
      <c r="R142" s="987"/>
      <c r="S142" s="987"/>
      <c r="T142" s="987"/>
      <c r="U142" s="987"/>
      <c r="V142" s="988"/>
      <c r="W142" s="930"/>
      <c r="X142" s="911"/>
      <c r="Y142" s="921"/>
    </row>
    <row r="143" spans="1:25" ht="14.25" customHeight="1">
      <c r="A143" s="919"/>
      <c r="B143" s="915" t="s">
        <v>642</v>
      </c>
      <c r="C143" s="915"/>
      <c r="D143" s="915"/>
      <c r="E143" s="915"/>
      <c r="F143" s="915"/>
      <c r="G143" s="915"/>
      <c r="H143" s="915"/>
      <c r="I143" s="915"/>
      <c r="J143" s="915"/>
      <c r="K143" s="915"/>
      <c r="L143" s="915"/>
      <c r="M143" s="915"/>
      <c r="N143" s="915"/>
      <c r="O143" s="915"/>
      <c r="P143" s="915"/>
      <c r="Q143" s="915"/>
      <c r="R143" s="915"/>
      <c r="S143" s="915"/>
      <c r="T143" s="915"/>
      <c r="U143" s="915"/>
      <c r="V143" s="916"/>
      <c r="W143" s="930"/>
      <c r="X143" s="911"/>
      <c r="Y143" s="921"/>
    </row>
    <row r="144" spans="1:25" ht="14.25" customHeight="1">
      <c r="A144" s="919"/>
      <c r="B144" s="915" t="s">
        <v>643</v>
      </c>
      <c r="C144" s="915"/>
      <c r="D144" s="915"/>
      <c r="E144" s="915"/>
      <c r="F144" s="915"/>
      <c r="G144" s="915"/>
      <c r="H144" s="915"/>
      <c r="I144" s="915"/>
      <c r="J144" s="915"/>
      <c r="K144" s="915"/>
      <c r="L144" s="915"/>
      <c r="M144" s="915"/>
      <c r="N144" s="915"/>
      <c r="O144" s="915"/>
      <c r="P144" s="915"/>
      <c r="Q144" s="915"/>
      <c r="R144" s="915"/>
      <c r="S144" s="915"/>
      <c r="T144" s="915"/>
      <c r="U144" s="915"/>
      <c r="V144" s="916"/>
      <c r="W144" s="930"/>
      <c r="X144" s="911"/>
      <c r="Y144" s="921"/>
    </row>
    <row r="145" spans="1:25" ht="14.25" customHeight="1">
      <c r="A145" s="919"/>
      <c r="B145" s="915" t="s">
        <v>644</v>
      </c>
      <c r="C145" s="915"/>
      <c r="D145" s="915"/>
      <c r="E145" s="915"/>
      <c r="F145" s="915"/>
      <c r="G145" s="915"/>
      <c r="H145" s="915"/>
      <c r="I145" s="915"/>
      <c r="J145" s="915"/>
      <c r="K145" s="915"/>
      <c r="L145" s="915"/>
      <c r="M145" s="915"/>
      <c r="N145" s="915"/>
      <c r="O145" s="915"/>
      <c r="P145" s="915"/>
      <c r="Q145" s="915"/>
      <c r="R145" s="915"/>
      <c r="S145" s="915"/>
      <c r="T145" s="915"/>
      <c r="U145" s="915"/>
      <c r="V145" s="916"/>
      <c r="W145" s="930"/>
      <c r="X145" s="911"/>
      <c r="Y145" s="921"/>
    </row>
    <row r="146" spans="1:25" ht="14.25" customHeight="1" thickBot="1">
      <c r="A146" s="1221" t="s">
        <v>645</v>
      </c>
      <c r="B146" s="1221"/>
      <c r="C146" s="1221"/>
      <c r="D146" s="1221"/>
      <c r="E146" s="1221"/>
      <c r="F146" s="1221"/>
      <c r="G146" s="1221"/>
      <c r="H146" s="1221"/>
      <c r="I146" s="1221"/>
      <c r="J146" s="1221"/>
      <c r="K146" s="1221"/>
      <c r="L146" s="1221"/>
      <c r="M146" s="1221"/>
      <c r="N146" s="1221"/>
      <c r="O146" s="1221"/>
      <c r="P146" s="1221"/>
      <c r="Q146" s="1221"/>
      <c r="R146" s="1221"/>
      <c r="S146" s="1221"/>
      <c r="T146" s="1221"/>
      <c r="U146" s="1221"/>
      <c r="V146" s="1221"/>
      <c r="W146" s="344" t="s">
        <v>50</v>
      </c>
      <c r="X146" s="344" t="s">
        <v>51</v>
      </c>
      <c r="Y146" s="344" t="s">
        <v>546</v>
      </c>
    </row>
    <row r="147" spans="1:25" ht="14.25" customHeight="1">
      <c r="A147" s="919" t="s">
        <v>646</v>
      </c>
      <c r="B147" s="987" t="s">
        <v>647</v>
      </c>
      <c r="C147" s="987"/>
      <c r="D147" s="987"/>
      <c r="E147" s="987"/>
      <c r="F147" s="987"/>
      <c r="G147" s="987"/>
      <c r="H147" s="987"/>
      <c r="I147" s="987"/>
      <c r="J147" s="987"/>
      <c r="K147" s="987"/>
      <c r="L147" s="987"/>
      <c r="M147" s="987"/>
      <c r="N147" s="987"/>
      <c r="O147" s="987"/>
      <c r="P147" s="987"/>
      <c r="Q147" s="987"/>
      <c r="R147" s="987"/>
      <c r="S147" s="987"/>
      <c r="T147" s="987"/>
      <c r="U147" s="987"/>
      <c r="V147" s="988"/>
      <c r="W147" s="929"/>
      <c r="X147" s="910"/>
      <c r="Y147" s="913"/>
    </row>
    <row r="148" spans="1:25" ht="14.25" customHeight="1">
      <c r="A148" s="919"/>
      <c r="B148" s="917" t="s">
        <v>882</v>
      </c>
      <c r="C148" s="917"/>
      <c r="D148" s="917"/>
      <c r="E148" s="917"/>
      <c r="F148" s="917"/>
      <c r="G148" s="917"/>
      <c r="H148" s="917"/>
      <c r="I148" s="917"/>
      <c r="J148" s="917"/>
      <c r="K148" s="917"/>
      <c r="L148" s="917"/>
      <c r="M148" s="917"/>
      <c r="N148" s="917"/>
      <c r="O148" s="917"/>
      <c r="P148" s="917"/>
      <c r="Q148" s="917"/>
      <c r="R148" s="917"/>
      <c r="S148" s="917"/>
      <c r="T148" s="917"/>
      <c r="U148" s="917"/>
      <c r="V148" s="918"/>
      <c r="W148" s="930"/>
      <c r="X148" s="911"/>
      <c r="Y148" s="914"/>
    </row>
    <row r="149" spans="1:25" ht="14.25" customHeight="1">
      <c r="A149" s="919"/>
      <c r="B149" s="917"/>
      <c r="C149" s="917"/>
      <c r="D149" s="917"/>
      <c r="E149" s="917"/>
      <c r="F149" s="917"/>
      <c r="G149" s="917"/>
      <c r="H149" s="917"/>
      <c r="I149" s="917"/>
      <c r="J149" s="917"/>
      <c r="K149" s="917"/>
      <c r="L149" s="917"/>
      <c r="M149" s="917"/>
      <c r="N149" s="917"/>
      <c r="O149" s="917"/>
      <c r="P149" s="917"/>
      <c r="Q149" s="917"/>
      <c r="R149" s="917"/>
      <c r="S149" s="917"/>
      <c r="T149" s="917"/>
      <c r="U149" s="917"/>
      <c r="V149" s="918"/>
      <c r="W149" s="930"/>
      <c r="X149" s="911"/>
      <c r="Y149" s="914"/>
    </row>
    <row r="150" spans="1:25" ht="14.25" customHeight="1">
      <c r="A150" s="919"/>
      <c r="B150" s="917" t="s">
        <v>883</v>
      </c>
      <c r="C150" s="917"/>
      <c r="D150" s="917"/>
      <c r="E150" s="917"/>
      <c r="F150" s="917"/>
      <c r="G150" s="917"/>
      <c r="H150" s="917"/>
      <c r="I150" s="917"/>
      <c r="J150" s="917"/>
      <c r="K150" s="917"/>
      <c r="L150" s="917"/>
      <c r="M150" s="917"/>
      <c r="N150" s="917"/>
      <c r="O150" s="917"/>
      <c r="P150" s="917"/>
      <c r="Q150" s="917"/>
      <c r="R150" s="917"/>
      <c r="S150" s="917"/>
      <c r="T150" s="917"/>
      <c r="U150" s="917"/>
      <c r="V150" s="918"/>
      <c r="W150" s="930"/>
      <c r="X150" s="911"/>
      <c r="Y150" s="914"/>
    </row>
    <row r="151" spans="1:25" ht="14.25" customHeight="1">
      <c r="A151" s="919"/>
      <c r="B151" s="917"/>
      <c r="C151" s="917"/>
      <c r="D151" s="917"/>
      <c r="E151" s="917"/>
      <c r="F151" s="917"/>
      <c r="G151" s="917"/>
      <c r="H151" s="917"/>
      <c r="I151" s="917"/>
      <c r="J151" s="917"/>
      <c r="K151" s="917"/>
      <c r="L151" s="917"/>
      <c r="M151" s="917"/>
      <c r="N151" s="917"/>
      <c r="O151" s="917"/>
      <c r="P151" s="917"/>
      <c r="Q151" s="917"/>
      <c r="R151" s="917"/>
      <c r="S151" s="917"/>
      <c r="T151" s="917"/>
      <c r="U151" s="917"/>
      <c r="V151" s="918"/>
      <c r="W151" s="930"/>
      <c r="X151" s="911"/>
      <c r="Y151" s="914"/>
    </row>
    <row r="152" spans="1:25" ht="14.25" customHeight="1">
      <c r="A152" s="919"/>
      <c r="B152" s="917" t="s">
        <v>884</v>
      </c>
      <c r="C152" s="917"/>
      <c r="D152" s="917"/>
      <c r="E152" s="917"/>
      <c r="F152" s="917"/>
      <c r="G152" s="917"/>
      <c r="H152" s="917"/>
      <c r="I152" s="917"/>
      <c r="J152" s="917"/>
      <c r="K152" s="917"/>
      <c r="L152" s="917"/>
      <c r="M152" s="917"/>
      <c r="N152" s="917"/>
      <c r="O152" s="917"/>
      <c r="P152" s="917"/>
      <c r="Q152" s="917"/>
      <c r="R152" s="917"/>
      <c r="S152" s="917"/>
      <c r="T152" s="917"/>
      <c r="U152" s="917"/>
      <c r="V152" s="918"/>
      <c r="W152" s="930"/>
      <c r="X152" s="911"/>
      <c r="Y152" s="914"/>
    </row>
    <row r="153" spans="1:25" ht="14.25" customHeight="1">
      <c r="A153" s="919"/>
      <c r="B153" s="917"/>
      <c r="C153" s="917"/>
      <c r="D153" s="917"/>
      <c r="E153" s="917"/>
      <c r="F153" s="917"/>
      <c r="G153" s="917"/>
      <c r="H153" s="917"/>
      <c r="I153" s="917"/>
      <c r="J153" s="917"/>
      <c r="K153" s="917"/>
      <c r="L153" s="917"/>
      <c r="M153" s="917"/>
      <c r="N153" s="917"/>
      <c r="O153" s="917"/>
      <c r="P153" s="917"/>
      <c r="Q153" s="917"/>
      <c r="R153" s="917"/>
      <c r="S153" s="917"/>
      <c r="T153" s="917"/>
      <c r="U153" s="917"/>
      <c r="V153" s="918"/>
      <c r="W153" s="930"/>
      <c r="X153" s="911"/>
      <c r="Y153" s="914"/>
    </row>
    <row r="154" spans="1:25" ht="14.25" customHeight="1">
      <c r="A154" s="919"/>
      <c r="B154" s="917" t="s">
        <v>885</v>
      </c>
      <c r="C154" s="917"/>
      <c r="D154" s="917"/>
      <c r="E154" s="917"/>
      <c r="F154" s="917"/>
      <c r="G154" s="917"/>
      <c r="H154" s="917"/>
      <c r="I154" s="917"/>
      <c r="J154" s="917"/>
      <c r="K154" s="917"/>
      <c r="L154" s="917"/>
      <c r="M154" s="917"/>
      <c r="N154" s="917"/>
      <c r="O154" s="917"/>
      <c r="P154" s="917"/>
      <c r="Q154" s="917"/>
      <c r="R154" s="917"/>
      <c r="S154" s="917"/>
      <c r="T154" s="917"/>
      <c r="U154" s="917"/>
      <c r="V154" s="918"/>
      <c r="W154" s="930"/>
      <c r="X154" s="911"/>
      <c r="Y154" s="914"/>
    </row>
    <row r="155" spans="1:25" ht="14.25" customHeight="1">
      <c r="A155" s="919"/>
      <c r="B155" s="917"/>
      <c r="C155" s="917"/>
      <c r="D155" s="917"/>
      <c r="E155" s="917"/>
      <c r="F155" s="917"/>
      <c r="G155" s="917"/>
      <c r="H155" s="917"/>
      <c r="I155" s="917"/>
      <c r="J155" s="917"/>
      <c r="K155" s="917"/>
      <c r="L155" s="917"/>
      <c r="M155" s="917"/>
      <c r="N155" s="917"/>
      <c r="O155" s="917"/>
      <c r="P155" s="917"/>
      <c r="Q155" s="917"/>
      <c r="R155" s="917"/>
      <c r="S155" s="917"/>
      <c r="T155" s="917"/>
      <c r="U155" s="917"/>
      <c r="V155" s="918"/>
      <c r="W155" s="930"/>
      <c r="X155" s="911"/>
      <c r="Y155" s="914"/>
    </row>
    <row r="156" spans="1:25" ht="14.25" customHeight="1">
      <c r="A156" s="919"/>
      <c r="B156" s="1193" t="s">
        <v>886</v>
      </c>
      <c r="C156" s="1193"/>
      <c r="D156" s="1193"/>
      <c r="E156" s="1193"/>
      <c r="F156" s="1193"/>
      <c r="G156" s="1193"/>
      <c r="H156" s="1193"/>
      <c r="I156" s="1193"/>
      <c r="J156" s="1193"/>
      <c r="K156" s="1193"/>
      <c r="L156" s="1193"/>
      <c r="M156" s="1193"/>
      <c r="N156" s="1193"/>
      <c r="O156" s="1193"/>
      <c r="P156" s="1193"/>
      <c r="Q156" s="1193"/>
      <c r="R156" s="1193"/>
      <c r="S156" s="1193"/>
      <c r="T156" s="1193"/>
      <c r="U156" s="1193"/>
      <c r="V156" s="918"/>
      <c r="W156" s="930"/>
      <c r="X156" s="911"/>
      <c r="Y156" s="914"/>
    </row>
    <row r="157" spans="1:25" ht="14.25" customHeight="1" thickBot="1">
      <c r="A157" s="919"/>
      <c r="B157" s="1193"/>
      <c r="C157" s="1193"/>
      <c r="D157" s="1193"/>
      <c r="E157" s="1193"/>
      <c r="F157" s="1193"/>
      <c r="G157" s="1193"/>
      <c r="H157" s="1193"/>
      <c r="I157" s="1193"/>
      <c r="J157" s="1193"/>
      <c r="K157" s="1193"/>
      <c r="L157" s="1193"/>
      <c r="M157" s="1193"/>
      <c r="N157" s="1193"/>
      <c r="O157" s="1193"/>
      <c r="P157" s="1193"/>
      <c r="Q157" s="1193"/>
      <c r="R157" s="1193"/>
      <c r="S157" s="1193"/>
      <c r="T157" s="1193"/>
      <c r="U157" s="1193"/>
      <c r="V157" s="918"/>
      <c r="W157" s="930"/>
      <c r="X157" s="911"/>
      <c r="Y157" s="914"/>
    </row>
    <row r="158" spans="1:25" ht="14.25" customHeight="1">
      <c r="A158" s="1196" t="s">
        <v>648</v>
      </c>
      <c r="B158" s="1197" t="s">
        <v>649</v>
      </c>
      <c r="C158" s="1197"/>
      <c r="D158" s="1197"/>
      <c r="E158" s="1197"/>
      <c r="F158" s="1197"/>
      <c r="G158" s="1197"/>
      <c r="H158" s="1197"/>
      <c r="I158" s="1197"/>
      <c r="J158" s="1197"/>
      <c r="K158" s="1197"/>
      <c r="L158" s="1197"/>
      <c r="M158" s="1197"/>
      <c r="N158" s="1197"/>
      <c r="O158" s="1197"/>
      <c r="P158" s="1197"/>
      <c r="Q158" s="1197"/>
      <c r="R158" s="1197"/>
      <c r="S158" s="1197"/>
      <c r="T158" s="1197"/>
      <c r="U158" s="1197"/>
      <c r="V158" s="1198"/>
      <c r="W158" s="929"/>
      <c r="X158" s="910"/>
      <c r="Y158" s="920"/>
    </row>
    <row r="159" spans="1:25" ht="14.25" customHeight="1">
      <c r="A159" s="1199"/>
      <c r="B159" s="1200" t="s">
        <v>650</v>
      </c>
      <c r="C159" s="1200"/>
      <c r="D159" s="1200"/>
      <c r="E159" s="1200"/>
      <c r="F159" s="1200"/>
      <c r="G159" s="1200"/>
      <c r="H159" s="1200"/>
      <c r="I159" s="1200"/>
      <c r="J159" s="1200"/>
      <c r="K159" s="1200"/>
      <c r="L159" s="1200"/>
      <c r="M159" s="1200"/>
      <c r="N159" s="1200"/>
      <c r="O159" s="1200"/>
      <c r="P159" s="1200"/>
      <c r="Q159" s="1200"/>
      <c r="R159" s="1200"/>
      <c r="S159" s="1200"/>
      <c r="T159" s="1200"/>
      <c r="U159" s="1200"/>
      <c r="V159" s="916"/>
      <c r="W159" s="930"/>
      <c r="X159" s="911"/>
      <c r="Y159" s="921"/>
    </row>
    <row r="160" spans="1:25" ht="14.25" customHeight="1">
      <c r="A160" s="1199"/>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916"/>
      <c r="W160" s="930"/>
      <c r="X160" s="911"/>
      <c r="Y160" s="921"/>
    </row>
    <row r="161" spans="1:27" ht="14.25" customHeight="1">
      <c r="A161" s="1199"/>
      <c r="B161" s="1200" t="s">
        <v>651</v>
      </c>
      <c r="C161" s="1200"/>
      <c r="D161" s="1200"/>
      <c r="E161" s="1200"/>
      <c r="F161" s="1200"/>
      <c r="G161" s="1200"/>
      <c r="H161" s="1200"/>
      <c r="I161" s="1200"/>
      <c r="J161" s="1200"/>
      <c r="K161" s="1200"/>
      <c r="L161" s="1200"/>
      <c r="M161" s="1200"/>
      <c r="N161" s="1200"/>
      <c r="O161" s="1200"/>
      <c r="P161" s="1200"/>
      <c r="Q161" s="1200"/>
      <c r="R161" s="1200"/>
      <c r="S161" s="1200"/>
      <c r="T161" s="1200"/>
      <c r="U161" s="1200"/>
      <c r="V161" s="916"/>
      <c r="W161" s="930"/>
      <c r="X161" s="911"/>
      <c r="Y161" s="921"/>
    </row>
    <row r="162" spans="1:27" ht="14.25" customHeight="1">
      <c r="A162" s="1199"/>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916"/>
      <c r="W162" s="930"/>
      <c r="X162" s="911"/>
      <c r="Y162" s="921"/>
    </row>
    <row r="163" spans="1:27" ht="14.25" customHeight="1">
      <c r="A163" s="1199"/>
      <c r="B163" s="1200" t="s">
        <v>652</v>
      </c>
      <c r="C163" s="1200"/>
      <c r="D163" s="1200"/>
      <c r="E163" s="1200"/>
      <c r="F163" s="1200"/>
      <c r="G163" s="1200"/>
      <c r="H163" s="1200"/>
      <c r="I163" s="1200"/>
      <c r="J163" s="1200"/>
      <c r="K163" s="1200"/>
      <c r="L163" s="1200"/>
      <c r="M163" s="1200"/>
      <c r="N163" s="1200"/>
      <c r="O163" s="1200"/>
      <c r="P163" s="1200"/>
      <c r="Q163" s="1200"/>
      <c r="R163" s="1200"/>
      <c r="S163" s="1200"/>
      <c r="T163" s="1200"/>
      <c r="U163" s="1200"/>
      <c r="V163" s="916"/>
      <c r="W163" s="930"/>
      <c r="X163" s="911"/>
      <c r="Y163" s="921"/>
    </row>
    <row r="164" spans="1:27" ht="14.25" customHeight="1">
      <c r="A164" s="1199"/>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916"/>
      <c r="W164" s="930"/>
      <c r="X164" s="911"/>
      <c r="Y164" s="921"/>
    </row>
    <row r="165" spans="1:27" ht="14.25" customHeight="1">
      <c r="A165" s="1199"/>
      <c r="B165" s="1200" t="s">
        <v>653</v>
      </c>
      <c r="C165" s="1200"/>
      <c r="D165" s="1200"/>
      <c r="E165" s="1200"/>
      <c r="F165" s="1200"/>
      <c r="G165" s="1200"/>
      <c r="H165" s="1200"/>
      <c r="I165" s="1200"/>
      <c r="J165" s="1200"/>
      <c r="K165" s="1200"/>
      <c r="L165" s="1200"/>
      <c r="M165" s="1200"/>
      <c r="N165" s="1200"/>
      <c r="O165" s="1200"/>
      <c r="P165" s="1200"/>
      <c r="Q165" s="1200"/>
      <c r="R165" s="1200"/>
      <c r="S165" s="1200"/>
      <c r="T165" s="1200"/>
      <c r="U165" s="1200"/>
      <c r="V165" s="916"/>
      <c r="W165" s="930"/>
      <c r="X165" s="911"/>
      <c r="Y165" s="921"/>
    </row>
    <row r="166" spans="1:27" ht="14.25" customHeight="1">
      <c r="A166" s="1199"/>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916"/>
      <c r="W166" s="930"/>
      <c r="X166" s="911"/>
      <c r="Y166" s="921"/>
    </row>
    <row r="167" spans="1:27" ht="14.25" customHeight="1">
      <c r="A167" s="1199"/>
      <c r="B167" s="1200" t="s">
        <v>654</v>
      </c>
      <c r="C167" s="1200"/>
      <c r="D167" s="1200"/>
      <c r="E167" s="1200"/>
      <c r="F167" s="1200"/>
      <c r="G167" s="1200"/>
      <c r="H167" s="1200"/>
      <c r="I167" s="1200"/>
      <c r="J167" s="1200"/>
      <c r="K167" s="1200"/>
      <c r="L167" s="1200"/>
      <c r="M167" s="1200"/>
      <c r="N167" s="1200"/>
      <c r="O167" s="1200"/>
      <c r="P167" s="1200"/>
      <c r="Q167" s="1200"/>
      <c r="R167" s="1200"/>
      <c r="S167" s="1200"/>
      <c r="T167" s="1200"/>
      <c r="U167" s="1200"/>
      <c r="V167" s="916"/>
      <c r="W167" s="930"/>
      <c r="X167" s="911"/>
      <c r="Y167" s="921"/>
    </row>
    <row r="168" spans="1:27" ht="14.25" customHeight="1">
      <c r="A168" s="1201"/>
      <c r="B168" s="1202"/>
      <c r="C168" s="1202"/>
      <c r="D168" s="1202"/>
      <c r="E168" s="1202"/>
      <c r="F168" s="1202"/>
      <c r="G168" s="1202"/>
      <c r="H168" s="1202"/>
      <c r="I168" s="1202"/>
      <c r="J168" s="1202"/>
      <c r="K168" s="1202"/>
      <c r="L168" s="1202"/>
      <c r="M168" s="1202"/>
      <c r="N168" s="1202"/>
      <c r="O168" s="1202"/>
      <c r="P168" s="1202"/>
      <c r="Q168" s="1202"/>
      <c r="R168" s="1202"/>
      <c r="S168" s="1202"/>
      <c r="T168" s="1202"/>
      <c r="U168" s="1202"/>
      <c r="V168" s="1203"/>
      <c r="W168" s="930"/>
      <c r="X168" s="911"/>
      <c r="Y168" s="921"/>
      <c r="Z168" s="353"/>
      <c r="AA168" s="353"/>
    </row>
    <row r="169" spans="1:27" ht="14.25" customHeight="1" thickBot="1">
      <c r="A169" s="922" t="s">
        <v>54</v>
      </c>
      <c r="B169" s="922"/>
      <c r="C169" s="922"/>
      <c r="D169" s="922"/>
      <c r="E169" s="922"/>
      <c r="F169" s="922"/>
      <c r="G169" s="922"/>
      <c r="H169" s="922"/>
      <c r="I169" s="922"/>
      <c r="J169" s="922"/>
      <c r="K169" s="922"/>
      <c r="L169" s="922"/>
      <c r="M169" s="922"/>
      <c r="N169" s="922"/>
      <c r="O169" s="922"/>
      <c r="P169" s="922"/>
      <c r="Q169" s="922"/>
      <c r="R169" s="922"/>
      <c r="S169" s="922"/>
      <c r="T169" s="922"/>
      <c r="U169" s="922"/>
      <c r="V169" s="922"/>
      <c r="W169" s="344" t="s">
        <v>50</v>
      </c>
      <c r="X169" s="344" t="s">
        <v>51</v>
      </c>
      <c r="Y169" s="344" t="s">
        <v>546</v>
      </c>
      <c r="Z169" s="353"/>
      <c r="AA169" s="353"/>
    </row>
    <row r="170" spans="1:27" ht="14.25" customHeight="1">
      <c r="A170" s="1239" t="s">
        <v>655</v>
      </c>
      <c r="B170" s="1240" t="s">
        <v>656</v>
      </c>
      <c r="C170" s="1240"/>
      <c r="D170" s="1240"/>
      <c r="E170" s="1240"/>
      <c r="F170" s="1240"/>
      <c r="G170" s="1240"/>
      <c r="H170" s="1240"/>
      <c r="I170" s="1240"/>
      <c r="J170" s="1240"/>
      <c r="K170" s="1240"/>
      <c r="L170" s="1240"/>
      <c r="M170" s="1240"/>
      <c r="N170" s="1240"/>
      <c r="O170" s="1240"/>
      <c r="P170" s="1240"/>
      <c r="Q170" s="1240"/>
      <c r="R170" s="1240"/>
      <c r="S170" s="1240"/>
      <c r="T170" s="1240"/>
      <c r="U170" s="1240"/>
      <c r="V170" s="1241"/>
      <c r="W170" s="982">
        <v>0</v>
      </c>
      <c r="X170" s="984"/>
      <c r="Y170" s="908"/>
      <c r="Z170" s="353"/>
      <c r="AA170" s="353"/>
    </row>
    <row r="171" spans="1:27" ht="14.25" customHeight="1" thickBot="1">
      <c r="A171" s="1242"/>
      <c r="B171" s="1243"/>
      <c r="C171" s="1243"/>
      <c r="D171" s="1243"/>
      <c r="E171" s="1243"/>
      <c r="F171" s="1243"/>
      <c r="G171" s="1243"/>
      <c r="H171" s="1243"/>
      <c r="I171" s="1243"/>
      <c r="J171" s="1243"/>
      <c r="K171" s="1243"/>
      <c r="L171" s="1243"/>
      <c r="M171" s="1243"/>
      <c r="N171" s="1243"/>
      <c r="O171" s="1243"/>
      <c r="P171" s="1243"/>
      <c r="Q171" s="1243"/>
      <c r="R171" s="1243"/>
      <c r="S171" s="1243"/>
      <c r="T171" s="1243"/>
      <c r="U171" s="1243"/>
      <c r="V171" s="1244"/>
      <c r="W171" s="983"/>
      <c r="X171" s="985"/>
      <c r="Y171" s="909"/>
      <c r="Z171" s="353"/>
      <c r="AA171" s="353"/>
    </row>
    <row r="172" spans="1:27" s="2" customFormat="1" ht="15" customHeight="1" thickBot="1">
      <c r="A172" s="1163" t="s">
        <v>657</v>
      </c>
      <c r="B172" s="1163"/>
      <c r="C172" s="1163"/>
      <c r="D172" s="1163"/>
      <c r="E172" s="1163"/>
      <c r="F172" s="1163"/>
      <c r="G172" s="1163"/>
      <c r="H172" s="1163"/>
      <c r="I172" s="1163"/>
      <c r="J172" s="1163"/>
      <c r="K172" s="1163"/>
      <c r="L172" s="1163"/>
      <c r="M172" s="1163"/>
      <c r="N172" s="1163"/>
      <c r="O172" s="1163"/>
      <c r="P172" s="1163"/>
      <c r="Q172" s="1163"/>
      <c r="R172" s="1163"/>
      <c r="S172" s="1163"/>
      <c r="T172" s="1163"/>
      <c r="U172" s="1163"/>
      <c r="V172" s="1163"/>
      <c r="W172" s="1163"/>
      <c r="X172" s="1163"/>
      <c r="Y172" s="1163"/>
    </row>
    <row r="173" spans="1:27" ht="14.25" customHeight="1">
      <c r="A173" s="978" t="s">
        <v>658</v>
      </c>
      <c r="B173" s="980" t="s">
        <v>887</v>
      </c>
      <c r="C173" s="980"/>
      <c r="D173" s="980"/>
      <c r="E173" s="980"/>
      <c r="F173" s="980"/>
      <c r="G173" s="980"/>
      <c r="H173" s="980"/>
      <c r="I173" s="980"/>
      <c r="J173" s="980"/>
      <c r="K173" s="980"/>
      <c r="L173" s="980"/>
      <c r="M173" s="980"/>
      <c r="N173" s="980"/>
      <c r="O173" s="980"/>
      <c r="P173" s="980"/>
      <c r="Q173" s="980"/>
      <c r="R173" s="980"/>
      <c r="S173" s="980"/>
      <c r="T173" s="980"/>
      <c r="U173" s="980"/>
      <c r="V173" s="980"/>
      <c r="W173" s="1152"/>
      <c r="X173" s="1165"/>
      <c r="Y173" s="1166"/>
      <c r="Z173" s="353"/>
      <c r="AA173" s="355"/>
    </row>
    <row r="174" spans="1:27" s="5" customFormat="1" ht="14.25" customHeight="1" thickBot="1">
      <c r="A174" s="979"/>
      <c r="B174" s="981"/>
      <c r="C174" s="981"/>
      <c r="D174" s="981"/>
      <c r="E174" s="981"/>
      <c r="F174" s="981"/>
      <c r="G174" s="981"/>
      <c r="H174" s="981"/>
      <c r="I174" s="981"/>
      <c r="J174" s="981"/>
      <c r="K174" s="981"/>
      <c r="L174" s="981"/>
      <c r="M174" s="981"/>
      <c r="N174" s="981"/>
      <c r="O174" s="981"/>
      <c r="P174" s="981"/>
      <c r="Q174" s="981"/>
      <c r="R174" s="981"/>
      <c r="S174" s="981"/>
      <c r="T174" s="981"/>
      <c r="U174" s="981"/>
      <c r="V174" s="981"/>
      <c r="W174" s="1164"/>
      <c r="X174" s="1165"/>
      <c r="Y174" s="1166"/>
    </row>
    <row r="175" spans="1:27" ht="14.25" customHeight="1">
      <c r="A175" s="1147" t="s">
        <v>659</v>
      </c>
      <c r="B175" s="980" t="s">
        <v>660</v>
      </c>
      <c r="C175" s="980"/>
      <c r="D175" s="980"/>
      <c r="E175" s="980"/>
      <c r="F175" s="980"/>
      <c r="G175" s="980"/>
      <c r="H175" s="980"/>
      <c r="I175" s="980"/>
      <c r="J175" s="980"/>
      <c r="K175" s="980"/>
      <c r="L175" s="980"/>
      <c r="M175" s="980"/>
      <c r="N175" s="980"/>
      <c r="O175" s="980"/>
      <c r="P175" s="980"/>
      <c r="Q175" s="980"/>
      <c r="R175" s="980"/>
      <c r="S175" s="980"/>
      <c r="T175" s="980"/>
      <c r="U175" s="980"/>
      <c r="V175" s="1150" t="s">
        <v>661</v>
      </c>
      <c r="W175" s="1152"/>
      <c r="X175" s="16"/>
      <c r="Y175" s="16"/>
      <c r="Z175" s="353"/>
      <c r="AA175" s="353"/>
    </row>
    <row r="176" spans="1:27" s="2" customFormat="1" ht="15" customHeight="1">
      <c r="A176" s="919"/>
      <c r="B176" s="1149"/>
      <c r="C176" s="1149"/>
      <c r="D176" s="1149"/>
      <c r="E176" s="1149"/>
      <c r="F176" s="1149"/>
      <c r="G176" s="1149"/>
      <c r="H176" s="1149"/>
      <c r="I176" s="1149"/>
      <c r="J176" s="1149"/>
      <c r="K176" s="1149"/>
      <c r="L176" s="1149"/>
      <c r="M176" s="1149"/>
      <c r="N176" s="1149"/>
      <c r="O176" s="1149"/>
      <c r="P176" s="1149"/>
      <c r="Q176" s="1149"/>
      <c r="R176" s="1149"/>
      <c r="S176" s="1149"/>
      <c r="T176" s="1149"/>
      <c r="U176" s="1149"/>
      <c r="V176" s="1151"/>
      <c r="W176" s="1153"/>
      <c r="X176" s="16"/>
      <c r="Y176" s="16"/>
    </row>
    <row r="177" spans="1:27" s="2" customFormat="1" ht="15" customHeight="1" thickBot="1">
      <c r="A177" s="919"/>
      <c r="B177" s="1149"/>
      <c r="C177" s="1149"/>
      <c r="D177" s="1149"/>
      <c r="E177" s="1149"/>
      <c r="F177" s="1149"/>
      <c r="G177" s="1149"/>
      <c r="H177" s="1149"/>
      <c r="I177" s="1149"/>
      <c r="J177" s="1149"/>
      <c r="K177" s="1149"/>
      <c r="L177" s="1149"/>
      <c r="M177" s="1149"/>
      <c r="N177" s="1149"/>
      <c r="O177" s="1149"/>
      <c r="P177" s="1149"/>
      <c r="Q177" s="1149"/>
      <c r="R177" s="1149"/>
      <c r="S177" s="1149"/>
      <c r="T177" s="1149"/>
      <c r="U177" s="1149"/>
      <c r="V177" s="1151"/>
      <c r="W177" s="1153"/>
      <c r="X177" s="16"/>
      <c r="Y177" s="16"/>
    </row>
    <row r="178" spans="1:27" ht="14.25" customHeight="1">
      <c r="A178" s="919"/>
      <c r="B178" s="1154"/>
      <c r="C178" s="1155"/>
      <c r="D178" s="1155"/>
      <c r="E178" s="1155"/>
      <c r="F178" s="1155"/>
      <c r="G178" s="1155"/>
      <c r="H178" s="1155"/>
      <c r="I178" s="1155"/>
      <c r="J178" s="1155"/>
      <c r="K178" s="1155"/>
      <c r="L178" s="1155"/>
      <c r="M178" s="1155"/>
      <c r="N178" s="1155"/>
      <c r="O178" s="1155"/>
      <c r="P178" s="1155"/>
      <c r="Q178" s="1155"/>
      <c r="R178" s="1155"/>
      <c r="S178" s="1155"/>
      <c r="T178" s="1155"/>
      <c r="U178" s="1155"/>
      <c r="V178" s="1155"/>
      <c r="W178" s="1156"/>
      <c r="X178" s="16"/>
      <c r="Y178" s="16"/>
      <c r="Z178" s="353"/>
      <c r="AA178" s="353"/>
    </row>
    <row r="179" spans="1:27" ht="14.25" customHeight="1">
      <c r="A179" s="919"/>
      <c r="B179" s="1157"/>
      <c r="C179" s="1158"/>
      <c r="D179" s="1158"/>
      <c r="E179" s="1158"/>
      <c r="F179" s="1158"/>
      <c r="G179" s="1158"/>
      <c r="H179" s="1158"/>
      <c r="I179" s="1158"/>
      <c r="J179" s="1158"/>
      <c r="K179" s="1158"/>
      <c r="L179" s="1158"/>
      <c r="M179" s="1158"/>
      <c r="N179" s="1158"/>
      <c r="O179" s="1158"/>
      <c r="P179" s="1158"/>
      <c r="Q179" s="1158"/>
      <c r="R179" s="1158"/>
      <c r="S179" s="1158"/>
      <c r="T179" s="1158"/>
      <c r="U179" s="1158"/>
      <c r="V179" s="1158"/>
      <c r="W179" s="1159"/>
      <c r="X179" s="16"/>
      <c r="Y179" s="16"/>
      <c r="Z179" s="353"/>
      <c r="AA179" s="353"/>
    </row>
    <row r="180" spans="1:27" ht="14.25" customHeight="1">
      <c r="A180" s="919"/>
      <c r="B180" s="1157"/>
      <c r="C180" s="1158"/>
      <c r="D180" s="1158"/>
      <c r="E180" s="1158"/>
      <c r="F180" s="1158"/>
      <c r="G180" s="1158"/>
      <c r="H180" s="1158"/>
      <c r="I180" s="1158"/>
      <c r="J180" s="1158"/>
      <c r="K180" s="1158"/>
      <c r="L180" s="1158"/>
      <c r="M180" s="1158"/>
      <c r="N180" s="1158"/>
      <c r="O180" s="1158"/>
      <c r="P180" s="1158"/>
      <c r="Q180" s="1158"/>
      <c r="R180" s="1158"/>
      <c r="S180" s="1158"/>
      <c r="T180" s="1158"/>
      <c r="U180" s="1158"/>
      <c r="V180" s="1158"/>
      <c r="W180" s="1159"/>
      <c r="X180" s="16"/>
      <c r="Y180" s="16"/>
      <c r="Z180" s="353"/>
      <c r="AA180" s="353"/>
    </row>
    <row r="181" spans="1:27" ht="14.25" customHeight="1">
      <c r="A181" s="919"/>
      <c r="B181" s="1157"/>
      <c r="C181" s="1158"/>
      <c r="D181" s="1158"/>
      <c r="E181" s="1158"/>
      <c r="F181" s="1158"/>
      <c r="G181" s="1158"/>
      <c r="H181" s="1158"/>
      <c r="I181" s="1158"/>
      <c r="J181" s="1158"/>
      <c r="K181" s="1158"/>
      <c r="L181" s="1158"/>
      <c r="M181" s="1158"/>
      <c r="N181" s="1158"/>
      <c r="O181" s="1158"/>
      <c r="P181" s="1158"/>
      <c r="Q181" s="1158"/>
      <c r="R181" s="1158"/>
      <c r="S181" s="1158"/>
      <c r="T181" s="1158"/>
      <c r="U181" s="1158"/>
      <c r="V181" s="1158"/>
      <c r="W181" s="1159"/>
      <c r="X181" s="16"/>
      <c r="Y181" s="16"/>
      <c r="Z181" s="353"/>
      <c r="AA181" s="353"/>
    </row>
    <row r="182" spans="1:27" ht="14.25" customHeight="1">
      <c r="A182" s="919"/>
      <c r="B182" s="1157"/>
      <c r="C182" s="1158"/>
      <c r="D182" s="1158"/>
      <c r="E182" s="1158"/>
      <c r="F182" s="1158"/>
      <c r="G182" s="1158"/>
      <c r="H182" s="1158"/>
      <c r="I182" s="1158"/>
      <c r="J182" s="1158"/>
      <c r="K182" s="1158"/>
      <c r="L182" s="1158"/>
      <c r="M182" s="1158"/>
      <c r="N182" s="1158"/>
      <c r="O182" s="1158"/>
      <c r="P182" s="1158"/>
      <c r="Q182" s="1158"/>
      <c r="R182" s="1158"/>
      <c r="S182" s="1158"/>
      <c r="T182" s="1158"/>
      <c r="U182" s="1158"/>
      <c r="V182" s="1158"/>
      <c r="W182" s="1159"/>
      <c r="X182" s="16"/>
      <c r="Y182" s="16"/>
      <c r="Z182" s="353"/>
      <c r="AA182" s="353"/>
    </row>
    <row r="183" spans="1:27" ht="14.25" customHeight="1">
      <c r="A183" s="919"/>
      <c r="B183" s="1157"/>
      <c r="C183" s="1158"/>
      <c r="D183" s="1158"/>
      <c r="E183" s="1158"/>
      <c r="F183" s="1158"/>
      <c r="G183" s="1158"/>
      <c r="H183" s="1158"/>
      <c r="I183" s="1158"/>
      <c r="J183" s="1158"/>
      <c r="K183" s="1158"/>
      <c r="L183" s="1158"/>
      <c r="M183" s="1158"/>
      <c r="N183" s="1158"/>
      <c r="O183" s="1158"/>
      <c r="P183" s="1158"/>
      <c r="Q183" s="1158"/>
      <c r="R183" s="1158"/>
      <c r="S183" s="1158"/>
      <c r="T183" s="1158"/>
      <c r="U183" s="1158"/>
      <c r="V183" s="1158"/>
      <c r="W183" s="1159"/>
      <c r="X183" s="16"/>
      <c r="Y183" s="16"/>
      <c r="Z183" s="353"/>
      <c r="AA183" s="353"/>
    </row>
    <row r="184" spans="1:27" ht="14.25" customHeight="1" thickBot="1">
      <c r="A184" s="1148"/>
      <c r="B184" s="1160"/>
      <c r="C184" s="1161"/>
      <c r="D184" s="1161"/>
      <c r="E184" s="1161"/>
      <c r="F184" s="1161"/>
      <c r="G184" s="1161"/>
      <c r="H184" s="1161"/>
      <c r="I184" s="1161"/>
      <c r="J184" s="1161"/>
      <c r="K184" s="1161"/>
      <c r="L184" s="1161"/>
      <c r="M184" s="1161"/>
      <c r="N184" s="1161"/>
      <c r="O184" s="1161"/>
      <c r="P184" s="1161"/>
      <c r="Q184" s="1161"/>
      <c r="R184" s="1161"/>
      <c r="S184" s="1161"/>
      <c r="T184" s="1161"/>
      <c r="U184" s="1161"/>
      <c r="V184" s="1161"/>
      <c r="W184" s="1162"/>
      <c r="X184" s="16"/>
      <c r="Y184" s="16"/>
      <c r="Z184" s="353"/>
      <c r="AA184" s="353"/>
    </row>
    <row r="185" spans="1:27" ht="14.25" customHeight="1">
      <c r="A185" s="905" t="s">
        <v>662</v>
      </c>
      <c r="B185" s="905"/>
      <c r="C185" s="905"/>
      <c r="D185" s="905"/>
      <c r="E185" s="905"/>
      <c r="F185" s="905"/>
      <c r="G185" s="905"/>
      <c r="H185" s="905"/>
      <c r="I185" s="905"/>
      <c r="J185" s="905"/>
      <c r="K185" s="905"/>
      <c r="L185" s="905"/>
      <c r="M185" s="905"/>
      <c r="N185" s="905"/>
      <c r="O185" s="905"/>
      <c r="P185" s="905"/>
      <c r="Q185" s="905"/>
      <c r="R185" s="905"/>
      <c r="S185" s="905"/>
      <c r="T185" s="905"/>
      <c r="U185" s="905"/>
      <c r="V185" s="905"/>
      <c r="W185" s="17">
        <f>SUM(W57,W65,W73,W77,W81,W88,W95,W102,W108,W111,W120,W125,W130,W137,W141,W147,W158,W170)</f>
        <v>0</v>
      </c>
      <c r="X185" s="17">
        <f>SUM(X57,X65,X73,X77,X81,X88,X95,X102,X108,X111,X120,X130,X137,X141,X147,X158,X170)</f>
        <v>0</v>
      </c>
      <c r="Y185" s="17">
        <f>SUM(Y57,Y65,Y73,Y77,Y81,Y88,Y95,Y102,Y108,Y111,Y120,Y130,Y137,Y141,Y147,Y158,Y170)</f>
        <v>0</v>
      </c>
      <c r="Z185" s="353"/>
      <c r="AA185" s="353"/>
    </row>
    <row r="186" spans="1:27" ht="14.25" customHeight="1">
      <c r="A186" s="353"/>
      <c r="B186" s="353"/>
      <c r="C186" s="353"/>
      <c r="D186" s="353"/>
      <c r="E186" s="353"/>
      <c r="F186" s="353"/>
      <c r="G186" s="353"/>
      <c r="H186" s="353"/>
      <c r="I186" s="353"/>
      <c r="J186" s="353"/>
      <c r="K186" s="353"/>
      <c r="L186" s="353"/>
      <c r="M186" s="353"/>
      <c r="N186" s="353"/>
      <c r="O186" s="353"/>
      <c r="P186" s="353"/>
      <c r="Q186" s="353"/>
      <c r="R186" s="353"/>
      <c r="S186" s="353"/>
      <c r="T186" s="353"/>
      <c r="U186" s="353"/>
      <c r="V186" s="353"/>
      <c r="W186" s="353"/>
      <c r="X186" s="353"/>
      <c r="Y186" s="353"/>
      <c r="Z186" s="353"/>
      <c r="AA186" s="353"/>
    </row>
    <row r="187" spans="1:27" ht="14.25" customHeight="1">
      <c r="A187" s="353"/>
      <c r="B187" s="353"/>
      <c r="C187" s="353"/>
      <c r="D187" s="353"/>
      <c r="E187" s="353"/>
      <c r="F187" s="353"/>
      <c r="G187" s="353"/>
      <c r="H187" s="353"/>
      <c r="I187" s="353"/>
      <c r="J187" s="353"/>
      <c r="K187" s="353"/>
      <c r="L187" s="353"/>
      <c r="M187" s="353"/>
      <c r="N187" s="353"/>
      <c r="O187" s="353"/>
      <c r="P187" s="353"/>
      <c r="Q187" s="353"/>
      <c r="R187" s="353"/>
      <c r="S187" s="353"/>
      <c r="T187" s="353"/>
      <c r="U187" s="353"/>
      <c r="V187" s="353"/>
      <c r="W187" s="353"/>
      <c r="X187" s="353"/>
      <c r="Y187" s="353"/>
      <c r="Z187" s="353"/>
      <c r="AA187" s="353"/>
    </row>
    <row r="188" spans="1:27" ht="14.25" customHeight="1">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c r="Z188" s="353"/>
      <c r="AA188" s="353"/>
    </row>
    <row r="189" spans="1:27" ht="14.25" customHeight="1">
      <c r="A189" s="353"/>
      <c r="B189" s="353"/>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c r="Z189" s="353"/>
      <c r="AA189" s="353"/>
    </row>
    <row r="190" spans="1:27" ht="14.25" customHeight="1">
      <c r="A190" s="353"/>
      <c r="B190" s="353"/>
      <c r="C190" s="353"/>
      <c r="D190" s="353"/>
      <c r="E190" s="353"/>
      <c r="F190" s="353"/>
      <c r="G190" s="353"/>
      <c r="H190" s="353"/>
      <c r="I190" s="353"/>
      <c r="J190" s="353"/>
      <c r="K190" s="353"/>
      <c r="L190" s="353"/>
      <c r="M190" s="353"/>
      <c r="N190" s="353"/>
      <c r="O190" s="353"/>
      <c r="P190" s="353"/>
      <c r="Q190" s="353"/>
      <c r="R190" s="353"/>
      <c r="S190" s="353"/>
      <c r="T190" s="353"/>
      <c r="U190" s="353"/>
      <c r="V190" s="353"/>
      <c r="W190" s="353"/>
      <c r="X190" s="353"/>
      <c r="Y190" s="353"/>
      <c r="Z190" s="353"/>
      <c r="AA190" s="353"/>
    </row>
    <row r="191" spans="1:27" ht="14.25" customHeight="1">
      <c r="A191" s="353"/>
      <c r="B191" s="353"/>
      <c r="C191" s="353"/>
      <c r="D191" s="353"/>
      <c r="E191" s="353"/>
      <c r="F191" s="353"/>
      <c r="G191" s="353"/>
      <c r="H191" s="353"/>
      <c r="I191" s="353"/>
      <c r="J191" s="353"/>
      <c r="K191" s="353"/>
      <c r="L191" s="353"/>
      <c r="M191" s="353"/>
      <c r="N191" s="353"/>
      <c r="O191" s="353"/>
      <c r="P191" s="353"/>
      <c r="Q191" s="353"/>
      <c r="R191" s="353"/>
      <c r="S191" s="353"/>
      <c r="T191" s="353"/>
      <c r="U191" s="353"/>
      <c r="V191" s="353"/>
      <c r="W191" s="353"/>
      <c r="X191" s="353"/>
      <c r="Y191" s="353"/>
      <c r="Z191" s="353"/>
      <c r="AA191" s="353"/>
    </row>
    <row r="192" spans="1:27" ht="14.25" customHeight="1">
      <c r="A192" s="353"/>
      <c r="B192" s="353"/>
      <c r="C192" s="353"/>
      <c r="D192" s="353"/>
      <c r="E192" s="353"/>
      <c r="F192" s="353"/>
      <c r="G192" s="353"/>
      <c r="H192" s="353"/>
      <c r="I192" s="353"/>
      <c r="J192" s="353"/>
      <c r="K192" s="353"/>
      <c r="L192" s="353"/>
      <c r="M192" s="353"/>
      <c r="N192" s="353"/>
      <c r="O192" s="353"/>
      <c r="P192" s="353"/>
      <c r="Q192" s="353"/>
      <c r="R192" s="353"/>
      <c r="S192" s="353"/>
      <c r="T192" s="353"/>
      <c r="U192" s="353"/>
      <c r="V192" s="353"/>
      <c r="W192" s="353"/>
      <c r="X192" s="353"/>
      <c r="Y192" s="353"/>
      <c r="Z192" s="353"/>
      <c r="AA192" s="353"/>
    </row>
    <row r="193" spans="1:27" ht="14.25" customHeight="1">
      <c r="A193" s="353"/>
      <c r="B193" s="353"/>
      <c r="C193" s="353"/>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c r="Z193" s="353"/>
      <c r="AA193" s="353"/>
    </row>
    <row r="194" spans="1:27" ht="14.25" customHeight="1">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row>
    <row r="195" spans="1:27" ht="14.25" customHeight="1">
      <c r="A195" s="353"/>
      <c r="B195" s="353"/>
      <c r="C195" s="353"/>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3"/>
      <c r="Z195" s="353"/>
      <c r="AA195" s="353"/>
    </row>
    <row r="196" spans="1:27" ht="14.25" customHeight="1">
      <c r="A196" s="353"/>
      <c r="B196" s="353"/>
      <c r="C196" s="353"/>
      <c r="D196" s="353"/>
      <c r="E196" s="353"/>
      <c r="F196" s="353"/>
      <c r="G196" s="353"/>
      <c r="H196" s="353"/>
      <c r="I196" s="353"/>
      <c r="J196" s="353"/>
      <c r="K196" s="353"/>
      <c r="L196" s="353"/>
      <c r="M196" s="353"/>
      <c r="N196" s="353"/>
      <c r="O196" s="353"/>
      <c r="P196" s="353"/>
      <c r="Q196" s="353"/>
      <c r="R196" s="353"/>
      <c r="S196" s="353"/>
      <c r="T196" s="353"/>
      <c r="U196" s="353"/>
      <c r="V196" s="353"/>
      <c r="W196" s="353"/>
      <c r="X196" s="353"/>
      <c r="Y196" s="353"/>
      <c r="Z196" s="353"/>
      <c r="AA196" s="353"/>
    </row>
    <row r="197" spans="1:27" ht="14.25" customHeight="1">
      <c r="A197" s="353"/>
      <c r="B197" s="353"/>
      <c r="C197" s="353"/>
      <c r="D197" s="353"/>
      <c r="E197" s="353"/>
      <c r="F197" s="353"/>
      <c r="G197" s="353"/>
      <c r="H197" s="353"/>
      <c r="I197" s="353"/>
      <c r="J197" s="353"/>
      <c r="K197" s="353"/>
      <c r="L197" s="353"/>
      <c r="M197" s="353"/>
      <c r="N197" s="353"/>
      <c r="O197" s="353"/>
      <c r="P197" s="353"/>
      <c r="Q197" s="353"/>
      <c r="R197" s="353"/>
      <c r="S197" s="353"/>
      <c r="T197" s="353"/>
      <c r="U197" s="353"/>
      <c r="V197" s="353"/>
      <c r="W197" s="353"/>
      <c r="X197" s="353"/>
      <c r="Y197" s="353"/>
      <c r="Z197" s="353"/>
      <c r="AA197" s="353"/>
    </row>
    <row r="198" spans="1:27" ht="14.25" customHeight="1">
      <c r="A198" s="353"/>
      <c r="B198" s="353"/>
      <c r="C198" s="353"/>
      <c r="D198" s="353"/>
      <c r="E198" s="353"/>
      <c r="F198" s="353"/>
      <c r="G198" s="353"/>
      <c r="H198" s="353"/>
      <c r="I198" s="353"/>
      <c r="J198" s="353"/>
      <c r="K198" s="353"/>
      <c r="L198" s="353"/>
      <c r="M198" s="353"/>
      <c r="N198" s="353"/>
      <c r="O198" s="353"/>
      <c r="P198" s="353"/>
      <c r="Q198" s="353"/>
      <c r="R198" s="353"/>
      <c r="S198" s="353"/>
      <c r="T198" s="353"/>
      <c r="U198" s="353"/>
      <c r="V198" s="353"/>
      <c r="W198" s="353"/>
      <c r="X198" s="353"/>
      <c r="Y198" s="353"/>
    </row>
    <row r="199" spans="1:27" ht="14.25" customHeight="1">
      <c r="A199" s="353"/>
      <c r="B199" s="353"/>
      <c r="C199" s="353"/>
      <c r="D199" s="353"/>
      <c r="E199" s="353"/>
      <c r="F199" s="353"/>
      <c r="G199" s="353"/>
      <c r="H199" s="353"/>
      <c r="I199" s="353"/>
      <c r="J199" s="353"/>
      <c r="K199" s="353"/>
      <c r="L199" s="353"/>
      <c r="M199" s="353"/>
      <c r="N199" s="353"/>
      <c r="O199" s="353"/>
      <c r="P199" s="353"/>
      <c r="Q199" s="353"/>
      <c r="R199" s="353"/>
      <c r="S199" s="353"/>
      <c r="T199" s="353"/>
      <c r="U199" s="353"/>
      <c r="V199" s="353"/>
      <c r="W199" s="353"/>
      <c r="X199" s="353"/>
      <c r="Y199" s="353"/>
    </row>
    <row r="200" spans="1:27" ht="14.25" customHeight="1">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row>
    <row r="201" spans="1:27" ht="14.25" customHeight="1">
      <c r="A201" s="353"/>
      <c r="B201" s="353"/>
      <c r="C201" s="353"/>
      <c r="D201" s="353"/>
      <c r="E201" s="353"/>
      <c r="F201" s="353"/>
      <c r="G201" s="353"/>
      <c r="H201" s="353"/>
      <c r="I201" s="353"/>
      <c r="J201" s="353"/>
      <c r="K201" s="353"/>
      <c r="L201" s="353"/>
      <c r="M201" s="353"/>
      <c r="N201" s="353"/>
      <c r="O201" s="353"/>
      <c r="P201" s="353"/>
      <c r="Q201" s="353"/>
      <c r="R201" s="353"/>
      <c r="S201" s="353"/>
      <c r="T201" s="353"/>
      <c r="U201" s="353"/>
      <c r="V201" s="353"/>
      <c r="W201" s="353"/>
      <c r="X201" s="353"/>
      <c r="Y201" s="353"/>
    </row>
    <row r="202" spans="1:27" ht="14.25" customHeight="1">
      <c r="A202" s="353"/>
      <c r="B202" s="353"/>
      <c r="C202" s="353"/>
      <c r="D202" s="353"/>
      <c r="E202" s="353"/>
      <c r="F202" s="353"/>
      <c r="G202" s="353"/>
      <c r="H202" s="353"/>
      <c r="I202" s="353"/>
      <c r="J202" s="353"/>
      <c r="K202" s="353"/>
      <c r="L202" s="353"/>
      <c r="M202" s="353"/>
      <c r="N202" s="353"/>
      <c r="O202" s="353"/>
      <c r="P202" s="353"/>
      <c r="Q202" s="353"/>
      <c r="R202" s="353"/>
      <c r="S202" s="353"/>
      <c r="T202" s="353"/>
      <c r="U202" s="353"/>
      <c r="V202" s="353"/>
      <c r="W202" s="353"/>
      <c r="X202" s="353"/>
      <c r="Y202" s="353"/>
    </row>
    <row r="203" spans="1:27" ht="14.25" customHeight="1">
      <c r="A203" s="353"/>
      <c r="B203" s="353"/>
      <c r="C203" s="353"/>
      <c r="D203" s="353"/>
      <c r="E203" s="353"/>
      <c r="F203" s="353"/>
      <c r="G203" s="353"/>
      <c r="H203" s="353"/>
      <c r="I203" s="353"/>
      <c r="J203" s="353"/>
      <c r="K203" s="353"/>
      <c r="L203" s="353"/>
      <c r="M203" s="353"/>
      <c r="N203" s="353"/>
      <c r="O203" s="353"/>
      <c r="P203" s="353"/>
      <c r="Q203" s="353"/>
      <c r="R203" s="353"/>
      <c r="S203" s="353"/>
      <c r="T203" s="353"/>
      <c r="U203" s="353"/>
      <c r="V203" s="353"/>
      <c r="W203" s="353"/>
      <c r="X203" s="353"/>
      <c r="Y203" s="353"/>
    </row>
    <row r="204" spans="1:27" ht="14.25" customHeight="1">
      <c r="A204" s="353"/>
      <c r="B204" s="353"/>
      <c r="C204" s="353"/>
      <c r="D204" s="353"/>
      <c r="E204" s="353"/>
      <c r="F204" s="353"/>
      <c r="G204" s="353"/>
      <c r="H204" s="353"/>
      <c r="I204" s="353"/>
      <c r="J204" s="353"/>
      <c r="K204" s="353"/>
      <c r="L204" s="353"/>
      <c r="M204" s="353"/>
      <c r="N204" s="353"/>
      <c r="O204" s="353"/>
      <c r="P204" s="353"/>
      <c r="Q204" s="353"/>
      <c r="R204" s="353"/>
      <c r="S204" s="353"/>
      <c r="T204" s="353"/>
      <c r="U204" s="353"/>
      <c r="V204" s="353"/>
      <c r="W204" s="353"/>
      <c r="X204" s="353"/>
      <c r="Y204" s="353"/>
    </row>
    <row r="205" spans="1:27" ht="14.25" customHeight="1">
      <c r="A205" s="353"/>
      <c r="B205" s="353"/>
      <c r="C205" s="353"/>
      <c r="D205" s="353"/>
      <c r="E205" s="353"/>
      <c r="F205" s="353"/>
      <c r="G205" s="353"/>
      <c r="H205" s="353"/>
      <c r="I205" s="353"/>
      <c r="J205" s="353"/>
      <c r="K205" s="353"/>
      <c r="L205" s="353"/>
      <c r="M205" s="353"/>
      <c r="N205" s="353"/>
      <c r="O205" s="353"/>
      <c r="P205" s="353"/>
      <c r="Q205" s="353"/>
      <c r="R205" s="353"/>
      <c r="S205" s="353"/>
      <c r="T205" s="353"/>
      <c r="U205" s="353"/>
      <c r="V205" s="353"/>
      <c r="W205" s="353"/>
      <c r="X205" s="353"/>
      <c r="Y205" s="353"/>
    </row>
    <row r="206" spans="1:27" ht="14.25" customHeight="1">
      <c r="A206" s="353"/>
      <c r="B206" s="353"/>
      <c r="C206" s="353"/>
      <c r="D206" s="353"/>
      <c r="E206" s="353"/>
      <c r="F206" s="353"/>
      <c r="G206" s="353"/>
      <c r="H206" s="353"/>
      <c r="I206" s="353"/>
      <c r="J206" s="353"/>
      <c r="K206" s="353"/>
      <c r="L206" s="353"/>
      <c r="M206" s="353"/>
      <c r="N206" s="353"/>
      <c r="O206" s="353"/>
      <c r="P206" s="353"/>
      <c r="Q206" s="353"/>
      <c r="R206" s="353"/>
      <c r="S206" s="353"/>
      <c r="T206" s="353"/>
      <c r="U206" s="353"/>
      <c r="V206" s="353"/>
      <c r="W206" s="353"/>
      <c r="X206" s="353"/>
      <c r="Y206" s="353"/>
    </row>
    <row r="207" spans="1:27" ht="14.25" customHeight="1">
      <c r="A207" s="353"/>
      <c r="B207" s="353"/>
      <c r="C207" s="353"/>
      <c r="D207" s="353"/>
      <c r="E207" s="353"/>
      <c r="F207" s="353"/>
      <c r="G207" s="353"/>
      <c r="H207" s="353"/>
      <c r="I207" s="353"/>
      <c r="J207" s="353"/>
      <c r="K207" s="353"/>
      <c r="L207" s="353"/>
      <c r="M207" s="353"/>
      <c r="N207" s="353"/>
      <c r="O207" s="353"/>
      <c r="P207" s="353"/>
      <c r="Q207" s="353"/>
      <c r="R207" s="353"/>
      <c r="S207" s="353"/>
      <c r="T207" s="353"/>
      <c r="U207" s="353"/>
      <c r="V207" s="353"/>
      <c r="W207" s="353"/>
      <c r="X207" s="353"/>
      <c r="Y207" s="353"/>
    </row>
  </sheetData>
  <sheetProtection algorithmName="SHA-512" hashValue="ZZJnWrLQnoHNyFl9YF7IAdXNuNSeYV23ep1bouBSfwaXt8ii5myZ5lIkPs8U2lPhN5HN0+A2pUp6IUXEkKgC2w==" saltValue="Hh01Sw+PIwteEgmr2Uc6Ug==" spinCount="100000" sheet="1" selectLockedCells="1"/>
  <mergeCells count="320">
    <mergeCell ref="B76:E76"/>
    <mergeCell ref="X73:X76"/>
    <mergeCell ref="A175:A184"/>
    <mergeCell ref="B175:U177"/>
    <mergeCell ref="V175:V177"/>
    <mergeCell ref="W175:W177"/>
    <mergeCell ref="B178:W184"/>
    <mergeCell ref="B62:V63"/>
    <mergeCell ref="A57:A64"/>
    <mergeCell ref="W57:W64"/>
    <mergeCell ref="A77:A79"/>
    <mergeCell ref="B57:V59"/>
    <mergeCell ref="A172:Y172"/>
    <mergeCell ref="A173:A174"/>
    <mergeCell ref="B173:V174"/>
    <mergeCell ref="W173:W174"/>
    <mergeCell ref="X173:Y174"/>
    <mergeCell ref="X108:X110"/>
    <mergeCell ref="Y108:Y110"/>
    <mergeCell ref="W130:W136"/>
    <mergeCell ref="Y65:Y71"/>
    <mergeCell ref="A80:V80"/>
    <mergeCell ref="B73:V75"/>
    <mergeCell ref="B60:V61"/>
    <mergeCell ref="X57:X64"/>
    <mergeCell ref="A37:I37"/>
    <mergeCell ref="J37:K37"/>
    <mergeCell ref="A38:I38"/>
    <mergeCell ref="A43:K43"/>
    <mergeCell ref="M43:S43"/>
    <mergeCell ref="T43:V43"/>
    <mergeCell ref="A44:F44"/>
    <mergeCell ref="G44:J44"/>
    <mergeCell ref="K44:K47"/>
    <mergeCell ref="M44:S44"/>
    <mergeCell ref="B51:F51"/>
    <mergeCell ref="G51:J51"/>
    <mergeCell ref="A41:F41"/>
    <mergeCell ref="P41:V41"/>
    <mergeCell ref="A42:G42"/>
    <mergeCell ref="H42:I42"/>
    <mergeCell ref="P42:V42"/>
    <mergeCell ref="N51:R51"/>
    <mergeCell ref="S51:V51"/>
    <mergeCell ref="T44:V44"/>
    <mergeCell ref="A45:F45"/>
    <mergeCell ref="A1:Y2"/>
    <mergeCell ref="A11:J11"/>
    <mergeCell ref="M38:T38"/>
    <mergeCell ref="U38:V38"/>
    <mergeCell ref="M39:V39"/>
    <mergeCell ref="A25:J25"/>
    <mergeCell ref="N12:V12"/>
    <mergeCell ref="N13:Y13"/>
    <mergeCell ref="M19:Y19"/>
    <mergeCell ref="M20:Y26"/>
    <mergeCell ref="A26:K26"/>
    <mergeCell ref="J38:K38"/>
    <mergeCell ref="A23:K23"/>
    <mergeCell ref="A24:K24"/>
    <mergeCell ref="M27:Y27"/>
    <mergeCell ref="M28:Y34"/>
    <mergeCell ref="A27:F27"/>
    <mergeCell ref="A28:F28"/>
    <mergeCell ref="A29:F29"/>
    <mergeCell ref="A30:F30"/>
    <mergeCell ref="A13:J13"/>
    <mergeCell ref="M14:M16"/>
    <mergeCell ref="N14:V14"/>
    <mergeCell ref="A21:J21"/>
    <mergeCell ref="M17:Y17"/>
    <mergeCell ref="A17:J17"/>
    <mergeCell ref="A18:J18"/>
    <mergeCell ref="A19:J19"/>
    <mergeCell ref="A20:J20"/>
    <mergeCell ref="M18:Y18"/>
    <mergeCell ref="A22:J22"/>
    <mergeCell ref="M40:V40"/>
    <mergeCell ref="A40:F40"/>
    <mergeCell ref="G27:H29"/>
    <mergeCell ref="A36:Y36"/>
    <mergeCell ref="A39:F39"/>
    <mergeCell ref="A5:K5"/>
    <mergeCell ref="T10:U10"/>
    <mergeCell ref="A14:J14"/>
    <mergeCell ref="R5:S5"/>
    <mergeCell ref="T5:U5"/>
    <mergeCell ref="W14:Y14"/>
    <mergeCell ref="W15:Y15"/>
    <mergeCell ref="W16:Y16"/>
    <mergeCell ref="W12:Y12"/>
    <mergeCell ref="A15:J15"/>
    <mergeCell ref="M6:M9"/>
    <mergeCell ref="N11:S11"/>
    <mergeCell ref="A6:J6"/>
    <mergeCell ref="N6:Q8"/>
    <mergeCell ref="R8:W8"/>
    <mergeCell ref="X8:Y8"/>
    <mergeCell ref="X9:Y9"/>
    <mergeCell ref="N9:W9"/>
    <mergeCell ref="A12:J12"/>
    <mergeCell ref="N15:V15"/>
    <mergeCell ref="N16:V16"/>
    <mergeCell ref="N10:S10"/>
    <mergeCell ref="R6:S6"/>
    <mergeCell ref="A16:J16"/>
    <mergeCell ref="A3:I3"/>
    <mergeCell ref="J3:Q3"/>
    <mergeCell ref="A4:I4"/>
    <mergeCell ref="J4:Q4"/>
    <mergeCell ref="R7:Y7"/>
    <mergeCell ref="T11:U11"/>
    <mergeCell ref="V11:W11"/>
    <mergeCell ref="X11:Y11"/>
    <mergeCell ref="T6:U6"/>
    <mergeCell ref="V5:W5"/>
    <mergeCell ref="V6:W6"/>
    <mergeCell ref="X6:Y6"/>
    <mergeCell ref="X5:Y5"/>
    <mergeCell ref="X3:Y3"/>
    <mergeCell ref="V4:W4"/>
    <mergeCell ref="T4:U4"/>
    <mergeCell ref="A7:J7"/>
    <mergeCell ref="A8:J8"/>
    <mergeCell ref="A9:J9"/>
    <mergeCell ref="A10:J10"/>
    <mergeCell ref="X4:Y4"/>
    <mergeCell ref="M5:Q5"/>
    <mergeCell ref="R4:S4"/>
    <mergeCell ref="M10:M13"/>
    <mergeCell ref="L106:U106"/>
    <mergeCell ref="L107:U107"/>
    <mergeCell ref="X77:X79"/>
    <mergeCell ref="Y77:Y79"/>
    <mergeCell ref="A72:V72"/>
    <mergeCell ref="B65:V65"/>
    <mergeCell ref="A65:A71"/>
    <mergeCell ref="W65:W71"/>
    <mergeCell ref="Y73:Y76"/>
    <mergeCell ref="F76:I76"/>
    <mergeCell ref="J76:M76"/>
    <mergeCell ref="N76:Q76"/>
    <mergeCell ref="R76:V76"/>
    <mergeCell ref="W73:W76"/>
    <mergeCell ref="A73:A76"/>
    <mergeCell ref="B77:V78"/>
    <mergeCell ref="B79:D79"/>
    <mergeCell ref="E79:G79"/>
    <mergeCell ref="X65:X71"/>
    <mergeCell ref="H79:J79"/>
    <mergeCell ref="K79:M79"/>
    <mergeCell ref="N79:P79"/>
    <mergeCell ref="A111:A118"/>
    <mergeCell ref="Y111:Y118"/>
    <mergeCell ref="Y130:Y136"/>
    <mergeCell ref="Y125:Y128"/>
    <mergeCell ref="Y95:Y100"/>
    <mergeCell ref="B96:V96"/>
    <mergeCell ref="B97:V97"/>
    <mergeCell ref="B98:V98"/>
    <mergeCell ref="B99:V99"/>
    <mergeCell ref="B100:V100"/>
    <mergeCell ref="Y102:Y107"/>
    <mergeCell ref="W120:W124"/>
    <mergeCell ref="X120:X124"/>
    <mergeCell ref="Y120:Y124"/>
    <mergeCell ref="B122:V122"/>
    <mergeCell ref="B123:V123"/>
    <mergeCell ref="B118:J118"/>
    <mergeCell ref="A119:V119"/>
    <mergeCell ref="B120:V121"/>
    <mergeCell ref="W111:W118"/>
    <mergeCell ref="B105:K105"/>
    <mergeCell ref="L105:U105"/>
    <mergeCell ref="W95:W100"/>
    <mergeCell ref="X95:X100"/>
    <mergeCell ref="A101:V101"/>
    <mergeCell ref="A108:A110"/>
    <mergeCell ref="B108:V108"/>
    <mergeCell ref="W108:W110"/>
    <mergeCell ref="B93:V93"/>
    <mergeCell ref="B84:V84"/>
    <mergeCell ref="B85:V85"/>
    <mergeCell ref="A95:A100"/>
    <mergeCell ref="B95:V95"/>
    <mergeCell ref="A102:A107"/>
    <mergeCell ref="A88:A94"/>
    <mergeCell ref="B109:V109"/>
    <mergeCell ref="X88:X94"/>
    <mergeCell ref="B90:V90"/>
    <mergeCell ref="B91:V91"/>
    <mergeCell ref="B92:V92"/>
    <mergeCell ref="B94:V94"/>
    <mergeCell ref="B88:V89"/>
    <mergeCell ref="B102:V104"/>
    <mergeCell ref="B106:K106"/>
    <mergeCell ref="B107:K107"/>
    <mergeCell ref="X111:X118"/>
    <mergeCell ref="A146:V146"/>
    <mergeCell ref="A147:A157"/>
    <mergeCell ref="B147:V147"/>
    <mergeCell ref="W147:W157"/>
    <mergeCell ref="A141:A145"/>
    <mergeCell ref="B141:V142"/>
    <mergeCell ref="B111:V112"/>
    <mergeCell ref="B113:E113"/>
    <mergeCell ref="K113:Q113"/>
    <mergeCell ref="K114:V115"/>
    <mergeCell ref="K116:V117"/>
    <mergeCell ref="B116:J116"/>
    <mergeCell ref="B117:J117"/>
    <mergeCell ref="B133:V133"/>
    <mergeCell ref="B134:V134"/>
    <mergeCell ref="B114:J114"/>
    <mergeCell ref="B115:J115"/>
    <mergeCell ref="X130:X136"/>
    <mergeCell ref="B130:V130"/>
    <mergeCell ref="B124:V124"/>
    <mergeCell ref="Y158:Y168"/>
    <mergeCell ref="B159:V160"/>
    <mergeCell ref="B161:V162"/>
    <mergeCell ref="B163:V164"/>
    <mergeCell ref="B165:V166"/>
    <mergeCell ref="B167:V168"/>
    <mergeCell ref="Y137:Y139"/>
    <mergeCell ref="B138:V138"/>
    <mergeCell ref="B139:V139"/>
    <mergeCell ref="A140:V140"/>
    <mergeCell ref="A137:A139"/>
    <mergeCell ref="B137:V137"/>
    <mergeCell ref="B144:V144"/>
    <mergeCell ref="B145:V145"/>
    <mergeCell ref="W137:W139"/>
    <mergeCell ref="X137:X139"/>
    <mergeCell ref="A158:A168"/>
    <mergeCell ref="B158:V158"/>
    <mergeCell ref="B156:V157"/>
    <mergeCell ref="B154:V155"/>
    <mergeCell ref="B152:V153"/>
    <mergeCell ref="A125:A128"/>
    <mergeCell ref="B125:V126"/>
    <mergeCell ref="B128:U128"/>
    <mergeCell ref="A170:A171"/>
    <mergeCell ref="B170:V171"/>
    <mergeCell ref="W170:W171"/>
    <mergeCell ref="X170:X171"/>
    <mergeCell ref="W141:W145"/>
    <mergeCell ref="X141:X145"/>
    <mergeCell ref="W125:W128"/>
    <mergeCell ref="X125:X128"/>
    <mergeCell ref="B127:U127"/>
    <mergeCell ref="W158:W168"/>
    <mergeCell ref="X158:X168"/>
    <mergeCell ref="B136:V136"/>
    <mergeCell ref="B135:V135"/>
    <mergeCell ref="B131:V132"/>
    <mergeCell ref="A129:V129"/>
    <mergeCell ref="A130:A136"/>
    <mergeCell ref="B150:V151"/>
    <mergeCell ref="B148:V149"/>
    <mergeCell ref="G45:J45"/>
    <mergeCell ref="M45:S45"/>
    <mergeCell ref="T45:V45"/>
    <mergeCell ref="A46:F46"/>
    <mergeCell ref="G46:J46"/>
    <mergeCell ref="M46:S46"/>
    <mergeCell ref="T46:V46"/>
    <mergeCell ref="S50:X50"/>
    <mergeCell ref="A47:F47"/>
    <mergeCell ref="G47:J47"/>
    <mergeCell ref="M47:S47"/>
    <mergeCell ref="T47:V47"/>
    <mergeCell ref="A48:K48"/>
    <mergeCell ref="M48:S48"/>
    <mergeCell ref="T48:V48"/>
    <mergeCell ref="A49:F49"/>
    <mergeCell ref="G49:J49"/>
    <mergeCell ref="K49:K51"/>
    <mergeCell ref="M49:Y49"/>
    <mergeCell ref="B50:F50"/>
    <mergeCell ref="B87:V87"/>
    <mergeCell ref="B86:V86"/>
    <mergeCell ref="W88:W94"/>
    <mergeCell ref="Z52:AB53"/>
    <mergeCell ref="A52:H53"/>
    <mergeCell ref="N52:R52"/>
    <mergeCell ref="S52:V52"/>
    <mergeCell ref="M53:R53"/>
    <mergeCell ref="S53:V53"/>
    <mergeCell ref="E54:H54"/>
    <mergeCell ref="I54:J54"/>
    <mergeCell ref="N54:R54"/>
    <mergeCell ref="S54:V54"/>
    <mergeCell ref="I53:J53"/>
    <mergeCell ref="B81:V83"/>
    <mergeCell ref="W81:W87"/>
    <mergeCell ref="X81:X87"/>
    <mergeCell ref="Y88:Y94"/>
    <mergeCell ref="B66:V66"/>
    <mergeCell ref="Y57:Y64"/>
    <mergeCell ref="A56:V56"/>
    <mergeCell ref="W77:W79"/>
    <mergeCell ref="B64:V64"/>
    <mergeCell ref="A185:V185"/>
    <mergeCell ref="A31:F31"/>
    <mergeCell ref="A32:F32"/>
    <mergeCell ref="Y170:Y171"/>
    <mergeCell ref="X147:X157"/>
    <mergeCell ref="Y147:Y157"/>
    <mergeCell ref="B110:V110"/>
    <mergeCell ref="A120:A124"/>
    <mergeCell ref="Y141:Y145"/>
    <mergeCell ref="B143:V143"/>
    <mergeCell ref="A169:V169"/>
    <mergeCell ref="G50:J50"/>
    <mergeCell ref="M50:R50"/>
    <mergeCell ref="A81:A87"/>
    <mergeCell ref="W102:W107"/>
    <mergeCell ref="X102:X107"/>
    <mergeCell ref="Y81:Y87"/>
  </mergeCells>
  <conditionalFormatting sqref="X9:X11">
    <cfRule type="cellIs" dxfId="0" priority="1" operator="lessThan">
      <formula>0</formula>
    </cfRule>
  </conditionalFormatting>
  <dataValidations count="18">
    <dataValidation type="list" allowBlank="1" showInputMessage="1" showErrorMessage="1" sqref="X8:Y8 W175:W177 H42:I42 T47:V48 I53 U38:V38 T43:V43" xr:uid="{2C06C4A3-307B-48CC-9D77-01C5CDF756E8}">
      <formula1>"yes,no"</formula1>
    </dataValidation>
    <dataValidation type="list" allowBlank="1" showInputMessage="1" showErrorMessage="1" sqref="T10:U10" xr:uid="{25758B42-E500-47AB-B91A-9EF0AC6C6DE3}">
      <formula1>"no,PE,ROW"</formula1>
    </dataValidation>
    <dataValidation type="list" allowBlank="1" showInputMessage="1" showErrorMessage="1" sqref="G44:J44" xr:uid="{F66BFB4B-4A57-4299-9997-9EEE7CA83BAF}">
      <formula1>"None,Red Flag Investigation,Archaelogical Records,Historic Properties,Noise Analysis,Multiple (list in supporting docs)"</formula1>
    </dataValidation>
    <dataValidation type="whole" allowBlank="1" showInputMessage="1" showErrorMessage="1" sqref="I54:J54" xr:uid="{7B33DD41-93AA-489E-922D-0AF9B74F4EA4}">
      <formula1>0</formula1>
      <formula2>100</formula2>
    </dataValidation>
    <dataValidation type="list" allowBlank="1" showInputMessage="1" showErrorMessage="1" sqref="G51:G53" xr:uid="{63D71207-3C1A-4194-9C0F-F2EE2699A40E}">
      <formula1>"Residential,Commercial,Industrial,Mix,Unknown"</formula1>
    </dataValidation>
    <dataValidation type="list" allowBlank="1" showInputMessage="1" showErrorMessage="1" sqref="S51" xr:uid="{C0269C5E-BFFC-41DA-96ED-9F58F0C72B44}">
      <formula1>"In ROW,In Easement,Unknown"</formula1>
    </dataValidation>
    <dataValidation type="whole" allowBlank="1" showInputMessage="1" showErrorMessage="1" sqref="G50" xr:uid="{DA933B16-6C89-44BD-BE3C-FFC410213BE4}">
      <formula1>1</formula1>
      <formula2>99</formula2>
    </dataValidation>
    <dataValidation type="list" allowBlank="1" showInputMessage="1" showErrorMessage="1" sqref="G49 S52:S54" xr:uid="{4224B4DD-FF8E-464E-8B28-E8B67CB97E5C}">
      <formula1>"Yes,No,Unknown"</formula1>
    </dataValidation>
    <dataValidation type="list" allowBlank="1" showInputMessage="1" showErrorMessage="1" sqref="G46" xr:uid="{2149539D-0D1B-48BE-8CBF-A29ABBF387B1}">
      <formula1>"Not Started,Underway,Submitted for Review,Approved,Finding of No Significant Impact"</formula1>
    </dataValidation>
    <dataValidation type="list" allowBlank="1" showInputMessage="1" showErrorMessage="1" sqref="G39:G41" xr:uid="{4C4F9A00-7BC5-4CE7-8C43-F204F19A08B9}">
      <formula1>"yes, no"</formula1>
    </dataValidation>
    <dataValidation type="whole" allowBlank="1" showInputMessage="1" showErrorMessage="1" sqref="J38:K38" xr:uid="{DE4CE319-610E-4FBF-B277-9A781C3C3F16}">
      <formula1>1</formula1>
      <formula2>5</formula2>
    </dataValidation>
    <dataValidation type="list" allowBlank="1" showInputMessage="1" showErrorMessage="1" sqref="G45:J45" xr:uid="{93D883C8-9533-4DCD-84CC-0CE03E81DE9F}">
      <formula1>"Programmatic Agreement,Categorical Exclusion,Environmental Assessment,Environmental Impact Statement,Other,Unknown"</formula1>
    </dataValidation>
    <dataValidation type="list" allowBlank="1" showInputMessage="1" showErrorMessage="1" sqref="G47:J47" xr:uid="{689F908C-96C1-40A7-BF1B-BA651C68C270}">
      <formula1>"404 USACE,401 Water Quality,Construction in a Floodway,Rule 5,Flood Protection,FAA,None Required,Multiple (list in supporting docs),Unknown"</formula1>
    </dataValidation>
    <dataValidation type="list" allowBlank="1" showInputMessage="1" showErrorMessage="1" sqref="S50" xr:uid="{2855808E-7D09-4A00-B7CB-8C40B093BAA7}">
      <formula1>"Yes (list known utilities in supporting docs),No,Unknown"</formula1>
    </dataValidation>
    <dataValidation type="list" allowBlank="1" showInputMessage="1" showErrorMessage="1" sqref="R4:S4" xr:uid="{FE74EFD2-AF13-40DF-94B5-CC9707201C5A}">
      <formula1>"Lake,Porter,LaPorte,Various"</formula1>
    </dataValidation>
    <dataValidation type="textLength" operator="lessThan" allowBlank="1" showInputMessage="1" showErrorMessage="1" errorTitle="Character Length Surpassed" error="Character length is 1000" sqref="M20:Y26" xr:uid="{5D1B54A1-D6CA-4191-9787-8169D780ED55}">
      <formula1>1000</formula1>
    </dataValidation>
    <dataValidation type="textLength" operator="lessThan" allowBlank="1" showInputMessage="1" showErrorMessage="1" errorTitle="Character Length Surpassed" error="Character Length is 1000" sqref="M28:Y34 B178:W184" xr:uid="{5BC5B50E-7232-4487-81E7-2995EAB2A3B5}">
      <formula1>1000</formula1>
    </dataValidation>
    <dataValidation type="list" allowBlank="1" showInputMessage="1" showErrorMessage="1" sqref="T44:V46" xr:uid="{0ECFD334-3252-441B-831F-0869826C95A2}">
      <formula1>"2026,2027,2028,2029,2030,not applicable"</formula1>
    </dataValidation>
  </dataValidations>
  <hyperlinks>
    <hyperlink ref="G27:H29" r:id="rId1" display="Click Here!" xr:uid="{C0C7D29F-3BA0-4A3B-83AB-2AA8138522FE}"/>
  </hyperlinks>
  <pageMargins left="0.5" right="0.25" top="0.5" bottom="0.25" header="0.25" footer="0"/>
  <pageSetup paperSize="5" orientation="landscape" r:id="rId2"/>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9B135FB-8041-4E66-B060-952BE3375A53}">
          <x14:formula1>
            <xm:f>'Program &amp; Project Types'!Y53:Y55</xm:f>
          </x14:formula1>
          <xm:sqref>A24:K24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19C7C-AE2A-4FBC-8D91-3F3C07CD0CB8}">
  <sheetPr>
    <tabColor theme="7"/>
  </sheetPr>
  <dimension ref="A1:S91"/>
  <sheetViews>
    <sheetView showGridLines="0" showRowColHeaders="0" workbookViewId="0">
      <selection activeCell="D20" sqref="D20"/>
    </sheetView>
  </sheetViews>
  <sheetFormatPr defaultColWidth="8.90625" defaultRowHeight="13.8"/>
  <cols>
    <col min="1" max="1" width="6.81640625" style="23" customWidth="1"/>
    <col min="2" max="2" width="7.1796875" style="23" customWidth="1"/>
    <col min="3" max="3" width="22" style="72" customWidth="1"/>
    <col min="4" max="4" width="23.90625" style="23" customWidth="1"/>
    <col min="5" max="5" width="7.453125" style="23" customWidth="1"/>
    <col min="6" max="6" width="30.36328125" style="23" customWidth="1"/>
    <col min="7" max="7" width="7.453125" style="23" customWidth="1"/>
    <col min="8" max="8" width="21.54296875" style="23" customWidth="1"/>
    <col min="9" max="20" width="10.6328125" style="23" customWidth="1"/>
    <col min="21" max="16384" width="8.90625" style="23"/>
  </cols>
  <sheetData>
    <row r="1" spans="1:6" ht="20.25" customHeight="1" thickBot="1">
      <c r="A1" s="1167" t="s">
        <v>663</v>
      </c>
      <c r="B1" s="1167"/>
      <c r="C1" s="1167"/>
      <c r="D1" s="1167"/>
    </row>
    <row r="2" spans="1:6" ht="20.25" customHeight="1" thickBot="1">
      <c r="A2" s="24"/>
      <c r="B2" s="24"/>
      <c r="C2" s="25"/>
      <c r="D2" s="1174" t="s">
        <v>664</v>
      </c>
      <c r="E2" s="1175"/>
    </row>
    <row r="3" spans="1:6" ht="14.4" thickBot="1">
      <c r="A3" s="26"/>
      <c r="B3" s="27" t="s">
        <v>665</v>
      </c>
      <c r="C3" s="121"/>
    </row>
    <row r="4" spans="1:6" s="29" customFormat="1" ht="19.5" customHeight="1" thickBot="1">
      <c r="A4" s="1168" t="s">
        <v>666</v>
      </c>
      <c r="B4" s="1168"/>
      <c r="C4" s="1168"/>
      <c r="D4" s="122"/>
      <c r="E4" s="28"/>
      <c r="F4" s="28"/>
    </row>
    <row r="5" spans="1:6" ht="23.25" customHeight="1" thickBot="1">
      <c r="A5" s="123" t="s">
        <v>667</v>
      </c>
      <c r="B5" s="124" t="s">
        <v>668</v>
      </c>
      <c r="C5" s="124" t="s">
        <v>669</v>
      </c>
      <c r="D5" s="125" t="s">
        <v>670</v>
      </c>
    </row>
    <row r="6" spans="1:6" ht="12" customHeight="1" thickBot="1">
      <c r="A6" s="126" t="s">
        <v>671</v>
      </c>
      <c r="B6" s="127" t="s">
        <v>672</v>
      </c>
      <c r="C6" s="128" t="s">
        <v>673</v>
      </c>
      <c r="D6" s="129"/>
    </row>
    <row r="7" spans="1:6">
      <c r="A7" s="30" t="s">
        <v>674</v>
      </c>
      <c r="B7" s="31" t="s">
        <v>675</v>
      </c>
      <c r="C7" s="130" t="s">
        <v>676</v>
      </c>
      <c r="D7" s="131" t="s">
        <v>51</v>
      </c>
    </row>
    <row r="8" spans="1:6" ht="14.4" thickBot="1">
      <c r="A8" s="30" t="s">
        <v>677</v>
      </c>
      <c r="B8" s="31" t="s">
        <v>675</v>
      </c>
      <c r="C8" s="130" t="s">
        <v>678</v>
      </c>
      <c r="D8" s="132"/>
    </row>
    <row r="9" spans="1:6" ht="14.4" thickBot="1">
      <c r="A9" s="30" t="s">
        <v>679</v>
      </c>
      <c r="B9" s="31" t="s">
        <v>672</v>
      </c>
      <c r="C9" s="130" t="s">
        <v>680</v>
      </c>
      <c r="D9" s="133"/>
    </row>
    <row r="10" spans="1:6" ht="14.4" thickBot="1">
      <c r="A10" s="30" t="s">
        <v>681</v>
      </c>
      <c r="B10" s="31" t="s">
        <v>672</v>
      </c>
      <c r="C10" s="130" t="s">
        <v>682</v>
      </c>
      <c r="D10" s="133"/>
    </row>
    <row r="11" spans="1:6" ht="14.4" thickBot="1">
      <c r="A11" s="30" t="s">
        <v>683</v>
      </c>
      <c r="B11" s="31" t="s">
        <v>672</v>
      </c>
      <c r="C11" s="130" t="s">
        <v>684</v>
      </c>
      <c r="D11" s="134"/>
    </row>
    <row r="12" spans="1:6" ht="14.4" thickBot="1">
      <c r="A12" s="30" t="s">
        <v>685</v>
      </c>
      <c r="B12" s="31" t="s">
        <v>672</v>
      </c>
      <c r="C12" s="130" t="s">
        <v>686</v>
      </c>
      <c r="D12" s="135"/>
    </row>
    <row r="13" spans="1:6" ht="14.4" thickBot="1">
      <c r="A13" s="30" t="s">
        <v>687</v>
      </c>
      <c r="B13" s="31" t="s">
        <v>672</v>
      </c>
      <c r="C13" s="130" t="s">
        <v>688</v>
      </c>
      <c r="D13" s="135"/>
    </row>
    <row r="14" spans="1:6" ht="14.4" thickBot="1">
      <c r="A14" s="30" t="s">
        <v>689</v>
      </c>
      <c r="B14" s="31" t="s">
        <v>672</v>
      </c>
      <c r="C14" s="130" t="s">
        <v>690</v>
      </c>
      <c r="D14" s="135"/>
    </row>
    <row r="15" spans="1:6" ht="14.4" thickBot="1">
      <c r="A15" s="37" t="s">
        <v>691</v>
      </c>
      <c r="B15" s="38" t="s">
        <v>672</v>
      </c>
      <c r="C15" s="136" t="s">
        <v>692</v>
      </c>
      <c r="D15" s="135"/>
    </row>
    <row r="16" spans="1:6">
      <c r="A16" s="33" t="s">
        <v>693</v>
      </c>
      <c r="B16" s="34" t="s">
        <v>675</v>
      </c>
      <c r="C16" s="35" t="s">
        <v>694</v>
      </c>
      <c r="D16" s="36">
        <v>4</v>
      </c>
    </row>
    <row r="17" spans="1:8" ht="14.4" thickBot="1">
      <c r="A17" s="37" t="s">
        <v>695</v>
      </c>
      <c r="B17" s="38" t="s">
        <v>675</v>
      </c>
      <c r="C17" s="39" t="s">
        <v>696</v>
      </c>
      <c r="D17" s="40" t="s">
        <v>697</v>
      </c>
    </row>
    <row r="18" spans="1:8">
      <c r="A18" s="33" t="s">
        <v>698</v>
      </c>
      <c r="B18" s="34" t="s">
        <v>675</v>
      </c>
      <c r="C18" s="35" t="s">
        <v>699</v>
      </c>
      <c r="D18" s="36"/>
    </row>
    <row r="19" spans="1:8" ht="16.5" customHeight="1" thickBot="1">
      <c r="A19" s="37" t="s">
        <v>700</v>
      </c>
      <c r="B19" s="38" t="s">
        <v>675</v>
      </c>
      <c r="C19" s="39" t="s">
        <v>701</v>
      </c>
      <c r="D19" s="137"/>
    </row>
    <row r="20" spans="1:8" ht="14.4" thickBot="1">
      <c r="A20" s="33" t="s">
        <v>702</v>
      </c>
      <c r="B20" s="34" t="s">
        <v>675</v>
      </c>
      <c r="C20" s="138" t="s">
        <v>703</v>
      </c>
      <c r="D20" s="139"/>
    </row>
    <row r="21" spans="1:8" ht="14.4" thickBot="1">
      <c r="A21" s="30" t="s">
        <v>704</v>
      </c>
      <c r="B21" s="31" t="s">
        <v>675</v>
      </c>
      <c r="C21" s="130" t="s">
        <v>705</v>
      </c>
      <c r="D21" s="139"/>
    </row>
    <row r="22" spans="1:8" ht="14.4" thickBot="1">
      <c r="A22" s="30">
        <v>6</v>
      </c>
      <c r="B22" s="31" t="s">
        <v>675</v>
      </c>
      <c r="C22" s="32" t="s">
        <v>706</v>
      </c>
      <c r="D22" s="140"/>
    </row>
    <row r="23" spans="1:8" ht="14.4" thickBot="1">
      <c r="A23" s="30">
        <v>7</v>
      </c>
      <c r="B23" s="31" t="s">
        <v>672</v>
      </c>
      <c r="C23" s="130" t="s">
        <v>707</v>
      </c>
      <c r="D23" s="135"/>
    </row>
    <row r="24" spans="1:8" ht="14.4" thickBot="1">
      <c r="A24" s="141">
        <v>8</v>
      </c>
      <c r="B24" s="142" t="s">
        <v>672</v>
      </c>
      <c r="C24" s="143" t="s">
        <v>708</v>
      </c>
      <c r="D24" s="135"/>
    </row>
    <row r="25" spans="1:8" ht="14.4" thickBot="1">
      <c r="A25" s="126" t="s">
        <v>709</v>
      </c>
      <c r="B25" s="127" t="s">
        <v>672</v>
      </c>
      <c r="C25" s="128" t="s">
        <v>710</v>
      </c>
      <c r="D25" s="135"/>
      <c r="E25" s="1176" t="s">
        <v>711</v>
      </c>
      <c r="F25" s="1176"/>
      <c r="G25" s="1176"/>
      <c r="H25" s="1176"/>
    </row>
    <row r="26" spans="1:8" ht="16.2" thickBot="1">
      <c r="A26" s="30"/>
      <c r="B26" s="31" t="s">
        <v>672</v>
      </c>
      <c r="C26" s="130" t="s">
        <v>712</v>
      </c>
      <c r="D26" s="135"/>
      <c r="E26"/>
      <c r="F26" s="174" t="s">
        <v>713</v>
      </c>
      <c r="G26"/>
    </row>
    <row r="27" spans="1:8" ht="14.4" thickBot="1">
      <c r="A27" s="30"/>
      <c r="B27" s="31" t="s">
        <v>672</v>
      </c>
      <c r="C27" s="130" t="s">
        <v>714</v>
      </c>
      <c r="D27" s="135"/>
      <c r="E27" s="1176"/>
      <c r="F27" s="1176"/>
      <c r="G27" s="1176"/>
    </row>
    <row r="28" spans="1:8" ht="16.2" thickBot="1">
      <c r="A28" s="30"/>
      <c r="B28" s="31" t="s">
        <v>672</v>
      </c>
      <c r="C28" s="130" t="s">
        <v>715</v>
      </c>
      <c r="D28" s="135"/>
      <c r="E28"/>
      <c r="F28"/>
    </row>
    <row r="29" spans="1:8" ht="15" customHeight="1" thickBot="1">
      <c r="A29" s="1177" t="s">
        <v>716</v>
      </c>
      <c r="B29" s="1180" t="s">
        <v>672</v>
      </c>
      <c r="C29" s="1183" t="s">
        <v>717</v>
      </c>
      <c r="D29" s="1186"/>
      <c r="E29" s="41" t="s">
        <v>718</v>
      </c>
      <c r="F29" s="42" t="s">
        <v>719</v>
      </c>
      <c r="G29" s="41" t="s">
        <v>720</v>
      </c>
      <c r="H29" s="42" t="s">
        <v>721</v>
      </c>
    </row>
    <row r="30" spans="1:8" ht="15" customHeight="1" thickBot="1">
      <c r="A30" s="1178"/>
      <c r="B30" s="1181"/>
      <c r="C30" s="1184"/>
      <c r="D30" s="1186"/>
      <c r="F30" s="23" t="s">
        <v>722</v>
      </c>
      <c r="H30" s="43" t="s">
        <v>723</v>
      </c>
    </row>
    <row r="31" spans="1:8" ht="15" customHeight="1" thickBot="1">
      <c r="A31" s="1178"/>
      <c r="B31" s="1181"/>
      <c r="C31" s="1184"/>
      <c r="D31" s="1186"/>
      <c r="F31" s="23" t="s">
        <v>724</v>
      </c>
      <c r="H31" s="43" t="s">
        <v>725</v>
      </c>
    </row>
    <row r="32" spans="1:8" ht="15" customHeight="1" thickBot="1">
      <c r="A32" s="1179"/>
      <c r="B32" s="1182"/>
      <c r="C32" s="1185"/>
      <c r="D32" s="1186"/>
      <c r="F32" s="23" t="s">
        <v>726</v>
      </c>
      <c r="H32" s="43" t="s">
        <v>727</v>
      </c>
    </row>
    <row r="33" spans="1:8" ht="15" customHeight="1" thickBot="1">
      <c r="A33" s="30" t="s">
        <v>728</v>
      </c>
      <c r="B33" s="44"/>
      <c r="C33" s="144" t="s">
        <v>729</v>
      </c>
      <c r="D33" s="145"/>
      <c r="F33" s="23" t="s">
        <v>730</v>
      </c>
      <c r="H33" s="43" t="s">
        <v>731</v>
      </c>
    </row>
    <row r="34" spans="1:8" ht="15" customHeight="1" thickBot="1">
      <c r="A34" s="30" t="s">
        <v>732</v>
      </c>
      <c r="B34" s="44" t="s">
        <v>672</v>
      </c>
      <c r="C34" s="130" t="s">
        <v>733</v>
      </c>
      <c r="D34" s="1169"/>
      <c r="F34" s="23" t="s">
        <v>734</v>
      </c>
      <c r="H34" s="23" t="s">
        <v>735</v>
      </c>
    </row>
    <row r="35" spans="1:8" ht="15" customHeight="1" thickBot="1">
      <c r="A35" s="30"/>
      <c r="B35" s="44"/>
      <c r="C35" s="130" t="s">
        <v>736</v>
      </c>
      <c r="D35" s="1169"/>
      <c r="F35" s="23" t="s">
        <v>737</v>
      </c>
    </row>
    <row r="36" spans="1:8" ht="15" customHeight="1" thickBot="1">
      <c r="A36" s="30" t="s">
        <v>738</v>
      </c>
      <c r="B36" s="44"/>
      <c r="C36" s="144" t="s">
        <v>739</v>
      </c>
      <c r="D36" s="146"/>
      <c r="F36" s="23" t="s">
        <v>740</v>
      </c>
      <c r="H36" s="43" t="s">
        <v>741</v>
      </c>
    </row>
    <row r="37" spans="1:8" ht="15" customHeight="1" thickBot="1">
      <c r="A37" s="30" t="s">
        <v>742</v>
      </c>
      <c r="B37" s="44" t="s">
        <v>672</v>
      </c>
      <c r="C37" s="130" t="s">
        <v>743</v>
      </c>
      <c r="D37" s="1170"/>
      <c r="F37" s="23" t="s">
        <v>744</v>
      </c>
      <c r="H37" s="43"/>
    </row>
    <row r="38" spans="1:8" ht="15" customHeight="1" thickBot="1">
      <c r="A38" s="147" t="s">
        <v>742</v>
      </c>
      <c r="B38" s="148" t="s">
        <v>672</v>
      </c>
      <c r="C38" s="149" t="s">
        <v>736</v>
      </c>
      <c r="D38" s="1170"/>
      <c r="F38" s="23" t="s">
        <v>745</v>
      </c>
      <c r="H38" s="43" t="s">
        <v>746</v>
      </c>
    </row>
    <row r="39" spans="1:8" ht="15" customHeight="1" thickBot="1">
      <c r="A39" s="33">
        <v>10</v>
      </c>
      <c r="B39" s="34" t="s">
        <v>672</v>
      </c>
      <c r="C39" s="138" t="s">
        <v>747</v>
      </c>
      <c r="D39" s="133"/>
      <c r="F39" s="23" t="s">
        <v>748</v>
      </c>
      <c r="H39" s="43" t="s">
        <v>749</v>
      </c>
    </row>
    <row r="40" spans="1:8" ht="15" customHeight="1" thickBot="1">
      <c r="A40" s="30">
        <v>11</v>
      </c>
      <c r="B40" s="31" t="s">
        <v>672</v>
      </c>
      <c r="C40" s="130" t="s">
        <v>750</v>
      </c>
      <c r="D40" s="133"/>
      <c r="F40" s="23" t="s">
        <v>751</v>
      </c>
      <c r="H40" s="43" t="s">
        <v>752</v>
      </c>
    </row>
    <row r="41" spans="1:8" ht="15" customHeight="1" thickBot="1">
      <c r="A41" s="30" t="s">
        <v>753</v>
      </c>
      <c r="B41" s="31" t="s">
        <v>672</v>
      </c>
      <c r="C41" s="130" t="s">
        <v>754</v>
      </c>
      <c r="D41" s="150"/>
      <c r="F41" s="23" t="s">
        <v>755</v>
      </c>
      <c r="H41" s="43" t="s">
        <v>756</v>
      </c>
    </row>
    <row r="42" spans="1:8" ht="15" customHeight="1" thickBot="1">
      <c r="A42" s="30" t="s">
        <v>757</v>
      </c>
      <c r="B42" s="31" t="s">
        <v>672</v>
      </c>
      <c r="C42" s="130" t="s">
        <v>758</v>
      </c>
      <c r="D42" s="133"/>
      <c r="F42" s="23" t="s">
        <v>759</v>
      </c>
      <c r="H42" s="43" t="s">
        <v>760</v>
      </c>
    </row>
    <row r="43" spans="1:8" ht="15" customHeight="1" thickBot="1">
      <c r="A43" s="30" t="s">
        <v>761</v>
      </c>
      <c r="B43" s="31" t="s">
        <v>672</v>
      </c>
      <c r="C43" s="130" t="s">
        <v>762</v>
      </c>
      <c r="D43" s="151"/>
      <c r="F43" s="23" t="s">
        <v>763</v>
      </c>
      <c r="H43" s="43" t="s">
        <v>764</v>
      </c>
    </row>
    <row r="44" spans="1:8" ht="14.4" thickBot="1">
      <c r="A44" s="30" t="s">
        <v>765</v>
      </c>
      <c r="B44" s="31" t="s">
        <v>672</v>
      </c>
      <c r="C44" s="130" t="s">
        <v>766</v>
      </c>
      <c r="D44" s="135"/>
      <c r="F44" s="23" t="s">
        <v>767</v>
      </c>
      <c r="H44" s="23" t="s">
        <v>768</v>
      </c>
    </row>
    <row r="45" spans="1:8" ht="14.4" thickBot="1">
      <c r="A45" s="37">
        <v>14</v>
      </c>
      <c r="B45" s="38" t="s">
        <v>672</v>
      </c>
      <c r="C45" s="136" t="s">
        <v>769</v>
      </c>
      <c r="D45" s="135"/>
      <c r="F45" s="23" t="s">
        <v>770</v>
      </c>
      <c r="H45" s="43" t="s">
        <v>771</v>
      </c>
    </row>
    <row r="46" spans="1:8" ht="14.4" thickBot="1">
      <c r="A46" s="33">
        <v>15</v>
      </c>
      <c r="B46" s="152" t="s">
        <v>672</v>
      </c>
      <c r="C46" s="138" t="s">
        <v>772</v>
      </c>
      <c r="D46" s="133"/>
      <c r="F46" s="23" t="s">
        <v>773</v>
      </c>
    </row>
    <row r="47" spans="1:8" ht="14.4" thickBot="1">
      <c r="A47" s="33" t="s">
        <v>774</v>
      </c>
      <c r="B47" s="152"/>
      <c r="C47" s="138" t="s">
        <v>775</v>
      </c>
      <c r="D47" s="133"/>
      <c r="F47" s="23" t="s">
        <v>776</v>
      </c>
    </row>
    <row r="48" spans="1:8" ht="14.4" thickBot="1">
      <c r="A48" s="30">
        <v>16</v>
      </c>
      <c r="B48" s="44" t="s">
        <v>672</v>
      </c>
      <c r="C48" s="130" t="s">
        <v>777</v>
      </c>
      <c r="D48" s="133"/>
      <c r="F48" s="23" t="s">
        <v>778</v>
      </c>
    </row>
    <row r="49" spans="1:6" ht="15" customHeight="1" thickBot="1">
      <c r="A49" s="37">
        <v>17</v>
      </c>
      <c r="B49" s="46" t="s">
        <v>672</v>
      </c>
      <c r="C49" s="39" t="s">
        <v>779</v>
      </c>
      <c r="D49" s="47"/>
      <c r="F49" s="23" t="s">
        <v>780</v>
      </c>
    </row>
    <row r="50" spans="1:6" s="48" customFormat="1">
      <c r="A50" s="153">
        <v>19</v>
      </c>
      <c r="B50" s="154"/>
      <c r="C50" s="155" t="s">
        <v>781</v>
      </c>
      <c r="D50" s="156"/>
      <c r="F50" s="23" t="s">
        <v>782</v>
      </c>
    </row>
    <row r="51" spans="1:6" ht="15" customHeight="1">
      <c r="A51" s="62" t="s">
        <v>783</v>
      </c>
      <c r="B51" s="63" t="s">
        <v>672</v>
      </c>
      <c r="C51" s="64" t="s">
        <v>784</v>
      </c>
      <c r="D51" s="157"/>
      <c r="F51" s="23" t="s">
        <v>785</v>
      </c>
    </row>
    <row r="52" spans="1:6">
      <c r="A52" s="30" t="s">
        <v>786</v>
      </c>
      <c r="B52" s="34" t="s">
        <v>672</v>
      </c>
      <c r="C52" s="35" t="s">
        <v>787</v>
      </c>
      <c r="D52" s="158"/>
      <c r="F52" s="23" t="s">
        <v>788</v>
      </c>
    </row>
    <row r="53" spans="1:6">
      <c r="A53" s="30" t="s">
        <v>789</v>
      </c>
      <c r="B53" s="31" t="s">
        <v>675</v>
      </c>
      <c r="C53" s="32" t="s">
        <v>790</v>
      </c>
      <c r="D53" s="49"/>
      <c r="F53" s="23" t="s">
        <v>791</v>
      </c>
    </row>
    <row r="54" spans="1:6" s="48" customFormat="1">
      <c r="A54" s="30" t="s">
        <v>792</v>
      </c>
      <c r="B54" s="31" t="s">
        <v>675</v>
      </c>
      <c r="C54" s="32" t="s">
        <v>793</v>
      </c>
      <c r="D54" s="49"/>
      <c r="F54" s="23" t="s">
        <v>794</v>
      </c>
    </row>
    <row r="55" spans="1:6">
      <c r="A55" s="30" t="s">
        <v>795</v>
      </c>
      <c r="B55" s="31" t="s">
        <v>675</v>
      </c>
      <c r="C55" s="32" t="s">
        <v>796</v>
      </c>
      <c r="D55" s="49"/>
      <c r="F55" s="23" t="s">
        <v>797</v>
      </c>
    </row>
    <row r="56" spans="1:6">
      <c r="A56" s="30" t="s">
        <v>798</v>
      </c>
      <c r="B56" s="31" t="s">
        <v>675</v>
      </c>
      <c r="C56" s="32" t="s">
        <v>799</v>
      </c>
      <c r="D56" s="49"/>
      <c r="F56" s="23" t="s">
        <v>800</v>
      </c>
    </row>
    <row r="57" spans="1:6" ht="14.4" thickBot="1">
      <c r="A57" s="50" t="s">
        <v>801</v>
      </c>
      <c r="B57" s="38" t="s">
        <v>672</v>
      </c>
      <c r="C57" s="39" t="s">
        <v>802</v>
      </c>
      <c r="D57" s="51"/>
      <c r="F57" s="23" t="s">
        <v>803</v>
      </c>
    </row>
    <row r="58" spans="1:6">
      <c r="A58" s="52">
        <v>20</v>
      </c>
      <c r="B58" s="53" t="s">
        <v>675</v>
      </c>
      <c r="C58" s="54" t="s">
        <v>804</v>
      </c>
      <c r="D58" s="55">
        <f>SUM(D69+D66+D63)</f>
        <v>0</v>
      </c>
      <c r="F58" s="23" t="s">
        <v>805</v>
      </c>
    </row>
    <row r="59" spans="1:6">
      <c r="A59" s="30">
        <v>21</v>
      </c>
      <c r="B59" s="31" t="s">
        <v>675</v>
      </c>
      <c r="C59" s="32" t="s">
        <v>806</v>
      </c>
      <c r="D59" s="56"/>
      <c r="F59" s="23" t="s">
        <v>807</v>
      </c>
    </row>
    <row r="60" spans="1:6">
      <c r="A60" s="57">
        <v>22</v>
      </c>
      <c r="B60" s="58" t="s">
        <v>675</v>
      </c>
      <c r="C60" s="45" t="s">
        <v>808</v>
      </c>
      <c r="D60" s="59">
        <f>SUM(D64+D67+D70)</f>
        <v>0</v>
      </c>
      <c r="F60" s="23" t="s">
        <v>809</v>
      </c>
    </row>
    <row r="61" spans="1:6">
      <c r="A61" s="30">
        <v>23</v>
      </c>
      <c r="B61" s="31" t="s">
        <v>675</v>
      </c>
      <c r="C61" s="32" t="s">
        <v>810</v>
      </c>
      <c r="D61" s="60">
        <f>D58-D60</f>
        <v>0</v>
      </c>
      <c r="F61" s="23" t="s">
        <v>811</v>
      </c>
    </row>
    <row r="62" spans="1:6" ht="14.4" thickBot="1">
      <c r="A62" s="37">
        <v>24</v>
      </c>
      <c r="B62" s="38" t="s">
        <v>675</v>
      </c>
      <c r="C62" s="39" t="s">
        <v>812</v>
      </c>
      <c r="D62" s="159" t="e">
        <f>D60/D58</f>
        <v>#DIV/0!</v>
      </c>
      <c r="F62" s="23" t="s">
        <v>813</v>
      </c>
    </row>
    <row r="63" spans="1:6" ht="14.4" thickBot="1">
      <c r="A63" s="1171" t="s">
        <v>814</v>
      </c>
      <c r="B63" s="160" t="s">
        <v>672</v>
      </c>
      <c r="C63" s="161" t="s">
        <v>815</v>
      </c>
      <c r="D63" s="162"/>
      <c r="F63" s="23" t="s">
        <v>816</v>
      </c>
    </row>
    <row r="64" spans="1:6" ht="14.4" thickBot="1">
      <c r="A64" s="1172"/>
      <c r="B64" s="163"/>
      <c r="C64" s="143" t="s">
        <v>817</v>
      </c>
      <c r="D64" s="164"/>
      <c r="F64" s="23" t="s">
        <v>818</v>
      </c>
    </row>
    <row r="65" spans="1:6" ht="14.4" thickBot="1">
      <c r="A65" s="1173"/>
      <c r="B65" s="165"/>
      <c r="C65" s="39" t="s">
        <v>819</v>
      </c>
      <c r="D65" s="166"/>
      <c r="F65" s="23" t="s">
        <v>820</v>
      </c>
    </row>
    <row r="66" spans="1:6" ht="14.4" thickBot="1">
      <c r="A66" s="1171" t="s">
        <v>821</v>
      </c>
      <c r="B66" s="163" t="s">
        <v>672</v>
      </c>
      <c r="C66" s="167" t="s">
        <v>822</v>
      </c>
      <c r="D66" s="162"/>
      <c r="F66" s="23" t="s">
        <v>823</v>
      </c>
    </row>
    <row r="67" spans="1:6" ht="14.4" thickBot="1">
      <c r="A67" s="1172"/>
      <c r="B67" s="163"/>
      <c r="C67" s="143" t="s">
        <v>824</v>
      </c>
      <c r="D67" s="164"/>
    </row>
    <row r="68" spans="1:6" ht="14.4" thickBot="1">
      <c r="A68" s="1173"/>
      <c r="B68" s="163"/>
      <c r="C68" s="61" t="s">
        <v>825</v>
      </c>
      <c r="D68" s="166"/>
    </row>
    <row r="69" spans="1:6" ht="15" customHeight="1" thickBot="1">
      <c r="A69" s="1171" t="s">
        <v>826</v>
      </c>
      <c r="B69" s="160" t="s">
        <v>672</v>
      </c>
      <c r="C69" s="161" t="s">
        <v>827</v>
      </c>
      <c r="D69" s="162"/>
    </row>
    <row r="70" spans="1:6" ht="14.4" thickBot="1">
      <c r="A70" s="1172"/>
      <c r="B70" s="163"/>
      <c r="C70" s="143" t="s">
        <v>828</v>
      </c>
      <c r="D70" s="164"/>
    </row>
    <row r="71" spans="1:6" ht="15" customHeight="1" thickBot="1">
      <c r="A71" s="1173"/>
      <c r="B71" s="165"/>
      <c r="C71" s="39" t="s">
        <v>829</v>
      </c>
      <c r="D71" s="168"/>
      <c r="F71"/>
    </row>
    <row r="72" spans="1:6" ht="26.25" customHeight="1">
      <c r="A72" s="169">
        <v>24</v>
      </c>
      <c r="B72" s="170"/>
      <c r="C72" s="171" t="s">
        <v>830</v>
      </c>
      <c r="D72" s="172"/>
    </row>
    <row r="73" spans="1:6" ht="15" customHeight="1">
      <c r="A73" s="62" t="s">
        <v>831</v>
      </c>
      <c r="B73" s="63" t="s">
        <v>675</v>
      </c>
      <c r="C73" s="64" t="s">
        <v>832</v>
      </c>
      <c r="D73" s="65" t="s">
        <v>51</v>
      </c>
    </row>
    <row r="74" spans="1:6" ht="15" customHeight="1">
      <c r="A74" s="30" t="s">
        <v>833</v>
      </c>
      <c r="B74" s="31" t="s">
        <v>675</v>
      </c>
      <c r="C74" s="32" t="s">
        <v>834</v>
      </c>
      <c r="D74" s="66" t="s">
        <v>835</v>
      </c>
    </row>
    <row r="75" spans="1:6" ht="15" customHeight="1">
      <c r="A75" s="30" t="s">
        <v>836</v>
      </c>
      <c r="B75" s="31" t="s">
        <v>675</v>
      </c>
      <c r="C75" s="32" t="s">
        <v>837</v>
      </c>
      <c r="D75" s="66" t="s">
        <v>838</v>
      </c>
    </row>
    <row r="76" spans="1:6" ht="15" customHeight="1">
      <c r="A76" s="30" t="s">
        <v>839</v>
      </c>
      <c r="B76" s="31" t="s">
        <v>675</v>
      </c>
      <c r="C76" s="32" t="s">
        <v>840</v>
      </c>
      <c r="D76" s="66"/>
    </row>
    <row r="77" spans="1:6" ht="15" customHeight="1">
      <c r="A77" s="30" t="s">
        <v>841</v>
      </c>
      <c r="B77" s="31" t="s">
        <v>675</v>
      </c>
      <c r="C77" s="32" t="s">
        <v>842</v>
      </c>
      <c r="D77" s="67" t="s">
        <v>843</v>
      </c>
    </row>
    <row r="78" spans="1:6" ht="15" customHeight="1">
      <c r="A78" s="30" t="s">
        <v>844</v>
      </c>
      <c r="B78" s="31" t="s">
        <v>675</v>
      </c>
      <c r="C78" s="32" t="s">
        <v>845</v>
      </c>
      <c r="D78" s="66" t="s">
        <v>846</v>
      </c>
    </row>
    <row r="79" spans="1:6" ht="15" customHeight="1" thickBot="1">
      <c r="A79" s="68">
        <v>25</v>
      </c>
      <c r="B79" s="69"/>
      <c r="C79" s="39" t="s">
        <v>847</v>
      </c>
      <c r="D79" s="173"/>
    </row>
    <row r="80" spans="1:6" ht="15" customHeight="1">
      <c r="A80" s="1177">
        <v>26</v>
      </c>
      <c r="B80" s="1180" t="s">
        <v>672</v>
      </c>
      <c r="C80" s="1189" t="s">
        <v>848</v>
      </c>
      <c r="D80" s="1191"/>
    </row>
    <row r="81" spans="1:19" ht="15" customHeight="1" thickBot="1">
      <c r="A81" s="1187"/>
      <c r="B81" s="1188"/>
      <c r="C81" s="1190"/>
      <c r="D81" s="1192"/>
    </row>
    <row r="82" spans="1:19" ht="15" customHeight="1">
      <c r="A82" s="70"/>
      <c r="B82" s="70"/>
      <c r="C82" s="71"/>
      <c r="D82" s="70"/>
    </row>
    <row r="88" spans="1:19">
      <c r="F88" s="73"/>
    </row>
    <row r="89" spans="1:19">
      <c r="F89" s="70"/>
    </row>
    <row r="90" spans="1:19" s="73" customFormat="1">
      <c r="A90" s="23"/>
      <c r="B90" s="23"/>
      <c r="C90" s="72"/>
      <c r="D90" s="23"/>
      <c r="F90" s="23"/>
    </row>
    <row r="91" spans="1:19" ht="25.5" customHeight="1">
      <c r="E91" s="70"/>
      <c r="G91" s="70"/>
      <c r="Q91" s="70"/>
      <c r="R91" s="70"/>
      <c r="S91" s="70"/>
    </row>
  </sheetData>
  <sheetProtection algorithmName="SHA-512" hashValue="pyO/zZeTxAILRhKFj5oWrkYxd67gOtk+wABvxT0d4mwcvB4KFlOZy68XNJzrSSTsucFzJjUtvzFz6XRfGRC8VA==" saltValue="QA+AoQH0HAwk/O7RLgLOXA==" spinCount="100000" sheet="1" objects="1" scenarios="1" selectLockedCells="1"/>
  <mergeCells count="18">
    <mergeCell ref="A80:A81"/>
    <mergeCell ref="B80:B81"/>
    <mergeCell ref="C80:C81"/>
    <mergeCell ref="D80:D81"/>
    <mergeCell ref="A66:A68"/>
    <mergeCell ref="A69:A71"/>
    <mergeCell ref="A1:D1"/>
    <mergeCell ref="A4:C4"/>
    <mergeCell ref="D34:D35"/>
    <mergeCell ref="D37:D38"/>
    <mergeCell ref="A63:A65"/>
    <mergeCell ref="D2:E2"/>
    <mergeCell ref="E25:H25"/>
    <mergeCell ref="E27:G27"/>
    <mergeCell ref="A29:A32"/>
    <mergeCell ref="B29:B32"/>
    <mergeCell ref="C29:C32"/>
    <mergeCell ref="D29:D32"/>
  </mergeCells>
  <hyperlinks>
    <hyperlink ref="D77" r:id="rId1" xr:uid="{9D7FBED6-D035-4052-8A1C-B05AEA282E0C}"/>
    <hyperlink ref="F26" r:id="rId2" xr:uid="{10634911-C95E-4EA3-BADC-8AEBD391601B}"/>
  </hyperlink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60FD8-E39B-4FB5-A55F-E6599DC7100E}">
  <sheetPr>
    <tabColor theme="7"/>
  </sheetPr>
  <dimension ref="A1:Y38"/>
  <sheetViews>
    <sheetView showGridLines="0" showRowColHeaders="0" topLeftCell="A22" workbookViewId="0">
      <selection activeCell="R32" sqref="R32:S32"/>
    </sheetView>
  </sheetViews>
  <sheetFormatPr defaultColWidth="8.90625" defaultRowHeight="16.2"/>
  <cols>
    <col min="1" max="1" width="5.81640625" style="74" customWidth="1"/>
    <col min="2" max="2" width="3.08984375" style="74" customWidth="1"/>
    <col min="3" max="17" width="6" style="74" customWidth="1"/>
    <col min="18" max="19" width="5.54296875" style="74" customWidth="1"/>
    <col min="20" max="25" width="5.81640625" style="74" customWidth="1"/>
    <col min="26" max="16384" width="8.90625" style="74"/>
  </cols>
  <sheetData>
    <row r="1" spans="1:25">
      <c r="A1" s="343"/>
      <c r="B1" s="343"/>
      <c r="C1" s="343"/>
      <c r="D1" s="343"/>
      <c r="E1" s="343"/>
      <c r="F1" s="343"/>
      <c r="G1" s="343"/>
      <c r="H1" s="343"/>
      <c r="I1" s="343"/>
      <c r="J1" s="343"/>
      <c r="K1" s="343"/>
      <c r="L1" s="343"/>
      <c r="M1" s="343"/>
      <c r="N1" s="343"/>
      <c r="O1" s="343"/>
      <c r="P1" s="343"/>
      <c r="Q1" s="343"/>
      <c r="R1" s="343"/>
      <c r="S1" s="343"/>
    </row>
    <row r="2" spans="1:25" ht="16.5" customHeight="1">
      <c r="A2" s="74" t="s">
        <v>849</v>
      </c>
    </row>
    <row r="3" spans="1:25" ht="16.5" customHeight="1" thickBot="1">
      <c r="A3" s="364" t="s">
        <v>850</v>
      </c>
      <c r="B3" s="364"/>
      <c r="C3" s="364"/>
      <c r="D3" s="364"/>
      <c r="E3" s="364"/>
      <c r="F3" s="364"/>
      <c r="G3" s="364"/>
      <c r="H3" s="364"/>
      <c r="I3" s="364"/>
      <c r="J3" s="364"/>
      <c r="K3" s="364"/>
      <c r="L3" s="364"/>
      <c r="M3" s="364"/>
      <c r="N3" s="364"/>
      <c r="O3" s="364"/>
      <c r="P3" s="364"/>
      <c r="Q3" s="364"/>
      <c r="R3" s="365" t="s">
        <v>851</v>
      </c>
      <c r="S3" s="365"/>
    </row>
    <row r="4" spans="1:25" ht="16.5" customHeight="1" thickBot="1">
      <c r="A4" s="113"/>
      <c r="B4" s="366" t="s">
        <v>852</v>
      </c>
      <c r="C4" s="366"/>
      <c r="D4" s="366"/>
      <c r="E4" s="366"/>
      <c r="F4" s="366"/>
      <c r="G4" s="366"/>
      <c r="H4" s="366"/>
      <c r="I4" s="366"/>
      <c r="J4" s="366"/>
      <c r="K4" s="366"/>
      <c r="L4" s="366"/>
      <c r="M4" s="366"/>
      <c r="N4" s="366"/>
      <c r="O4" s="366"/>
      <c r="P4" s="366"/>
      <c r="Q4" s="367"/>
      <c r="R4" s="368"/>
      <c r="S4" s="369"/>
    </row>
    <row r="5" spans="1:25" s="118" customFormat="1" ht="16.5" customHeight="1">
      <c r="A5" s="370" t="s">
        <v>853</v>
      </c>
      <c r="B5" s="370"/>
      <c r="C5" s="370"/>
      <c r="D5" s="370"/>
      <c r="E5" s="370"/>
      <c r="F5" s="370"/>
      <c r="G5" s="370"/>
      <c r="H5" s="370"/>
      <c r="I5" s="370"/>
      <c r="J5" s="370"/>
      <c r="K5" s="370"/>
      <c r="L5" s="370"/>
      <c r="M5" s="370"/>
      <c r="N5" s="370"/>
      <c r="O5" s="370"/>
      <c r="P5" s="370"/>
      <c r="Q5" s="370"/>
      <c r="R5" s="371" t="s">
        <v>854</v>
      </c>
      <c r="S5" s="371"/>
      <c r="T5" s="116"/>
      <c r="U5" s="116"/>
      <c r="V5" s="116"/>
      <c r="W5" s="116"/>
      <c r="X5" s="116"/>
      <c r="Y5" s="116"/>
    </row>
    <row r="6" spans="1:25" s="118" customFormat="1" ht="31.5" customHeight="1" thickBot="1">
      <c r="A6" s="373" t="s">
        <v>855</v>
      </c>
      <c r="B6" s="373"/>
      <c r="C6" s="373"/>
      <c r="D6" s="373"/>
      <c r="E6" s="373"/>
      <c r="F6" s="373"/>
      <c r="G6" s="373"/>
      <c r="H6" s="373"/>
      <c r="I6" s="373"/>
      <c r="J6" s="373"/>
      <c r="K6" s="373"/>
      <c r="L6" s="373"/>
      <c r="M6" s="373"/>
      <c r="N6" s="373"/>
      <c r="O6" s="373"/>
      <c r="P6" s="373"/>
      <c r="Q6" s="373"/>
      <c r="R6" s="372"/>
      <c r="S6" s="372"/>
      <c r="T6" s="116"/>
      <c r="U6" s="116"/>
      <c r="V6" s="116"/>
      <c r="W6" s="116"/>
      <c r="X6" s="116"/>
      <c r="Y6" s="116"/>
    </row>
    <row r="7" spans="1:25" s="119" customFormat="1" ht="16.8" thickBot="1">
      <c r="A7" s="115">
        <v>1</v>
      </c>
      <c r="B7" s="356" t="s">
        <v>856</v>
      </c>
      <c r="C7" s="356"/>
      <c r="D7" s="356"/>
      <c r="E7" s="356"/>
      <c r="F7" s="356"/>
      <c r="G7" s="356"/>
      <c r="H7" s="356"/>
      <c r="I7" s="356"/>
      <c r="J7" s="356"/>
      <c r="K7" s="356"/>
      <c r="L7" s="356"/>
      <c r="M7" s="356"/>
      <c r="N7" s="356"/>
      <c r="O7" s="356"/>
      <c r="P7" s="356"/>
      <c r="Q7" s="357"/>
      <c r="R7" s="358"/>
      <c r="S7" s="359"/>
      <c r="T7" s="115"/>
      <c r="U7" s="115"/>
      <c r="V7" s="115"/>
      <c r="W7" s="115"/>
      <c r="X7" s="115"/>
      <c r="Y7" s="115"/>
    </row>
    <row r="8" spans="1:25" ht="16.8" thickBot="1">
      <c r="A8" s="112">
        <v>2</v>
      </c>
      <c r="B8" s="360" t="s">
        <v>857</v>
      </c>
      <c r="C8" s="360"/>
      <c r="D8" s="360"/>
      <c r="E8" s="360"/>
      <c r="F8" s="360"/>
      <c r="G8" s="360"/>
      <c r="H8" s="360"/>
      <c r="I8" s="360"/>
      <c r="J8" s="360"/>
      <c r="K8" s="360"/>
      <c r="L8" s="360"/>
      <c r="M8" s="360"/>
      <c r="N8" s="360"/>
      <c r="O8" s="360"/>
      <c r="P8" s="360"/>
      <c r="Q8" s="361"/>
      <c r="R8" s="362"/>
      <c r="S8" s="363"/>
      <c r="T8" s="112"/>
      <c r="U8" s="112"/>
      <c r="V8" s="112"/>
      <c r="W8" s="112"/>
      <c r="X8" s="112"/>
      <c r="Y8" s="112"/>
    </row>
    <row r="9" spans="1:25" ht="16.8" thickBot="1">
      <c r="A9" s="112">
        <v>3</v>
      </c>
      <c r="B9" s="360" t="s">
        <v>858</v>
      </c>
      <c r="C9" s="360"/>
      <c r="D9" s="360"/>
      <c r="E9" s="360"/>
      <c r="F9" s="360"/>
      <c r="G9" s="360"/>
      <c r="H9" s="360"/>
      <c r="I9" s="360"/>
      <c r="J9" s="360"/>
      <c r="K9" s="360"/>
      <c r="L9" s="360"/>
      <c r="M9" s="360"/>
      <c r="N9" s="360"/>
      <c r="O9" s="360"/>
      <c r="P9" s="360"/>
      <c r="Q9" s="361"/>
      <c r="R9" s="362"/>
      <c r="S9" s="363"/>
      <c r="T9" s="112"/>
      <c r="U9" s="112"/>
      <c r="V9" s="112"/>
      <c r="W9" s="112"/>
      <c r="X9" s="112"/>
      <c r="Y9" s="112"/>
    </row>
    <row r="10" spans="1:25" ht="16.8" thickBot="1">
      <c r="A10" s="112">
        <v>4</v>
      </c>
      <c r="B10" s="360" t="s">
        <v>859</v>
      </c>
      <c r="C10" s="360"/>
      <c r="D10" s="360"/>
      <c r="E10" s="360"/>
      <c r="F10" s="360"/>
      <c r="G10" s="360"/>
      <c r="H10" s="360"/>
      <c r="I10" s="360"/>
      <c r="J10" s="360"/>
      <c r="K10" s="360"/>
      <c r="L10" s="360"/>
      <c r="M10" s="360"/>
      <c r="N10" s="360"/>
      <c r="O10" s="360"/>
      <c r="P10" s="360"/>
      <c r="Q10" s="361"/>
      <c r="R10" s="362"/>
      <c r="S10" s="363"/>
      <c r="T10" s="112"/>
      <c r="U10" s="112"/>
      <c r="V10" s="112"/>
      <c r="W10" s="112"/>
      <c r="X10" s="112"/>
      <c r="Y10" s="112"/>
    </row>
    <row r="11" spans="1:25" ht="16.8" thickBot="1">
      <c r="A11" s="112">
        <v>5</v>
      </c>
      <c r="B11" s="360" t="s">
        <v>860</v>
      </c>
      <c r="C11" s="360"/>
      <c r="D11" s="360"/>
      <c r="E11" s="360"/>
      <c r="F11" s="360"/>
      <c r="G11" s="360"/>
      <c r="H11" s="360"/>
      <c r="I11" s="360"/>
      <c r="J11" s="360"/>
      <c r="K11" s="360"/>
      <c r="L11" s="360"/>
      <c r="M11" s="360"/>
      <c r="N11" s="360"/>
      <c r="O11" s="360"/>
      <c r="P11" s="360"/>
      <c r="Q11" s="361"/>
      <c r="R11" s="362"/>
      <c r="S11" s="363"/>
      <c r="T11" s="112"/>
      <c r="U11" s="112"/>
      <c r="V11" s="112"/>
      <c r="W11" s="112"/>
      <c r="X11" s="112"/>
      <c r="Y11" s="112"/>
    </row>
    <row r="12" spans="1:25" ht="16.8" thickBot="1">
      <c r="A12" s="112">
        <v>6</v>
      </c>
      <c r="B12" s="360" t="s">
        <v>861</v>
      </c>
      <c r="C12" s="360"/>
      <c r="D12" s="360"/>
      <c r="E12" s="360"/>
      <c r="F12" s="360"/>
      <c r="G12" s="360"/>
      <c r="H12" s="360"/>
      <c r="I12" s="360"/>
      <c r="J12" s="360"/>
      <c r="K12" s="360"/>
      <c r="L12" s="360"/>
      <c r="M12" s="360"/>
      <c r="N12" s="360"/>
      <c r="O12" s="360"/>
      <c r="P12" s="360"/>
      <c r="Q12" s="361"/>
      <c r="R12" s="362"/>
      <c r="S12" s="363"/>
      <c r="T12" s="112"/>
      <c r="U12" s="112"/>
      <c r="V12" s="112"/>
      <c r="W12" s="112"/>
      <c r="X12" s="112"/>
      <c r="Y12" s="112"/>
    </row>
    <row r="13" spans="1:25" ht="16.8" thickBot="1">
      <c r="A13" s="112">
        <v>7</v>
      </c>
      <c r="B13" s="360" t="s">
        <v>862</v>
      </c>
      <c r="C13" s="360"/>
      <c r="D13" s="360"/>
      <c r="E13" s="360"/>
      <c r="F13" s="360"/>
      <c r="G13" s="360"/>
      <c r="H13" s="360"/>
      <c r="I13" s="360"/>
      <c r="J13" s="360"/>
      <c r="K13" s="360"/>
      <c r="L13" s="360"/>
      <c r="M13" s="360"/>
      <c r="N13" s="360"/>
      <c r="O13" s="360"/>
      <c r="P13" s="360"/>
      <c r="Q13" s="361"/>
      <c r="R13" s="362"/>
      <c r="S13" s="363"/>
      <c r="T13" s="112"/>
      <c r="U13" s="112"/>
      <c r="V13" s="112"/>
      <c r="W13" s="112"/>
      <c r="X13" s="112"/>
      <c r="Y13" s="112"/>
    </row>
    <row r="14" spans="1:25" ht="16.8" thickBot="1">
      <c r="A14" s="112">
        <v>8</v>
      </c>
      <c r="B14" s="360" t="s">
        <v>863</v>
      </c>
      <c r="C14" s="360"/>
      <c r="D14" s="360"/>
      <c r="E14" s="360"/>
      <c r="F14" s="360"/>
      <c r="G14" s="360"/>
      <c r="H14" s="360"/>
      <c r="I14" s="360"/>
      <c r="J14" s="360"/>
      <c r="K14" s="360"/>
      <c r="L14" s="360"/>
      <c r="M14" s="360"/>
      <c r="N14" s="360"/>
      <c r="O14" s="360"/>
      <c r="P14" s="360"/>
      <c r="Q14" s="361"/>
      <c r="R14" s="362"/>
      <c r="S14" s="363"/>
      <c r="T14" s="112"/>
      <c r="U14" s="112"/>
      <c r="V14" s="112"/>
      <c r="W14" s="112"/>
      <c r="X14" s="112"/>
      <c r="Y14" s="112"/>
    </row>
    <row r="15" spans="1:25" ht="16.8" thickBot="1">
      <c r="A15" s="112">
        <v>9</v>
      </c>
      <c r="B15" s="360" t="s">
        <v>864</v>
      </c>
      <c r="C15" s="360"/>
      <c r="D15" s="360"/>
      <c r="E15" s="360"/>
      <c r="F15" s="360"/>
      <c r="G15" s="360"/>
      <c r="H15" s="360"/>
      <c r="I15" s="360"/>
      <c r="J15" s="360"/>
      <c r="K15" s="360"/>
      <c r="L15" s="360"/>
      <c r="M15" s="360"/>
      <c r="N15" s="360"/>
      <c r="O15" s="360"/>
      <c r="P15" s="360"/>
      <c r="Q15" s="361"/>
      <c r="R15" s="362"/>
      <c r="S15" s="363"/>
      <c r="T15" s="112"/>
      <c r="U15" s="112"/>
      <c r="V15" s="112"/>
      <c r="W15" s="112"/>
      <c r="X15" s="112"/>
      <c r="Y15" s="112"/>
    </row>
    <row r="16" spans="1:25">
      <c r="A16" s="112">
        <v>10</v>
      </c>
      <c r="B16" s="380" t="s">
        <v>865</v>
      </c>
      <c r="C16" s="380"/>
      <c r="D16" s="380"/>
      <c r="E16" s="380"/>
      <c r="F16" s="380"/>
      <c r="G16" s="380"/>
      <c r="H16" s="380"/>
      <c r="I16" s="380"/>
      <c r="J16" s="380"/>
      <c r="K16" s="380"/>
      <c r="L16" s="380"/>
      <c r="M16" s="380"/>
      <c r="N16" s="380"/>
      <c r="O16" s="380"/>
      <c r="P16" s="380"/>
      <c r="Q16" s="381"/>
      <c r="R16" s="374"/>
      <c r="S16" s="375"/>
      <c r="T16" s="112"/>
      <c r="U16" s="112"/>
      <c r="V16" s="112"/>
      <c r="W16" s="112"/>
      <c r="X16" s="112"/>
      <c r="Y16" s="112"/>
    </row>
    <row r="17" spans="1:25" ht="16.8" thickBot="1">
      <c r="A17" s="112"/>
      <c r="B17" s="380"/>
      <c r="C17" s="380"/>
      <c r="D17" s="380"/>
      <c r="E17" s="380"/>
      <c r="F17" s="380"/>
      <c r="G17" s="380"/>
      <c r="H17" s="380"/>
      <c r="I17" s="380"/>
      <c r="J17" s="380"/>
      <c r="K17" s="380"/>
      <c r="L17" s="380"/>
      <c r="M17" s="380"/>
      <c r="N17" s="380"/>
      <c r="O17" s="380"/>
      <c r="P17" s="380"/>
      <c r="Q17" s="381"/>
      <c r="R17" s="376"/>
      <c r="S17" s="377"/>
      <c r="T17" s="112"/>
      <c r="U17" s="112"/>
      <c r="V17" s="112"/>
      <c r="W17" s="112"/>
      <c r="X17" s="112"/>
      <c r="Y17" s="112"/>
    </row>
    <row r="18" spans="1:25" ht="16.8" thickBot="1">
      <c r="A18" s="112"/>
      <c r="B18" s="366" t="s">
        <v>866</v>
      </c>
      <c r="C18" s="366"/>
      <c r="D18" s="366"/>
      <c r="E18" s="366"/>
      <c r="F18" s="366"/>
      <c r="G18" s="366"/>
      <c r="H18" s="366"/>
      <c r="I18" s="366"/>
      <c r="J18" s="366"/>
      <c r="K18" s="366"/>
      <c r="L18" s="366"/>
      <c r="M18" s="366"/>
      <c r="N18" s="366"/>
      <c r="O18" s="366"/>
      <c r="P18" s="366"/>
      <c r="Q18" s="367"/>
      <c r="R18" s="378"/>
      <c r="S18" s="379"/>
      <c r="T18" s="112"/>
      <c r="U18" s="112"/>
      <c r="V18" s="112"/>
      <c r="W18" s="112"/>
      <c r="X18" s="112"/>
      <c r="Y18" s="112"/>
    </row>
    <row r="19" spans="1:25" ht="16.8" thickBot="1">
      <c r="A19" s="112"/>
      <c r="B19" s="112" t="s">
        <v>116</v>
      </c>
      <c r="C19" s="360" t="s">
        <v>867</v>
      </c>
      <c r="D19" s="360"/>
      <c r="E19" s="360"/>
      <c r="F19" s="360"/>
      <c r="G19" s="360"/>
      <c r="H19" s="360"/>
      <c r="I19" s="360"/>
      <c r="J19" s="360"/>
      <c r="K19" s="360"/>
      <c r="L19" s="360"/>
      <c r="M19" s="360"/>
      <c r="N19" s="360"/>
      <c r="O19" s="360"/>
      <c r="P19" s="360"/>
      <c r="Q19" s="361"/>
      <c r="R19" s="362"/>
      <c r="S19" s="363"/>
      <c r="T19" s="112"/>
      <c r="U19" s="112"/>
      <c r="V19" s="112"/>
      <c r="W19" s="112"/>
      <c r="X19" s="112"/>
      <c r="Y19" s="112"/>
    </row>
    <row r="20" spans="1:25">
      <c r="A20" s="112"/>
      <c r="B20" s="112" t="s">
        <v>118</v>
      </c>
      <c r="C20" s="386" t="s">
        <v>868</v>
      </c>
      <c r="D20" s="386"/>
      <c r="E20" s="386"/>
      <c r="F20" s="386"/>
      <c r="G20" s="386"/>
      <c r="H20" s="386"/>
      <c r="I20" s="386"/>
      <c r="J20" s="386"/>
      <c r="K20" s="386"/>
      <c r="L20" s="386"/>
      <c r="M20" s="386"/>
      <c r="N20" s="386"/>
      <c r="O20" s="386"/>
      <c r="P20" s="386"/>
      <c r="Q20" s="387"/>
      <c r="R20" s="382"/>
      <c r="S20" s="383"/>
      <c r="T20" s="112"/>
      <c r="U20" s="112"/>
      <c r="V20" s="112"/>
      <c r="W20" s="112"/>
      <c r="X20" s="112"/>
      <c r="Y20" s="112"/>
    </row>
    <row r="21" spans="1:25" ht="16.8" thickBot="1">
      <c r="A21" s="112"/>
      <c r="B21" s="112"/>
      <c r="C21" s="386"/>
      <c r="D21" s="386"/>
      <c r="E21" s="386"/>
      <c r="F21" s="386"/>
      <c r="G21" s="386"/>
      <c r="H21" s="386"/>
      <c r="I21" s="386"/>
      <c r="J21" s="386"/>
      <c r="K21" s="386"/>
      <c r="L21" s="386"/>
      <c r="M21" s="386"/>
      <c r="N21" s="386"/>
      <c r="O21" s="386"/>
      <c r="P21" s="386"/>
      <c r="Q21" s="387"/>
      <c r="R21" s="384"/>
      <c r="S21" s="385"/>
      <c r="T21" s="112"/>
      <c r="U21" s="112"/>
      <c r="V21" s="112"/>
      <c r="W21" s="112"/>
      <c r="X21" s="112"/>
      <c r="Y21" s="112"/>
    </row>
    <row r="22" spans="1:25" ht="45" customHeight="1">
      <c r="A22" s="112">
        <v>11</v>
      </c>
      <c r="B22" s="380" t="s">
        <v>869</v>
      </c>
      <c r="C22" s="380"/>
      <c r="D22" s="380"/>
      <c r="E22" s="380"/>
      <c r="F22" s="380"/>
      <c r="G22" s="380"/>
      <c r="H22" s="380"/>
      <c r="I22" s="380"/>
      <c r="J22" s="380"/>
      <c r="K22" s="380"/>
      <c r="L22" s="380"/>
      <c r="M22" s="380"/>
      <c r="N22" s="380"/>
      <c r="O22" s="380"/>
      <c r="P22" s="380"/>
      <c r="Q22" s="381"/>
      <c r="R22" s="382"/>
      <c r="S22" s="383"/>
      <c r="T22" s="112"/>
      <c r="U22" s="112"/>
      <c r="V22" s="112"/>
      <c r="W22" s="112"/>
      <c r="X22" s="112"/>
      <c r="Y22" s="112"/>
    </row>
    <row r="23" spans="1:25" ht="16.8" thickBot="1">
      <c r="A23" s="112"/>
      <c r="B23" s="380"/>
      <c r="C23" s="380"/>
      <c r="D23" s="380"/>
      <c r="E23" s="380"/>
      <c r="F23" s="380"/>
      <c r="G23" s="380"/>
      <c r="H23" s="380"/>
      <c r="I23" s="380"/>
      <c r="J23" s="380"/>
      <c r="K23" s="380"/>
      <c r="L23" s="380"/>
      <c r="M23" s="380"/>
      <c r="N23" s="380"/>
      <c r="O23" s="380"/>
      <c r="P23" s="380"/>
      <c r="Q23" s="381"/>
      <c r="R23" s="384"/>
      <c r="S23" s="385"/>
      <c r="T23" s="112"/>
      <c r="U23" s="112"/>
      <c r="V23" s="112"/>
      <c r="W23" s="112"/>
      <c r="X23" s="112"/>
      <c r="Y23" s="112"/>
    </row>
    <row r="24" spans="1:25" ht="16.8" thickBot="1">
      <c r="A24" s="112">
        <v>12</v>
      </c>
      <c r="B24" s="388" t="s">
        <v>870</v>
      </c>
      <c r="C24" s="388"/>
      <c r="D24" s="388"/>
      <c r="E24" s="388"/>
      <c r="F24" s="388"/>
      <c r="G24" s="388"/>
      <c r="H24" s="388"/>
      <c r="I24" s="388"/>
      <c r="J24" s="388"/>
      <c r="K24" s="388"/>
      <c r="L24" s="388"/>
      <c r="M24" s="388"/>
      <c r="N24" s="388"/>
      <c r="O24" s="388"/>
      <c r="P24" s="388"/>
      <c r="Q24" s="389"/>
      <c r="R24" s="378"/>
      <c r="S24" s="379"/>
      <c r="T24" s="112"/>
      <c r="U24" s="112"/>
      <c r="V24" s="112"/>
      <c r="W24" s="112"/>
      <c r="X24" s="112"/>
      <c r="Y24" s="112"/>
    </row>
    <row r="25" spans="1:25" ht="16.8" thickBot="1">
      <c r="A25" s="112"/>
      <c r="B25" s="114" t="s">
        <v>116</v>
      </c>
      <c r="C25" s="390" t="s">
        <v>871</v>
      </c>
      <c r="D25" s="390"/>
      <c r="E25" s="390"/>
      <c r="F25" s="390"/>
      <c r="G25" s="390"/>
      <c r="H25" s="390"/>
      <c r="I25" s="390"/>
      <c r="J25" s="390"/>
      <c r="K25" s="390"/>
      <c r="L25" s="390"/>
      <c r="M25" s="390"/>
      <c r="N25" s="390"/>
      <c r="O25" s="390"/>
      <c r="P25" s="390"/>
      <c r="Q25" s="391"/>
      <c r="R25" s="362"/>
      <c r="S25" s="363"/>
      <c r="T25" s="112"/>
      <c r="U25" s="112"/>
      <c r="V25" s="112"/>
      <c r="W25" s="112"/>
      <c r="X25" s="112"/>
      <c r="Y25" s="112"/>
    </row>
    <row r="26" spans="1:25" ht="16.8" thickBot="1">
      <c r="A26" s="112"/>
      <c r="B26" s="114" t="s">
        <v>118</v>
      </c>
      <c r="C26" s="390" t="s">
        <v>872</v>
      </c>
      <c r="D26" s="390"/>
      <c r="E26" s="390"/>
      <c r="F26" s="390"/>
      <c r="G26" s="390"/>
      <c r="H26" s="390"/>
      <c r="I26" s="390"/>
      <c r="J26" s="390"/>
      <c r="K26" s="390"/>
      <c r="L26" s="390"/>
      <c r="M26" s="390"/>
      <c r="N26" s="390"/>
      <c r="O26" s="390"/>
      <c r="P26" s="390"/>
      <c r="Q26" s="391"/>
      <c r="R26" s="362"/>
      <c r="S26" s="363"/>
      <c r="T26" s="112"/>
      <c r="U26" s="112"/>
      <c r="V26" s="112"/>
      <c r="W26" s="112"/>
      <c r="X26" s="112"/>
      <c r="Y26" s="112"/>
    </row>
    <row r="27" spans="1:25" ht="16.8" thickBot="1">
      <c r="A27" s="112"/>
      <c r="B27" s="114" t="s">
        <v>120</v>
      </c>
      <c r="C27" s="388" t="s">
        <v>873</v>
      </c>
      <c r="D27" s="388"/>
      <c r="E27" s="388"/>
      <c r="F27" s="388"/>
      <c r="G27" s="388"/>
      <c r="H27" s="388"/>
      <c r="I27" s="388"/>
      <c r="J27" s="388"/>
      <c r="K27" s="388"/>
      <c r="L27" s="388"/>
      <c r="M27" s="388"/>
      <c r="N27" s="388"/>
      <c r="O27" s="388"/>
      <c r="P27" s="388"/>
      <c r="Q27" s="389"/>
      <c r="R27" s="362"/>
      <c r="S27" s="363"/>
      <c r="T27" s="112"/>
    </row>
    <row r="28" spans="1:25" ht="16.8" thickBot="1">
      <c r="A28" s="112"/>
      <c r="B28" s="114" t="s">
        <v>874</v>
      </c>
      <c r="C28" s="390" t="s">
        <v>875</v>
      </c>
      <c r="D28" s="390"/>
      <c r="E28" s="390"/>
      <c r="F28" s="390"/>
      <c r="G28" s="390"/>
      <c r="H28" s="390"/>
      <c r="I28" s="390"/>
      <c r="J28" s="390"/>
      <c r="K28" s="390"/>
      <c r="L28" s="390"/>
      <c r="M28" s="390"/>
      <c r="N28" s="390"/>
      <c r="O28" s="390"/>
      <c r="P28" s="390"/>
      <c r="Q28" s="391"/>
      <c r="R28" s="362"/>
      <c r="S28" s="363"/>
      <c r="T28" s="112"/>
      <c r="U28" s="112"/>
      <c r="V28" s="112"/>
      <c r="W28" s="112"/>
      <c r="X28" s="112"/>
      <c r="Y28" s="112"/>
    </row>
    <row r="29" spans="1:25" ht="16.8" thickBot="1">
      <c r="A29" s="112">
        <v>13</v>
      </c>
      <c r="B29" s="390" t="s">
        <v>876</v>
      </c>
      <c r="C29" s="390"/>
      <c r="D29" s="390"/>
      <c r="E29" s="390"/>
      <c r="F29" s="390"/>
      <c r="G29" s="390"/>
      <c r="H29" s="390"/>
      <c r="I29" s="390"/>
      <c r="J29" s="390"/>
      <c r="K29" s="390"/>
      <c r="L29" s="390"/>
      <c r="M29" s="390"/>
      <c r="N29" s="390"/>
      <c r="O29" s="390"/>
      <c r="P29" s="390"/>
      <c r="Q29" s="391"/>
      <c r="R29" s="362"/>
      <c r="S29" s="363"/>
      <c r="T29" s="112"/>
      <c r="U29" s="112"/>
      <c r="V29" s="112"/>
      <c r="W29" s="112"/>
      <c r="X29" s="112"/>
      <c r="Y29" s="112"/>
    </row>
    <row r="30" spans="1:25" ht="16.8" thickBot="1">
      <c r="A30" s="112">
        <v>14</v>
      </c>
      <c r="B30" s="390" t="s">
        <v>877</v>
      </c>
      <c r="C30" s="390"/>
      <c r="D30" s="390"/>
      <c r="E30" s="390"/>
      <c r="F30" s="390"/>
      <c r="G30" s="390"/>
      <c r="H30" s="390"/>
      <c r="I30" s="390"/>
      <c r="J30" s="390"/>
      <c r="K30" s="390"/>
      <c r="L30" s="390"/>
      <c r="M30" s="390"/>
      <c r="N30" s="390"/>
      <c r="O30" s="390"/>
      <c r="P30" s="390"/>
      <c r="Q30" s="391"/>
      <c r="R30" s="362"/>
      <c r="S30" s="363"/>
      <c r="T30" s="112"/>
      <c r="U30" s="112"/>
      <c r="V30" s="112"/>
      <c r="W30" s="112"/>
      <c r="X30" s="112"/>
      <c r="Y30" s="112"/>
    </row>
    <row r="31" spans="1:25" ht="16.8" thickBot="1">
      <c r="A31" s="112">
        <v>15</v>
      </c>
      <c r="B31" s="360" t="s">
        <v>878</v>
      </c>
      <c r="C31" s="360"/>
      <c r="D31" s="360"/>
      <c r="E31" s="360"/>
      <c r="F31" s="360"/>
      <c r="G31" s="360"/>
      <c r="H31" s="360"/>
      <c r="I31" s="360"/>
      <c r="J31" s="360"/>
      <c r="K31" s="360"/>
      <c r="L31" s="360"/>
      <c r="M31" s="360"/>
      <c r="N31" s="360"/>
      <c r="O31" s="360"/>
      <c r="P31" s="360"/>
      <c r="Q31" s="361"/>
      <c r="R31" s="362"/>
      <c r="S31" s="363"/>
      <c r="T31" s="112"/>
      <c r="U31" s="112"/>
      <c r="V31" s="112"/>
      <c r="W31" s="112"/>
      <c r="X31" s="112"/>
      <c r="Y31" s="112"/>
    </row>
    <row r="32" spans="1:25" ht="24.75" customHeight="1" thickBot="1">
      <c r="A32" s="112">
        <v>16</v>
      </c>
      <c r="B32" s="366" t="s">
        <v>879</v>
      </c>
      <c r="C32" s="366"/>
      <c r="D32" s="366"/>
      <c r="E32" s="366"/>
      <c r="F32" s="366"/>
      <c r="G32" s="366"/>
      <c r="H32" s="366"/>
      <c r="I32" s="366"/>
      <c r="J32" s="366"/>
      <c r="K32" s="366"/>
      <c r="L32" s="366"/>
      <c r="M32" s="366"/>
      <c r="N32" s="366"/>
      <c r="O32" s="366"/>
      <c r="P32" s="366"/>
      <c r="Q32" s="367"/>
      <c r="R32" s="362"/>
      <c r="S32" s="363"/>
      <c r="T32" s="112"/>
      <c r="U32" s="112"/>
      <c r="V32" s="112"/>
      <c r="W32" s="112"/>
      <c r="X32" s="112"/>
      <c r="Y32" s="112"/>
    </row>
    <row r="33" spans="1:25" ht="15" customHeight="1">
      <c r="A33" s="393" t="s">
        <v>880</v>
      </c>
      <c r="B33" s="393"/>
      <c r="C33" s="393"/>
      <c r="D33" s="393"/>
      <c r="E33" s="393"/>
      <c r="F33" s="393"/>
      <c r="G33" s="393"/>
      <c r="H33" s="393"/>
      <c r="I33" s="393"/>
      <c r="J33" s="393"/>
      <c r="K33" s="393"/>
      <c r="L33" s="393"/>
      <c r="M33" s="393"/>
      <c r="N33" s="393"/>
      <c r="O33" s="393"/>
      <c r="P33" s="393"/>
      <c r="Q33" s="393"/>
      <c r="R33" s="393"/>
      <c r="S33" s="393"/>
      <c r="T33" s="112"/>
      <c r="U33" s="112"/>
      <c r="V33" s="112"/>
      <c r="W33" s="112"/>
      <c r="X33" s="112"/>
      <c r="Y33" s="112"/>
    </row>
    <row r="34" spans="1:25" ht="24.75" customHeight="1">
      <c r="A34" s="393"/>
      <c r="B34" s="393"/>
      <c r="C34" s="393"/>
      <c r="D34" s="393"/>
      <c r="E34" s="393"/>
      <c r="F34" s="393"/>
      <c r="G34" s="393"/>
      <c r="H34" s="393"/>
      <c r="I34" s="393"/>
      <c r="J34" s="393"/>
      <c r="K34" s="393"/>
      <c r="L34" s="393"/>
      <c r="M34" s="393"/>
      <c r="N34" s="393"/>
      <c r="O34" s="393"/>
      <c r="P34" s="393"/>
      <c r="Q34" s="393"/>
      <c r="R34" s="393"/>
      <c r="S34" s="393"/>
      <c r="T34" s="112"/>
      <c r="U34" s="112"/>
      <c r="V34" s="112"/>
      <c r="W34" s="112"/>
      <c r="X34" s="112"/>
      <c r="Y34" s="112"/>
    </row>
    <row r="35" spans="1:25">
      <c r="A35" s="392" t="s">
        <v>881</v>
      </c>
      <c r="B35" s="392"/>
      <c r="C35" s="392"/>
      <c r="D35" s="392"/>
      <c r="E35" s="392"/>
      <c r="F35" s="392"/>
      <c r="G35" s="392"/>
      <c r="H35" s="392"/>
      <c r="I35" s="392"/>
      <c r="J35" s="392"/>
      <c r="K35" s="392"/>
      <c r="L35" s="392"/>
      <c r="M35" s="392"/>
      <c r="N35" s="392"/>
      <c r="O35" s="392"/>
      <c r="P35" s="392"/>
      <c r="Q35" s="392"/>
      <c r="R35" s="392"/>
      <c r="S35" s="392"/>
      <c r="T35" s="112"/>
      <c r="U35" s="112"/>
      <c r="V35" s="112"/>
      <c r="W35" s="112"/>
      <c r="X35" s="112"/>
      <c r="Y35" s="112"/>
    </row>
    <row r="36" spans="1:25" s="120" customFormat="1">
      <c r="A36" s="74"/>
      <c r="B36" s="74"/>
      <c r="C36" s="74"/>
      <c r="D36" s="74"/>
      <c r="E36" s="74"/>
      <c r="F36" s="74"/>
      <c r="G36" s="74"/>
      <c r="H36" s="74"/>
      <c r="I36" s="74"/>
      <c r="J36" s="74"/>
      <c r="K36" s="74"/>
      <c r="L36" s="74"/>
      <c r="M36" s="74"/>
      <c r="N36" s="74"/>
      <c r="O36" s="74"/>
      <c r="P36" s="74"/>
      <c r="Q36" s="74"/>
      <c r="R36" s="74"/>
      <c r="S36" s="74"/>
      <c r="T36" s="6"/>
      <c r="U36" s="6"/>
      <c r="V36" s="6"/>
      <c r="W36" s="6"/>
      <c r="X36" s="6"/>
      <c r="Y36" s="6"/>
    </row>
    <row r="38" spans="1:25" ht="15.75" customHeight="1"/>
  </sheetData>
  <sheetProtection algorithmName="SHA-512" hashValue="lrXrLiu5yYoWa37TQ6vRri7+pfS5mYsJsoh61dbS78tCNFGzJe6zkACNZU7SWRnFa/K+pbakRDqhL20JjnQ4XA==" saltValue="V2uE13tlU8lw88hZHyiDlg==" spinCount="100000" sheet="1" selectLockedCells="1"/>
  <mergeCells count="55">
    <mergeCell ref="A35:S35"/>
    <mergeCell ref="B30:Q30"/>
    <mergeCell ref="R30:S30"/>
    <mergeCell ref="B31:Q31"/>
    <mergeCell ref="R31:S31"/>
    <mergeCell ref="B32:Q32"/>
    <mergeCell ref="R32:S32"/>
    <mergeCell ref="A33:S34"/>
    <mergeCell ref="C27:Q27"/>
    <mergeCell ref="R27:S27"/>
    <mergeCell ref="C28:Q28"/>
    <mergeCell ref="R28:S28"/>
    <mergeCell ref="B29:Q29"/>
    <mergeCell ref="R29:S29"/>
    <mergeCell ref="B24:Q24"/>
    <mergeCell ref="R24:S24"/>
    <mergeCell ref="C25:Q25"/>
    <mergeCell ref="R25:S25"/>
    <mergeCell ref="C26:Q26"/>
    <mergeCell ref="R26:S26"/>
    <mergeCell ref="B22:Q23"/>
    <mergeCell ref="R22:S23"/>
    <mergeCell ref="C19:Q19"/>
    <mergeCell ref="R19:S19"/>
    <mergeCell ref="C20:Q21"/>
    <mergeCell ref="R20:S21"/>
    <mergeCell ref="B16:Q17"/>
    <mergeCell ref="R16:S17"/>
    <mergeCell ref="B18:Q18"/>
    <mergeCell ref="R18:S18"/>
    <mergeCell ref="B13:Q13"/>
    <mergeCell ref="R13:S13"/>
    <mergeCell ref="B14:Q14"/>
    <mergeCell ref="R14:S14"/>
    <mergeCell ref="B15:Q15"/>
    <mergeCell ref="R15:S15"/>
    <mergeCell ref="B10:Q10"/>
    <mergeCell ref="R10:S10"/>
    <mergeCell ref="B11:Q11"/>
    <mergeCell ref="R11:S11"/>
    <mergeCell ref="B12:Q12"/>
    <mergeCell ref="R12:S12"/>
    <mergeCell ref="A3:Q3"/>
    <mergeCell ref="R3:S3"/>
    <mergeCell ref="B4:Q4"/>
    <mergeCell ref="R4:S4"/>
    <mergeCell ref="A5:Q5"/>
    <mergeCell ref="R5:S6"/>
    <mergeCell ref="A6:Q6"/>
    <mergeCell ref="B7:Q7"/>
    <mergeCell ref="R7:S7"/>
    <mergeCell ref="B8:Q8"/>
    <mergeCell ref="R8:S8"/>
    <mergeCell ref="B9:Q9"/>
    <mergeCell ref="R9:S9"/>
  </mergeCells>
  <dataValidations count="3">
    <dataValidation type="list" allowBlank="1" showInputMessage="1" showErrorMessage="1" sqref="R4:S4" xr:uid="{7B1F8FAD-0D10-4E49-A42E-5B5FBCA76044}">
      <formula1>"yes,no"</formula1>
    </dataValidation>
    <dataValidation type="list" allowBlank="1" showInputMessage="1" showErrorMessage="1" sqref="R22 R31:S31 R25:R32 S19 R8:R16 S8:S15 R19:R20" xr:uid="{A2D1E075-2343-4099-9CB6-D92D40A78F11}">
      <formula1>" ,yes,no,n/a"</formula1>
    </dataValidation>
    <dataValidation type="list" allowBlank="1" showInputMessage="1" showErrorMessage="1" sqref="R7:S7" xr:uid="{5B11AA67-F4AD-4B46-BBCB-6EE48D749E3E}">
      <formula1>"yes,no,n/a"</formula1>
    </dataValidation>
  </dataValidations>
  <hyperlinks>
    <hyperlink ref="B16:Q17" r:id="rId1" display="If you are applying for HSIP funding, please include a completed Traffic Safety Asset Management (TSAM) Scoresheet from INDOT (https://www.in.gov/indot/traffic-engineering/traffic-guidance-documents/)." xr:uid="{0E0BF578-9BE3-4A61-85D8-DFF2236D1D8C}"/>
    <hyperlink ref="B22:Q23" r:id="rId2" display="If you are applying for CMAQ funding, please include a completed CMAQ Request Form from NIRPC.  This form will have the calulations from the CMAQ Emissions Calculator Toolkit from https://www.fhwa.dot.gov/environment/air_quality/cmaq/toolkit/" xr:uid="{C9FBE14E-E6C9-4C79-89E5-D16581183F5E}"/>
    <hyperlink ref="A33:S34" r:id="rId3" display="Please upload this workbook and all supporting documents here.  https://rtip.nirpc.org/secure2/xtip_amend_menu.asp?amend_type=CFP" xr:uid="{27A00157-7B80-496E-80DE-F08DEEBE9BC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A0A69F-4CE5-4A5E-BE59-34EA338CB441}">
  <ds:schemaRefs>
    <ds:schemaRef ds:uri="http://www.w3.org/XML/1998/namespace"/>
    <ds:schemaRef ds:uri="http://purl.org/dc/elements/1.1/"/>
    <ds:schemaRef ds:uri="http://schemas.microsoft.com/office/infopath/2007/PartnerControls"/>
    <ds:schemaRef ds:uri="f2d6ee0b-14cd-4972-a8b4-1a086adba9a2"/>
    <ds:schemaRef ds:uri="http://schemas.microsoft.com/office/2006/documentManagement/types"/>
    <ds:schemaRef ds:uri="http://purl.org/dc/dcmitype/"/>
    <ds:schemaRef ds:uri="http://schemas.openxmlformats.org/package/2006/metadata/core-properties"/>
    <ds:schemaRef ds:uri="61edf468-4f4a-4343-a976-af9e17cfaaf5"/>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8C17676-6473-4904-BD0E-7C05E84C6A8F}">
  <ds:schemaRefs>
    <ds:schemaRef ds:uri="http://schemas.microsoft.com/sharepoint/v3/contenttype/forms"/>
  </ds:schemaRefs>
</ds:datastoreItem>
</file>

<file path=customXml/itemProps3.xml><?xml version="1.0" encoding="utf-8"?>
<ds:datastoreItem xmlns:ds="http://schemas.openxmlformats.org/officeDocument/2006/customXml" ds:itemID="{ACCE5DEA-03CE-468B-B7B7-29F93A61C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Start Here</vt:lpstr>
      <vt:lpstr>Programming Rules</vt:lpstr>
      <vt:lpstr>Funding overview</vt:lpstr>
      <vt:lpstr>Program &amp; Project Types</vt:lpstr>
      <vt:lpstr>INDOT CMAQ FORM</vt:lpstr>
      <vt:lpstr>Application</vt:lpstr>
      <vt:lpstr>Des # Application</vt:lpstr>
      <vt:lpstr>Checklist</vt:lpstr>
      <vt:lpstr>'INDOT CMAQ FORM'!Check2</vt:lpstr>
      <vt:lpstr>'INDOT CMAQ FORM'!Check4</vt:lpstr>
      <vt:lpstr>'INDOT CMAQ FORM'!Check6</vt:lpstr>
      <vt:lpstr>Application!Print_Area</vt:lpstr>
      <vt:lpstr>'Funding overview'!Print_Area</vt:lpstr>
      <vt:lpstr>'Program &amp; Project Types'!Print_Area</vt:lpstr>
      <vt:lpstr>'Programming Rules'!Print_Area</vt:lpstr>
      <vt:lpstr>'INDOT CMAQ FORM'!Text14</vt:lpstr>
      <vt:lpstr>'INDOT CMAQ FORM'!Text23</vt:lpstr>
      <vt:lpstr>'INDOT CMAQ FORM'!Text24</vt:lpstr>
      <vt:lpstr>'INDOT CMAQ FORM'!Text26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2026-10-08T18:14:33Z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4795600</vt:r8>
  </property>
  <property fmtid="{D5CDD505-2E9C-101B-9397-08002B2CF9AE}" pid="4" name="MediaServiceImageTags">
    <vt:lpwstr/>
  </property>
</Properties>
</file>