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STC\"/>
    </mc:Choice>
  </mc:AlternateContent>
  <xr:revisionPtr revIDLastSave="0" documentId="13_ncr:1_{1DBE39DD-AD3E-4688-B78F-454A93AA99CA}" xr6:coauthVersionLast="47" xr6:coauthVersionMax="47" xr10:uidLastSave="{00000000-0000-0000-0000-000000000000}"/>
  <bookViews>
    <workbookView xWindow="28680" yWindow="-120" windowWidth="29040" windowHeight="15720" tabRatio="849" activeTab="1" xr2:uid="{00000000-000D-0000-FFFF-FFFF00000000}"/>
  </bookViews>
  <sheets>
    <sheet name="Start Here" sheetId="9" r:id="rId1"/>
    <sheet name="Programming rules" sheetId="3" r:id="rId2"/>
    <sheet name="Funding overview" sheetId="4" r:id="rId3"/>
    <sheet name="Program &amp; Project Types" sheetId="6" r:id="rId4"/>
    <sheet name="Application" sheetId="2" r:id="rId5"/>
    <sheet name="Des # Application" sheetId="8" r:id="rId6"/>
    <sheet name="Checklist" sheetId="7" r:id="rId7"/>
  </sheets>
  <externalReferences>
    <externalReference r:id="rId8"/>
  </externalReferences>
  <definedNames>
    <definedName name="_xlnm.Print_Area" localSheetId="4">Application!$A$3:$Y$206</definedName>
    <definedName name="_xlnm.Print_Area" localSheetId="2">'Funding overview'!$A$1:$Y$115</definedName>
    <definedName name="_xlnm.Print_Area" localSheetId="3">'Program &amp; Project Types'!$A$1:$Y$308</definedName>
    <definedName name="_xlnm.Print_Area" localSheetId="1">'Programming rules'!$A$1:$Y$77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4" i="6" l="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AH64" i="4"/>
  <c r="S64" i="4"/>
  <c r="V63" i="4"/>
  <c r="AH63" i="4" s="1"/>
  <c r="S63" i="4"/>
  <c r="Q62" i="4"/>
  <c r="Q65" i="4" s="1"/>
  <c r="I62" i="4"/>
  <c r="I65" i="4" s="1"/>
  <c r="G62" i="4"/>
  <c r="G65" i="4" s="1"/>
  <c r="S65" i="4" s="1"/>
  <c r="O60" i="4"/>
  <c r="O66" i="4" s="1"/>
  <c r="I60" i="4"/>
  <c r="I66" i="4" s="1"/>
  <c r="AH59" i="4"/>
  <c r="S59" i="4"/>
  <c r="S58" i="4"/>
  <c r="Z57" i="4"/>
  <c r="Z62" i="4" s="1"/>
  <c r="Z65" i="4" s="1"/>
  <c r="V57" i="4"/>
  <c r="V58" i="4" s="1"/>
  <c r="AH58" i="4" s="1"/>
  <c r="Q57" i="4"/>
  <c r="Q60" i="4" s="1"/>
  <c r="Q66" i="4" s="1"/>
  <c r="O57" i="4"/>
  <c r="O62" i="4" s="1"/>
  <c r="O65" i="4" s="1"/>
  <c r="M57" i="4"/>
  <c r="M62" i="4" s="1"/>
  <c r="M65" i="4" s="1"/>
  <c r="K57" i="4"/>
  <c r="K62" i="4" s="1"/>
  <c r="K65" i="4" s="1"/>
  <c r="I57" i="4"/>
  <c r="Z55" i="4"/>
  <c r="V55" i="4"/>
  <c r="Q55" i="4"/>
  <c r="O55" i="4"/>
  <c r="M55" i="4"/>
  <c r="K55" i="4"/>
  <c r="I55" i="4"/>
  <c r="G55" i="4"/>
  <c r="S55" i="4" s="1"/>
  <c r="AH54" i="4"/>
  <c r="S54" i="4"/>
  <c r="AH53" i="4"/>
  <c r="S53" i="4"/>
  <c r="AH52" i="4"/>
  <c r="S52" i="4"/>
  <c r="AF51" i="4"/>
  <c r="AF57" i="4" s="1"/>
  <c r="AF49" i="4"/>
  <c r="AD49" i="4"/>
  <c r="AB49" i="4"/>
  <c r="V49" i="4"/>
  <c r="AH49" i="4" s="1"/>
  <c r="S49" i="4"/>
  <c r="O49" i="4"/>
  <c r="M49" i="4"/>
  <c r="I49" i="4"/>
  <c r="G49" i="4"/>
  <c r="AH48" i="4"/>
  <c r="S48" i="4"/>
  <c r="AH47" i="4"/>
  <c r="V47" i="4"/>
  <c r="S47" i="4"/>
  <c r="AH46" i="4"/>
  <c r="S46" i="4"/>
  <c r="AF45" i="4"/>
  <c r="AD45" i="4"/>
  <c r="AD51" i="4" s="1"/>
  <c r="AB45" i="4"/>
  <c r="AB51" i="4" s="1"/>
  <c r="Z45" i="4"/>
  <c r="Z49" i="4" s="1"/>
  <c r="X45" i="4"/>
  <c r="X49" i="4" s="1"/>
  <c r="S45" i="4"/>
  <c r="S51" i="4" s="1"/>
  <c r="S57" i="4" s="1"/>
  <c r="S62" i="4" s="1"/>
  <c r="Q45" i="4"/>
  <c r="Q49" i="4" s="1"/>
  <c r="O45" i="4"/>
  <c r="M45" i="4"/>
  <c r="K45" i="4"/>
  <c r="K49" i="4" s="1"/>
  <c r="I45" i="4"/>
  <c r="G45" i="4"/>
  <c r="G57" i="4" s="1"/>
  <c r="G60" i="4" s="1"/>
  <c r="AF43" i="4"/>
  <c r="AD43" i="4"/>
  <c r="AB43" i="4"/>
  <c r="Z43" i="4"/>
  <c r="X43" i="4"/>
  <c r="Q43" i="4"/>
  <c r="O43" i="4"/>
  <c r="M43" i="4"/>
  <c r="K43" i="4"/>
  <c r="I43" i="4"/>
  <c r="G43" i="4"/>
  <c r="S43" i="4" s="1"/>
  <c r="AH42" i="4"/>
  <c r="S42" i="4"/>
  <c r="U41" i="4"/>
  <c r="V41" i="4" s="1"/>
  <c r="S41" i="4"/>
  <c r="AH40" i="4"/>
  <c r="S40" i="4"/>
  <c r="AH39" i="4"/>
  <c r="S39" i="4"/>
  <c r="Z14" i="4"/>
  <c r="R14" i="4"/>
  <c r="R18" i="4" s="1"/>
  <c r="Z11" i="4"/>
  <c r="R11" i="4"/>
  <c r="Z10" i="4"/>
  <c r="Z12" i="4" s="1"/>
  <c r="X10" i="4"/>
  <c r="V10" i="4"/>
  <c r="T10" i="4"/>
  <c r="R10" i="4"/>
  <c r="R12" i="4" s="1"/>
  <c r="P10" i="4"/>
  <c r="Z8" i="4"/>
  <c r="R8" i="4"/>
  <c r="Z7" i="4"/>
  <c r="X7" i="4"/>
  <c r="X8" i="4" s="1"/>
  <c r="V7" i="4"/>
  <c r="V8" i="4" s="1"/>
  <c r="T7" i="4"/>
  <c r="T8" i="4" s="1"/>
  <c r="R7" i="4"/>
  <c r="P7" i="4"/>
  <c r="P8" i="4" s="1"/>
  <c r="Z117" i="9"/>
  <c r="Z116" i="9"/>
  <c r="X114" i="9"/>
  <c r="Z113" i="9"/>
  <c r="Y113" i="9"/>
  <c r="Z112" i="9"/>
  <c r="Y112" i="9"/>
  <c r="Z111" i="9"/>
  <c r="Y111" i="9"/>
  <c r="Z110" i="9"/>
  <c r="Y110" i="9"/>
  <c r="Z109" i="9"/>
  <c r="Y109" i="9"/>
  <c r="Z108" i="9"/>
  <c r="Y108" i="9"/>
  <c r="Z107" i="9"/>
  <c r="Y107" i="9"/>
  <c r="Z106" i="9"/>
  <c r="Y106" i="9"/>
  <c r="Z105" i="9"/>
  <c r="Y105" i="9"/>
  <c r="Z103" i="9"/>
  <c r="U103" i="9"/>
  <c r="Z102" i="9"/>
  <c r="U102" i="9"/>
  <c r="Z101" i="9"/>
  <c r="U101" i="9"/>
  <c r="X92" i="9"/>
  <c r="K8" i="2"/>
  <c r="K7" i="2"/>
  <c r="A8" i="2"/>
  <c r="A7" i="2"/>
  <c r="Y114" i="9" l="1"/>
  <c r="Z114" i="9"/>
  <c r="R22" i="4"/>
  <c r="R19" i="4"/>
  <c r="R20" i="4" s="1"/>
  <c r="X12" i="4"/>
  <c r="Z16" i="4"/>
  <c r="AF60" i="4"/>
  <c r="AF62" i="4"/>
  <c r="AF65" i="4" s="1"/>
  <c r="AB57" i="4"/>
  <c r="AB55" i="4"/>
  <c r="G66" i="4"/>
  <c r="V43" i="4"/>
  <c r="AH43" i="4" s="1"/>
  <c r="AH41" i="4"/>
  <c r="AD57" i="4"/>
  <c r="AD55" i="4"/>
  <c r="P11" i="4"/>
  <c r="P12" i="4" s="1"/>
  <c r="P14" i="4"/>
  <c r="K60" i="4"/>
  <c r="K66" i="4" s="1"/>
  <c r="AF55" i="4"/>
  <c r="M60" i="4"/>
  <c r="M66" i="4" s="1"/>
  <c r="V65" i="4"/>
  <c r="Z18" i="4"/>
  <c r="V11" i="4"/>
  <c r="V12" i="4" s="1"/>
  <c r="V14" i="4"/>
  <c r="AH45" i="4"/>
  <c r="Z15" i="4"/>
  <c r="T11" i="4"/>
  <c r="T12" i="4" s="1"/>
  <c r="T14" i="4"/>
  <c r="X51" i="4"/>
  <c r="X11" i="4"/>
  <c r="X14" i="4"/>
  <c r="V60" i="4"/>
  <c r="R15" i="4"/>
  <c r="R16" i="4" s="1"/>
  <c r="Z60" i="4"/>
  <c r="Z66" i="4" s="1"/>
  <c r="X169" i="2"/>
  <c r="Y169" i="2"/>
  <c r="W169" i="2"/>
  <c r="R29" i="4" l="1"/>
  <c r="AF66" i="4"/>
  <c r="AD60" i="4"/>
  <c r="AD62" i="4"/>
  <c r="AD65" i="4" s="1"/>
  <c r="V18" i="4"/>
  <c r="V15" i="4"/>
  <c r="V16" i="4"/>
  <c r="V66" i="4"/>
  <c r="Z22" i="4"/>
  <c r="Z19" i="4"/>
  <c r="Z20" i="4"/>
  <c r="S60" i="4"/>
  <c r="S66" i="4" s="1"/>
  <c r="X18" i="4"/>
  <c r="X15" i="4"/>
  <c r="X16" i="4" s="1"/>
  <c r="X55" i="4"/>
  <c r="AH55" i="4" s="1"/>
  <c r="AH51" i="4"/>
  <c r="X57" i="4"/>
  <c r="T18" i="4"/>
  <c r="T15" i="4"/>
  <c r="T16" i="4"/>
  <c r="P18" i="4"/>
  <c r="P15" i="4"/>
  <c r="P16" i="4"/>
  <c r="AB62" i="4"/>
  <c r="AB65" i="4" s="1"/>
  <c r="AB60" i="4"/>
  <c r="AB66" i="4" s="1"/>
  <c r="R24" i="4"/>
  <c r="R26" i="4"/>
  <c r="R28" i="4" s="1"/>
  <c r="D60" i="8"/>
  <c r="D62" i="8" s="1"/>
  <c r="D58" i="8"/>
  <c r="D61" i="8" s="1"/>
  <c r="V22" i="4" l="1"/>
  <c r="V19" i="4"/>
  <c r="V20" i="4" s="1"/>
  <c r="X22" i="4"/>
  <c r="X19" i="4"/>
  <c r="X20" i="4" s="1"/>
  <c r="X62" i="4"/>
  <c r="X60" i="4"/>
  <c r="AH57" i="4"/>
  <c r="AD66" i="4"/>
  <c r="P22" i="4"/>
  <c r="P19" i="4"/>
  <c r="P20" i="4" s="1"/>
  <c r="Z26" i="4"/>
  <c r="Z23" i="4"/>
  <c r="Z24" i="4"/>
  <c r="T22" i="4"/>
  <c r="T19" i="4"/>
  <c r="T20" i="4" s="1"/>
  <c r="X9" i="2"/>
  <c r="X65" i="4" l="1"/>
  <c r="AH65" i="4" s="1"/>
  <c r="AH62" i="4"/>
  <c r="T26" i="4"/>
  <c r="T28" i="4" s="1"/>
  <c r="T24" i="4"/>
  <c r="T29" i="4" s="1"/>
  <c r="X26" i="4"/>
  <c r="X23" i="4"/>
  <c r="X24" i="4"/>
  <c r="Z27" i="4"/>
  <c r="Z30" i="4"/>
  <c r="Z28" i="4"/>
  <c r="V26" i="4"/>
  <c r="V28" i="4" s="1"/>
  <c r="V24" i="4"/>
  <c r="V29" i="4" s="1"/>
  <c r="P24" i="4"/>
  <c r="P29" i="4" s="1"/>
  <c r="P26" i="4"/>
  <c r="P28" i="4" s="1"/>
  <c r="X66" i="4"/>
  <c r="AH60" i="4"/>
  <c r="AH66" i="4" s="1"/>
  <c r="W14" i="2"/>
  <c r="T6" i="2"/>
  <c r="X27" i="4" l="1"/>
  <c r="X28" i="4" s="1"/>
  <c r="X29" i="4" s="1"/>
  <c r="AB29" i="4" s="1"/>
  <c r="AG33" i="4" s="1"/>
  <c r="Z32" i="4"/>
  <c r="Z29" i="4" s="1"/>
  <c r="Z31" i="4"/>
  <c r="V6" i="2"/>
  <c r="T11" i="2"/>
  <c r="X11" i="2" l="1"/>
  <c r="W16" i="2" s="1"/>
  <c r="W15" i="2"/>
</calcChain>
</file>

<file path=xl/sharedStrings.xml><?xml version="1.0" encoding="utf-8"?>
<sst xmlns="http://schemas.openxmlformats.org/spreadsheetml/2006/main" count="1177" uniqueCount="829">
  <si>
    <t>Name of municipality or transit operator:</t>
  </si>
  <si>
    <t>Name of applicant on behalf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</si>
  <si>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</si>
  <si>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</si>
  <si>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</si>
  <si>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</si>
  <si>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</si>
  <si>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</si>
  <si>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</si>
  <si>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</si>
  <si>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</si>
  <si>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</si>
  <si>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</si>
  <si>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</si>
  <si>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</si>
  <si>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</si>
  <si>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</si>
  <si>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</si>
  <si>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</si>
  <si>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</si>
  <si>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</si>
  <si>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</si>
  <si>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</si>
  <si>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</si>
  <si>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</si>
  <si>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</si>
  <si>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</si>
  <si>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</si>
  <si>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</si>
  <si>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</si>
  <si>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</si>
  <si>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</si>
  <si>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</si>
  <si>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</si>
  <si>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</si>
  <si>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</si>
  <si>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</si>
  <si>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</si>
  <si>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</si>
  <si>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</si>
  <si>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</si>
  <si>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</si>
  <si>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</si>
  <si>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</si>
  <si>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</si>
  <si>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</si>
  <si>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</si>
  <si>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</si>
  <si>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</si>
  <si>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</si>
  <si>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</si>
  <si>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</si>
  <si>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</si>
  <si>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</si>
  <si>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Traffic calming</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</si>
  <si>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</si>
  <si>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</si>
  <si>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</si>
  <si>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</si>
  <si>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</si>
  <si>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</si>
  <si>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</si>
  <si>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</si>
  <si>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</si>
  <si>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</si>
  <si>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</si>
  <si>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</si>
  <si>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</si>
  <si>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</si>
  <si>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</si>
  <si>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</si>
  <si>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</si>
  <si>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</si>
  <si>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</si>
  <si>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</si>
  <si>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</si>
  <si>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</si>
  <si>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</si>
  <si>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</si>
  <si>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</si>
  <si>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</si>
  <si>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</si>
  <si>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</si>
  <si>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</si>
  <si>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</si>
  <si>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</si>
  <si>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</si>
  <si>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</si>
  <si>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</si>
  <si>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</si>
  <si>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</si>
  <si>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</si>
  <si>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</si>
  <si>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</si>
  <si>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</si>
  <si>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</si>
  <si>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</si>
  <si>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</si>
  <si>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</si>
  <si>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</si>
  <si>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</si>
  <si>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</si>
  <si>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</si>
  <si>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</si>
  <si>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</si>
  <si>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</si>
  <si>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</si>
  <si>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</si>
  <si>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</si>
  <si>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</si>
  <si>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</si>
  <si>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</si>
  <si>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</si>
  <si>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</si>
  <si>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</si>
  <si>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</si>
  <si>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</si>
  <si>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</si>
  <si>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</si>
  <si>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</si>
  <si>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</si>
  <si>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</si>
  <si>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</si>
  <si>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</si>
  <si>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</si>
  <si>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</si>
  <si>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</si>
  <si>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</si>
  <si>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</si>
  <si>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</si>
  <si>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</si>
  <si>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</si>
  <si>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</si>
  <si>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</si>
  <si>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</si>
  <si>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</si>
  <si>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</si>
  <si>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</si>
  <si>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</si>
  <si>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</si>
  <si>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</si>
  <si>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</si>
  <si>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</si>
  <si>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</si>
  <si>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</si>
  <si>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</si>
  <si>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</si>
  <si>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</si>
  <si>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</si>
  <si>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</si>
  <si>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</si>
  <si>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</si>
  <si>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</si>
  <si>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</si>
  <si>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</si>
  <si>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</si>
  <si>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</si>
  <si>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</si>
  <si>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</si>
  <si>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</si>
  <si>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</si>
  <si>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</si>
  <si>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</si>
  <si>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</si>
  <si>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</si>
  <si>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</si>
  <si>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</si>
  <si>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</si>
  <si>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</si>
  <si>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</si>
  <si>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</si>
  <si>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</si>
  <si>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</si>
  <si>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</si>
  <si>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</si>
  <si>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</si>
  <si>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</si>
  <si>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treatments that reduce travel speed and improve ped/bike comfort</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</si>
  <si>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</si>
  <si>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</si>
  <si>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</si>
  <si>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</si>
  <si>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</si>
  <si>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</si>
  <si>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</si>
  <si>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</si>
  <si>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</si>
  <si>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</si>
  <si>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</si>
  <si>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</si>
  <si>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</si>
  <si>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Regionally significant?</t>
  </si>
  <si>
    <t>Begin</t>
  </si>
  <si>
    <t>End</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</si>
  <si>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</si>
  <si>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</si>
  <si>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</si>
  <si>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</si>
  <si>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</si>
  <si>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</si>
  <si>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</si>
  <si>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</si>
  <si>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</si>
  <si>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</si>
  <si>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</si>
  <si>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Your match</t>
  </si>
  <si>
    <t>How much do you propose contributing to the construction costs? ▲</t>
  </si>
  <si>
    <t>How much do you propose requesting in PE/ROW? ▲</t>
  </si>
  <si>
    <t>Add'l overmatch ▲</t>
  </si>
  <si>
    <t>If you elect to pay for PE/ROW with local funds that amount will be considered overmatch for scoring purposes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</si>
  <si>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</si>
  <si>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</si>
  <si>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</si>
  <si>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</si>
  <si>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</si>
  <si>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</si>
  <si>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</si>
  <si>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</si>
  <si>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</si>
  <si>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</si>
  <si>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</si>
  <si>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FINAL</t>
  </si>
  <si>
    <t>Q1</t>
  </si>
  <si>
    <t>Q2</t>
  </si>
  <si>
    <t>Q3</t>
  </si>
  <si>
    <t>Q4</t>
  </si>
  <si>
    <t>Q5</t>
  </si>
  <si>
    <t>Q6</t>
  </si>
  <si>
    <t>Q8</t>
  </si>
  <si>
    <t>Q9</t>
  </si>
  <si>
    <t>Q10</t>
  </si>
  <si>
    <t>No policy/plans - 0 pts</t>
  </si>
  <si>
    <t>Q11</t>
  </si>
  <si>
    <t>PE/ROW cost estimate</t>
  </si>
  <si>
    <t>Q12</t>
  </si>
  <si>
    <t>No partnerships - 0 points</t>
  </si>
  <si>
    <t>Total of 100 possible ►</t>
  </si>
  <si>
    <t>5 or more/acre – 5 pts</t>
  </si>
  <si>
    <t>1 stop - 1 point</t>
  </si>
  <si>
    <t>Y</t>
  </si>
  <si>
    <t>N</t>
  </si>
  <si>
    <t>Q16</t>
  </si>
  <si>
    <t>Design/engineering has not been started – 0 points</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</si>
  <si>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</si>
  <si>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</si>
  <si>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</si>
  <si>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</si>
  <si>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</si>
  <si>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</si>
  <si>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</si>
  <si>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</si>
  <si>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rPr>
        <b/>
        <sz val="11"/>
        <color theme="1"/>
        <rFont val="Franklin Gothic Book"/>
        <family val="2"/>
      </rPr>
      <t>c)</t>
    </r>
    <r>
      <rPr>
        <sz val="11"/>
        <color theme="1"/>
        <rFont val="Franklin Gothic Book"/>
        <family val="2"/>
      </rPr>
      <t xml:space="preserve"> Financial Analysis (Benefit/Cost Analysis)</t>
    </r>
  </si>
  <si>
    <t>Application</t>
  </si>
  <si>
    <t>completed?</t>
  </si>
  <si>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</si>
  <si>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</si>
  <si>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</si>
  <si>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</si>
  <si>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</si>
  <si>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</si>
  <si>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</si>
  <si>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</si>
  <si>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</si>
  <si>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</si>
  <si>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</si>
  <si>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</si>
  <si>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</si>
  <si>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</si>
  <si>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</si>
  <si>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</si>
  <si>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</si>
  <si>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</si>
  <si>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</si>
  <si>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Any other documents(s) that support and strengthen your project's application.</t>
  </si>
  <si>
    <t>A plan for phasing</t>
  </si>
  <si>
    <t>A proposed schedule for future phases</t>
  </si>
  <si>
    <t>A financial plan for the entire suite</t>
  </si>
  <si>
    <t>If the LPA is submitting more than one project, are the projects ranked according to importance by the LPA?</t>
  </si>
  <si>
    <t>County</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</si>
  <si>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</si>
  <si>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15:</t>
  </si>
  <si>
    <t>16:</t>
  </si>
  <si>
    <t>17:</t>
  </si>
  <si>
    <r>
      <rPr>
        <b/>
        <sz val="12"/>
        <color theme="1"/>
        <rFont val="Franklin Gothic Book"/>
        <family val="2"/>
      </rPr>
      <t xml:space="preserve">Step </t>
    </r>
    <r>
      <rPr>
        <b/>
        <sz val="20"/>
        <color theme="1"/>
        <rFont val="Franklin Gothic Book"/>
        <family val="2"/>
      </rPr>
      <t>1</t>
    </r>
  </si>
  <si>
    <r>
      <rPr>
        <b/>
        <sz val="12"/>
        <color theme="1"/>
        <rFont val="Franklin Gothic Book"/>
        <family val="2"/>
      </rPr>
      <t>Step</t>
    </r>
    <r>
      <rPr>
        <b/>
        <sz val="11"/>
        <color theme="1"/>
        <rFont val="Franklin Gothic Book"/>
        <family val="2"/>
      </rPr>
      <t xml:space="preserve"> </t>
    </r>
    <r>
      <rPr>
        <b/>
        <sz val="20"/>
        <color theme="1"/>
        <rFont val="Franklin Gothic Book"/>
        <family val="2"/>
      </rPr>
      <t>2</t>
    </r>
  </si>
  <si>
    <r>
      <t xml:space="preserve">Step </t>
    </r>
    <r>
      <rPr>
        <b/>
        <sz val="20"/>
        <color theme="1"/>
        <rFont val="Franklin Gothic Book"/>
        <family val="2"/>
      </rPr>
      <t>3</t>
    </r>
  </si>
  <si>
    <r>
      <t xml:space="preserve">What is the status of the design/engineering  for the proposed project? </t>
    </r>
    <r>
      <rPr>
        <sz val="10"/>
        <color theme="1"/>
        <rFont val="Franklin Gothic Book"/>
        <family val="2"/>
      </rPr>
      <t>Please contact mbarloga@nirpc.org if you need assistance with this question.  Maximum 5 pts given.</t>
    </r>
  </si>
  <si>
    <r>
      <t>Total estimated construction cost</t>
    </r>
    <r>
      <rPr>
        <sz val="10"/>
        <color theme="1"/>
        <rFont val="Franklin Gothic Book"/>
        <family val="2"/>
      </rPr>
      <t xml:space="preserve"> </t>
    </r>
    <r>
      <rPr>
        <i/>
        <sz val="10"/>
        <color theme="1"/>
        <rFont val="Franklin Gothic Book"/>
        <family val="2"/>
      </rPr>
      <t>(Please use CY 2021 dollars; we will inflate the cost.)</t>
    </r>
  </si>
  <si>
    <t>Does this amount include CE? (y/n)</t>
  </si>
  <si>
    <t>Do you want funds for PE/ROW? If so which one?</t>
  </si>
  <si>
    <t>Are you seeking HSIP funding?(y/n)</t>
  </si>
  <si>
    <t>Is this project eligible for CMAQ funding?(y/n)</t>
  </si>
  <si>
    <t>If yes, what percentage ►</t>
  </si>
  <si>
    <t>Limits</t>
  </si>
  <si>
    <t>What is the desired year for PE?  (CY/na)</t>
  </si>
  <si>
    <t>What is the desired year for RW?  (CY/na)</t>
  </si>
  <si>
    <t>What is the desired year for CN?  (CY/na)</t>
  </si>
  <si>
    <t>Does this project address a gap in existing service? (y/n)</t>
  </si>
  <si>
    <t>≤ 8,000 - 0 pts</t>
  </si>
  <si>
    <t>≤ 12,000 - 5 pts</t>
  </si>
  <si>
    <t xml:space="preserve">8,000 &lt; &gt; 12,000 - 3 pts </t>
  </si>
  <si>
    <t>2-4.99 – 3 pts</t>
  </si>
  <si>
    <t>1-1.99 – 1 pts</t>
  </si>
  <si>
    <t>Less than 1 – 0 pts</t>
  </si>
  <si>
    <t>Minor arterial – 6 pts</t>
  </si>
  <si>
    <t>Local road – 0 pts</t>
  </si>
  <si>
    <t>Major collector – 4 pts</t>
  </si>
  <si>
    <t>More than 1 - 2 pts</t>
  </si>
  <si>
    <t>Connects to another principal arterial or higher classification roadway on one side – 3 pts</t>
  </si>
  <si>
    <t>Connects roads classified as collectors or lower – 0 pts</t>
  </si>
  <si>
    <t>1,000 daily VHT or more is reduced – 5 pts</t>
  </si>
  <si>
    <t>500-999 daily VHT reduced – 3 pts</t>
  </si>
  <si>
    <t>Less than 499 daily VHT reduced – 0 pts</t>
  </si>
  <si>
    <t>Project is cited in current long-range plan, located in a Creating Livable Communities “Main Center” (see Main Center map), or other published plan for the region that includes at least all of Lake, Porter, and LaPorte Counties – 5 pts</t>
  </si>
  <si>
    <t>Project is not cited in any of the above – 0 pts</t>
  </si>
  <si>
    <t>No partnerships - 0 pts</t>
  </si>
  <si>
    <t>Project is not in an EJ area – 0 pts</t>
  </si>
  <si>
    <t>Asset Management</t>
  </si>
  <si>
    <t>Economic Generation</t>
  </si>
  <si>
    <t>Environmental Benefits</t>
  </si>
  <si>
    <t>Access &amp; Connections</t>
  </si>
  <si>
    <t>No - 0 points</t>
  </si>
  <si>
    <t>Partnerships / Collaborations</t>
  </si>
  <si>
    <t>Partnerships with 3 or more LPA - 5 points</t>
  </si>
  <si>
    <t>List partners here:</t>
  </si>
  <si>
    <t>Partnership with two LPAs - 3 points</t>
  </si>
  <si>
    <t>Q18</t>
  </si>
  <si>
    <r>
      <t xml:space="preserve">What is the overmatch associated with this project application? </t>
    </r>
    <r>
      <rPr>
        <sz val="10"/>
        <color theme="1"/>
        <rFont val="Franklin Gothic Book"/>
        <family val="2"/>
      </rPr>
      <t>Please reference "Step 3" under the "Financial information about this project" above.  Maximum 5 pts given.</t>
    </r>
  </si>
  <si>
    <t>Q19</t>
  </si>
  <si>
    <r>
      <t xml:space="preserve">At the present time; what is the status of the Right of Way for the proposed project? </t>
    </r>
    <r>
      <rPr>
        <sz val="10"/>
        <color theme="1"/>
        <rFont val="Franklin Gothic Book"/>
        <family val="2"/>
      </rPr>
      <t>Please contact mbarloga@nirpc.org if you need assistance with this question.  Maximum 5 pts given.</t>
    </r>
  </si>
  <si>
    <t>Design/engineering has started with an LPA contract and NEPA document completed.  – 5 points</t>
  </si>
  <si>
    <t>Q20</t>
  </si>
  <si>
    <t>Local's Preference (for information only)</t>
  </si>
  <si>
    <r>
      <t xml:space="preserve">If the LPA is submitting more than one project; please rank this project (to the other projects submitted) in the order of importance by the LPA  (1 - Highest priority; 2 - 2nd highest; 3 - 3rd highest; ect.) </t>
    </r>
    <r>
      <rPr>
        <sz val="10"/>
        <color theme="1"/>
        <rFont val="Franklin Gothic Book"/>
        <family val="2"/>
      </rPr>
      <t xml:space="preserve"> Please contact Charles Bradsky for clarification.</t>
    </r>
  </si>
  <si>
    <r>
      <t xml:space="preserve">Would a smaller federal funding amount than requested be acceptable while maintaining the original intent of the project?  If yes, please define smaller meaningful limits, size, service level, phases, or scopes along with the cost for each.  ▼  </t>
    </r>
    <r>
      <rPr>
        <sz val="10"/>
        <color theme="1"/>
        <rFont val="Franklin Gothic Book"/>
        <family val="2"/>
      </rPr>
      <t>Please continue on a seperate document if you need more space</t>
    </r>
  </si>
  <si>
    <t>(y/n)</t>
  </si>
  <si>
    <t>Q22</t>
  </si>
  <si>
    <r>
      <t>Does the project advance progress on the municipalities ADA transition plan?</t>
    </r>
    <r>
      <rPr>
        <sz val="10"/>
        <color theme="1"/>
        <rFont val="Franklin Gothic Book"/>
        <family val="2"/>
      </rPr>
      <t xml:space="preserve"> Please describe.  Maximum 5 pts given.</t>
    </r>
  </si>
  <si>
    <t>Yes - 5 points</t>
  </si>
  <si>
    <t>Access and Connections</t>
  </si>
  <si>
    <t>Local / Regional Plans &amp; Policy Support</t>
  </si>
  <si>
    <t>Project Readiness</t>
  </si>
  <si>
    <t>Social Equity</t>
  </si>
  <si>
    <t>Environmental Document &amp; Permits</t>
  </si>
  <si>
    <t>Environmental Investigation Completed?</t>
  </si>
  <si>
    <t>Anticipated NEPA Document Required</t>
  </si>
  <si>
    <t>NEPA Document Status</t>
  </si>
  <si>
    <t>Anticipated Permits</t>
  </si>
  <si>
    <t>Right of Way Needs</t>
  </si>
  <si>
    <t>New ROW Required</t>
  </si>
  <si>
    <t xml:space="preserve">If Yes, Number of Parcels </t>
  </si>
  <si>
    <t xml:space="preserve">If Yes, Types of Parcels </t>
  </si>
  <si>
    <t>If this is a bridge project what is the score?</t>
  </si>
  <si>
    <t>Utilities Needs</t>
  </si>
  <si>
    <t>Utilities Impacted?</t>
  </si>
  <si>
    <t>If Yes, Location of Utilities</t>
  </si>
  <si>
    <t>If Yes, Relocations required?</t>
  </si>
  <si>
    <t>Railroad Impacted?</t>
  </si>
  <si>
    <t>If Yes, are Improvements being made?</t>
  </si>
  <si>
    <t>General Project Information</t>
  </si>
  <si>
    <t>Project Need and Purpose</t>
  </si>
  <si>
    <t>What is the problem/issue that this project will address? (Project Need) ▼</t>
  </si>
  <si>
    <t>Please describe what your project seeks to accomplish, be descriptive (Project Purpose)▼</t>
  </si>
  <si>
    <t>Ending limit</t>
  </si>
  <si>
    <t>Beginning limit</t>
  </si>
  <si>
    <t>Is this project Regionally Significant? (y/n)</t>
  </si>
  <si>
    <t>New DES Number Requests</t>
  </si>
  <si>
    <t>Please fill out shaded boxes only</t>
  </si>
  <si>
    <t>Date:</t>
  </si>
  <si>
    <r>
      <t xml:space="preserve">DES#'s </t>
    </r>
    <r>
      <rPr>
        <sz val="10"/>
        <rFont val="Franklin Gothic Book"/>
        <family val="2"/>
      </rPr>
      <t>(to be filled out by INDOT)</t>
    </r>
  </si>
  <si>
    <t>Field Number</t>
  </si>
  <si>
    <t>Required?</t>
  </si>
  <si>
    <t>Field Name</t>
  </si>
  <si>
    <t>Project</t>
  </si>
  <si>
    <t>0a</t>
  </si>
  <si>
    <t>Requesting Public Agency</t>
  </si>
  <si>
    <t>0b</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</si>
  <si>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</si>
  <si>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</si>
  <si>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</si>
  <si>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</si>
  <si>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</si>
  <si>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</si>
  <si>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</si>
  <si>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</si>
  <si>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</si>
  <si>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</si>
  <si>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</si>
  <si>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</si>
  <si>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</si>
  <si>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</si>
  <si>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</si>
  <si>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</si>
  <si>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</si>
  <si>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</si>
  <si>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</si>
  <si>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</si>
  <si>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</si>
  <si>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INDOT</t>
  </si>
  <si>
    <t>4a</t>
  </si>
  <si>
    <t>INDOT Sub-District #</t>
  </si>
  <si>
    <t>4b</t>
  </si>
  <si>
    <t>INDOT Sub-District Name</t>
  </si>
  <si>
    <t>5a</t>
  </si>
  <si>
    <t>County #</t>
  </si>
  <si>
    <t>5b</t>
  </si>
  <si>
    <t>County Name</t>
  </si>
  <si>
    <t>Cong Dist</t>
  </si>
  <si>
    <t>Town/City</t>
  </si>
  <si>
    <t>Location</t>
  </si>
  <si>
    <t>8a</t>
  </si>
  <si>
    <t>Begin Latitude</t>
  </si>
  <si>
    <t>Latatude/Longitude must be in degrees/minutes/seconds format</t>
  </si>
  <si>
    <t>Begin Longitude</t>
  </si>
  <si>
    <t>https://www.gps-coordinates.net/gps-coordinates-converter</t>
  </si>
  <si>
    <t>End Latitude</t>
  </si>
  <si>
    <t>End Longitude</t>
  </si>
  <si>
    <t>9a</t>
  </si>
  <si>
    <t>Work Description  (General, Text)</t>
  </si>
  <si>
    <t xml:space="preserve">9c:  </t>
  </si>
  <si>
    <t>Work Category Names</t>
  </si>
  <si>
    <t xml:space="preserve">9e:  </t>
  </si>
  <si>
    <t>Work Type Names</t>
  </si>
  <si>
    <t>Access Control ROW</t>
  </si>
  <si>
    <t>New Bridge Construction </t>
  </si>
  <si>
    <t>Added Travel Lanes</t>
  </si>
  <si>
    <t>Bridge Rehabilitation</t>
  </si>
  <si>
    <t>Airport Grant</t>
  </si>
  <si>
    <t>Bridge Replacement </t>
  </si>
  <si>
    <t>9b</t>
  </si>
  <si>
    <t>Work Category Code</t>
  </si>
  <si>
    <t>Environmental Mitigation</t>
  </si>
  <si>
    <t>New Construction / Added Lanes </t>
  </si>
  <si>
    <t>9c</t>
  </si>
  <si>
    <t>Work Category Name</t>
  </si>
  <si>
    <t>Forest Land Project</t>
  </si>
  <si>
    <t>Pavement Rehabilitation</t>
  </si>
  <si>
    <t>(see list at the right)</t>
  </si>
  <si>
    <t>Geologic (Erosion / Landslide Control)</t>
  </si>
  <si>
    <t>9d</t>
  </si>
  <si>
    <t>Work Type Code</t>
  </si>
  <si>
    <t xml:space="preserve">Guardrail Improvement </t>
  </si>
  <si>
    <t>Pavement Replacement</t>
  </si>
  <si>
    <t>9e</t>
  </si>
  <si>
    <t>Work Type Name</t>
  </si>
  <si>
    <t>Interchange Modification</t>
  </si>
  <si>
    <t>Intersection Improvement</t>
  </si>
  <si>
    <t>Roadside Maintenance </t>
  </si>
  <si>
    <t>Length</t>
  </si>
  <si>
    <t>Lighting (new/modernization)</t>
  </si>
  <si>
    <t>Intersection Improvements</t>
  </si>
  <si>
    <t>Existing Through Lanes</t>
  </si>
  <si>
    <t>Local Bridge Inspection</t>
  </si>
  <si>
    <t>Interchange Work</t>
  </si>
  <si>
    <t>12a</t>
  </si>
  <si>
    <t>ADT</t>
  </si>
  <si>
    <t xml:space="preserve">Local Bridge  </t>
  </si>
  <si>
    <t>Guardrail </t>
  </si>
  <si>
    <t>12b</t>
  </si>
  <si>
    <t>ADT Date</t>
  </si>
  <si>
    <t>Local Other Type</t>
  </si>
  <si>
    <t>Safety Improvements</t>
  </si>
  <si>
    <t>13a</t>
  </si>
  <si>
    <t>Companions?</t>
  </si>
  <si>
    <t xml:space="preserve">Local Road </t>
  </si>
  <si>
    <t>Culverts-Small Structure</t>
  </si>
  <si>
    <t>13b</t>
  </si>
  <si>
    <t>Companion Details</t>
  </si>
  <si>
    <t>Local Safety</t>
  </si>
  <si>
    <t>Miscellaneous</t>
  </si>
  <si>
    <t>Remarks</t>
  </si>
  <si>
    <t>Local Transportation Alternatives</t>
  </si>
  <si>
    <t>Transit </t>
  </si>
  <si>
    <t>Contains Bridge Project?</t>
  </si>
  <si>
    <t>Major Bridge (Rehabilitation)</t>
  </si>
  <si>
    <t>15a</t>
  </si>
  <si>
    <t>NBI number</t>
  </si>
  <si>
    <t>Major Bridge (New Bridge/Grade Separation)</t>
  </si>
  <si>
    <t>Railroad Involvement?</t>
  </si>
  <si>
    <t>Major Pavement Project (Non-NHS)</t>
  </si>
  <si>
    <t>Roadway Projects (Reserved)</t>
  </si>
  <si>
    <t>NEPA Environmental Study</t>
  </si>
  <si>
    <t>Construction Projects</t>
  </si>
  <si>
    <t>New Road Construction</t>
  </si>
  <si>
    <t>19a</t>
  </si>
  <si>
    <t>Date to begin Consultant Selection</t>
  </si>
  <si>
    <t>Non-Highway CMAQ</t>
  </si>
  <si>
    <t>19b</t>
  </si>
  <si>
    <t>Red Flag Completed?</t>
  </si>
  <si>
    <t xml:space="preserve">Non-Highway Demonstration/Earmark </t>
  </si>
  <si>
    <t>19c</t>
  </si>
  <si>
    <t>NEPA Finding</t>
  </si>
  <si>
    <t>Other Type</t>
  </si>
  <si>
    <t>19d</t>
  </si>
  <si>
    <t>Design Approval</t>
  </si>
  <si>
    <t>Pavement Markings</t>
  </si>
  <si>
    <t>19e</t>
  </si>
  <si>
    <t>ROW Clear date (est)</t>
  </si>
  <si>
    <t>Planning/Feasibility/Corridor Study</t>
  </si>
  <si>
    <t>19f</t>
  </si>
  <si>
    <t>Clear for Letting</t>
  </si>
  <si>
    <t>Rail Grant</t>
  </si>
  <si>
    <t>19g</t>
  </si>
  <si>
    <t>Letting (est)</t>
  </si>
  <si>
    <t>Railroad Grade Crossing</t>
  </si>
  <si>
    <t>Total Project Cost</t>
  </si>
  <si>
    <t>Sight Distance Correction</t>
  </si>
  <si>
    <t>Federal Fund Type</t>
  </si>
  <si>
    <t>Signal (New/Moderization)</t>
  </si>
  <si>
    <t>Federal Fund Amount</t>
  </si>
  <si>
    <t>Signs (New/Moderization)</t>
  </si>
  <si>
    <t>Non-Federal Fund Amount</t>
  </si>
  <si>
    <t>Small Town Reconstruction</t>
  </si>
  <si>
    <t>Percentage</t>
  </si>
  <si>
    <t>Trail Project</t>
  </si>
  <si>
    <t>PE</t>
  </si>
  <si>
    <t>PE--Total $</t>
  </si>
  <si>
    <t>Transit Capital</t>
  </si>
  <si>
    <t>PE--Federal $</t>
  </si>
  <si>
    <t>Transit Operating</t>
  </si>
  <si>
    <t>PE Year (CY)</t>
  </si>
  <si>
    <t>Transit Planning</t>
  </si>
  <si>
    <t>ROW</t>
  </si>
  <si>
    <t>ROW--Total $  LI&amp;D Only</t>
  </si>
  <si>
    <t>Unified Planning Work Program</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</si>
  <si>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</si>
  <si>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</si>
  <si>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</si>
  <si>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</si>
  <si>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</si>
  <si>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</si>
  <si>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</si>
  <si>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</si>
  <si>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</si>
  <si>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</si>
  <si>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</si>
  <si>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</si>
  <si>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</si>
  <si>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</si>
  <si>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219-763-6060</t>
  </si>
  <si>
    <t>24d</t>
  </si>
  <si>
    <t>MPO Fax</t>
  </si>
  <si>
    <t>24e</t>
  </si>
  <si>
    <t>MPO email</t>
  </si>
  <si>
    <t>cbradsky@nirpc.org</t>
  </si>
  <si>
    <t>24f</t>
  </si>
  <si>
    <t>MPO Contact</t>
  </si>
  <si>
    <t>Charles Bradsky</t>
  </si>
  <si>
    <t>MPO Recommends Approval?</t>
  </si>
  <si>
    <t>Comments</t>
  </si>
  <si>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</si>
  <si>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</si>
  <si>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</si>
  <si>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</si>
  <si>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</si>
  <si>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</si>
  <si>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2 or more policy/plans - 5 pts</t>
  </si>
  <si>
    <t>1 policy/plans - 3 pts</t>
  </si>
  <si>
    <t>Two or more partnerships - 5 pts</t>
  </si>
  <si>
    <t>One partnership - 3 pts</t>
  </si>
  <si>
    <t>19:</t>
  </si>
  <si>
    <t>If you are proposing phasing your project please include:</t>
  </si>
  <si>
    <t>An inflated cost estimate for each future phase</t>
  </si>
  <si>
    <t>18:</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</si>
  <si>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</si>
  <si>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</si>
  <si>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Q21</t>
  </si>
  <si>
    <t>Q13</t>
  </si>
  <si>
    <t>Q14</t>
  </si>
  <si>
    <t>Q15</t>
  </si>
  <si>
    <t>Q17</t>
  </si>
  <si>
    <t>Maps</t>
  </si>
  <si>
    <t>Function Classification</t>
  </si>
  <si>
    <t>Major Employment Centers</t>
  </si>
  <si>
    <t>Environmental Justice</t>
  </si>
  <si>
    <t>Transit Access / Rail</t>
  </si>
  <si>
    <t>Click Here</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</si>
  <si>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</si>
  <si>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20:</t>
  </si>
  <si>
    <t>21:</t>
  </si>
  <si>
    <t>Principal arterial – 8 pts</t>
  </si>
  <si>
    <t>Minor collector – 2 pts</t>
  </si>
  <si>
    <t>Less than 50% of a project is in EJ area – 2 pts</t>
  </si>
  <si>
    <t>50% or more of a project is within EJ area – 4 pts</t>
  </si>
  <si>
    <t>STBG, TA</t>
  </si>
  <si>
    <t>Description: Program to increase awareness and knowledge of pollution in order to reduced emissions</t>
  </si>
  <si>
    <t>Technical Planning Committee</t>
  </si>
  <si>
    <t>Transit Oriented Development</t>
  </si>
  <si>
    <t>TOD Planning</t>
  </si>
  <si>
    <t>STBG, 5307</t>
  </si>
  <si>
    <t>Description:  Planning for projects in a TOD or around a transit station</t>
  </si>
  <si>
    <t>TOD Implementation</t>
  </si>
  <si>
    <t>Total estimated funding available for programming:</t>
  </si>
  <si>
    <t>Totals</t>
  </si>
  <si>
    <t>Set aside for PE/ROW:</t>
  </si>
  <si>
    <t>Funding Source Descriptions</t>
  </si>
  <si>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</si>
  <si>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</si>
  <si>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</si>
  <si>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</si>
  <si>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</si>
  <si>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</si>
  <si>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</si>
  <si>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</si>
  <si>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</si>
  <si>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</si>
  <si>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</si>
  <si>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t>
  </si>
  <si>
    <t>Name of applicant on behalf of municipality or transit operator (ERC):</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</si>
  <si>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</si>
  <si>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</si>
  <si>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</si>
  <si>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t>Local /Regional Plans &amp; Policy Support</t>
  </si>
  <si>
    <t>Partnerships/Collaborations</t>
  </si>
  <si>
    <t>Safety</t>
  </si>
  <si>
    <t>Please give the total project costs (including PE, ROW and CN) for all phases.</t>
  </si>
  <si>
    <t xml:space="preserve">How many phases are expected in this project? </t>
  </si>
  <si>
    <r>
      <t>What is the expected ADT for this road / bridge for the given design year?</t>
    </r>
    <r>
      <rPr>
        <sz val="10"/>
        <color theme="1"/>
        <rFont val="Franklin Gothic Book"/>
        <family val="2"/>
      </rPr>
      <t xml:space="preserve"> Maximum 5 pts given.</t>
    </r>
  </si>
  <si>
    <t>Connects to other principal arterials or higher classification roadways on both sides of the new road – 5 pts</t>
  </si>
  <si>
    <t>Connects to a minor arterial – 1 point</t>
  </si>
  <si>
    <r>
      <rPr>
        <b/>
        <sz val="10"/>
        <color theme="1"/>
        <rFont val="Franklin Gothic Book"/>
        <family val="2"/>
      </rPr>
      <t xml:space="preserve">Is the project location in an Environmental Justice area? </t>
    </r>
    <r>
      <rPr>
        <sz val="10"/>
        <color theme="1"/>
        <rFont val="Franklin Gothic Book"/>
        <family val="2"/>
      </rPr>
      <t>Please consult the Environmental Justice map. Please contact sweber@nirpc.org for further information on the map.  Maximum 4 pts given</t>
    </r>
  </si>
  <si>
    <t>Right of Ways are secured or owned completely by the LPA – 5 pts</t>
  </si>
  <si>
    <t>Right of Ways will be secured or owned completely by the LPA within one year – 3 pts</t>
  </si>
  <si>
    <t>Right of Ways need to be secured – 0 pts</t>
  </si>
  <si>
    <t>Greater than 30% - 5 pts</t>
  </si>
  <si>
    <t>25-29.9% - 3 pts</t>
  </si>
  <si>
    <t>20.1% - 24.9%  - 1 pt</t>
  </si>
  <si>
    <t>Minimum match - 0 pts</t>
  </si>
  <si>
    <r>
      <t xml:space="preserve">Do the project limits cross municipal/county boundries?  </t>
    </r>
    <r>
      <rPr>
        <sz val="10"/>
        <color theme="1"/>
        <rFont val="Franklin Gothic Book"/>
        <family val="2"/>
      </rPr>
      <t>If yes please list all LPAs.  Maximum 5 pts given.</t>
    </r>
  </si>
  <si>
    <t>The project location is within 0.5 mile of a section of road or intersection with a Level of Service D – 3 pts</t>
  </si>
  <si>
    <t>The project location is within 0.5 mile of a section of road or intersection with Level of Service C or better – 0 pts</t>
  </si>
  <si>
    <r>
      <rPr>
        <b/>
        <sz val="10"/>
        <color theme="1"/>
        <rFont val="Franklin Gothic Book"/>
        <family val="2"/>
      </rPr>
      <t xml:space="preserve">How does the project advance local plans or policies? </t>
    </r>
    <r>
      <rPr>
        <sz val="10"/>
        <color theme="1"/>
        <rFont val="Franklin Gothic Book"/>
        <family val="2"/>
      </rPr>
      <t>Project may be cited in local comprehensive plan, thoroughfare plan, capital improvements program, traffic impact fee plan, or other local plan/study. Please describe plans and policies.  Maximum 5 pts given.</t>
    </r>
  </si>
  <si>
    <t>Major area (Dark Green)– 8 pts</t>
  </si>
  <si>
    <t>Moderate (Light Green) - 5 pts</t>
  </si>
  <si>
    <t>Minor Area (Yellow) - 3 pts</t>
  </si>
  <si>
    <t>Not in area (Blank) - 0 pts</t>
  </si>
  <si>
    <r>
      <t xml:space="preserve">New Roadways program application </t>
    </r>
    <r>
      <rPr>
        <i/>
        <sz val="10"/>
        <color theme="1"/>
        <rFont val="Franklin Gothic Book"/>
        <family val="2"/>
      </rPr>
      <t>(see program + project types tab for more info)</t>
    </r>
  </si>
  <si>
    <t>NEW ROADWAYS</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</si>
  <si>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</si>
  <si>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22:</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</si>
  <si>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</si>
  <si>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</si>
  <si>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</si>
  <si>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</si>
  <si>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</si>
  <si>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</si>
  <si>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</si>
  <si>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</si>
  <si>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</si>
  <si>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</si>
  <si>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Transit / Operating Assistance</t>
  </si>
  <si>
    <t>Transit / Asset Management</t>
  </si>
  <si>
    <t>CMAQ, CRP</t>
  </si>
  <si>
    <t>Bicycle/pedestrian signals &amp; other safety modifications</t>
  </si>
  <si>
    <t>TA, HSIP</t>
  </si>
  <si>
    <t>STBG, TA, CRP</t>
  </si>
  <si>
    <t>Sidewalks I (on Major Collectors &amp; above)</t>
  </si>
  <si>
    <t>STBG, HSIP</t>
  </si>
  <si>
    <t>Sidewalks II (on other streets &amp; roads)</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</si>
  <si>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</si>
  <si>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</si>
  <si>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</si>
  <si>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</si>
  <si>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</si>
  <si>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CMAQ</t>
  </si>
  <si>
    <t>STBG, PROTECT</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</si>
  <si>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</si>
  <si>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</si>
  <si>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</si>
  <si>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</si>
  <si>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</si>
  <si>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</si>
  <si>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</si>
  <si>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</si>
  <si>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</si>
  <si>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</si>
  <si>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Min. Local share</t>
  </si>
  <si>
    <t>Does this project touch Right of Way belonging to INDOT?  If yes please provide concurrance documentation.                          (y/n) ►</t>
  </si>
  <si>
    <t>Incorporates 3 or more elements - 3 pts</t>
  </si>
  <si>
    <t>Incorporates 1 or 2 elements only  - 1 point</t>
  </si>
  <si>
    <t>23:</t>
  </si>
  <si>
    <t>24:</t>
  </si>
  <si>
    <t>Please upload this workbook and all supporting documents here.  https://rtip.nirpc.org/secure2/xtip_amend_menu.asp?amend_type=CFP</t>
  </si>
  <si>
    <t>https://rtip.nirpc.org/secure2/xtip_amend_menu.asp?amend_type=CFP</t>
  </si>
  <si>
    <t>Land Use / Corridor Plan</t>
  </si>
  <si>
    <t>Description:  Funds to conduct plans that connect land use and transportation within CLC areas</t>
  </si>
  <si>
    <t>Not Applicable</t>
  </si>
  <si>
    <r>
      <rPr>
        <b/>
        <sz val="10"/>
        <color theme="1"/>
        <rFont val="Franklin Gothic Book"/>
        <family val="2"/>
      </rPr>
      <t>What will be the functional classification of the new route?</t>
    </r>
    <r>
      <rPr>
        <sz val="10"/>
        <color theme="1"/>
        <rFont val="Franklin Gothic Book"/>
        <family val="2"/>
      </rPr>
      <t xml:space="preserve"> Please consult the functional classification map.  Maximum 8 pt given.</t>
    </r>
  </si>
  <si>
    <r>
      <rPr>
        <b/>
        <sz val="10"/>
        <color theme="1"/>
        <rFont val="Franklin Gothic Book"/>
        <family val="2"/>
      </rPr>
      <t>What is the residential density within one mile of the new roadway?</t>
    </r>
    <r>
      <rPr>
        <sz val="10"/>
        <color theme="1"/>
        <rFont val="Franklin Gothic Book"/>
        <family val="2"/>
      </rPr>
      <t xml:space="preserve">   Maximum 5 pts given.</t>
    </r>
  </si>
  <si>
    <r>
      <rPr>
        <b/>
        <sz val="10"/>
        <color theme="1"/>
        <rFont val="Franklin Gothic Book"/>
        <family val="2"/>
      </rPr>
      <t xml:space="preserve">What is the transit access within 1/4 mile of the project area, including bus stops, commuter rail or Amtrak stations? </t>
    </r>
    <r>
      <rPr>
        <sz val="10"/>
        <color theme="1"/>
        <rFont val="Franklin Gothic Book"/>
        <family val="2"/>
      </rPr>
      <t xml:space="preserve">  Maximum 2 pts given.</t>
    </r>
  </si>
  <si>
    <r>
      <rPr>
        <b/>
        <sz val="10"/>
        <color theme="1"/>
        <rFont val="Franklin Gothic Book"/>
        <family val="2"/>
      </rPr>
      <t xml:space="preserve">How will the project enhance network connectivity? </t>
    </r>
    <r>
      <rPr>
        <sz val="10"/>
        <color theme="1"/>
        <rFont val="Franklin Gothic Book"/>
        <family val="2"/>
      </rPr>
      <t>Please consult the functional classification map.   Maximum 5 pts given.</t>
    </r>
  </si>
  <si>
    <r>
      <rPr>
        <b/>
        <sz val="10"/>
        <color theme="1"/>
        <rFont val="Franklin Gothic Book"/>
        <family val="2"/>
      </rPr>
      <t xml:space="preserve">How does the project assist with access for job commuters? </t>
    </r>
    <r>
      <rPr>
        <sz val="10"/>
        <color theme="1"/>
        <rFont val="Franklin Gothic Book"/>
        <family val="2"/>
      </rPr>
      <t>Please reference Major Employment Center map.   Maximum 8 pts given.</t>
    </r>
  </si>
  <si>
    <r>
      <rPr>
        <b/>
        <sz val="10"/>
        <color theme="1"/>
        <rFont val="Franklin Gothic Book"/>
        <family val="2"/>
      </rPr>
      <t>Will the project reduce Vehicle Hours Traveled (VHT) as compared to a no-build option?</t>
    </r>
    <r>
      <rPr>
        <sz val="10"/>
        <color theme="1"/>
        <rFont val="Franklin Gothic Book"/>
        <family val="2"/>
      </rPr>
      <t xml:space="preserve"> Please contact the NIRPC Travel Demand Model.  Maximum 5 pts given.</t>
    </r>
  </si>
  <si>
    <r>
      <t xml:space="preserve">Is this currently a legacy project? </t>
    </r>
    <r>
      <rPr>
        <sz val="10"/>
        <color theme="1"/>
        <rFont val="Franklin Gothic Book"/>
        <family val="2"/>
      </rPr>
      <t xml:space="preserve"> A legacy project is defined to be a stand alone project or a phase of a project or corridor that has already received federal funding through NIRPC.  If so, give the INDOT des number.  Maximum 5 pts given.</t>
    </r>
  </si>
  <si>
    <r>
      <rPr>
        <b/>
        <sz val="10"/>
        <color theme="1"/>
        <rFont val="Franklin Gothic Book"/>
        <family val="2"/>
      </rPr>
      <t xml:space="preserve">Does the project include Living Streets elements? </t>
    </r>
    <r>
      <rPr>
        <sz val="10"/>
        <color theme="1"/>
        <rFont val="Franklin Gothic Book"/>
        <family val="2"/>
      </rPr>
      <t>Elements may include: stormwater management or rain garden; biodiversity; land conservation; bio-swales; native vegetation in the road rights-of-way; permeable pavement in rights-of-ways; bio-retention curb extension; infiltration trench; wildlife crossing or other elements of Green Infrastucture, Complete Streets or Univeral Design. Maximum 3 pts given.</t>
    </r>
  </si>
  <si>
    <r>
      <rPr>
        <b/>
        <sz val="10"/>
        <color theme="1"/>
        <rFont val="Franklin Gothic Book"/>
        <family val="2"/>
      </rPr>
      <t xml:space="preserve">Are there any funding agreements committed to with partners? </t>
    </r>
    <r>
      <rPr>
        <sz val="10"/>
        <color theme="1"/>
        <rFont val="Franklin Gothic Book"/>
        <family val="2"/>
      </rPr>
      <t>Please describe the partnerships.  Partners may include: a. Indiana Department of Transportation; b. Another municipality or County; c. Advocacy groups; d. Foundations; e. Private sector; f. School districts; g. other regional entities.  Maximum 5 pts given.</t>
    </r>
    <r>
      <rPr>
        <b/>
        <sz val="10"/>
        <color theme="1"/>
        <rFont val="Franklin Gothic Book"/>
        <family val="2"/>
      </rPr>
      <t xml:space="preserve">
</t>
    </r>
  </si>
  <si>
    <t>Phase</t>
  </si>
  <si>
    <t>$$ amount</t>
  </si>
  <si>
    <t>% of total cost</t>
  </si>
  <si>
    <t>SUM</t>
  </si>
  <si>
    <t>Q23</t>
  </si>
  <si>
    <r>
      <t xml:space="preserve">Are bicycle and pedestrians accomadations being made?  </t>
    </r>
    <r>
      <rPr>
        <sz val="10"/>
        <color theme="1"/>
        <rFont val="Franklin Gothic Book"/>
        <family val="2"/>
      </rPr>
      <t>Maximum 5 pts given.</t>
    </r>
  </si>
  <si>
    <t>Sidewalks and/or multiuse trail on one side of the new roadway - 2 pts</t>
  </si>
  <si>
    <t>Sidewalks and/or multiuse trail on both sides of the new roadway (including crosswalks ad intersections) - 5 pts</t>
  </si>
  <si>
    <r>
      <rPr>
        <b/>
        <sz val="10"/>
        <color theme="1"/>
        <rFont val="Franklin Gothic Book"/>
        <family val="2"/>
      </rPr>
      <t xml:space="preserve">How does the project advance region plans or policies?  </t>
    </r>
    <r>
      <rPr>
        <sz val="10"/>
        <color theme="1"/>
        <rFont val="Franklin Gothic Book"/>
        <family val="2"/>
      </rPr>
      <t>Please describe how the project achieves objectives in regional plans or policies and cite those plans and policies.  Maximum 6 pts given.</t>
    </r>
  </si>
  <si>
    <t>Project is one of the 22 segments identified in the Regional Corridors Study (please reference the Regional Corridors Study) – 6 pts</t>
  </si>
  <si>
    <r>
      <t xml:space="preserve">How does the project adhere to the MPO’s Congestion Management Process? </t>
    </r>
    <r>
      <rPr>
        <sz val="10"/>
        <color theme="1"/>
        <rFont val="Franklin Gothic Book"/>
        <family val="2"/>
      </rPr>
      <t>Please reference Congested Corridors Map.  Maximum 6 pts given.</t>
    </r>
    <r>
      <rPr>
        <sz val="10"/>
        <color rgb="FFFF0000"/>
        <rFont val="Franklin Gothic Book"/>
        <family val="2"/>
      </rPr>
      <t xml:space="preserve"> </t>
    </r>
  </si>
  <si>
    <t>The project location is within 0.5 mile of a section of road or intersection with a Level of Service (LOS) E or F – 6 pts</t>
  </si>
  <si>
    <t>Overview of 2026-2030 Transportation Improvement Program programming approach</t>
  </si>
  <si>
    <t>October 21 - November 8, 2024</t>
  </si>
  <si>
    <t>November 8 - January 31, 2025</t>
  </si>
  <si>
    <t>January 14 - February 11, 2025</t>
  </si>
  <si>
    <t>February 28 - March 31, 2023</t>
  </si>
  <si>
    <t>30-day public comment period (NIRPC)</t>
  </si>
  <si>
    <t>Overmatch?</t>
  </si>
  <si>
    <r>
      <rPr>
        <b/>
        <sz val="11"/>
        <color theme="1"/>
        <rFont val="Franklin Gothic Book"/>
        <family val="2"/>
      </rPr>
      <t>d)</t>
    </r>
    <r>
      <rPr>
        <sz val="11"/>
        <color theme="1"/>
        <rFont val="Franklin Gothic Book"/>
        <family val="2"/>
      </rPr>
      <t xml:space="preserve"> Commitment to attend future NIRPC's Road Safety Audit workshop.</t>
    </r>
  </si>
  <si>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</si>
  <si>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</si>
  <si>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</si>
  <si>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</si>
  <si>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</si>
  <si>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</si>
  <si>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</si>
  <si>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</si>
  <si>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</si>
  <si>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</si>
  <si>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</si>
  <si>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</si>
  <si>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</si>
  <si>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New Roadway Program</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</si>
  <si>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</si>
  <si>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</si>
  <si>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</si>
  <si>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</si>
  <si>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</si>
  <si>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</si>
  <si>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</si>
  <si>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</si>
  <si>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</si>
  <si>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</si>
  <si>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</si>
  <si>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</si>
  <si>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</si>
  <si>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</si>
  <si>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</si>
  <si>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Investment programs for the 2026 - 2030 TIP</t>
  </si>
  <si>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</si>
  <si>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</si>
  <si>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</si>
  <si>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</si>
  <si>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</si>
  <si>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</si>
  <si>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</si>
  <si>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</si>
  <si>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TOD - Supportive Policy</t>
  </si>
  <si>
    <t>Description: to develop policy for affordable housing, equitible developments, TOD design guidelines or other zoning /overlay/ ordinance (require NIRPC approval before submitting)</t>
  </si>
  <si>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</si>
  <si>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</si>
  <si>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</si>
  <si>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</si>
  <si>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</si>
  <si>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</si>
  <si>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t>Does this project involve a bridge?</t>
  </si>
  <si>
    <t>2024 NOFA Review &amp; Checklist</t>
  </si>
  <si>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</si>
  <si>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</si>
  <si>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</si>
  <si>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</si>
  <si>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</si>
  <si>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</si>
  <si>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</si>
  <si>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</si>
  <si>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</si>
  <si>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</si>
  <si>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</si>
  <si>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</si>
  <si>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</si>
  <si>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</si>
  <si>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</si>
  <si>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</si>
  <si>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</si>
  <si>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</si>
  <si>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</si>
  <si>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</si>
  <si>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</si>
  <si>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</si>
  <si>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</si>
  <si>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</si>
  <si>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</si>
  <si>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</si>
  <si>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</si>
  <si>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</si>
  <si>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</si>
  <si>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</si>
  <si>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</si>
  <si>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</si>
  <si>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</si>
  <si>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</si>
  <si>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</si>
  <si>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</si>
  <si>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</si>
  <si>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</si>
  <si>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</si>
  <si>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</si>
  <si>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</si>
  <si>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</si>
  <si>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</si>
  <si>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</si>
  <si>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</si>
  <si>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</si>
  <si>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</si>
  <si>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</si>
  <si>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</si>
  <si>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</si>
  <si>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</si>
  <si>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</si>
  <si>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</si>
  <si>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</si>
  <si>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</si>
  <si>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</si>
  <si>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</si>
  <si>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</si>
  <si>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</si>
  <si>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If you are applying for CMAQ funding, please include a completed CMAQ Request Form from NIRPC.  This form will have the calulations from the CMAQ Emissions Calculator Toolkit from https://www.fhwa.dot.gov/environment/air_quality/cmaq/toolkit/</t>
  </si>
  <si>
    <t>The Des # Application form has been filled out as completely as possible</t>
  </si>
  <si>
    <t>All items on this list are in one pdf document with a table of contents.</t>
  </si>
  <si>
    <t>If there are any questions please contact Charles Bradsky at NIRPC (219-254-2509; cbradsky@nirpc.org)</t>
  </si>
  <si>
    <t>Residential Density / Municipal Boundaries</t>
  </si>
  <si>
    <t>Q7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</si>
</sst>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quot;$&quot;* #,##0_);_(&quot;$&quot;* \(#,##0\);_(&quot;$&quot;* &quot;-&quot;???_);_(@_)"/>
    <numFmt numFmtId="169" formatCode="[$-409]d\-mmm\-yy;@"/>
    <numFmt numFmtId="170" formatCode="_(* #,##0_);_(* \(#,##0\);_(* &quot;-&quot;??_);_(@_)"/>
    <numFmt numFmtId="171" formatCode="[&lt;=9999999]###\-####;\(###\)\ ###\-####"/>
  </numFmts>
  <fonts count="78"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u/>
      <sz val="12"/>
      <color theme="10"/>
      <name val="Arial"/>
      <family val="2"/>
      <scheme val="minor"/>
    </font>
    <font>
      <b/>
      <sz val="11"/>
      <color theme="0"/>
      <name val="Franklin Gothic Book"/>
      <family val="2"/>
    </font>
    <font>
      <i/>
      <sz val="10"/>
      <color theme="1"/>
      <name val="Franklin Gothic Book"/>
      <family val="2"/>
    </font>
    <font>
      <b/>
      <sz val="10"/>
      <color theme="0"/>
      <name val="Franklin Gothic Book"/>
      <family val="2"/>
    </font>
    <font>
      <sz val="10"/>
      <color theme="0"/>
      <name val="Franklin Gothic Book"/>
      <family val="2"/>
    </font>
    <font>
      <sz val="11"/>
      <color theme="1"/>
      <name val="Franklin Gothic Book"/>
      <family val="2"/>
    </font>
    <font>
      <b/>
      <sz val="11"/>
      <color theme="1"/>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i/>
      <sz val="11"/>
      <color theme="1"/>
      <name val="Franklin Gothic Book"/>
      <family val="2"/>
    </font>
    <font>
      <sz val="10"/>
      <color theme="1"/>
      <name val="Franklin Gothic Book"/>
      <family val="2"/>
    </font>
    <font>
      <b/>
      <sz val="11"/>
      <color theme="7"/>
      <name val="Franklin Gothic Book"/>
      <family val="2"/>
    </font>
    <font>
      <b/>
      <i/>
      <sz val="10"/>
      <color theme="1"/>
      <name val="Franklin Gothic Book"/>
      <family val="2"/>
    </font>
    <font>
      <i/>
      <sz val="11"/>
      <color theme="6"/>
      <name val="Franklin Gothic Book"/>
      <family val="2"/>
    </font>
    <font>
      <b/>
      <sz val="11"/>
      <color rgb="FF00B050"/>
      <name val="Franklin Gothic Book"/>
      <family val="2"/>
    </font>
    <font>
      <sz val="11"/>
      <color rgb="FFFF0000"/>
      <name val="Arial"/>
      <family val="2"/>
      <scheme val="minor"/>
    </font>
    <font>
      <sz val="11"/>
      <color theme="0"/>
      <name val="Franklin Gothic Book"/>
      <family val="2"/>
    </font>
    <font>
      <i/>
      <sz val="11"/>
      <color rgb="FFFF0000"/>
      <name val="Franklin Gothic Book"/>
      <family val="2"/>
    </font>
    <font>
      <i/>
      <sz val="10"/>
      <color theme="0"/>
      <name val="Franklin Gothic Book"/>
      <family val="2"/>
    </font>
    <font>
      <b/>
      <sz val="10"/>
      <color theme="1"/>
      <name val="Franklin Gothic Book"/>
      <family val="2"/>
    </font>
    <font>
      <b/>
      <sz val="12"/>
      <color theme="1"/>
      <name val="Franklin Gothic Book"/>
      <family val="2"/>
    </font>
    <font>
      <b/>
      <sz val="20"/>
      <color theme="1"/>
      <name val="Franklin Gothic Book"/>
      <family val="2"/>
    </font>
    <font>
      <i/>
      <sz val="9"/>
      <color theme="1"/>
      <name val="Franklin Gothic Book"/>
      <family val="2"/>
    </font>
    <font>
      <sz val="10"/>
      <name val="Franklin Gothic Book"/>
      <family val="2"/>
    </font>
    <font>
      <i/>
      <sz val="10"/>
      <name val="Franklin Gothic Book"/>
      <family val="2"/>
    </font>
    <font>
      <b/>
      <sz val="10"/>
      <name val="Franklin Gothic Book"/>
      <family val="2"/>
    </font>
    <font>
      <b/>
      <sz val="18"/>
      <color theme="1"/>
      <name val="Franklin Gothic Book"/>
      <family val="2"/>
    </font>
    <font>
      <sz val="12"/>
      <color theme="1"/>
      <name val="Franklin Gothic Book"/>
      <family val="2"/>
    </font>
    <font>
      <b/>
      <sz val="14"/>
      <color theme="1"/>
      <name val="Franklin Gothic Book"/>
      <family val="2"/>
    </font>
    <font>
      <b/>
      <sz val="11"/>
      <color rgb="FFFF3399"/>
      <name val="Franklin Gothic Book"/>
      <family val="2"/>
    </font>
    <font>
      <sz val="10"/>
      <color rgb="FFFF0000"/>
      <name val="Franklin Gothic Book"/>
      <family val="2"/>
    </font>
    <font>
      <sz val="11"/>
      <color rgb="FFFF0000"/>
      <name val="Franklin Gothic Book"/>
      <family val="2"/>
    </font>
    <font>
      <b/>
      <sz val="12"/>
      <color theme="0"/>
      <name val="Franklin Gothic Book"/>
      <family val="2"/>
    </font>
    <font>
      <b/>
      <sz val="12"/>
      <name val="Franklin Gothic Book"/>
      <family val="2"/>
    </font>
    <font>
      <sz val="12"/>
      <name val="Franklin Gothic Book"/>
      <family val="2"/>
    </font>
    <font>
      <b/>
      <sz val="10"/>
      <color indexed="10"/>
      <name val="Franklin Gothic Book"/>
      <family val="2"/>
    </font>
    <font>
      <b/>
      <sz val="11"/>
      <color indexed="10"/>
      <name val="Franklin Gothic Book"/>
      <family val="2"/>
    </font>
    <font>
      <sz val="10"/>
      <name val="Arial"/>
      <family val="2"/>
    </font>
    <font>
      <u/>
      <sz val="10"/>
      <color theme="10"/>
      <name val="Franklin Gothic Book"/>
      <family val="2"/>
    </font>
    <font>
      <sz val="8"/>
      <name val="Franklin Gothic Book"/>
      <family val="2"/>
    </font>
    <font>
      <sz val="11"/>
      <name val="Franklin Gothic Book"/>
      <family val="2"/>
    </font>
    <font>
      <b/>
      <sz val="11"/>
      <color rgb="FF00B0F0"/>
      <name val="Franklin Gothic Book"/>
      <family val="2"/>
    </font>
    <font>
      <i/>
      <sz val="11"/>
      <name val="Franklin Gothic Book"/>
      <family val="2"/>
    </font>
    <font>
      <b/>
      <sz val="11"/>
      <name val="Franklin Gothic Book"/>
      <family val="2"/>
    </font>
    <font>
      <b/>
      <sz val="10"/>
      <color rgb="FFFF0000"/>
      <name val="Franklin Gothic Book"/>
      <family val="2"/>
    </font>
    <font>
      <i/>
      <sz val="8"/>
      <color theme="1"/>
      <name val="Franklin Gothic Book"/>
      <family val="2"/>
    </font>
    <font>
      <b/>
      <sz val="18"/>
      <name val="Franklin Gothic Book"/>
      <family val="2"/>
    </font>
    <font>
      <b/>
      <i/>
      <sz val="20"/>
      <color theme="7"/>
      <name val="Franklin Gothic Book"/>
      <family val="2"/>
    </font>
    <font>
      <sz val="11"/>
      <color theme="6"/>
      <name val="Franklin Gothic Book"/>
      <family val="2"/>
    </font>
    <font>
      <u/>
      <sz val="11"/>
      <color theme="1"/>
      <name val="Franklin Gothic Book"/>
      <family val="2"/>
    </font>
    <font>
      <sz val="11"/>
      <color rgb="FF000000"/>
      <name val="Franklin Gothic Book"/>
      <family val="2"/>
    </font>
    <font>
      <i/>
      <sz val="11"/>
      <color rgb="FF000000"/>
      <name val="Franklin Gothic Book"/>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b/>
      <sz val="8"/>
      <color theme="1"/>
      <name val="Franklin Gothic Book"/>
      <family val="2"/>
    </font>
    <font>
      <b/>
      <i/>
      <sz val="10"/>
      <color theme="0" tint="-0.34998626667073579"/>
      <name val="Franklin Gothic Book"/>
      <family val="2"/>
    </font>
    <font>
      <sz val="11"/>
      <name val="Arial"/>
      <family val="2"/>
      <scheme val="minor"/>
    </font>
    <font>
      <b/>
      <i/>
      <sz val="10"/>
      <name val="Franklin Gothic Book"/>
      <family val="2"/>
    </font>
    <font>
      <b/>
      <i/>
      <sz val="10"/>
      <color theme="6"/>
      <name val="Franklin Gothic Book"/>
      <family val="2"/>
    </font>
    <font>
      <sz val="10"/>
      <color theme="6"/>
      <name val="Franklin Gothic Book"/>
      <family val="2"/>
    </font>
    <font>
      <sz val="12"/>
      <color theme="0"/>
      <name val="Franklin Gothic Book"/>
      <family val="2"/>
    </font>
    <font>
      <u/>
      <sz val="11"/>
      <color theme="10"/>
      <name val="Franklin Gothic Book"/>
      <family val="2"/>
    </font>
    <font>
      <b/>
      <i/>
      <sz val="40"/>
      <color theme="5"/>
      <name val="Franklin Gothic Demi"/>
      <family val="2"/>
    </font>
    <font>
      <b/>
      <i/>
      <sz val="36"/>
      <color theme="5"/>
      <name val="Franklin Gothic Demi"/>
      <family val="2"/>
    </font>
    <font>
      <b/>
      <sz val="18"/>
      <color theme="0"/>
      <name val="Franklin Gothic Book"/>
      <family val="2"/>
    </font>
    <font>
      <b/>
      <sz val="14"/>
      <color theme="0"/>
      <name val="Franklin Gothic Book"/>
      <family val="2"/>
    </font>
    <font>
      <b/>
      <strike/>
      <sz val="11"/>
      <color rgb="FFFF0000"/>
      <name val="Franklin Gothic Book"/>
      <family val="2"/>
    </font>
    <font>
      <b/>
      <i/>
      <sz val="11"/>
      <name val="Franklin Gothic Book"/>
      <family val="2"/>
    </font>
    <font>
      <strike/>
      <sz val="11"/>
      <color rgb="FFFF0000"/>
      <name val="Franklin Gothic Book"/>
      <family val="2"/>
    </font>
    <font>
      <b/>
      <i/>
      <sz val="12"/>
      <name val="Franklin Gothic Book"/>
      <family val="2"/>
    </font>
  </fonts>
  <fills count="15">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s>
  <borders count="271">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top style="medium">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right style="medium">
        <color rgb="FFFFC000"/>
      </right>
      <top style="medium">
        <color rgb="FF92D050"/>
      </top>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right style="medium">
        <color rgb="FF00B0F0"/>
      </right>
      <top/>
      <bottom style="thin">
        <color rgb="FF00B05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right style="medium">
        <color rgb="FF00B0F0"/>
      </right>
      <top/>
      <bottom style="thin">
        <color theme="7"/>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style="medium">
        <color rgb="FF00B0F0"/>
      </left>
      <right/>
      <top style="medium">
        <color rgb="FF92D050"/>
      </top>
      <bottom/>
      <diagonal/>
    </border>
    <border>
      <left style="medium">
        <color rgb="FF00B0F0"/>
      </left>
      <right/>
      <top style="thin">
        <color rgb="FF00B050"/>
      </top>
      <bottom style="thin">
        <color rgb="FF00B050"/>
      </bottom>
      <diagonal/>
    </border>
    <border>
      <left/>
      <right style="medium">
        <color rgb="FF00B0F0"/>
      </right>
      <top style="thin">
        <color rgb="FF00B050"/>
      </top>
      <bottom style="thin">
        <color rgb="FF00B050"/>
      </bottom>
      <diagonal/>
    </border>
    <border>
      <left style="medium">
        <color rgb="FF00B0F0"/>
      </left>
      <right/>
      <top/>
      <bottom style="thin">
        <color rgb="FF00B0F0"/>
      </bottom>
      <diagonal/>
    </border>
    <border>
      <left/>
      <right/>
      <top/>
      <bottom style="thin">
        <color rgb="FF00B0F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right/>
      <top style="thin">
        <color rgb="FF00B0F0"/>
      </top>
      <bottom/>
      <diagonal/>
    </border>
    <border>
      <left/>
      <right style="medium">
        <color rgb="FF00B0F0"/>
      </right>
      <top style="thin">
        <color rgb="FF00B0F0"/>
      </top>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style="medium">
        <color rgb="FF00B0F0"/>
      </left>
      <right/>
      <top style="thin">
        <color rgb="FF00B0F0"/>
      </top>
      <bottom/>
      <diagonal/>
    </border>
    <border>
      <left style="medium">
        <color rgb="FF00B0F0"/>
      </left>
      <right style="medium">
        <color rgb="FF00B0F0"/>
      </right>
      <top style="thin">
        <color rgb="FF00B0F0"/>
      </top>
      <bottom style="thin">
        <color rgb="FF00B0F0"/>
      </bottom>
      <diagonal/>
    </border>
    <border>
      <left style="medium">
        <color rgb="FF00B0F0"/>
      </left>
      <right style="thin">
        <color rgb="FF00B0F0"/>
      </right>
      <top style="medium">
        <color rgb="FF00B0F0"/>
      </top>
      <bottom style="thin">
        <color rgb="FF00B0F0"/>
      </bottom>
      <diagonal/>
    </border>
    <border>
      <left style="thin">
        <color rgb="FF00B0F0"/>
      </left>
      <right style="thin">
        <color rgb="FF00B0F0"/>
      </right>
      <top style="medium">
        <color rgb="FF00B0F0"/>
      </top>
      <bottom style="thin">
        <color rgb="FF00B0F0"/>
      </bottom>
      <diagonal/>
    </border>
    <border>
      <left style="thin">
        <color rgb="FF00B0F0"/>
      </left>
      <right style="medium">
        <color rgb="FF00B0F0"/>
      </right>
      <top style="medium">
        <color rgb="FF00B0F0"/>
      </top>
      <bottom style="thin">
        <color rgb="FF00B0F0"/>
      </bottom>
      <diagonal/>
    </border>
    <border>
      <left style="medium">
        <color rgb="FF00B0F0"/>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medium">
        <color rgb="FF00B0F0"/>
      </right>
      <top style="thin">
        <color rgb="FF00B0F0"/>
      </top>
      <bottom style="thin">
        <color rgb="FF00B0F0"/>
      </bottom>
      <diagonal/>
    </border>
    <border>
      <left style="medium">
        <color rgb="FF00B0F0"/>
      </left>
      <right style="thin">
        <color rgb="FF00B0F0"/>
      </right>
      <top style="thin">
        <color rgb="FF00B0F0"/>
      </top>
      <bottom style="medium">
        <color rgb="FF00B0F0"/>
      </bottom>
      <diagonal/>
    </border>
    <border>
      <left style="thin">
        <color rgb="FF00B0F0"/>
      </left>
      <right style="thin">
        <color rgb="FF00B0F0"/>
      </right>
      <top style="thin">
        <color rgb="FF00B0F0"/>
      </top>
      <bottom style="medium">
        <color rgb="FF00B0F0"/>
      </bottom>
      <diagonal/>
    </border>
    <border>
      <left style="thin">
        <color rgb="FF00B0F0"/>
      </left>
      <right style="medium">
        <color rgb="FF00B0F0"/>
      </right>
      <top style="thin">
        <color rgb="FF00B0F0"/>
      </top>
      <bottom style="medium">
        <color rgb="FF00B0F0"/>
      </bottom>
      <diagonal/>
    </border>
    <border>
      <left style="thin">
        <color rgb="FF92D050"/>
      </left>
      <right/>
      <top style="thin">
        <color rgb="FF92D050"/>
      </top>
      <bottom/>
      <diagonal/>
    </border>
    <border>
      <left style="thin">
        <color rgb="FF92D050"/>
      </left>
      <right/>
      <top/>
      <bottom style="thin">
        <color rgb="FF92D050"/>
      </bottom>
      <diagonal/>
    </border>
    <border>
      <left style="medium">
        <color rgb="FF00B0F0"/>
      </left>
      <right/>
      <top style="thin">
        <color rgb="FF00B050"/>
      </top>
      <bottom/>
      <diagonal/>
    </border>
    <border>
      <left/>
      <right style="medium">
        <color rgb="FF00B0F0"/>
      </right>
      <top style="thin">
        <color rgb="FF00B0F0"/>
      </top>
      <bottom style="medium">
        <color rgb="FF00B0F0"/>
      </bottom>
      <diagonal/>
    </border>
    <border>
      <left style="medium">
        <color rgb="FF00B0F0"/>
      </left>
      <right/>
      <top/>
      <bottom style="thin">
        <color rgb="FF00B050"/>
      </bottom>
      <diagonal/>
    </border>
    <border>
      <left style="medium">
        <color rgb="FF00B0F0"/>
      </left>
      <right style="medium">
        <color rgb="FF00B0F0"/>
      </right>
      <top/>
      <bottom style="thin">
        <color rgb="FF00B0F0"/>
      </bottom>
      <diagonal/>
    </border>
    <border>
      <left/>
      <right style="medium">
        <color rgb="FF00B0F0"/>
      </right>
      <top/>
      <bottom style="thin">
        <color rgb="FF00B0F0"/>
      </bottom>
      <diagonal/>
    </border>
    <border>
      <left style="medium">
        <color rgb="FF00B0F0"/>
      </left>
      <right style="medium">
        <color rgb="FF00B0F0"/>
      </right>
      <top style="thin">
        <color rgb="FF00B0F0"/>
      </top>
      <bottom/>
      <diagonal/>
    </border>
    <border>
      <left style="thin">
        <color rgb="FF00B0F0"/>
      </left>
      <right/>
      <top/>
      <bottom style="thin">
        <color rgb="FF00B0F0"/>
      </bottom>
      <diagonal/>
    </border>
    <border>
      <left style="thin">
        <color rgb="FF00B0F0"/>
      </left>
      <right/>
      <top style="thin">
        <color rgb="FF00B0F0"/>
      </top>
      <bottom style="thin">
        <color rgb="FF00B0F0"/>
      </bottom>
      <diagonal/>
    </border>
    <border>
      <left style="hair">
        <color rgb="FF92D050"/>
      </left>
      <right style="hair">
        <color rgb="FF92D050"/>
      </right>
      <top style="medium">
        <color rgb="FF92D050"/>
      </top>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auto="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medium">
        <color indexed="64"/>
      </top>
      <bottom/>
      <diagonal/>
    </border>
    <border>
      <left style="thin">
        <color auto="1"/>
      </left>
      <right/>
      <top/>
      <bottom/>
      <diagonal/>
    </border>
    <border>
      <left style="thin">
        <color auto="1"/>
      </left>
      <right style="medium">
        <color auto="1"/>
      </right>
      <top style="medium">
        <color rgb="FF00B0F0"/>
      </top>
      <bottom style="medium">
        <color rgb="FF00B0F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medium">
        <color rgb="FF00B0F0"/>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right/>
      <top style="hair">
        <color rgb="FF00B050"/>
      </top>
      <bottom style="hair">
        <color rgb="FF00B050"/>
      </bottom>
      <diagonal/>
    </border>
    <border>
      <left/>
      <right/>
      <top style="hair">
        <color rgb="FF00B050"/>
      </top>
      <bottom style="thin">
        <color rgb="FF00B050"/>
      </bottom>
      <diagonal/>
    </border>
    <border>
      <left/>
      <right/>
      <top style="thick">
        <color rgb="FF92D050"/>
      </top>
      <bottom style="thin">
        <color rgb="FF92D050"/>
      </bottom>
      <diagonal/>
    </border>
    <border>
      <left/>
      <right style="medium">
        <color rgb="FFFFC000"/>
      </right>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s>
  <cellStyleXfs count="12">
    <xf numFmtId="0" fontId="0" fillId="0" borderId="0"/>
    <xf numFmtId="44" fontId="4" fillId="0" borderId="0" applyFont="0" applyFill="0" applyBorder="0" applyAlignment="0" applyProtection="0"/>
    <xf numFmtId="9" fontId="4" fillId="0" borderId="0" applyFont="0" applyFill="0" applyBorder="0" applyAlignment="0" applyProtection="0"/>
    <xf numFmtId="0" fontId="5" fillId="0" borderId="0" applyNumberFormat="0" applyFill="0" applyBorder="0" applyAlignment="0" applyProtection="0"/>
    <xf numFmtId="43" fontId="4" fillId="0" borderId="0" applyFont="0" applyFill="0" applyBorder="0" applyAlignment="0" applyProtection="0"/>
    <xf numFmtId="0" fontId="43" fillId="0" borderId="0"/>
    <xf numFmtId="0" fontId="3" fillId="0" borderId="0"/>
    <xf numFmtId="44" fontId="3" fillId="0" borderId="0" applyFont="0" applyFill="0" applyBorder="0" applyAlignment="0" applyProtection="0"/>
    <xf numFmtId="0" fontId="4" fillId="0" borderId="0"/>
    <xf numFmtId="0" fontId="5" fillId="0" borderId="0" applyNumberFormat="0" applyFill="0" applyBorder="0" applyAlignment="0" applyProtection="0"/>
    <xf numFmtId="44" fontId="2" fillId="0" borderId="0" applyFont="0" applyFill="0" applyBorder="0" applyAlignment="0" applyProtection="0"/>
    <xf numFmtId="9" fontId="4" fillId="0" borderId="0" applyFont="0" applyFill="0" applyBorder="0" applyAlignment="0" applyProtection="0"/>
  </cellStyleXfs>
  <cellXfs count="1185">
    <xf numFmtId="0" fontId="0" fillId="0" borderId="0" xfId="0"/>
    <xf numFmtId="0" fontId="10" fillId="0" borderId="0" xfId="0" applyFont="1" applyAlignment="1">
      <alignment vertical="top"/>
    </xf>
    <xf numFmtId="0" fontId="22" fillId="0" borderId="0" xfId="0" applyFont="1" applyAlignment="1">
      <alignment vertical="top"/>
    </xf>
    <xf numFmtId="0" fontId="9" fillId="2" borderId="0" xfId="0" applyFont="1" applyFill="1" applyAlignment="1">
      <alignment vertical="top"/>
    </xf>
    <xf numFmtId="0" fontId="25" fillId="0" borderId="106" xfId="0" applyFont="1" applyBorder="1" applyAlignment="1">
      <alignment horizontal="center" vertical="top"/>
    </xf>
    <xf numFmtId="0" fontId="16" fillId="0" borderId="106" xfId="0" applyFont="1" applyBorder="1" applyAlignment="1">
      <alignment horizontal="center" vertical="top"/>
    </xf>
    <xf numFmtId="0" fontId="7" fillId="0" borderId="77" xfId="0" applyFont="1" applyBorder="1" applyAlignment="1" applyProtection="1">
      <alignment vertical="top"/>
      <protection locked="0"/>
    </xf>
    <xf numFmtId="0" fontId="7" fillId="4" borderId="26" xfId="0" applyFont="1" applyFill="1" applyBorder="1" applyAlignment="1">
      <alignment vertical="top"/>
    </xf>
    <xf numFmtId="0" fontId="7" fillId="4" borderId="0" xfId="0" applyFont="1" applyFill="1" applyAlignment="1">
      <alignment vertical="top"/>
    </xf>
    <xf numFmtId="0" fontId="16" fillId="0" borderId="0" xfId="0" applyFont="1" applyAlignment="1">
      <alignment vertical="top"/>
    </xf>
    <xf numFmtId="0" fontId="16" fillId="0" borderId="0" xfId="0" applyFont="1" applyAlignment="1">
      <alignment horizontal="left" vertical="top"/>
    </xf>
    <xf numFmtId="0" fontId="25" fillId="4" borderId="0" xfId="0" applyFont="1" applyFill="1" applyAlignment="1">
      <alignment vertical="top"/>
    </xf>
    <xf numFmtId="0" fontId="25" fillId="0" borderId="0" xfId="0" applyFont="1" applyAlignment="1">
      <alignment vertical="top" wrapText="1"/>
    </xf>
    <xf numFmtId="0" fontId="25" fillId="0" borderId="3" xfId="0" applyFont="1" applyBorder="1" applyAlignment="1">
      <alignment vertical="top" wrapText="1"/>
    </xf>
    <xf numFmtId="0" fontId="25" fillId="0" borderId="3" xfId="0" applyFont="1" applyBorder="1" applyAlignment="1">
      <alignment vertical="top"/>
    </xf>
    <xf numFmtId="0" fontId="16" fillId="0" borderId="0" xfId="0" applyFont="1" applyAlignment="1" applyProtection="1">
      <alignment vertical="top"/>
      <protection locked="0"/>
    </xf>
    <xf numFmtId="0" fontId="16" fillId="0" borderId="89" xfId="0" applyFont="1" applyBorder="1" applyAlignment="1" applyProtection="1">
      <alignment vertical="top"/>
      <protection locked="0"/>
    </xf>
    <xf numFmtId="0" fontId="16" fillId="0" borderId="0" xfId="0" applyFont="1" applyAlignment="1">
      <alignment vertical="top" wrapText="1"/>
    </xf>
    <xf numFmtId="0" fontId="16" fillId="0" borderId="3" xfId="0" applyFont="1" applyBorder="1" applyAlignment="1">
      <alignment vertical="top"/>
    </xf>
    <xf numFmtId="0" fontId="25" fillId="0" borderId="112" xfId="0" applyFont="1" applyBorder="1" applyAlignment="1">
      <alignment vertical="top"/>
    </xf>
    <xf numFmtId="0" fontId="16" fillId="0" borderId="0" xfId="0" applyFont="1" applyAlignment="1" applyProtection="1">
      <alignment vertical="top" wrapText="1"/>
      <protection locked="0"/>
    </xf>
    <xf numFmtId="0" fontId="16" fillId="0" borderId="88" xfId="0" applyFont="1" applyBorder="1" applyAlignment="1">
      <alignment vertical="top"/>
    </xf>
    <xf numFmtId="0" fontId="10" fillId="0" borderId="88" xfId="0" applyFont="1" applyBorder="1" applyAlignment="1">
      <alignment vertical="top"/>
    </xf>
    <xf numFmtId="0" fontId="10" fillId="0" borderId="101" xfId="0" applyFont="1" applyBorder="1" applyAlignment="1">
      <alignment vertical="top"/>
    </xf>
    <xf numFmtId="0" fontId="10" fillId="0" borderId="3" xfId="0" applyFont="1" applyBorder="1" applyAlignment="1">
      <alignment vertical="top"/>
    </xf>
    <xf numFmtId="0" fontId="10" fillId="4" borderId="115" xfId="0" applyFont="1" applyFill="1" applyBorder="1" applyAlignment="1">
      <alignment horizontal="right" vertical="top"/>
    </xf>
    <xf numFmtId="0" fontId="10" fillId="4" borderId="13" xfId="0" applyFont="1" applyFill="1" applyBorder="1" applyAlignment="1">
      <alignment horizontal="right" vertical="top"/>
    </xf>
    <xf numFmtId="164" fontId="29" fillId="4" borderId="23" xfId="1" applyNumberFormat="1" applyFont="1" applyFill="1" applyBorder="1" applyAlignment="1" applyProtection="1">
      <alignment vertical="top"/>
    </xf>
    <xf numFmtId="0" fontId="6" fillId="3" borderId="0" xfId="0" applyFont="1" applyFill="1" applyAlignment="1">
      <alignment vertical="top"/>
    </xf>
    <xf numFmtId="0" fontId="7" fillId="4" borderId="122" xfId="0" applyFont="1" applyFill="1" applyBorder="1" applyAlignment="1">
      <alignment horizontal="right" vertical="top"/>
    </xf>
    <xf numFmtId="0" fontId="25" fillId="0" borderId="25" xfId="0" applyFont="1" applyBorder="1" applyAlignment="1">
      <alignment vertical="top" wrapText="1"/>
    </xf>
    <xf numFmtId="0" fontId="16" fillId="0" borderId="25" xfId="0" applyFont="1" applyBorder="1" applyAlignment="1" applyProtection="1">
      <alignment vertical="top"/>
      <protection locked="0"/>
    </xf>
    <xf numFmtId="0" fontId="16" fillId="0" borderId="102" xfId="0" applyFont="1" applyBorder="1" applyAlignment="1" applyProtection="1">
      <alignment vertical="top"/>
      <protection locked="0"/>
    </xf>
    <xf numFmtId="0" fontId="35" fillId="0" borderId="0" xfId="0" applyFont="1" applyAlignment="1">
      <alignment vertical="center"/>
    </xf>
    <xf numFmtId="0" fontId="16" fillId="0" borderId="25" xfId="0" applyFont="1" applyBorder="1" applyAlignment="1" applyProtection="1">
      <alignment vertical="top" wrapText="1"/>
      <protection locked="0"/>
    </xf>
    <xf numFmtId="0" fontId="16" fillId="0" borderId="102" xfId="0" applyFont="1" applyBorder="1" applyAlignment="1" applyProtection="1">
      <alignment vertical="top" wrapText="1"/>
      <protection locked="0"/>
    </xf>
    <xf numFmtId="0" fontId="16" fillId="0" borderId="3" xfId="0" applyFont="1" applyBorder="1" applyAlignment="1">
      <alignment horizontal="center" vertical="top"/>
    </xf>
    <xf numFmtId="0" fontId="16" fillId="0" borderId="112" xfId="0" applyFont="1" applyBorder="1" applyAlignment="1">
      <alignment horizontal="center" vertical="top"/>
    </xf>
    <xf numFmtId="0" fontId="10" fillId="0" borderId="25" xfId="0" applyFont="1" applyBorder="1" applyAlignment="1">
      <alignment vertical="top"/>
    </xf>
    <xf numFmtId="0" fontId="10" fillId="0" borderId="102" xfId="0" applyFont="1" applyBorder="1" applyAlignment="1">
      <alignment vertical="top"/>
    </xf>
    <xf numFmtId="0" fontId="25" fillId="4" borderId="0" xfId="0" applyFont="1" applyFill="1" applyAlignment="1">
      <alignment horizontal="center" vertical="center"/>
    </xf>
    <xf numFmtId="0" fontId="10" fillId="0" borderId="0" xfId="0" applyFont="1" applyAlignment="1">
      <alignment horizontal="center" vertical="top"/>
    </xf>
    <xf numFmtId="0" fontId="7" fillId="4" borderId="89" xfId="0" applyFont="1" applyFill="1" applyBorder="1" applyAlignment="1">
      <alignment vertical="top"/>
    </xf>
    <xf numFmtId="0" fontId="16" fillId="4" borderId="118" xfId="0" applyFont="1" applyFill="1" applyBorder="1" applyAlignment="1">
      <alignment horizontal="left" vertical="center" wrapText="1"/>
    </xf>
    <xf numFmtId="0" fontId="16" fillId="4" borderId="119" xfId="0" applyFont="1" applyFill="1" applyBorder="1" applyAlignment="1">
      <alignment horizontal="left" vertical="center" wrapText="1"/>
    </xf>
    <xf numFmtId="0" fontId="16" fillId="0" borderId="19" xfId="0" applyFont="1" applyBorder="1" applyAlignment="1">
      <alignment vertical="top"/>
    </xf>
    <xf numFmtId="0" fontId="30" fillId="4" borderId="104" xfId="0" applyFont="1" applyFill="1" applyBorder="1" applyAlignment="1">
      <alignment horizontal="left" vertical="top"/>
    </xf>
    <xf numFmtId="0" fontId="30" fillId="4" borderId="117" xfId="0" applyFont="1" applyFill="1" applyBorder="1" applyAlignment="1">
      <alignment horizontal="left" vertical="top"/>
    </xf>
    <xf numFmtId="0" fontId="7" fillId="4" borderId="87" xfId="0" applyFont="1" applyFill="1" applyBorder="1" applyAlignment="1">
      <alignment vertical="top"/>
    </xf>
    <xf numFmtId="0" fontId="10" fillId="0" borderId="0" xfId="0" applyFont="1" applyAlignment="1" applyProtection="1">
      <alignment vertical="top"/>
      <protection locked="0"/>
    </xf>
    <xf numFmtId="0" fontId="30" fillId="4" borderId="25" xfId="0" applyFont="1" applyFill="1" applyBorder="1" applyAlignment="1">
      <alignment vertical="top"/>
    </xf>
    <xf numFmtId="0" fontId="7" fillId="0" borderId="108" xfId="0" applyFont="1" applyBorder="1" applyAlignment="1" applyProtection="1">
      <alignment vertical="top"/>
      <protection locked="0"/>
    </xf>
    <xf numFmtId="0" fontId="7" fillId="4" borderId="90" xfId="0" applyFont="1" applyFill="1" applyBorder="1" applyAlignment="1">
      <alignment vertical="top"/>
    </xf>
    <xf numFmtId="0" fontId="8" fillId="4" borderId="0" xfId="0" applyFont="1" applyFill="1" applyAlignment="1">
      <alignment horizontal="left" vertical="top"/>
    </xf>
    <xf numFmtId="0" fontId="8" fillId="4" borderId="89" xfId="0" applyFont="1" applyFill="1" applyBorder="1" applyAlignment="1">
      <alignment horizontal="left" vertical="top"/>
    </xf>
    <xf numFmtId="0" fontId="8" fillId="4" borderId="91" xfId="0" applyFont="1" applyFill="1" applyBorder="1" applyAlignment="1">
      <alignment horizontal="left" vertical="top"/>
    </xf>
    <xf numFmtId="0" fontId="8" fillId="4" borderId="101" xfId="0" applyFont="1" applyFill="1" applyBorder="1" applyAlignment="1">
      <alignment horizontal="left" vertical="top"/>
    </xf>
    <xf numFmtId="0" fontId="10" fillId="4" borderId="0" xfId="0" applyFont="1" applyFill="1" applyAlignment="1">
      <alignment vertical="top"/>
    </xf>
    <xf numFmtId="0" fontId="16" fillId="4" borderId="86" xfId="0" applyFont="1" applyFill="1" applyBorder="1" applyAlignment="1">
      <alignment horizontal="center" vertical="top" wrapText="1"/>
    </xf>
    <xf numFmtId="0" fontId="16" fillId="4" borderId="89" xfId="0" applyFont="1" applyFill="1" applyBorder="1" applyAlignment="1">
      <alignment horizontal="center" vertical="top"/>
    </xf>
    <xf numFmtId="0" fontId="16" fillId="4" borderId="101" xfId="0" applyFont="1" applyFill="1" applyBorder="1" applyAlignment="1">
      <alignment horizontal="center" vertical="top"/>
    </xf>
    <xf numFmtId="49" fontId="7" fillId="4" borderId="85" xfId="0" applyNumberFormat="1" applyFont="1" applyFill="1" applyBorder="1" applyAlignment="1">
      <alignment horizontal="left" vertical="top"/>
    </xf>
    <xf numFmtId="49" fontId="7" fillId="4" borderId="86" xfId="0" applyNumberFormat="1" applyFont="1" applyFill="1" applyBorder="1" applyAlignment="1">
      <alignment horizontal="left" vertical="top"/>
    </xf>
    <xf numFmtId="0" fontId="10" fillId="3" borderId="0" xfId="0" applyFont="1" applyFill="1" applyAlignment="1">
      <alignment vertical="top"/>
    </xf>
    <xf numFmtId="0" fontId="16" fillId="3" borderId="0" xfId="0" applyFont="1" applyFill="1" applyAlignment="1">
      <alignment vertical="top"/>
    </xf>
    <xf numFmtId="0" fontId="16" fillId="3" borderId="86" xfId="0" applyFont="1" applyFill="1" applyBorder="1" applyAlignment="1">
      <alignment vertical="top"/>
    </xf>
    <xf numFmtId="0" fontId="7" fillId="3" borderId="86" xfId="0" applyFont="1" applyFill="1" applyBorder="1" applyAlignment="1">
      <alignment vertical="top"/>
    </xf>
    <xf numFmtId="0" fontId="7" fillId="0" borderId="0" xfId="0" applyFont="1" applyAlignment="1">
      <alignment vertical="top"/>
    </xf>
    <xf numFmtId="0" fontId="25" fillId="0" borderId="0" xfId="0" applyFont="1" applyAlignment="1" applyProtection="1">
      <alignment vertical="top"/>
      <protection locked="0"/>
    </xf>
    <xf numFmtId="0" fontId="33" fillId="0" borderId="0" xfId="0" applyFont="1"/>
    <xf numFmtId="0" fontId="25" fillId="4" borderId="0" xfId="0" applyFont="1" applyFill="1" applyAlignment="1" applyProtection="1">
      <alignment vertical="top"/>
      <protection locked="0"/>
    </xf>
    <xf numFmtId="0" fontId="10" fillId="4" borderId="88" xfId="0" applyFont="1" applyFill="1" applyBorder="1" applyAlignment="1">
      <alignment vertical="top"/>
    </xf>
    <xf numFmtId="0" fontId="29" fillId="0" borderId="0" xfId="0" applyFont="1"/>
    <xf numFmtId="0" fontId="39" fillId="0" borderId="0" xfId="0" applyFont="1" applyAlignment="1">
      <alignment vertical="center"/>
    </xf>
    <xf numFmtId="0" fontId="40" fillId="0" borderId="0" xfId="0" applyFont="1" applyAlignment="1">
      <alignment vertical="center" wrapText="1"/>
    </xf>
    <xf numFmtId="17" fontId="31" fillId="0" borderId="0" xfId="0" quotePrefix="1" applyNumberFormat="1" applyFont="1"/>
    <xf numFmtId="17" fontId="31" fillId="0" borderId="0" xfId="0" quotePrefix="1" applyNumberFormat="1" applyFont="1" applyAlignment="1">
      <alignment horizontal="right"/>
    </xf>
    <xf numFmtId="1" fontId="42" fillId="0" borderId="0" xfId="0" quotePrefix="1" applyNumberFormat="1" applyFont="1" applyAlignment="1">
      <alignment horizontal="center"/>
    </xf>
    <xf numFmtId="2" fontId="29" fillId="0" borderId="0" xfId="0" applyNumberFormat="1" applyFont="1"/>
    <xf numFmtId="0" fontId="31" fillId="0" borderId="0" xfId="0" applyFont="1" applyAlignment="1">
      <alignment horizontal="right"/>
    </xf>
    <xf numFmtId="0" fontId="40" fillId="0" borderId="152" xfId="0" applyFont="1" applyBorder="1"/>
    <xf numFmtId="0" fontId="16" fillId="0" borderId="0" xfId="0" applyFont="1"/>
    <xf numFmtId="0" fontId="9" fillId="0" borderId="0" xfId="0" applyFont="1"/>
    <xf numFmtId="0" fontId="45" fillId="0" borderId="0" xfId="0" applyFont="1"/>
    <xf numFmtId="0" fontId="45" fillId="0" borderId="0" xfId="0" applyFont="1" applyAlignment="1">
      <alignment wrapText="1"/>
    </xf>
    <xf numFmtId="0" fontId="29" fillId="0" borderId="0" xfId="0" applyFont="1" applyAlignment="1">
      <alignment wrapText="1"/>
    </xf>
    <xf numFmtId="0" fontId="31" fillId="0" borderId="0" xfId="0" applyFont="1"/>
    <xf numFmtId="0" fontId="10" fillId="0" borderId="0" xfId="0" applyFont="1" applyAlignment="1">
      <alignment horizontal="left"/>
    </xf>
    <xf numFmtId="0" fontId="10" fillId="0" borderId="0" xfId="0" applyFont="1"/>
    <xf numFmtId="0" fontId="56" fillId="0" borderId="0" xfId="0" applyFont="1" applyAlignment="1">
      <alignment horizontal="left" vertical="center" wrapText="1"/>
    </xf>
    <xf numFmtId="0" fontId="10" fillId="0" borderId="0" xfId="0" applyFont="1" applyAlignment="1">
      <alignment horizontal="right" vertical="top"/>
    </xf>
    <xf numFmtId="0" fontId="10" fillId="0" borderId="0" xfId="0" applyFont="1" applyAlignment="1">
      <alignment vertical="top" wrapText="1"/>
    </xf>
    <xf numFmtId="0" fontId="10" fillId="0" borderId="0" xfId="0" applyFont="1" applyAlignment="1">
      <alignment horizontal="left" vertical="top" wrapText="1"/>
    </xf>
    <xf numFmtId="0" fontId="6" fillId="0" borderId="0" xfId="0" applyFont="1" applyAlignment="1">
      <alignment vertical="top"/>
    </xf>
    <xf numFmtId="0" fontId="25" fillId="0" borderId="102" xfId="0" applyFont="1" applyBorder="1" applyAlignment="1">
      <alignment vertical="top"/>
    </xf>
    <xf numFmtId="0" fontId="10" fillId="4" borderId="0" xfId="6" applyFont="1" applyFill="1" applyAlignment="1">
      <alignment vertical="top"/>
    </xf>
    <xf numFmtId="0" fontId="68" fillId="0" borderId="0" xfId="0" applyFont="1"/>
    <xf numFmtId="0" fontId="33" fillId="0" borderId="0" xfId="0" applyFont="1" applyAlignment="1">
      <alignment wrapText="1"/>
    </xf>
    <xf numFmtId="0" fontId="33" fillId="0" borderId="0" xfId="0" applyFont="1" applyAlignment="1">
      <alignment vertical="top"/>
    </xf>
    <xf numFmtId="169" fontId="29" fillId="10" borderId="77" xfId="0" applyNumberFormat="1" applyFont="1" applyFill="1" applyBorder="1" applyAlignment="1" applyProtection="1">
      <alignment horizontal="center" vertical="center" wrapText="1"/>
      <protection locked="0"/>
    </xf>
    <xf numFmtId="1" fontId="41" fillId="0" borderId="15" xfId="0" quotePrefix="1" applyNumberFormat="1" applyFont="1" applyBorder="1" applyAlignment="1">
      <alignment horizontal="center"/>
    </xf>
    <xf numFmtId="0" fontId="8" fillId="9" borderId="170" xfId="0" applyFont="1" applyFill="1" applyBorder="1" applyAlignment="1">
      <alignment horizontal="center" vertical="center" wrapText="1"/>
    </xf>
    <xf numFmtId="0" fontId="8" fillId="9" borderId="171" xfId="0" applyFont="1" applyFill="1" applyBorder="1" applyAlignment="1">
      <alignment horizontal="center" vertical="center" wrapText="1"/>
    </xf>
    <xf numFmtId="0" fontId="8" fillId="9" borderId="157" xfId="0" applyFont="1" applyFill="1" applyBorder="1" applyAlignment="1">
      <alignment horizontal="center" vertical="center" wrapText="1"/>
    </xf>
    <xf numFmtId="0" fontId="29" fillId="0" borderId="172" xfId="0" applyFont="1" applyBorder="1" applyAlignment="1">
      <alignment horizontal="center" vertical="center"/>
    </xf>
    <xf numFmtId="0" fontId="29" fillId="0" borderId="173" xfId="0" applyFont="1" applyBorder="1" applyAlignment="1">
      <alignment horizontal="center" vertical="center"/>
    </xf>
    <xf numFmtId="0" fontId="29" fillId="0" borderId="174" xfId="0" applyFont="1" applyBorder="1" applyAlignment="1">
      <alignment vertical="center" wrapText="1"/>
    </xf>
    <xf numFmtId="0" fontId="29" fillId="10" borderId="77" xfId="5" applyFont="1" applyFill="1" applyBorder="1" applyAlignment="1" applyProtection="1">
      <alignment horizontal="center" vertical="center" wrapText="1"/>
      <protection locked="0"/>
    </xf>
    <xf numFmtId="0" fontId="29" fillId="0" borderId="153" xfId="0" applyFont="1" applyBorder="1" applyAlignment="1">
      <alignment horizontal="center" vertical="center"/>
    </xf>
    <xf numFmtId="0" fontId="29" fillId="0" borderId="154" xfId="0" applyFont="1" applyBorder="1" applyAlignment="1">
      <alignment horizontal="center" vertical="center"/>
    </xf>
    <xf numFmtId="0" fontId="29" fillId="0" borderId="165" xfId="0" applyFont="1" applyBorder="1" applyAlignment="1">
      <alignment vertical="center" wrapText="1"/>
    </xf>
    <xf numFmtId="0" fontId="29" fillId="0" borderId="175" xfId="0" applyFont="1" applyBorder="1" applyAlignment="1">
      <alignment horizontal="center" vertical="center"/>
    </xf>
    <xf numFmtId="0" fontId="29" fillId="0" borderId="176" xfId="0" applyFont="1" applyBorder="1" applyAlignment="1">
      <alignment horizontal="center" vertical="center"/>
    </xf>
    <xf numFmtId="0" fontId="29" fillId="10" borderId="77" xfId="0" applyFont="1" applyFill="1" applyBorder="1" applyAlignment="1" applyProtection="1">
      <alignment horizontal="center" vertical="center"/>
      <protection locked="0"/>
    </xf>
    <xf numFmtId="0" fontId="44" fillId="10" borderId="77" xfId="3" applyFont="1" applyFill="1" applyBorder="1" applyAlignment="1" applyProtection="1">
      <alignment horizontal="center" vertical="center"/>
      <protection locked="0"/>
    </xf>
    <xf numFmtId="0" fontId="29" fillId="10" borderId="77" xfId="0" applyFont="1" applyFill="1" applyBorder="1" applyAlignment="1" applyProtection="1">
      <alignment horizontal="center" vertical="center" wrapText="1"/>
      <protection locked="0"/>
    </xf>
    <xf numFmtId="0" fontId="29" fillId="0" borderId="177" xfId="0" applyFont="1" applyBorder="1" applyAlignment="1">
      <alignment horizontal="center" vertical="center"/>
    </xf>
    <xf numFmtId="0" fontId="29" fillId="0" borderId="178" xfId="0" applyFont="1" applyBorder="1" applyAlignment="1">
      <alignment horizontal="center" vertical="center"/>
    </xf>
    <xf numFmtId="0" fontId="29" fillId="0" borderId="179" xfId="0" applyFont="1" applyBorder="1" applyAlignment="1">
      <alignment vertical="center" wrapText="1"/>
    </xf>
    <xf numFmtId="0" fontId="29" fillId="0" borderId="155" xfId="0" applyFont="1" applyBorder="1" applyAlignment="1">
      <alignment horizontal="center" vertical="center"/>
    </xf>
    <xf numFmtId="0" fontId="29" fillId="0" borderId="156" xfId="0" applyFont="1" applyBorder="1" applyAlignment="1">
      <alignment horizontal="center" vertical="center"/>
    </xf>
    <xf numFmtId="0" fontId="29" fillId="0" borderId="180" xfId="0" applyFont="1" applyBorder="1" applyAlignment="1">
      <alignment vertical="center" wrapText="1"/>
    </xf>
    <xf numFmtId="0" fontId="29" fillId="0" borderId="181" xfId="5" applyFont="1" applyBorder="1" applyAlignment="1">
      <alignment horizontal="center" vertical="center"/>
    </xf>
    <xf numFmtId="0" fontId="29" fillId="0" borderId="182" xfId="0" applyFont="1" applyBorder="1" applyAlignment="1">
      <alignment vertical="center" wrapText="1"/>
    </xf>
    <xf numFmtId="0" fontId="29" fillId="0" borderId="183" xfId="5" applyFont="1" applyBorder="1" applyAlignment="1">
      <alignment horizontal="center" vertical="center"/>
    </xf>
    <xf numFmtId="0" fontId="29" fillId="0" borderId="184" xfId="5" applyFont="1" applyBorder="1" applyAlignment="1">
      <alignment horizontal="center" vertical="center"/>
    </xf>
    <xf numFmtId="0" fontId="29" fillId="0" borderId="166" xfId="0" applyFont="1" applyBorder="1" applyAlignment="1">
      <alignment vertical="center" wrapText="1"/>
    </xf>
    <xf numFmtId="0" fontId="29" fillId="10" borderId="77" xfId="5" applyFont="1" applyFill="1" applyBorder="1" applyAlignment="1" applyProtection="1">
      <alignment horizontal="center" vertical="center"/>
      <protection locked="0"/>
    </xf>
    <xf numFmtId="0" fontId="29" fillId="0" borderId="185" xfId="0" applyFont="1" applyBorder="1" applyAlignment="1">
      <alignment vertical="center" wrapText="1"/>
    </xf>
    <xf numFmtId="0" fontId="29" fillId="0" borderId="157" xfId="5" applyFont="1" applyBorder="1" applyAlignment="1">
      <alignment horizontal="center" vertical="center"/>
    </xf>
    <xf numFmtId="0" fontId="29" fillId="0" borderId="186" xfId="0" applyFont="1" applyBorder="1" applyAlignment="1">
      <alignment horizontal="center" vertical="center"/>
    </xf>
    <xf numFmtId="0" fontId="29" fillId="0" borderId="187" xfId="0" applyFont="1" applyBorder="1" applyAlignment="1">
      <alignment horizontal="center" vertical="center"/>
    </xf>
    <xf numFmtId="0" fontId="29" fillId="0" borderId="188" xfId="0" applyFont="1" applyBorder="1" applyAlignment="1">
      <alignment vertical="center" wrapText="1"/>
    </xf>
    <xf numFmtId="0" fontId="29" fillId="0" borderId="185" xfId="0" applyFont="1" applyBorder="1" applyAlignment="1">
      <alignment horizontal="center" vertical="center"/>
    </xf>
    <xf numFmtId="0" fontId="31" fillId="0" borderId="165" xfId="0" applyFont="1" applyBorder="1" applyAlignment="1">
      <alignment vertical="center" wrapText="1"/>
    </xf>
    <xf numFmtId="0" fontId="31" fillId="0" borderId="191" xfId="5" applyFont="1" applyBorder="1" applyAlignment="1">
      <alignment horizontal="center" vertical="center" wrapText="1"/>
    </xf>
    <xf numFmtId="0" fontId="31" fillId="0" borderId="191" xfId="0" applyFont="1" applyBorder="1" applyAlignment="1">
      <alignment horizontal="center" vertical="center"/>
    </xf>
    <xf numFmtId="0" fontId="29" fillId="0" borderId="192" xfId="0" applyFont="1" applyBorder="1" applyAlignment="1">
      <alignment horizontal="center" vertical="center"/>
    </xf>
    <xf numFmtId="0" fontId="29" fillId="0" borderId="193" xfId="0" applyFont="1" applyBorder="1" applyAlignment="1">
      <alignment horizontal="center" vertical="center"/>
    </xf>
    <xf numFmtId="0" fontId="29" fillId="0" borderId="194" xfId="0" applyFont="1" applyBorder="1" applyAlignment="1">
      <alignment vertical="center" wrapText="1"/>
    </xf>
    <xf numFmtId="170" fontId="29" fillId="10" borderId="77" xfId="4" applyNumberFormat="1" applyFont="1" applyFill="1" applyBorder="1" applyAlignment="1" applyProtection="1">
      <alignment horizontal="center" vertical="center"/>
      <protection locked="0"/>
    </xf>
    <xf numFmtId="0" fontId="29" fillId="10" borderId="77" xfId="0" quotePrefix="1" applyFont="1" applyFill="1" applyBorder="1" applyAlignment="1" applyProtection="1">
      <alignment horizontal="center" vertical="center"/>
      <protection locked="0"/>
    </xf>
    <xf numFmtId="0" fontId="29" fillId="0" borderId="180" xfId="0" applyFont="1" applyBorder="1" applyAlignment="1">
      <alignment horizontal="center" vertical="center"/>
    </xf>
    <xf numFmtId="0" fontId="29" fillId="0" borderId="182" xfId="0" applyFont="1" applyBorder="1" applyAlignment="1">
      <alignment horizontal="center" vertical="center"/>
    </xf>
    <xf numFmtId="0" fontId="29" fillId="0" borderId="195" xfId="0" applyFont="1" applyBorder="1" applyAlignment="1">
      <alignment horizontal="center" vertical="center"/>
    </xf>
    <xf numFmtId="0" fontId="8" fillId="9" borderId="162" xfId="0" applyFont="1" applyFill="1" applyBorder="1" applyAlignment="1">
      <alignment horizontal="center" vertical="center"/>
    </xf>
    <xf numFmtId="0" fontId="8" fillId="9" borderId="0" xfId="0" applyFont="1" applyFill="1" applyAlignment="1">
      <alignment horizontal="center" vertical="center"/>
    </xf>
    <xf numFmtId="0" fontId="8" fillId="9" borderId="0" xfId="0" applyFont="1" applyFill="1" applyAlignment="1">
      <alignment vertical="center" wrapText="1"/>
    </xf>
    <xf numFmtId="0" fontId="9" fillId="9" borderId="163" xfId="0" applyFont="1" applyFill="1" applyBorder="1"/>
    <xf numFmtId="0" fontId="29" fillId="0" borderId="196" xfId="0" applyFont="1" applyBorder="1" applyAlignment="1">
      <alignment horizontal="center" vertical="center"/>
    </xf>
    <xf numFmtId="0" fontId="29" fillId="0" borderId="197" xfId="0" applyFont="1" applyBorder="1" applyAlignment="1">
      <alignment horizontal="center" vertical="center"/>
    </xf>
    <xf numFmtId="0" fontId="29" fillId="0" borderId="198" xfId="0" applyFont="1" applyBorder="1" applyAlignment="1">
      <alignment vertical="center" wrapText="1"/>
    </xf>
    <xf numFmtId="17" fontId="29" fillId="0" borderId="199" xfId="5" applyNumberFormat="1" applyFont="1" applyBorder="1" applyAlignment="1">
      <alignment horizontal="center" vertical="center"/>
    </xf>
    <xf numFmtId="17" fontId="29" fillId="0" borderId="181" xfId="5" applyNumberFormat="1" applyFont="1" applyBorder="1" applyAlignment="1">
      <alignment horizontal="center" vertical="center"/>
    </xf>
    <xf numFmtId="17" fontId="29" fillId="0" borderId="200" xfId="5" quotePrefix="1" applyNumberFormat="1" applyFont="1" applyBorder="1" applyAlignment="1">
      <alignment horizontal="center" vertical="center"/>
    </xf>
    <xf numFmtId="0" fontId="29" fillId="0" borderId="177" xfId="0" applyFont="1" applyBorder="1" applyAlignment="1">
      <alignment horizontal="center"/>
    </xf>
    <xf numFmtId="17" fontId="29" fillId="0" borderId="183" xfId="5" quotePrefix="1" applyNumberFormat="1" applyFont="1" applyBorder="1" applyAlignment="1">
      <alignment horizontal="center" vertical="center"/>
    </xf>
    <xf numFmtId="0" fontId="31" fillId="0" borderId="172" xfId="0" applyFont="1" applyBorder="1" applyAlignment="1">
      <alignment horizontal="center" vertical="center"/>
    </xf>
    <xf numFmtId="0" fontId="31" fillId="0" borderId="173" xfId="0" applyFont="1" applyBorder="1" applyAlignment="1">
      <alignment horizontal="center" vertical="center"/>
    </xf>
    <xf numFmtId="0" fontId="31" fillId="0" borderId="201" xfId="0" applyFont="1" applyBorder="1" applyAlignment="1">
      <alignment vertical="center" wrapText="1"/>
    </xf>
    <xf numFmtId="164" fontId="31" fillId="0" borderId="202" xfId="1" applyNumberFormat="1" applyFont="1" applyFill="1" applyBorder="1" applyAlignment="1">
      <alignment vertical="center"/>
    </xf>
    <xf numFmtId="170" fontId="29" fillId="0" borderId="200" xfId="4" applyNumberFormat="1" applyFont="1" applyFill="1" applyBorder="1" applyAlignment="1">
      <alignment horizontal="center" vertical="center" wrapText="1"/>
    </xf>
    <xf numFmtId="0" fontId="31" fillId="0" borderId="153" xfId="0" applyFont="1" applyBorder="1" applyAlignment="1">
      <alignment horizontal="center" vertical="center"/>
    </xf>
    <xf numFmtId="0" fontId="31" fillId="0" borderId="154" xfId="0" applyFont="1" applyBorder="1" applyAlignment="1">
      <alignment horizontal="center" vertical="center"/>
    </xf>
    <xf numFmtId="0" fontId="31" fillId="0" borderId="185" xfId="0" applyFont="1" applyBorder="1" applyAlignment="1">
      <alignment vertical="center" wrapText="1"/>
    </xf>
    <xf numFmtId="164" fontId="31" fillId="0" borderId="200" xfId="1" applyNumberFormat="1" applyFont="1" applyFill="1" applyBorder="1" applyAlignment="1">
      <alignment vertical="center"/>
    </xf>
    <xf numFmtId="164" fontId="29" fillId="0" borderId="200" xfId="1" applyNumberFormat="1" applyFont="1" applyFill="1" applyBorder="1" applyAlignment="1">
      <alignment vertical="center"/>
    </xf>
    <xf numFmtId="9" fontId="29" fillId="0" borderId="184" xfId="2" applyFont="1" applyFill="1" applyBorder="1" applyAlignment="1">
      <alignment vertical="center"/>
    </xf>
    <xf numFmtId="0" fontId="31" fillId="0" borderId="203" xfId="0" applyFont="1" applyBorder="1" applyAlignment="1">
      <alignment horizontal="center" vertical="center"/>
    </xf>
    <xf numFmtId="0" fontId="31" fillId="0" borderId="174" xfId="0" applyFont="1" applyBorder="1" applyAlignment="1">
      <alignment vertical="center" wrapText="1"/>
    </xf>
    <xf numFmtId="164" fontId="31" fillId="10" borderId="77" xfId="1" applyNumberFormat="1" applyFont="1" applyFill="1" applyBorder="1" applyAlignment="1" applyProtection="1">
      <alignment vertical="center"/>
      <protection locked="0"/>
    </xf>
    <xf numFmtId="0" fontId="31" fillId="0" borderId="164" xfId="0" applyFont="1" applyBorder="1" applyAlignment="1">
      <alignment horizontal="center" vertical="center"/>
    </xf>
    <xf numFmtId="170" fontId="29" fillId="10" borderId="77" xfId="4" applyNumberFormat="1" applyFont="1" applyFill="1" applyBorder="1" applyAlignment="1" applyProtection="1">
      <alignment vertical="center"/>
      <protection locked="0"/>
    </xf>
    <xf numFmtId="0" fontId="31" fillId="0" borderId="204" xfId="0" applyFont="1" applyBorder="1" applyAlignment="1">
      <alignment horizontal="center" vertical="center"/>
    </xf>
    <xf numFmtId="0" fontId="29" fillId="0" borderId="157" xfId="4" applyNumberFormat="1" applyFont="1" applyFill="1" applyBorder="1" applyAlignment="1">
      <alignment horizontal="center" vertical="center"/>
    </xf>
    <xf numFmtId="0" fontId="31" fillId="0" borderId="166" xfId="0" applyFont="1" applyBorder="1" applyAlignment="1">
      <alignment vertical="center" wrapText="1"/>
    </xf>
    <xf numFmtId="0" fontId="29" fillId="0" borderId="205" xfId="0" applyFont="1" applyBorder="1" applyAlignment="1">
      <alignment vertical="center" wrapText="1"/>
    </xf>
    <xf numFmtId="0" fontId="29" fillId="0" borderId="195" xfId="4" applyNumberFormat="1" applyFont="1" applyFill="1" applyBorder="1" applyAlignment="1">
      <alignment horizontal="center" vertical="center"/>
    </xf>
    <xf numFmtId="0" fontId="8" fillId="9" borderId="206" xfId="0" applyFont="1" applyFill="1" applyBorder="1" applyAlignment="1">
      <alignment horizontal="center" vertical="center"/>
    </xf>
    <xf numFmtId="0" fontId="8" fillId="9" borderId="207" xfId="0" applyFont="1" applyFill="1" applyBorder="1" applyAlignment="1">
      <alignment horizontal="center" vertical="center"/>
    </xf>
    <xf numFmtId="0" fontId="8" fillId="9" borderId="208" xfId="0" applyFont="1" applyFill="1" applyBorder="1" applyAlignment="1">
      <alignment vertical="center" wrapText="1"/>
    </xf>
    <xf numFmtId="0" fontId="9" fillId="9" borderId="209" xfId="0" applyFont="1" applyFill="1" applyBorder="1" applyAlignment="1">
      <alignment vertical="center"/>
    </xf>
    <xf numFmtId="0" fontId="29" fillId="0" borderId="199" xfId="0" applyFont="1" applyBorder="1" applyAlignment="1">
      <alignment horizontal="center" vertical="center" wrapText="1"/>
    </xf>
    <xf numFmtId="0" fontId="29" fillId="0" borderId="200" xfId="0" applyFont="1" applyBorder="1" applyAlignment="1">
      <alignment horizontal="center" vertical="center" wrapText="1"/>
    </xf>
    <xf numFmtId="0" fontId="44" fillId="0" borderId="200" xfId="3" applyFont="1" applyBorder="1" applyAlignment="1">
      <alignment horizontal="center" vertical="center" wrapText="1"/>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31" fillId="0" borderId="184" xfId="0" applyFont="1" applyBorder="1" applyAlignment="1">
      <alignment horizontal="center" vertical="center" wrapText="1"/>
    </xf>
    <xf numFmtId="0" fontId="10" fillId="0" borderId="34" xfId="0" applyFont="1" applyBorder="1" applyAlignment="1">
      <alignment horizontal="left" vertical="top"/>
    </xf>
    <xf numFmtId="0" fontId="10" fillId="0" borderId="64" xfId="0" applyFont="1" applyBorder="1" applyAlignment="1">
      <alignment horizontal="left" vertical="top"/>
    </xf>
    <xf numFmtId="0" fontId="10" fillId="0" borderId="34" xfId="0" applyFont="1" applyBorder="1" applyAlignment="1">
      <alignment vertical="top"/>
    </xf>
    <xf numFmtId="0" fontId="5" fillId="0" borderId="0" xfId="3" applyProtection="1">
      <protection locked="0"/>
    </xf>
    <xf numFmtId="0" fontId="16" fillId="4" borderId="123" xfId="0" applyFont="1" applyFill="1" applyBorder="1" applyAlignment="1">
      <alignment vertical="top"/>
    </xf>
    <xf numFmtId="0" fontId="16" fillId="4" borderId="150" xfId="0" applyFont="1" applyFill="1" applyBorder="1" applyAlignment="1">
      <alignment vertical="top"/>
    </xf>
    <xf numFmtId="0" fontId="38" fillId="4" borderId="0" xfId="0" applyFont="1" applyFill="1" applyAlignment="1">
      <alignment horizontal="center" vertical="center"/>
    </xf>
    <xf numFmtId="0" fontId="38" fillId="4" borderId="89" xfId="0" applyFont="1" applyFill="1" applyBorder="1" applyAlignment="1">
      <alignment horizontal="center" vertical="center"/>
    </xf>
    <xf numFmtId="0" fontId="38" fillId="0" borderId="0" xfId="0" applyFont="1" applyAlignment="1">
      <alignment horizontal="center" vertical="center"/>
    </xf>
    <xf numFmtId="0" fontId="29" fillId="4" borderId="145" xfId="0" applyFont="1" applyFill="1" applyBorder="1" applyAlignment="1">
      <alignment vertical="top"/>
    </xf>
    <xf numFmtId="0" fontId="29" fillId="4" borderId="25" xfId="0" applyFont="1" applyFill="1" applyBorder="1" applyAlignment="1">
      <alignment vertical="top"/>
    </xf>
    <xf numFmtId="0" fontId="29" fillId="4" borderId="116" xfId="0" applyFont="1" applyFill="1" applyBorder="1" applyAlignment="1">
      <alignment horizontal="left" vertical="top"/>
    </xf>
    <xf numFmtId="0" fontId="29" fillId="4" borderId="104" xfId="0" applyFont="1" applyFill="1" applyBorder="1" applyAlignment="1">
      <alignment horizontal="left" vertical="top"/>
    </xf>
    <xf numFmtId="0" fontId="16" fillId="4" borderId="143" xfId="0" applyFont="1" applyFill="1" applyBorder="1" applyAlignment="1">
      <alignment vertical="top"/>
    </xf>
    <xf numFmtId="0" fontId="16" fillId="4" borderId="26" xfId="0" applyFont="1" applyFill="1" applyBorder="1" applyAlignment="1">
      <alignment vertical="top"/>
    </xf>
    <xf numFmtId="0" fontId="38" fillId="4" borderId="85" xfId="0" applyFont="1" applyFill="1" applyBorder="1" applyAlignment="1">
      <alignment horizontal="center" vertical="center"/>
    </xf>
    <xf numFmtId="0" fontId="38" fillId="4" borderId="86" xfId="0" applyFont="1" applyFill="1" applyBorder="1" applyAlignment="1">
      <alignment horizontal="center" vertical="center"/>
    </xf>
    <xf numFmtId="0" fontId="10" fillId="4" borderId="101" xfId="0" applyFont="1" applyFill="1" applyBorder="1" applyAlignment="1">
      <alignment vertical="top"/>
    </xf>
    <xf numFmtId="0" fontId="16" fillId="0" borderId="3" xfId="0" applyFont="1" applyBorder="1" applyAlignment="1">
      <alignment vertical="top" wrapText="1"/>
    </xf>
    <xf numFmtId="0" fontId="16" fillId="0" borderId="3" xfId="0" applyFont="1" applyBorder="1" applyAlignment="1">
      <alignment horizontal="left" vertical="top"/>
    </xf>
    <xf numFmtId="0" fontId="10" fillId="0" borderId="0" xfId="0" applyFont="1" applyAlignment="1">
      <alignment vertical="center"/>
    </xf>
    <xf numFmtId="0" fontId="6" fillId="3" borderId="0" xfId="6" applyFont="1" applyFill="1" applyAlignment="1">
      <alignment horizontal="left" vertical="top"/>
    </xf>
    <xf numFmtId="0" fontId="11" fillId="0" borderId="47" xfId="0" applyFont="1" applyBorder="1" applyAlignment="1">
      <alignment horizontal="left" vertical="top"/>
    </xf>
    <xf numFmtId="0" fontId="10" fillId="0" borderId="0" xfId="0" applyFont="1" applyAlignment="1">
      <alignment horizontal="left" vertical="top"/>
    </xf>
    <xf numFmtId="0" fontId="21" fillId="0" borderId="0" xfId="0" applyFont="1" applyAlignment="1">
      <alignment vertical="top" wrapText="1"/>
    </xf>
    <xf numFmtId="0" fontId="6" fillId="2" borderId="0" xfId="5" applyFont="1" applyFill="1" applyAlignment="1">
      <alignment vertical="top"/>
    </xf>
    <xf numFmtId="0" fontId="11" fillId="4" borderId="1" xfId="5" applyFont="1" applyFill="1" applyBorder="1" applyAlignment="1">
      <alignment vertical="top"/>
    </xf>
    <xf numFmtId="0" fontId="11" fillId="4" borderId="0" xfId="5" applyFont="1" applyFill="1" applyAlignment="1">
      <alignment vertical="top"/>
    </xf>
    <xf numFmtId="164" fontId="10" fillId="0" borderId="0" xfId="10" applyNumberFormat="1" applyFont="1" applyFill="1" applyBorder="1" applyAlignment="1">
      <alignment vertical="top"/>
    </xf>
    <xf numFmtId="164" fontId="11" fillId="4" borderId="0" xfId="10" applyNumberFormat="1" applyFont="1" applyFill="1" applyBorder="1" applyAlignment="1">
      <alignment vertical="top"/>
    </xf>
    <xf numFmtId="164" fontId="63" fillId="0" borderId="0" xfId="5" applyNumberFormat="1" applyFont="1" applyAlignment="1">
      <alignment vertical="center" wrapText="1"/>
    </xf>
    <xf numFmtId="0" fontId="6" fillId="3" borderId="0" xfId="5" applyFont="1" applyFill="1" applyAlignment="1">
      <alignment vertical="top"/>
    </xf>
    <xf numFmtId="0" fontId="64" fillId="0" borderId="0" xfId="5" applyFont="1" applyAlignment="1">
      <alignment vertical="top"/>
    </xf>
    <xf numFmtId="0" fontId="7" fillId="0" borderId="0" xfId="5" applyFont="1" applyAlignment="1">
      <alignment horizontal="center" vertical="center" wrapText="1"/>
    </xf>
    <xf numFmtId="0" fontId="49" fillId="4" borderId="1" xfId="5" applyFont="1" applyFill="1" applyBorder="1" applyAlignment="1">
      <alignment vertical="top"/>
    </xf>
    <xf numFmtId="9" fontId="46" fillId="4" borderId="9" xfId="5" applyNumberFormat="1" applyFont="1" applyFill="1" applyBorder="1" applyAlignment="1">
      <alignment vertical="top"/>
    </xf>
    <xf numFmtId="165" fontId="46" fillId="4" borderId="4" xfId="11" applyNumberFormat="1" applyFont="1" applyFill="1" applyBorder="1" applyAlignment="1">
      <alignment vertical="top"/>
    </xf>
    <xf numFmtId="10" fontId="46" fillId="0" borderId="6" xfId="5" applyNumberFormat="1" applyFont="1" applyBorder="1" applyAlignment="1">
      <alignment vertical="top"/>
    </xf>
    <xf numFmtId="10" fontId="46" fillId="0" borderId="57" xfId="5" applyNumberFormat="1" applyFont="1" applyBorder="1" applyAlignment="1">
      <alignment vertical="top"/>
    </xf>
    <xf numFmtId="10" fontId="46" fillId="4" borderId="236" xfId="5" applyNumberFormat="1" applyFont="1" applyFill="1" applyBorder="1" applyAlignment="1">
      <alignment vertical="top"/>
    </xf>
    <xf numFmtId="10" fontId="46" fillId="4" borderId="237" xfId="5" applyNumberFormat="1" applyFont="1" applyFill="1" applyBorder="1" applyAlignment="1">
      <alignment vertical="top"/>
    </xf>
    <xf numFmtId="165" fontId="29" fillId="4" borderId="1" xfId="5" applyNumberFormat="1" applyFont="1" applyFill="1" applyBorder="1" applyAlignment="1">
      <alignment vertical="top"/>
    </xf>
    <xf numFmtId="165" fontId="46" fillId="4" borderId="1" xfId="5" applyNumberFormat="1" applyFont="1" applyFill="1" applyBorder="1" applyAlignment="1">
      <alignment vertical="top"/>
    </xf>
    <xf numFmtId="10" fontId="46" fillId="0" borderId="245" xfId="5" applyNumberFormat="1" applyFont="1" applyBorder="1" applyAlignment="1">
      <alignment vertical="top"/>
    </xf>
    <xf numFmtId="165" fontId="29" fillId="0" borderId="0" xfId="5" applyNumberFormat="1" applyFont="1" applyAlignment="1">
      <alignment vertical="top"/>
    </xf>
    <xf numFmtId="0" fontId="18" fillId="0" borderId="0" xfId="5" applyFont="1" applyAlignment="1" applyProtection="1">
      <alignment horizontal="left" vertical="top"/>
      <protection locked="0"/>
    </xf>
    <xf numFmtId="0" fontId="10" fillId="0" borderId="0" xfId="5" applyFont="1" applyAlignment="1">
      <alignment vertical="top" wrapText="1"/>
    </xf>
    <xf numFmtId="0" fontId="18" fillId="0" borderId="0" xfId="5" applyFont="1" applyAlignment="1" applyProtection="1">
      <alignment vertical="top"/>
      <protection locked="0"/>
    </xf>
    <xf numFmtId="0" fontId="10" fillId="0" borderId="0" xfId="5" applyFont="1" applyAlignment="1" applyProtection="1">
      <alignment vertical="top" wrapText="1"/>
      <protection locked="0"/>
    </xf>
    <xf numFmtId="0" fontId="18" fillId="0" borderId="0" xfId="5" applyFont="1" applyAlignment="1" applyProtection="1">
      <alignment vertical="top" wrapText="1"/>
      <protection locked="0"/>
    </xf>
    <xf numFmtId="0" fontId="10" fillId="0" borderId="0" xfId="5" applyFont="1" applyAlignment="1">
      <alignment vertical="top"/>
    </xf>
    <xf numFmtId="0" fontId="6" fillId="0" borderId="0" xfId="5" applyFont="1" applyAlignment="1">
      <alignment vertical="top"/>
    </xf>
    <xf numFmtId="0" fontId="22" fillId="0" borderId="0" xfId="5" applyFont="1" applyAlignment="1">
      <alignment horizontal="left" vertical="top" wrapText="1"/>
    </xf>
    <xf numFmtId="0" fontId="46" fillId="0" borderId="64" xfId="0" applyFont="1" applyBorder="1" applyAlignment="1">
      <alignment vertical="top"/>
    </xf>
    <xf numFmtId="0" fontId="46" fillId="0" borderId="34" xfId="0" applyFont="1" applyBorder="1" applyAlignment="1">
      <alignment vertical="top"/>
    </xf>
    <xf numFmtId="0" fontId="46" fillId="0" borderId="64" xfId="0" applyFont="1" applyBorder="1" applyAlignment="1">
      <alignment horizontal="left" vertical="top"/>
    </xf>
    <xf numFmtId="0" fontId="46" fillId="0" borderId="34" xfId="0" applyFont="1" applyBorder="1" applyAlignment="1">
      <alignment horizontal="left" vertical="top"/>
    </xf>
    <xf numFmtId="0" fontId="33" fillId="0" borderId="0" xfId="0" applyFont="1" applyAlignment="1">
      <alignment horizontal="center"/>
    </xf>
    <xf numFmtId="0" fontId="11" fillId="0" borderId="13" xfId="0" applyFont="1" applyBorder="1" applyAlignment="1">
      <alignment horizontal="center" vertical="top"/>
    </xf>
    <xf numFmtId="0" fontId="11" fillId="0" borderId="0" xfId="0" applyFont="1" applyAlignment="1">
      <alignment horizontal="center" vertical="top"/>
    </xf>
    <xf numFmtId="0" fontId="11" fillId="0" borderId="68" xfId="0" applyFont="1" applyBorder="1" applyAlignment="1">
      <alignment horizontal="center" vertical="top"/>
    </xf>
    <xf numFmtId="0" fontId="11" fillId="0" borderId="70" xfId="0" applyFont="1" applyBorder="1" applyAlignment="1">
      <alignment horizontal="center" vertical="top"/>
    </xf>
    <xf numFmtId="0" fontId="11" fillId="0" borderId="48" xfId="0" applyFont="1" applyBorder="1" applyAlignment="1">
      <alignment horizontal="center" vertical="top"/>
    </xf>
    <xf numFmtId="0" fontId="11" fillId="0" borderId="45" xfId="0" applyFont="1" applyBorder="1" applyAlignment="1">
      <alignment horizontal="center" vertical="top"/>
    </xf>
    <xf numFmtId="0" fontId="25" fillId="0" borderId="48" xfId="0" applyFont="1" applyBorder="1" applyAlignment="1">
      <alignment horizontal="center" vertical="top"/>
    </xf>
    <xf numFmtId="0" fontId="11" fillId="0" borderId="47" xfId="0" applyFont="1" applyBorder="1" applyAlignment="1">
      <alignment horizontal="center" vertical="top"/>
    </xf>
    <xf numFmtId="49" fontId="7" fillId="4" borderId="90" xfId="0" applyNumberFormat="1" applyFont="1" applyFill="1" applyBorder="1" applyAlignment="1">
      <alignment horizontal="left" vertical="top"/>
    </xf>
    <xf numFmtId="49" fontId="7" fillId="4" borderId="0" xfId="0" applyNumberFormat="1" applyFont="1" applyFill="1" applyAlignment="1">
      <alignment horizontal="left" vertical="top"/>
    </xf>
    <xf numFmtId="0" fontId="7" fillId="4" borderId="0" xfId="0" applyFont="1" applyFill="1" applyAlignment="1">
      <alignment horizontal="right" vertical="top"/>
    </xf>
    <xf numFmtId="0" fontId="16" fillId="0" borderId="89" xfId="0" applyFont="1" applyBorder="1" applyAlignment="1" applyProtection="1">
      <alignment vertical="top" wrapText="1"/>
      <protection locked="0"/>
    </xf>
    <xf numFmtId="0" fontId="6" fillId="2" borderId="0" xfId="0" applyFont="1" applyFill="1" applyAlignment="1">
      <alignment vertical="top"/>
    </xf>
    <xf numFmtId="0" fontId="10" fillId="0" borderId="0" xfId="6" applyFont="1" applyAlignment="1">
      <alignment vertical="top"/>
    </xf>
    <xf numFmtId="0" fontId="62" fillId="0" borderId="0" xfId="6" applyFont="1" applyAlignment="1">
      <alignment vertical="top" wrapText="1"/>
    </xf>
    <xf numFmtId="0" fontId="7" fillId="0" borderId="0" xfId="5" applyFont="1" applyAlignment="1">
      <alignment horizontal="left" vertical="top" wrapText="1"/>
    </xf>
    <xf numFmtId="0" fontId="11" fillId="0" borderId="48" xfId="0" applyFont="1" applyBorder="1" applyAlignment="1">
      <alignment horizontal="left" vertical="top"/>
    </xf>
    <xf numFmtId="0" fontId="11" fillId="0" borderId="0" xfId="0" applyFont="1" applyAlignment="1">
      <alignment horizontal="left" vertical="top"/>
    </xf>
    <xf numFmtId="0" fontId="49" fillId="0" borderId="0" xfId="0" applyFont="1" applyAlignment="1">
      <alignment horizontal="left" vertical="top" wrapText="1"/>
    </xf>
    <xf numFmtId="0" fontId="11" fillId="0" borderId="0" xfId="0" applyFont="1" applyAlignment="1">
      <alignment vertical="top" wrapText="1"/>
    </xf>
    <xf numFmtId="0" fontId="48" fillId="0" borderId="49" xfId="0" applyFont="1" applyBorder="1" applyAlignment="1">
      <alignment horizontal="left" vertical="top"/>
    </xf>
    <xf numFmtId="0" fontId="48" fillId="0" borderId="50" xfId="0" applyFont="1" applyBorder="1" applyAlignment="1">
      <alignment horizontal="left" vertical="top"/>
    </xf>
    <xf numFmtId="0" fontId="48" fillId="0" borderId="61" xfId="0" applyFont="1" applyBorder="1" applyAlignment="1">
      <alignment horizontal="left" vertical="top"/>
    </xf>
    <xf numFmtId="0" fontId="8" fillId="2" borderId="0" xfId="0" applyFont="1" applyFill="1" applyAlignment="1">
      <alignment vertical="top"/>
    </xf>
    <xf numFmtId="0" fontId="10" fillId="4" borderId="133" xfId="0" applyFont="1" applyFill="1" applyBorder="1" applyAlignment="1">
      <alignment horizontal="left" vertical="top"/>
    </xf>
    <xf numFmtId="0" fontId="10" fillId="4" borderId="133" xfId="0" applyFont="1" applyFill="1" applyBorder="1" applyAlignment="1">
      <alignment vertical="top"/>
    </xf>
    <xf numFmtId="0" fontId="10" fillId="4" borderId="134" xfId="0" applyFont="1" applyFill="1" applyBorder="1" applyAlignment="1">
      <alignment vertical="top"/>
    </xf>
    <xf numFmtId="0" fontId="16" fillId="0" borderId="136" xfId="0" applyFont="1" applyBorder="1" applyAlignment="1" applyProtection="1">
      <alignment vertical="top"/>
      <protection locked="0"/>
    </xf>
    <xf numFmtId="0" fontId="16" fillId="0" borderId="139" xfId="0" applyFont="1" applyBorder="1" applyAlignment="1" applyProtection="1">
      <alignment vertical="top"/>
      <protection locked="0"/>
    </xf>
    <xf numFmtId="0" fontId="71" fillId="0" borderId="0" xfId="0" applyFont="1" applyAlignment="1">
      <alignment vertical="top"/>
    </xf>
    <xf numFmtId="0" fontId="11" fillId="0" borderId="0" xfId="0" applyFont="1" applyAlignment="1">
      <alignment vertical="top"/>
    </xf>
    <xf numFmtId="0" fontId="58" fillId="0" borderId="0" xfId="0" applyFont="1" applyAlignment="1">
      <alignment horizontal="left"/>
    </xf>
    <xf numFmtId="0" fontId="7" fillId="9" borderId="0" xfId="0" applyFont="1" applyFill="1" applyAlignment="1">
      <alignment vertical="top"/>
    </xf>
    <xf numFmtId="0" fontId="10" fillId="0" borderId="86" xfId="0" applyFont="1" applyBorder="1" applyAlignment="1">
      <alignment vertical="top"/>
    </xf>
    <xf numFmtId="49" fontId="6" fillId="2" borderId="0" xfId="0" applyNumberFormat="1" applyFont="1" applyFill="1" applyAlignment="1">
      <alignment horizontal="center" vertical="center" textRotation="90" wrapText="1"/>
    </xf>
    <xf numFmtId="0" fontId="8" fillId="2" borderId="89" xfId="0" applyFont="1" applyFill="1" applyBorder="1" applyAlignment="1">
      <alignment vertical="top"/>
    </xf>
    <xf numFmtId="0" fontId="13" fillId="2" borderId="5" xfId="0" applyFont="1" applyFill="1" applyBorder="1" applyAlignment="1">
      <alignment vertical="top"/>
    </xf>
    <xf numFmtId="0" fontId="14" fillId="2" borderId="0" xfId="0" applyFont="1" applyFill="1" applyAlignment="1">
      <alignment vertical="top"/>
    </xf>
    <xf numFmtId="0" fontId="12" fillId="4" borderId="0" xfId="0" applyFont="1" applyFill="1" applyAlignment="1">
      <alignment vertical="top"/>
    </xf>
    <xf numFmtId="0" fontId="18" fillId="0" borderId="15" xfId="0" applyFont="1" applyBorder="1" applyAlignment="1">
      <alignment horizontal="center" vertical="top"/>
    </xf>
    <xf numFmtId="0" fontId="12" fillId="4" borderId="3" xfId="0" applyFont="1" applyFill="1" applyBorder="1" applyAlignment="1">
      <alignment vertical="top"/>
    </xf>
    <xf numFmtId="0" fontId="18" fillId="4" borderId="0" xfId="0" applyFont="1" applyFill="1" applyAlignment="1">
      <alignment vertical="top"/>
    </xf>
    <xf numFmtId="0" fontId="7" fillId="0" borderId="210" xfId="0" applyFont="1" applyBorder="1" applyAlignment="1" applyProtection="1">
      <alignment vertical="top"/>
      <protection locked="0"/>
    </xf>
    <xf numFmtId="0" fontId="7" fillId="0" borderId="18" xfId="0" applyFont="1" applyBorder="1" applyAlignment="1">
      <alignment vertical="top"/>
    </xf>
    <xf numFmtId="0" fontId="7" fillId="0" borderId="15" xfId="0" applyFont="1" applyBorder="1" applyAlignment="1">
      <alignment vertical="top"/>
    </xf>
    <xf numFmtId="0" fontId="7" fillId="0" borderId="131" xfId="0" applyFont="1" applyBorder="1" applyAlignment="1" applyProtection="1">
      <alignment vertical="top"/>
      <protection locked="0"/>
    </xf>
    <xf numFmtId="0" fontId="11" fillId="0" borderId="30" xfId="0" applyFont="1" applyBorder="1" applyAlignment="1">
      <alignment vertical="top" wrapText="1"/>
    </xf>
    <xf numFmtId="0" fontId="7" fillId="0" borderId="211" xfId="0" applyFont="1" applyBorder="1" applyAlignment="1" applyProtection="1">
      <alignment vertical="top"/>
      <protection locked="0"/>
    </xf>
    <xf numFmtId="0" fontId="18" fillId="0" borderId="15" xfId="0" applyFont="1" applyBorder="1" applyAlignment="1">
      <alignment vertical="top"/>
    </xf>
    <xf numFmtId="49" fontId="11" fillId="3" borderId="0" xfId="0" applyNumberFormat="1" applyFont="1" applyFill="1" applyAlignment="1">
      <alignment vertical="center" textRotation="90" wrapText="1"/>
    </xf>
    <xf numFmtId="0" fontId="18" fillId="0" borderId="210" xfId="0" applyFont="1" applyBorder="1" applyAlignment="1" applyProtection="1">
      <alignment vertical="top"/>
      <protection locked="0"/>
    </xf>
    <xf numFmtId="0" fontId="18" fillId="0" borderId="211" xfId="0" applyFont="1" applyBorder="1" applyAlignment="1" applyProtection="1">
      <alignment vertical="top"/>
      <protection locked="0"/>
    </xf>
    <xf numFmtId="0" fontId="10" fillId="0" borderId="30" xfId="0" applyFont="1" applyBorder="1" applyAlignment="1">
      <alignment horizontal="left" vertical="top" wrapText="1"/>
    </xf>
    <xf numFmtId="0" fontId="11" fillId="4" borderId="1" xfId="5" applyFont="1" applyFill="1" applyBorder="1" applyAlignment="1">
      <alignment horizontal="left" vertical="top"/>
    </xf>
    <xf numFmtId="0" fontId="11" fillId="4" borderId="2" xfId="5" applyFont="1" applyFill="1" applyBorder="1" applyAlignment="1">
      <alignment horizontal="left" vertical="top"/>
    </xf>
    <xf numFmtId="0" fontId="6" fillId="3" borderId="2" xfId="6" applyFont="1" applyFill="1" applyBorder="1" applyAlignment="1">
      <alignment horizontal="left" vertical="top"/>
    </xf>
    <xf numFmtId="164" fontId="11" fillId="4" borderId="1" xfId="10" applyNumberFormat="1" applyFont="1" applyFill="1" applyBorder="1" applyAlignment="1">
      <alignment vertical="top"/>
    </xf>
    <xf numFmtId="164" fontId="11" fillId="4" borderId="2" xfId="10" applyNumberFormat="1" applyFont="1" applyFill="1" applyBorder="1" applyAlignment="1">
      <alignment vertical="top"/>
    </xf>
    <xf numFmtId="0" fontId="6" fillId="3" borderId="0" xfId="6" applyFont="1" applyFill="1" applyAlignment="1">
      <alignment horizontal="center" vertical="top"/>
    </xf>
    <xf numFmtId="164" fontId="10" fillId="0" borderId="1" xfId="10" applyNumberFormat="1" applyFont="1" applyFill="1" applyBorder="1" applyAlignment="1">
      <alignment vertical="top"/>
    </xf>
    <xf numFmtId="164" fontId="10" fillId="0" borderId="2" xfId="10" applyNumberFormat="1" applyFont="1" applyFill="1" applyBorder="1" applyAlignment="1">
      <alignment vertical="top"/>
    </xf>
    <xf numFmtId="164" fontId="11" fillId="0" borderId="0" xfId="10" applyNumberFormat="1" applyFont="1" applyFill="1" applyBorder="1" applyAlignment="1">
      <alignment vertical="top"/>
    </xf>
    <xf numFmtId="164" fontId="11" fillId="0" borderId="1" xfId="10" applyNumberFormat="1" applyFont="1" applyFill="1" applyBorder="1" applyAlignment="1">
      <alignment vertical="top"/>
    </xf>
    <xf numFmtId="164" fontId="11" fillId="0" borderId="2" xfId="10" applyNumberFormat="1" applyFont="1" applyFill="1" applyBorder="1" applyAlignment="1">
      <alignment vertical="top"/>
    </xf>
    <xf numFmtId="10" fontId="46" fillId="4" borderId="6" xfId="5" applyNumberFormat="1" applyFont="1" applyFill="1" applyBorder="1" applyAlignment="1">
      <alignment vertical="top"/>
    </xf>
    <xf numFmtId="0" fontId="48" fillId="0" borderId="0" xfId="0" applyFont="1" applyAlignment="1">
      <alignment horizontal="left" vertical="top"/>
    </xf>
    <xf numFmtId="0" fontId="74" fillId="0" borderId="48" xfId="0" applyFont="1" applyBorder="1" applyAlignment="1">
      <alignment horizontal="center" vertical="top"/>
    </xf>
    <xf numFmtId="0" fontId="49" fillId="0" borderId="48" xfId="0" applyFont="1" applyBorder="1" applyAlignment="1">
      <alignment horizontal="center" vertical="top"/>
    </xf>
    <xf numFmtId="0" fontId="46" fillId="0" borderId="43" xfId="0" applyFont="1" applyBorder="1" applyAlignment="1">
      <alignment vertical="top"/>
    </xf>
    <xf numFmtId="0" fontId="46" fillId="0" borderId="47" xfId="0" applyFont="1" applyBorder="1" applyAlignment="1">
      <alignment vertical="top"/>
    </xf>
    <xf numFmtId="0" fontId="48" fillId="0" borderId="48" xfId="0" applyFont="1" applyBorder="1" applyAlignment="1">
      <alignment horizontal="left" vertical="top"/>
    </xf>
    <xf numFmtId="0" fontId="46" fillId="0" borderId="43" xfId="0" applyFont="1" applyBorder="1" applyAlignment="1">
      <alignment horizontal="left" vertical="top"/>
    </xf>
    <xf numFmtId="0" fontId="48" fillId="0" borderId="64" xfId="0" applyFont="1" applyBorder="1" applyAlignment="1">
      <alignment horizontal="left" vertical="top"/>
    </xf>
    <xf numFmtId="0" fontId="30" fillId="0" borderId="13" xfId="0" applyFont="1" applyBorder="1" applyAlignment="1">
      <alignment horizontal="left" vertical="top"/>
    </xf>
    <xf numFmtId="0" fontId="48" fillId="0" borderId="34" xfId="0" applyFont="1" applyBorder="1" applyAlignment="1">
      <alignment horizontal="left" vertical="top"/>
    </xf>
    <xf numFmtId="0" fontId="48" fillId="0" borderId="72" xfId="0" applyFont="1" applyBorder="1" applyAlignment="1">
      <alignment horizontal="left" vertical="top"/>
    </xf>
    <xf numFmtId="0" fontId="11" fillId="0" borderId="269" xfId="0" applyFont="1" applyBorder="1" applyAlignment="1">
      <alignment horizontal="center" vertical="top"/>
    </xf>
    <xf numFmtId="0" fontId="10" fillId="0" borderId="68" xfId="0" applyFont="1" applyBorder="1" applyAlignment="1">
      <alignment vertical="top"/>
    </xf>
    <xf numFmtId="0" fontId="76" fillId="0" borderId="0" xfId="0" applyFont="1" applyAlignment="1">
      <alignment vertical="top"/>
    </xf>
    <xf numFmtId="0" fontId="76" fillId="0" borderId="0" xfId="0" applyFont="1" applyAlignment="1">
      <alignment horizontal="center" vertical="top"/>
    </xf>
    <xf numFmtId="0" fontId="74" fillId="3" borderId="0" xfId="0" applyFont="1" applyFill="1" applyAlignment="1">
      <alignment vertical="top"/>
    </xf>
    <xf numFmtId="0" fontId="1" fillId="0" borderId="0" xfId="5" applyFont="1" applyAlignment="1">
      <alignment vertical="top"/>
    </xf>
    <xf numFmtId="0" fontId="11" fillId="3" borderId="0" xfId="0" applyFont="1" applyFill="1" applyAlignment="1">
      <alignment vertical="top"/>
    </xf>
    <xf numFmtId="49" fontId="6" fillId="2" borderId="0" xfId="0" applyNumberFormat="1" applyFont="1" applyFill="1" applyAlignment="1">
      <alignment horizontal="center" vertical="center" textRotation="90" wrapText="1"/>
    </xf>
    <xf numFmtId="0" fontId="8" fillId="2" borderId="0" xfId="0" applyFont="1" applyFill="1" applyAlignment="1">
      <alignment vertical="top"/>
    </xf>
    <xf numFmtId="171" fontId="7" fillId="0" borderId="85" xfId="0" applyNumberFormat="1" applyFont="1" applyBorder="1" applyAlignment="1" applyProtection="1">
      <alignment horizontal="center" vertical="top"/>
      <protection locked="0"/>
    </xf>
    <xf numFmtId="171" fontId="7" fillId="0" borderId="86" xfId="0" applyNumberFormat="1" applyFont="1" applyBorder="1" applyAlignment="1" applyProtection="1">
      <alignment horizontal="center" vertical="top"/>
      <protection locked="0"/>
    </xf>
    <xf numFmtId="171" fontId="7" fillId="0" borderId="87" xfId="0" applyNumberFormat="1" applyFont="1" applyBorder="1" applyAlignment="1" applyProtection="1">
      <alignment horizontal="center" vertical="top"/>
      <protection locked="0"/>
    </xf>
    <xf numFmtId="166" fontId="49" fillId="0" borderId="5" xfId="8" applyNumberFormat="1" applyFont="1" applyBorder="1" applyAlignment="1">
      <alignment horizontal="left" vertical="top"/>
    </xf>
    <xf numFmtId="0" fontId="6" fillId="2" borderId="0" xfId="0" applyFont="1" applyFill="1" applyAlignment="1">
      <alignment vertical="top"/>
    </xf>
    <xf numFmtId="0" fontId="6" fillId="0" borderId="0" xfId="0" applyFont="1" applyAlignment="1">
      <alignment vertical="top"/>
    </xf>
    <xf numFmtId="0" fontId="6" fillId="3" borderId="0" xfId="0" applyFont="1" applyFill="1" applyAlignment="1">
      <alignment vertical="top"/>
    </xf>
    <xf numFmtId="0" fontId="6" fillId="2" borderId="0" xfId="8" applyFont="1" applyFill="1" applyAlignment="1">
      <alignment vertical="top"/>
    </xf>
    <xf numFmtId="0" fontId="39" fillId="0" borderId="0" xfId="8" applyFont="1" applyAlignment="1">
      <alignment horizontal="left" vertical="top" wrapText="1"/>
    </xf>
    <xf numFmtId="0" fontId="58" fillId="0" borderId="0" xfId="0" applyFont="1" applyAlignment="1">
      <alignment horizontal="left"/>
    </xf>
    <xf numFmtId="0" fontId="73" fillId="3" borderId="0" xfId="0" applyFont="1" applyFill="1" applyAlignment="1">
      <alignment vertical="center"/>
    </xf>
    <xf numFmtId="0" fontId="6" fillId="2" borderId="3" xfId="0" applyFont="1" applyFill="1" applyBorder="1" applyAlignment="1">
      <alignment vertical="top"/>
    </xf>
    <xf numFmtId="49" fontId="7" fillId="5" borderId="78" xfId="0" applyNumberFormat="1" applyFont="1" applyFill="1" applyBorder="1" applyAlignment="1" applyProtection="1">
      <alignment horizontal="left" vertical="top"/>
      <protection locked="0"/>
    </xf>
    <xf numFmtId="49" fontId="7" fillId="5" borderId="79" xfId="0" applyNumberFormat="1" applyFont="1" applyFill="1" applyBorder="1" applyAlignment="1" applyProtection="1">
      <alignment horizontal="left" vertical="top"/>
      <protection locked="0"/>
    </xf>
    <xf numFmtId="49" fontId="7" fillId="5" borderId="80" xfId="0" applyNumberFormat="1" applyFont="1" applyFill="1" applyBorder="1" applyAlignment="1" applyProtection="1">
      <alignment horizontal="left" vertical="top"/>
      <protection locked="0"/>
    </xf>
    <xf numFmtId="0" fontId="8" fillId="2" borderId="0" xfId="0" applyFont="1" applyFill="1" applyAlignment="1">
      <alignment vertical="top" wrapText="1"/>
    </xf>
    <xf numFmtId="0" fontId="9" fillId="2" borderId="0" xfId="0" applyFont="1" applyFill="1" applyAlignment="1">
      <alignment vertical="top"/>
    </xf>
    <xf numFmtId="0" fontId="9" fillId="9" borderId="0" xfId="0" applyFont="1" applyFill="1" applyAlignment="1">
      <alignment vertical="top"/>
    </xf>
    <xf numFmtId="0" fontId="6" fillId="2" borderId="0" xfId="0" applyFont="1" applyFill="1" applyAlignment="1">
      <alignment horizontal="center" vertical="top"/>
    </xf>
    <xf numFmtId="0" fontId="6" fillId="2" borderId="89" xfId="0" applyFont="1" applyFill="1" applyBorder="1" applyAlignment="1">
      <alignment horizontal="center" vertical="top"/>
    </xf>
    <xf numFmtId="0" fontId="7" fillId="0" borderId="85" xfId="0" applyFont="1" applyBorder="1" applyAlignment="1" applyProtection="1">
      <alignment vertical="top"/>
      <protection locked="0"/>
    </xf>
    <xf numFmtId="0" fontId="7" fillId="0" borderId="87" xfId="0" applyFont="1" applyBorder="1" applyAlignment="1" applyProtection="1">
      <alignment vertical="top"/>
      <protection locked="0"/>
    </xf>
    <xf numFmtId="0" fontId="8" fillId="2" borderId="0" xfId="0" applyFont="1" applyFill="1" applyAlignment="1">
      <alignment horizontal="right" vertical="top"/>
    </xf>
    <xf numFmtId="166" fontId="12" fillId="0" borderId="5" xfId="8" applyNumberFormat="1" applyFont="1" applyBorder="1" applyAlignment="1">
      <alignment vertical="top"/>
    </xf>
    <xf numFmtId="49" fontId="14" fillId="9" borderId="0" xfId="0" applyNumberFormat="1" applyFont="1" applyFill="1" applyAlignment="1">
      <alignment horizontal="right" vertical="top"/>
    </xf>
    <xf numFmtId="0" fontId="10" fillId="0" borderId="123" xfId="0" applyFont="1" applyBorder="1" applyAlignment="1" applyProtection="1">
      <alignment horizontal="center" vertical="top"/>
      <protection locked="0"/>
    </xf>
    <xf numFmtId="0" fontId="10" fillId="0" borderId="124" xfId="0" applyFont="1" applyBorder="1" applyAlignment="1" applyProtection="1">
      <alignment horizontal="center" vertical="top"/>
      <protection locked="0"/>
    </xf>
    <xf numFmtId="0" fontId="10" fillId="0" borderId="125" xfId="0" applyFont="1" applyBorder="1" applyAlignment="1" applyProtection="1">
      <alignment horizontal="center" vertical="top"/>
      <protection locked="0"/>
    </xf>
    <xf numFmtId="166" fontId="46" fillId="0" borderId="5" xfId="8" applyNumberFormat="1" applyFont="1" applyBorder="1" applyAlignment="1">
      <alignment horizontal="left" vertical="top"/>
    </xf>
    <xf numFmtId="166" fontId="15" fillId="0" borderId="5" xfId="8" applyNumberFormat="1" applyFont="1" applyBorder="1" applyAlignment="1">
      <alignment vertical="top"/>
    </xf>
    <xf numFmtId="49" fontId="30" fillId="0" borderId="118" xfId="0" applyNumberFormat="1" applyFont="1" applyBorder="1" applyAlignment="1" applyProtection="1">
      <alignment horizontal="center" vertical="top"/>
      <protection locked="0"/>
    </xf>
    <xf numFmtId="0" fontId="30" fillId="0" borderId="119" xfId="0" applyFont="1" applyBorder="1" applyAlignment="1" applyProtection="1">
      <alignment horizontal="center" vertical="top"/>
      <protection locked="0"/>
    </xf>
    <xf numFmtId="0" fontId="30" fillId="0" borderId="147" xfId="0" applyFont="1" applyBorder="1" applyAlignment="1" applyProtection="1">
      <alignment horizontal="center" vertical="top"/>
      <protection locked="0"/>
    </xf>
    <xf numFmtId="0" fontId="7" fillId="9" borderId="0" xfId="0" applyFont="1" applyFill="1" applyAlignment="1">
      <alignment vertical="top"/>
    </xf>
    <xf numFmtId="49" fontId="7" fillId="0" borderId="128" xfId="0" applyNumberFormat="1" applyFont="1" applyBorder="1" applyAlignment="1" applyProtection="1">
      <alignment vertical="top"/>
      <protection locked="0"/>
    </xf>
    <xf numFmtId="0" fontId="7" fillId="0" borderId="129" xfId="0" applyFont="1" applyBorder="1" applyAlignment="1" applyProtection="1">
      <alignment vertical="top"/>
      <protection locked="0"/>
    </xf>
    <xf numFmtId="0" fontId="7" fillId="0" borderId="122" xfId="0" applyFont="1" applyBorder="1" applyAlignment="1" applyProtection="1">
      <alignment vertical="top"/>
      <protection locked="0"/>
    </xf>
    <xf numFmtId="0" fontId="12" fillId="4" borderId="3" xfId="0" applyFont="1" applyFill="1" applyBorder="1" applyAlignment="1">
      <alignment horizontal="center" vertical="top"/>
    </xf>
    <xf numFmtId="0" fontId="16" fillId="0" borderId="78" xfId="0" applyFont="1" applyBorder="1" applyAlignment="1" applyProtection="1">
      <alignment vertical="top"/>
      <protection locked="0"/>
    </xf>
    <xf numFmtId="0" fontId="16" fillId="0" borderId="79" xfId="0" applyFont="1" applyBorder="1" applyAlignment="1" applyProtection="1">
      <alignment vertical="top"/>
      <protection locked="0"/>
    </xf>
    <xf numFmtId="0" fontId="16" fillId="0" borderId="80" xfId="0" applyFont="1" applyBorder="1" applyAlignment="1" applyProtection="1">
      <alignment vertical="top"/>
      <protection locked="0"/>
    </xf>
    <xf numFmtId="0" fontId="10" fillId="0" borderId="22" xfId="0" applyFont="1" applyBorder="1" applyAlignment="1">
      <alignment horizontal="left" vertical="top"/>
    </xf>
    <xf numFmtId="0" fontId="10" fillId="0" borderId="23" xfId="0" applyFont="1" applyBorder="1" applyAlignment="1">
      <alignment horizontal="left" vertical="top"/>
    </xf>
    <xf numFmtId="0" fontId="10" fillId="0" borderId="24" xfId="0" applyFont="1" applyBorder="1" applyAlignment="1">
      <alignment horizontal="left" vertical="top"/>
    </xf>
    <xf numFmtId="0" fontId="10" fillId="0" borderId="0" xfId="0" applyFont="1" applyAlignment="1">
      <alignment vertical="top" wrapText="1"/>
    </xf>
    <xf numFmtId="0" fontId="10" fillId="0" borderId="30" xfId="0" applyFont="1" applyBorder="1" applyAlignment="1">
      <alignment vertical="top" wrapText="1"/>
    </xf>
    <xf numFmtId="0" fontId="10" fillId="0" borderId="78" xfId="0" applyFont="1" applyBorder="1" applyAlignment="1">
      <alignment vertical="top"/>
    </xf>
    <xf numFmtId="0" fontId="10" fillId="0" borderId="79" xfId="0" applyFont="1" applyBorder="1" applyAlignment="1">
      <alignment vertical="top"/>
    </xf>
    <xf numFmtId="0" fontId="10" fillId="0" borderId="80" xfId="0" applyFont="1" applyBorder="1" applyAlignment="1">
      <alignment vertical="top"/>
    </xf>
    <xf numFmtId="0" fontId="10" fillId="0" borderId="83" xfId="0" applyFont="1" applyBorder="1" applyAlignment="1">
      <alignment vertical="top"/>
    </xf>
    <xf numFmtId="0" fontId="12" fillId="4" borderId="5" xfId="0" applyFont="1" applyFill="1" applyBorder="1" applyAlignment="1">
      <alignment horizontal="right" vertical="top"/>
    </xf>
    <xf numFmtId="0" fontId="12" fillId="4" borderId="76" xfId="0" applyFont="1" applyFill="1" applyBorder="1" applyAlignment="1">
      <alignment horizontal="right" vertical="top"/>
    </xf>
    <xf numFmtId="0" fontId="10" fillId="0" borderId="84" xfId="0" applyFont="1" applyBorder="1" applyAlignment="1">
      <alignment vertical="top"/>
    </xf>
    <xf numFmtId="0" fontId="7" fillId="0" borderId="11" xfId="0" applyFont="1" applyBorder="1" applyAlignment="1">
      <alignment vertical="top"/>
    </xf>
    <xf numFmtId="0" fontId="7" fillId="0" borderId="249" xfId="0" applyFont="1" applyBorder="1" applyAlignment="1">
      <alignment vertical="top"/>
    </xf>
    <xf numFmtId="164" fontId="18" fillId="0" borderId="16" xfId="1" applyNumberFormat="1" applyFont="1" applyBorder="1" applyAlignment="1" applyProtection="1">
      <alignment vertical="top"/>
    </xf>
    <xf numFmtId="164" fontId="18" fillId="0" borderId="18" xfId="1" applyNumberFormat="1" applyFont="1" applyBorder="1" applyAlignment="1" applyProtection="1">
      <alignment vertical="top"/>
    </xf>
    <xf numFmtId="0" fontId="7" fillId="0" borderId="250" xfId="0" applyFont="1" applyBorder="1" applyAlignment="1">
      <alignment vertical="top"/>
    </xf>
    <xf numFmtId="0" fontId="7" fillId="0" borderId="31" xfId="0" applyFont="1" applyBorder="1" applyAlignment="1">
      <alignment vertical="top"/>
    </xf>
    <xf numFmtId="0" fontId="7" fillId="0" borderId="75" xfId="0" applyFont="1" applyBorder="1" applyAlignment="1">
      <alignment vertical="top"/>
    </xf>
    <xf numFmtId="0" fontId="12" fillId="4" borderId="0" xfId="0" applyFont="1" applyFill="1" applyAlignment="1">
      <alignment vertical="top"/>
    </xf>
    <xf numFmtId="166" fontId="15" fillId="0" borderId="5" xfId="8" applyNumberFormat="1" applyFont="1" applyBorder="1" applyAlignment="1">
      <alignment horizontal="left" vertical="top"/>
    </xf>
    <xf numFmtId="166" fontId="49" fillId="0" borderId="14" xfId="8" applyNumberFormat="1" applyFont="1" applyBorder="1" applyAlignment="1">
      <alignment horizontal="left" vertical="top"/>
    </xf>
    <xf numFmtId="166" fontId="12" fillId="0" borderId="14" xfId="8" applyNumberFormat="1" applyFont="1" applyBorder="1" applyAlignment="1">
      <alignment vertical="top"/>
    </xf>
    <xf numFmtId="0" fontId="10" fillId="0" borderId="16" xfId="0" applyFont="1" applyBorder="1" applyAlignment="1">
      <alignment vertical="top"/>
    </xf>
    <xf numFmtId="0" fontId="10" fillId="0" borderId="17" xfId="0" applyFont="1" applyBorder="1" applyAlignment="1">
      <alignment vertical="top"/>
    </xf>
    <xf numFmtId="0" fontId="10" fillId="0" borderId="18" xfId="0" applyFont="1" applyBorder="1" applyAlignment="1">
      <alignment vertical="top"/>
    </xf>
    <xf numFmtId="0" fontId="11" fillId="0" borderId="29" xfId="0" applyFont="1" applyBorder="1" applyAlignment="1">
      <alignment horizontal="left" vertical="top" wrapText="1"/>
    </xf>
    <xf numFmtId="0" fontId="11"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0" fontId="15" fillId="0" borderId="0" xfId="0" applyFont="1" applyAlignment="1">
      <alignment horizontal="right" vertical="top"/>
    </xf>
    <xf numFmtId="0" fontId="15" fillId="0" borderId="5" xfId="0" applyFont="1" applyBorder="1" applyAlignment="1">
      <alignment vertical="top"/>
    </xf>
    <xf numFmtId="0" fontId="15" fillId="0" borderId="5" xfId="0" applyFont="1" applyBorder="1" applyAlignment="1">
      <alignment horizontal="left" vertical="top"/>
    </xf>
    <xf numFmtId="0" fontId="10" fillId="0" borderId="0" xfId="0" applyFont="1" applyAlignment="1">
      <alignment horizontal="center" vertical="top" wrapText="1"/>
    </xf>
    <xf numFmtId="49" fontId="11" fillId="3" borderId="0" xfId="0" applyNumberFormat="1" applyFont="1" applyFill="1" applyAlignment="1">
      <alignment horizontal="center" vertical="center" textRotation="90" wrapText="1"/>
    </xf>
    <xf numFmtId="0" fontId="16" fillId="0" borderId="85" xfId="0" applyFont="1" applyBorder="1" applyAlignment="1" applyProtection="1">
      <alignment horizontal="left" vertical="top" wrapText="1"/>
      <protection locked="0"/>
    </xf>
    <xf numFmtId="0" fontId="16" fillId="0" borderId="86" xfId="0" applyFont="1" applyBorder="1" applyAlignment="1" applyProtection="1">
      <alignment horizontal="left" vertical="top" wrapText="1"/>
      <protection locked="0"/>
    </xf>
    <xf numFmtId="0" fontId="16" fillId="0" borderId="87" xfId="0" applyFont="1" applyBorder="1" applyAlignment="1" applyProtection="1">
      <alignment horizontal="left" vertical="top" wrapText="1"/>
      <protection locked="0"/>
    </xf>
    <xf numFmtId="0" fontId="16" fillId="0" borderId="90"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6" fillId="0" borderId="89" xfId="0" applyFont="1" applyBorder="1" applyAlignment="1" applyProtection="1">
      <alignment horizontal="left" vertical="top" wrapText="1"/>
      <protection locked="0"/>
    </xf>
    <xf numFmtId="0" fontId="16" fillId="0" borderId="91" xfId="0" applyFont="1" applyBorder="1" applyAlignment="1" applyProtection="1">
      <alignment horizontal="left" vertical="top" wrapText="1"/>
      <protection locked="0"/>
    </xf>
    <xf numFmtId="0" fontId="16" fillId="0" borderId="88" xfId="0" applyFont="1" applyBorder="1" applyAlignment="1" applyProtection="1">
      <alignment horizontal="left" vertical="top" wrapText="1"/>
      <protection locked="0"/>
    </xf>
    <xf numFmtId="0" fontId="16" fillId="0" borderId="101" xfId="0" applyFont="1" applyBorder="1" applyAlignment="1" applyProtection="1">
      <alignment horizontal="left" vertical="top" wrapText="1"/>
      <protection locked="0"/>
    </xf>
    <xf numFmtId="0" fontId="7" fillId="0" borderId="251" xfId="0" applyFont="1" applyBorder="1" applyAlignment="1">
      <alignment vertical="top"/>
    </xf>
    <xf numFmtId="0" fontId="12" fillId="0" borderId="7" xfId="0" applyFont="1" applyBorder="1" applyAlignment="1">
      <alignment horizontal="right" vertical="top"/>
    </xf>
    <xf numFmtId="0" fontId="12" fillId="4" borderId="0" xfId="0" applyFont="1" applyFill="1" applyAlignment="1">
      <alignment horizontal="left" vertical="top"/>
    </xf>
    <xf numFmtId="0" fontId="10" fillId="0" borderId="5" xfId="0" applyFont="1" applyBorder="1" applyAlignment="1">
      <alignment horizontal="left" vertical="top"/>
    </xf>
    <xf numFmtId="0" fontId="5" fillId="0" borderId="78" xfId="3" applyFill="1" applyBorder="1" applyAlignment="1" applyProtection="1">
      <alignment horizontal="center" vertical="top"/>
      <protection locked="0"/>
    </xf>
    <xf numFmtId="0" fontId="7" fillId="0" borderId="79" xfId="0" applyFont="1" applyBorder="1" applyAlignment="1" applyProtection="1">
      <alignment horizontal="center" vertical="top"/>
      <protection locked="0"/>
    </xf>
    <xf numFmtId="0" fontId="7" fillId="0" borderId="80" xfId="0" applyFont="1" applyBorder="1" applyAlignment="1" applyProtection="1">
      <alignment horizontal="center" vertical="top"/>
      <protection locked="0"/>
    </xf>
    <xf numFmtId="0" fontId="10" fillId="0" borderId="29" xfId="0" applyFont="1" applyBorder="1" applyAlignment="1">
      <alignment horizontal="left" vertical="top" wrapText="1"/>
    </xf>
    <xf numFmtId="0" fontId="5" fillId="0" borderId="30" xfId="3" applyFill="1" applyBorder="1" applyAlignment="1" applyProtection="1">
      <alignment horizontal="center" vertical="top" wrapText="1"/>
      <protection locked="0"/>
    </xf>
    <xf numFmtId="0" fontId="10" fillId="0" borderId="30" xfId="0" applyFont="1" applyBorder="1" applyAlignment="1" applyProtection="1">
      <alignment horizontal="center" vertical="top" wrapText="1"/>
      <protection locked="0"/>
    </xf>
    <xf numFmtId="0" fontId="46" fillId="0" borderId="29" xfId="0" applyFont="1" applyBorder="1" applyAlignment="1">
      <alignment horizontal="left" vertical="top" wrapText="1"/>
    </xf>
    <xf numFmtId="0" fontId="10" fillId="0" borderId="29" xfId="0" applyFont="1" applyBorder="1" applyAlignment="1">
      <alignment vertical="top" wrapText="1"/>
    </xf>
    <xf numFmtId="0" fontId="70" fillId="0" borderId="0" xfId="0" applyFont="1" applyAlignment="1">
      <alignment horizontal="center" vertical="top"/>
    </xf>
    <xf numFmtId="0" fontId="10" fillId="0" borderId="30" xfId="0" applyFont="1" applyBorder="1" applyAlignment="1">
      <alignment horizontal="left" vertical="top" wrapText="1"/>
    </xf>
    <xf numFmtId="0" fontId="10" fillId="0" borderId="27" xfId="0" applyFont="1" applyBorder="1" applyAlignment="1">
      <alignment horizontal="left"/>
    </xf>
    <xf numFmtId="0" fontId="15" fillId="0" borderId="25" xfId="0" applyFont="1" applyBorder="1" applyAlignment="1">
      <alignment horizontal="right" vertical="top"/>
    </xf>
    <xf numFmtId="0" fontId="11" fillId="0" borderId="29" xfId="0" applyFont="1" applyBorder="1" applyAlignment="1">
      <alignment vertical="top" wrapText="1"/>
    </xf>
    <xf numFmtId="0" fontId="11" fillId="0" borderId="30" xfId="0" applyFont="1" applyBorder="1" applyAlignment="1">
      <alignment vertical="top" wrapText="1"/>
    </xf>
    <xf numFmtId="49" fontId="53" fillId="0" borderId="28" xfId="0" applyNumberFormat="1" applyFont="1" applyBorder="1" applyAlignment="1">
      <alignment horizontal="right" vertical="center"/>
    </xf>
    <xf numFmtId="49" fontId="53" fillId="0" borderId="27" xfId="0" applyNumberFormat="1" applyFont="1" applyBorder="1" applyAlignment="1">
      <alignment horizontal="right" vertical="center"/>
    </xf>
    <xf numFmtId="49" fontId="53" fillId="0" borderId="246" xfId="0" applyNumberFormat="1" applyFont="1" applyBorder="1" applyAlignment="1">
      <alignment horizontal="right" vertical="center"/>
    </xf>
    <xf numFmtId="49" fontId="53" fillId="0" borderId="0" xfId="0" applyNumberFormat="1" applyFont="1" applyAlignment="1">
      <alignment horizontal="right" vertical="center"/>
    </xf>
    <xf numFmtId="0" fontId="46" fillId="0" borderId="0" xfId="0" applyFont="1" applyAlignment="1">
      <alignment horizontal="left"/>
    </xf>
    <xf numFmtId="0" fontId="73" fillId="3" borderId="0" xfId="0" applyFont="1" applyFill="1" applyAlignment="1">
      <alignment horizontal="left" vertical="top"/>
    </xf>
    <xf numFmtId="0" fontId="10" fillId="3" borderId="0" xfId="0" applyFont="1" applyFill="1" applyAlignment="1">
      <alignment horizontal="left" vertical="top"/>
    </xf>
    <xf numFmtId="0" fontId="6" fillId="2" borderId="0" xfId="0" applyFont="1" applyFill="1" applyAlignment="1">
      <alignment horizontal="left" vertical="top"/>
    </xf>
    <xf numFmtId="0" fontId="46" fillId="0" borderId="0" xfId="0" applyFont="1" applyAlignment="1">
      <alignment horizontal="left" vertical="center" wrapText="1"/>
    </xf>
    <xf numFmtId="49" fontId="53" fillId="0" borderId="247" xfId="0" applyNumberFormat="1" applyFont="1" applyBorder="1" applyAlignment="1">
      <alignment horizontal="right" vertical="center"/>
    </xf>
    <xf numFmtId="0" fontId="6" fillId="3" borderId="0" xfId="0" applyFont="1" applyFill="1" applyAlignment="1">
      <alignment horizontal="center" vertical="top"/>
    </xf>
    <xf numFmtId="0" fontId="10" fillId="0" borderId="0" xfId="5" applyFont="1" applyAlignment="1">
      <alignment vertical="top" wrapText="1"/>
    </xf>
    <xf numFmtId="0" fontId="10" fillId="0" borderId="0" xfId="5" applyFont="1" applyAlignment="1">
      <alignment vertical="top"/>
    </xf>
    <xf numFmtId="0" fontId="10" fillId="0" borderId="3" xfId="5" applyFont="1" applyBorder="1" applyAlignment="1">
      <alignment vertical="top"/>
    </xf>
    <xf numFmtId="0" fontId="11" fillId="4" borderId="0" xfId="5" applyFont="1" applyFill="1" applyAlignment="1">
      <alignment horizontal="left" vertical="top"/>
    </xf>
    <xf numFmtId="0" fontId="18" fillId="0" borderId="0" xfId="5" applyFont="1" applyAlignment="1" applyProtection="1">
      <alignment vertical="top"/>
      <protection locked="0"/>
    </xf>
    <xf numFmtId="0" fontId="6" fillId="3" borderId="0" xfId="5" applyFont="1" applyFill="1" applyAlignment="1">
      <alignment vertical="top"/>
    </xf>
    <xf numFmtId="0" fontId="18" fillId="0" borderId="0" xfId="5" applyFont="1" applyAlignment="1" applyProtection="1">
      <alignment vertical="top" wrapText="1"/>
      <protection locked="0"/>
    </xf>
    <xf numFmtId="0" fontId="10" fillId="0" borderId="0" xfId="5" applyFont="1" applyAlignment="1">
      <alignment horizontal="left" vertical="top" wrapText="1"/>
    </xf>
    <xf numFmtId="0" fontId="10" fillId="0" borderId="3" xfId="5" applyFont="1" applyBorder="1" applyAlignment="1">
      <alignment vertical="top" wrapText="1"/>
    </xf>
    <xf numFmtId="164" fontId="31" fillId="4" borderId="0" xfId="10" applyNumberFormat="1" applyFont="1" applyFill="1" applyBorder="1" applyAlignment="1">
      <alignment horizontal="left" vertical="top"/>
    </xf>
    <xf numFmtId="164" fontId="31" fillId="4" borderId="0" xfId="10" applyNumberFormat="1" applyFont="1" applyFill="1" applyBorder="1" applyAlignment="1">
      <alignment horizontal="center" vertical="top"/>
    </xf>
    <xf numFmtId="164" fontId="31" fillId="4" borderId="2" xfId="10" applyNumberFormat="1" applyFont="1" applyFill="1" applyBorder="1" applyAlignment="1">
      <alignment horizontal="center" vertical="top"/>
    </xf>
    <xf numFmtId="0" fontId="7" fillId="0" borderId="0" xfId="5" applyFont="1" applyAlignment="1">
      <alignment horizontal="right" vertical="top"/>
    </xf>
    <xf numFmtId="164" fontId="7" fillId="0" borderId="0" xfId="5" applyNumberFormat="1" applyFont="1" applyAlignment="1">
      <alignment horizontal="center" vertical="top"/>
    </xf>
    <xf numFmtId="0" fontId="7" fillId="0" borderId="0" xfId="5" applyFont="1" applyAlignment="1">
      <alignment horizontal="center" vertical="top"/>
    </xf>
    <xf numFmtId="164" fontId="46" fillId="0" borderId="216" xfId="10" applyNumberFormat="1" applyFont="1" applyFill="1" applyBorder="1" applyAlignment="1">
      <alignment horizontal="left" vertical="top"/>
    </xf>
    <xf numFmtId="164" fontId="46" fillId="0" borderId="216" xfId="10" applyNumberFormat="1" applyFont="1" applyFill="1" applyBorder="1" applyAlignment="1">
      <alignment horizontal="center" vertical="top"/>
    </xf>
    <xf numFmtId="164" fontId="46" fillId="0" borderId="243" xfId="10" applyNumberFormat="1" applyFont="1" applyFill="1" applyBorder="1" applyAlignment="1">
      <alignment horizontal="center" vertical="top"/>
    </xf>
    <xf numFmtId="164" fontId="46" fillId="0" borderId="230" xfId="10" applyNumberFormat="1" applyFont="1" applyFill="1" applyBorder="1" applyAlignment="1">
      <alignment horizontal="left" vertical="top"/>
    </xf>
    <xf numFmtId="164" fontId="46" fillId="0" borderId="230" xfId="10" applyNumberFormat="1" applyFont="1" applyFill="1" applyBorder="1" applyAlignment="1">
      <alignment horizontal="center" vertical="top"/>
    </xf>
    <xf numFmtId="164" fontId="46" fillId="0" borderId="233" xfId="10" applyNumberFormat="1" applyFont="1" applyFill="1" applyBorder="1" applyAlignment="1">
      <alignment horizontal="center" vertical="top"/>
    </xf>
    <xf numFmtId="164" fontId="46" fillId="0" borderId="238" xfId="10" applyNumberFormat="1" applyFont="1" applyFill="1" applyBorder="1" applyAlignment="1">
      <alignment horizontal="center" vertical="top"/>
    </xf>
    <xf numFmtId="0" fontId="49" fillId="3" borderId="0" xfId="5" applyFont="1" applyFill="1" applyAlignment="1">
      <alignment horizontal="left" vertical="top"/>
    </xf>
    <xf numFmtId="164" fontId="50" fillId="4" borderId="0" xfId="10" applyNumberFormat="1" applyFont="1" applyFill="1" applyBorder="1" applyAlignment="1">
      <alignment horizontal="left" vertical="top"/>
    </xf>
    <xf numFmtId="164" fontId="46" fillId="0" borderId="224" xfId="10" applyNumberFormat="1" applyFont="1" applyFill="1" applyBorder="1" applyAlignment="1">
      <alignment horizontal="left" vertical="top"/>
    </xf>
    <xf numFmtId="164" fontId="46" fillId="0" borderId="242" xfId="10" applyNumberFormat="1" applyFont="1" applyFill="1" applyBorder="1" applyAlignment="1">
      <alignment horizontal="center" vertical="top"/>
    </xf>
    <xf numFmtId="164" fontId="46" fillId="0" borderId="244" xfId="10" applyNumberFormat="1" applyFont="1" applyFill="1" applyBorder="1" applyAlignment="1">
      <alignment horizontal="center" vertical="top"/>
    </xf>
    <xf numFmtId="164" fontId="46" fillId="0" borderId="224" xfId="10" applyNumberFormat="1" applyFont="1" applyFill="1" applyBorder="1" applyAlignment="1">
      <alignment horizontal="center" vertical="top"/>
    </xf>
    <xf numFmtId="164" fontId="46" fillId="0" borderId="227" xfId="10" applyNumberFormat="1" applyFont="1" applyFill="1" applyBorder="1" applyAlignment="1">
      <alignment horizontal="center" vertical="top"/>
    </xf>
    <xf numFmtId="164" fontId="50" fillId="4" borderId="0" xfId="10" applyNumberFormat="1" applyFont="1" applyFill="1" applyBorder="1" applyAlignment="1">
      <alignment horizontal="center" vertical="top"/>
    </xf>
    <xf numFmtId="164" fontId="31" fillId="4" borderId="238" xfId="10" applyNumberFormat="1" applyFont="1" applyFill="1" applyBorder="1" applyAlignment="1">
      <alignment horizontal="center" vertical="top"/>
    </xf>
    <xf numFmtId="164" fontId="31" fillId="4" borderId="239" xfId="10" applyNumberFormat="1" applyFont="1" applyFill="1" applyBorder="1" applyAlignment="1">
      <alignment horizontal="center" vertical="top"/>
    </xf>
    <xf numFmtId="0" fontId="65" fillId="4" borderId="0" xfId="5" applyFont="1" applyFill="1" applyAlignment="1">
      <alignment horizontal="right" vertical="top"/>
    </xf>
    <xf numFmtId="0" fontId="46" fillId="0" borderId="8" xfId="5" applyFont="1" applyBorder="1" applyAlignment="1">
      <alignment horizontal="right" vertical="top"/>
    </xf>
    <xf numFmtId="164" fontId="46" fillId="0" borderId="240" xfId="10" applyNumberFormat="1" applyFont="1" applyFill="1" applyBorder="1" applyAlignment="1">
      <alignment horizontal="center" vertical="top"/>
    </xf>
    <xf numFmtId="164" fontId="46" fillId="0" borderId="241" xfId="10" applyNumberFormat="1" applyFont="1" applyFill="1" applyBorder="1" applyAlignment="1">
      <alignment horizontal="center" vertical="top"/>
    </xf>
    <xf numFmtId="164" fontId="46" fillId="0" borderId="231" xfId="10" applyNumberFormat="1" applyFont="1" applyFill="1" applyBorder="1" applyAlignment="1">
      <alignment horizontal="center" vertical="top"/>
    </xf>
    <xf numFmtId="164" fontId="46" fillId="0" borderId="232" xfId="10" applyNumberFormat="1" applyFont="1" applyFill="1" applyBorder="1" applyAlignment="1">
      <alignment horizontal="center" vertical="top"/>
    </xf>
    <xf numFmtId="164" fontId="46" fillId="0" borderId="234" xfId="10" applyNumberFormat="1" applyFont="1" applyFill="1" applyBorder="1" applyAlignment="1">
      <alignment horizontal="left" vertical="top"/>
    </xf>
    <xf numFmtId="164" fontId="46" fillId="0" borderId="228" xfId="10" applyNumberFormat="1" applyFont="1" applyFill="1" applyBorder="1" applyAlignment="1">
      <alignment horizontal="center" vertical="top"/>
    </xf>
    <xf numFmtId="164" fontId="46" fillId="0" borderId="234" xfId="10" applyNumberFormat="1" applyFont="1" applyFill="1" applyBorder="1" applyAlignment="1">
      <alignment horizontal="center" vertical="top"/>
    </xf>
    <xf numFmtId="164" fontId="46" fillId="0" borderId="235" xfId="10" applyNumberFormat="1" applyFont="1" applyFill="1" applyBorder="1" applyAlignment="1">
      <alignment horizontal="center" vertical="top"/>
    </xf>
    <xf numFmtId="0" fontId="46" fillId="0" borderId="7" xfId="5" applyFont="1" applyBorder="1" applyAlignment="1">
      <alignment horizontal="right" vertical="top"/>
    </xf>
    <xf numFmtId="0" fontId="46" fillId="0" borderId="5" xfId="5" applyFont="1" applyBorder="1" applyAlignment="1">
      <alignment horizontal="right" vertical="top"/>
    </xf>
    <xf numFmtId="164" fontId="46" fillId="0" borderId="225" xfId="10" applyNumberFormat="1" applyFont="1" applyFill="1" applyBorder="1" applyAlignment="1">
      <alignment horizontal="center" vertical="top"/>
    </xf>
    <xf numFmtId="164" fontId="46" fillId="0" borderId="226" xfId="10" applyNumberFormat="1" applyFont="1" applyFill="1" applyBorder="1" applyAlignment="1">
      <alignment horizontal="center" vertical="top"/>
    </xf>
    <xf numFmtId="164" fontId="46" fillId="0" borderId="228" xfId="10" applyNumberFormat="1" applyFont="1" applyFill="1" applyBorder="1" applyAlignment="1">
      <alignment horizontal="left" vertical="top"/>
    </xf>
    <xf numFmtId="164" fontId="46" fillId="0" borderId="221" xfId="10" applyNumberFormat="1" applyFont="1" applyFill="1" applyBorder="1" applyAlignment="1">
      <alignment horizontal="left" vertical="top"/>
    </xf>
    <xf numFmtId="164" fontId="46" fillId="0" borderId="221" xfId="10" applyNumberFormat="1" applyFont="1" applyFill="1" applyBorder="1" applyAlignment="1">
      <alignment horizontal="center" vertical="top"/>
    </xf>
    <xf numFmtId="164" fontId="46" fillId="0" borderId="222" xfId="10" applyNumberFormat="1" applyFont="1" applyFill="1" applyBorder="1" applyAlignment="1">
      <alignment horizontal="center" vertical="top"/>
    </xf>
    <xf numFmtId="164" fontId="46" fillId="0" borderId="223" xfId="10" applyNumberFormat="1" applyFont="1" applyFill="1" applyBorder="1" applyAlignment="1">
      <alignment horizontal="center" vertical="top"/>
    </xf>
    <xf numFmtId="164" fontId="46" fillId="0" borderId="219" xfId="10" applyNumberFormat="1" applyFont="1" applyFill="1" applyBorder="1" applyAlignment="1">
      <alignment horizontal="center" vertical="top"/>
    </xf>
    <xf numFmtId="164" fontId="46" fillId="0" borderId="220" xfId="10" applyNumberFormat="1" applyFont="1" applyFill="1" applyBorder="1" applyAlignment="1">
      <alignment horizontal="center" vertical="top"/>
    </xf>
    <xf numFmtId="164" fontId="46" fillId="0" borderId="229" xfId="10" applyNumberFormat="1" applyFont="1" applyFill="1" applyBorder="1" applyAlignment="1">
      <alignment horizontal="center" vertical="top"/>
    </xf>
    <xf numFmtId="0" fontId="46" fillId="0" borderId="3" xfId="5" applyFont="1" applyBorder="1" applyAlignment="1">
      <alignment horizontal="right" vertical="top"/>
    </xf>
    <xf numFmtId="0" fontId="7" fillId="0" borderId="0" xfId="5" applyFont="1" applyAlignment="1">
      <alignment horizontal="left" vertical="top"/>
    </xf>
    <xf numFmtId="164" fontId="7" fillId="0" borderId="0" xfId="5" applyNumberFormat="1" applyFont="1" applyAlignment="1">
      <alignment vertical="top" wrapText="1"/>
    </xf>
    <xf numFmtId="0" fontId="7" fillId="0" borderId="0" xfId="5" applyFont="1" applyAlignment="1">
      <alignment vertical="top" wrapText="1"/>
    </xf>
    <xf numFmtId="164" fontId="7" fillId="0" borderId="1" xfId="5" applyNumberFormat="1" applyFont="1" applyBorder="1" applyAlignment="1">
      <alignment vertical="top" wrapText="1"/>
    </xf>
    <xf numFmtId="0" fontId="7" fillId="0" borderId="2" xfId="5" applyFont="1" applyBorder="1" applyAlignment="1">
      <alignment vertical="top" wrapText="1"/>
    </xf>
    <xf numFmtId="164" fontId="1" fillId="0" borderId="0" xfId="5" applyNumberFormat="1" applyFont="1" applyAlignment="1">
      <alignment horizontal="center" vertical="top"/>
    </xf>
    <xf numFmtId="0" fontId="1" fillId="0" borderId="0" xfId="5" applyFont="1" applyAlignment="1">
      <alignment horizontal="center" vertical="top"/>
    </xf>
    <xf numFmtId="0" fontId="49" fillId="0" borderId="0" xfId="5" applyFont="1" applyAlignment="1">
      <alignment vertical="top"/>
    </xf>
    <xf numFmtId="0" fontId="49" fillId="0" borderId="2" xfId="5" applyFont="1" applyBorder="1" applyAlignment="1">
      <alignment vertical="top"/>
    </xf>
    <xf numFmtId="0" fontId="49" fillId="4" borderId="1" xfId="5" applyFont="1" applyFill="1" applyBorder="1" applyAlignment="1">
      <alignment horizontal="left" vertical="top"/>
    </xf>
    <xf numFmtId="0" fontId="49" fillId="4" borderId="0" xfId="5" applyFont="1" applyFill="1" applyAlignment="1">
      <alignment horizontal="left" vertical="top"/>
    </xf>
    <xf numFmtId="0" fontId="49" fillId="4" borderId="2" xfId="5" applyFont="1" applyFill="1" applyBorder="1" applyAlignment="1">
      <alignment horizontal="left" vertical="top"/>
    </xf>
    <xf numFmtId="0" fontId="49" fillId="0" borderId="212" xfId="5" applyFont="1" applyBorder="1" applyAlignment="1">
      <alignment vertical="top"/>
    </xf>
    <xf numFmtId="0" fontId="49" fillId="0" borderId="213" xfId="5" applyFont="1" applyBorder="1" applyAlignment="1">
      <alignment vertical="top"/>
    </xf>
    <xf numFmtId="0" fontId="49" fillId="0" borderId="213" xfId="5" applyFont="1" applyBorder="1" applyAlignment="1">
      <alignment horizontal="left" vertical="top"/>
    </xf>
    <xf numFmtId="0" fontId="49" fillId="0" borderId="214" xfId="5" applyFont="1" applyBorder="1" applyAlignment="1">
      <alignment horizontal="left" vertical="top"/>
    </xf>
    <xf numFmtId="0" fontId="49" fillId="0" borderId="212" xfId="5" applyFont="1" applyBorder="1" applyAlignment="1">
      <alignment horizontal="left" vertical="top"/>
    </xf>
    <xf numFmtId="0" fontId="49" fillId="0" borderId="213" xfId="5" applyFont="1" applyBorder="1" applyAlignment="1">
      <alignment horizontal="center" vertical="top"/>
    </xf>
    <xf numFmtId="0" fontId="49" fillId="0" borderId="215" xfId="5" applyFont="1" applyBorder="1" applyAlignment="1">
      <alignment horizontal="center" vertical="top"/>
    </xf>
    <xf numFmtId="164" fontId="10" fillId="0" borderId="1" xfId="10" applyNumberFormat="1" applyFont="1" applyFill="1" applyBorder="1" applyAlignment="1">
      <alignment horizontal="center" vertical="top"/>
    </xf>
    <xf numFmtId="164" fontId="10" fillId="0" borderId="2" xfId="10" applyNumberFormat="1" applyFont="1" applyFill="1" applyBorder="1" applyAlignment="1">
      <alignment horizontal="center" vertical="top"/>
    </xf>
    <xf numFmtId="164" fontId="11" fillId="4" borderId="0" xfId="10" applyNumberFormat="1" applyFont="1" applyFill="1" applyBorder="1" applyAlignment="1">
      <alignment horizontal="center" vertical="top"/>
    </xf>
    <xf numFmtId="164" fontId="11" fillId="4" borderId="2" xfId="10" applyNumberFormat="1" applyFont="1" applyFill="1" applyBorder="1" applyAlignment="1">
      <alignment horizontal="center" vertical="top"/>
    </xf>
    <xf numFmtId="43" fontId="11" fillId="4" borderId="1" xfId="10" applyNumberFormat="1" applyFont="1" applyFill="1" applyBorder="1" applyAlignment="1">
      <alignment horizontal="center" vertical="top"/>
    </xf>
    <xf numFmtId="43" fontId="11" fillId="4" borderId="2" xfId="10" applyNumberFormat="1" applyFont="1" applyFill="1" applyBorder="1" applyAlignment="1">
      <alignment horizontal="center" vertical="top"/>
    </xf>
    <xf numFmtId="164" fontId="10" fillId="0" borderId="0" xfId="10" applyNumberFormat="1" applyFont="1" applyFill="1" applyBorder="1" applyAlignment="1">
      <alignment horizontal="center" vertical="top"/>
    </xf>
    <xf numFmtId="0" fontId="10" fillId="0" borderId="0" xfId="6" applyFont="1" applyAlignment="1">
      <alignment horizontal="left" vertical="top"/>
    </xf>
    <xf numFmtId="164" fontId="11" fillId="4" borderId="1" xfId="10" applyNumberFormat="1" applyFont="1" applyFill="1" applyBorder="1" applyAlignment="1">
      <alignment horizontal="center" vertical="top"/>
    </xf>
    <xf numFmtId="44" fontId="11" fillId="4" borderId="1" xfId="10" applyFont="1" applyFill="1" applyBorder="1" applyAlignment="1">
      <alignment horizontal="center" vertical="top"/>
    </xf>
    <xf numFmtId="44" fontId="11" fillId="4" borderId="2" xfId="10" applyFont="1" applyFill="1" applyBorder="1" applyAlignment="1">
      <alignment horizontal="center" vertical="top"/>
    </xf>
    <xf numFmtId="0" fontId="10" fillId="0" borderId="0" xfId="5" applyFont="1" applyAlignment="1" applyProtection="1">
      <alignment vertical="top" wrapText="1"/>
      <protection locked="0"/>
    </xf>
    <xf numFmtId="0" fontId="10" fillId="0" borderId="3" xfId="5" applyFont="1" applyBorder="1" applyAlignment="1" applyProtection="1">
      <alignment vertical="top" wrapText="1"/>
      <protection locked="0"/>
    </xf>
    <xf numFmtId="0" fontId="22" fillId="2" borderId="0" xfId="5" applyFont="1" applyFill="1" applyAlignment="1">
      <alignment horizontal="left" vertical="top" wrapText="1"/>
    </xf>
    <xf numFmtId="0" fontId="18" fillId="0" borderId="0" xfId="5" applyFont="1" applyAlignment="1" applyProtection="1">
      <alignment horizontal="left" vertical="top"/>
      <protection locked="0"/>
    </xf>
    <xf numFmtId="0" fontId="6" fillId="2" borderId="0" xfId="5" applyFont="1" applyFill="1" applyAlignment="1">
      <alignment vertical="top"/>
    </xf>
    <xf numFmtId="0" fontId="6" fillId="0" borderId="0" xfId="5" applyFont="1" applyAlignment="1">
      <alignment horizontal="center" vertical="top"/>
    </xf>
    <xf numFmtId="0" fontId="11" fillId="0" borderId="1" xfId="5" applyFont="1" applyBorder="1" applyAlignment="1">
      <alignment horizontal="center" vertical="top"/>
    </xf>
    <xf numFmtId="0" fontId="11" fillId="0" borderId="0" xfId="5" applyFont="1" applyAlignment="1">
      <alignment horizontal="center" vertical="top"/>
    </xf>
    <xf numFmtId="0" fontId="11" fillId="0" borderId="2" xfId="5" applyFont="1" applyBorder="1" applyAlignment="1">
      <alignment horizontal="center" vertical="top"/>
    </xf>
    <xf numFmtId="164" fontId="46" fillId="0" borderId="217" xfId="10" applyNumberFormat="1" applyFont="1" applyFill="1" applyBorder="1" applyAlignment="1">
      <alignment horizontal="center" vertical="top"/>
    </xf>
    <xf numFmtId="164" fontId="46" fillId="0" borderId="218" xfId="10" applyNumberFormat="1" applyFont="1" applyFill="1" applyBorder="1" applyAlignment="1">
      <alignment horizontal="center" vertical="top"/>
    </xf>
    <xf numFmtId="0" fontId="51" fillId="0" borderId="0" xfId="6" applyFont="1" applyAlignment="1">
      <alignment horizontal="left" vertical="top" wrapText="1"/>
    </xf>
    <xf numFmtId="0" fontId="11" fillId="4" borderId="1" xfId="5" applyFont="1" applyFill="1" applyBorder="1" applyAlignment="1">
      <alignment horizontal="center" vertical="top" wrapText="1"/>
    </xf>
    <xf numFmtId="0" fontId="11" fillId="4" borderId="2" xfId="5" applyFont="1" applyFill="1" applyBorder="1" applyAlignment="1">
      <alignment horizontal="center" vertical="top" wrapText="1"/>
    </xf>
    <xf numFmtId="0" fontId="7" fillId="0" borderId="1" xfId="5" applyFont="1" applyBorder="1" applyAlignment="1">
      <alignment horizontal="center" vertical="top" wrapText="1"/>
    </xf>
    <xf numFmtId="0" fontId="7" fillId="0" borderId="0" xfId="5" applyFont="1" applyAlignment="1">
      <alignment horizontal="center" vertical="top" wrapText="1"/>
    </xf>
    <xf numFmtId="164" fontId="10" fillId="4" borderId="1" xfId="10" applyNumberFormat="1" applyFont="1" applyFill="1" applyBorder="1" applyAlignment="1">
      <alignment horizontal="center" vertical="top"/>
    </xf>
    <xf numFmtId="164" fontId="10" fillId="4" borderId="2" xfId="10" applyNumberFormat="1" applyFont="1" applyFill="1" applyBorder="1" applyAlignment="1">
      <alignment horizontal="center" vertical="top"/>
    </xf>
    <xf numFmtId="164" fontId="65" fillId="0" borderId="0" xfId="5" applyNumberFormat="1" applyFont="1" applyAlignment="1">
      <alignment horizontal="left" vertical="center"/>
    </xf>
    <xf numFmtId="0" fontId="6" fillId="3" borderId="0" xfId="5" applyFont="1" applyFill="1" applyAlignment="1">
      <alignment horizontal="center" vertical="top"/>
    </xf>
    <xf numFmtId="0" fontId="6" fillId="2" borderId="0" xfId="5" applyFont="1" applyFill="1" applyAlignment="1">
      <alignment horizontal="left" vertical="top"/>
    </xf>
    <xf numFmtId="0" fontId="7" fillId="0" borderId="0" xfId="5" applyFont="1" applyAlignment="1">
      <alignment horizontal="center" vertical="center" wrapText="1"/>
    </xf>
    <xf numFmtId="0" fontId="46" fillId="0" borderId="34" xfId="0" applyFont="1" applyBorder="1" applyAlignment="1">
      <alignment horizontal="left" vertical="top"/>
    </xf>
    <xf numFmtId="0" fontId="29" fillId="0" borderId="34" xfId="0" applyFont="1" applyBorder="1" applyAlignment="1">
      <alignment horizontal="left" vertical="top"/>
    </xf>
    <xf numFmtId="0" fontId="29" fillId="0" borderId="35" xfId="0" applyFont="1" applyBorder="1" applyAlignment="1">
      <alignment horizontal="left" vertical="top"/>
    </xf>
    <xf numFmtId="0" fontId="30" fillId="0" borderId="49" xfId="0" applyFont="1" applyBorder="1" applyAlignment="1">
      <alignment horizontal="left" vertical="top"/>
    </xf>
    <xf numFmtId="0" fontId="48" fillId="0" borderId="49" xfId="0" applyFont="1" applyBorder="1" applyAlignment="1">
      <alignment horizontal="left" vertical="top"/>
    </xf>
    <xf numFmtId="0" fontId="48" fillId="0" borderId="39" xfId="0" applyFont="1" applyBorder="1" applyAlignment="1">
      <alignment horizontal="left" vertical="top"/>
    </xf>
    <xf numFmtId="0" fontId="48" fillId="0" borderId="40" xfId="0" applyFont="1" applyBorder="1" applyAlignment="1">
      <alignment horizontal="left" vertical="top"/>
    </xf>
    <xf numFmtId="0" fontId="49" fillId="0" borderId="47" xfId="0" applyFont="1" applyBorder="1" applyAlignment="1">
      <alignment horizontal="left" vertical="top"/>
    </xf>
    <xf numFmtId="0" fontId="46" fillId="6" borderId="34" xfId="0" applyFont="1" applyFill="1" applyBorder="1" applyAlignment="1">
      <alignment horizontal="left" vertical="top"/>
    </xf>
    <xf numFmtId="0" fontId="30" fillId="0" borderId="61" xfId="0" applyFont="1" applyBorder="1" applyAlignment="1">
      <alignment horizontal="left" vertical="top"/>
    </xf>
    <xf numFmtId="0" fontId="48" fillId="0" borderId="61" xfId="0" applyFont="1" applyBorder="1" applyAlignment="1">
      <alignment horizontal="left" vertical="top"/>
    </xf>
    <xf numFmtId="0" fontId="48" fillId="0" borderId="60" xfId="0" applyFont="1" applyBorder="1" applyAlignment="1">
      <alignment horizontal="left" vertical="top"/>
    </xf>
    <xf numFmtId="0" fontId="48" fillId="0" borderId="62" xfId="0" applyFont="1" applyBorder="1" applyAlignment="1">
      <alignment horizontal="left" vertical="top"/>
    </xf>
    <xf numFmtId="0" fontId="11" fillId="0" borderId="0" xfId="0" applyFont="1" applyAlignment="1">
      <alignment horizontal="left" vertical="top"/>
    </xf>
    <xf numFmtId="0" fontId="48" fillId="0" borderId="50" xfId="0" applyFont="1" applyBorder="1" applyAlignment="1">
      <alignment horizontal="left" vertical="top"/>
    </xf>
    <xf numFmtId="0" fontId="49" fillId="0" borderId="47" xfId="0" applyFont="1" applyBorder="1" applyAlignment="1">
      <alignment vertical="top"/>
    </xf>
    <xf numFmtId="0" fontId="46" fillId="0" borderId="34" xfId="0" applyFont="1" applyBorder="1" applyAlignment="1">
      <alignment vertical="top"/>
    </xf>
    <xf numFmtId="0" fontId="46" fillId="7" borderId="34" xfId="0" applyFont="1" applyFill="1" applyBorder="1" applyAlignment="1">
      <alignment horizontal="left" vertical="top"/>
    </xf>
    <xf numFmtId="0" fontId="29" fillId="7" borderId="34" xfId="0" applyFont="1" applyFill="1" applyBorder="1" applyAlignment="1">
      <alignment horizontal="left" vertical="top"/>
    </xf>
    <xf numFmtId="0" fontId="29" fillId="7" borderId="35" xfId="0" applyFont="1" applyFill="1" applyBorder="1" applyAlignment="1">
      <alignment horizontal="left" vertical="top"/>
    </xf>
    <xf numFmtId="0" fontId="49" fillId="0" borderId="64" xfId="0" applyFont="1" applyBorder="1" applyAlignment="1">
      <alignment horizontal="left" vertical="top"/>
    </xf>
    <xf numFmtId="0" fontId="46" fillId="6" borderId="64" xfId="0" applyFont="1" applyFill="1" applyBorder="1" applyAlignment="1">
      <alignment horizontal="left" vertical="top"/>
    </xf>
    <xf numFmtId="0" fontId="46" fillId="0" borderId="64" xfId="0" applyFont="1" applyBorder="1" applyAlignment="1">
      <alignment horizontal="left" vertical="top"/>
    </xf>
    <xf numFmtId="0" fontId="29" fillId="0" borderId="64" xfId="0" applyFont="1" applyBorder="1" applyAlignment="1">
      <alignment horizontal="left" vertical="top"/>
    </xf>
    <xf numFmtId="0" fontId="29" fillId="0" borderId="66" xfId="0" applyFont="1" applyBorder="1" applyAlignment="1">
      <alignment horizontal="left" vertical="top"/>
    </xf>
    <xf numFmtId="0" fontId="29" fillId="7" borderId="34" xfId="0" applyFont="1" applyFill="1" applyBorder="1" applyAlignment="1">
      <alignment vertical="top"/>
    </xf>
    <xf numFmtId="0" fontId="29" fillId="7" borderId="35" xfId="0" applyFont="1" applyFill="1" applyBorder="1" applyAlignment="1">
      <alignment vertical="top"/>
    </xf>
    <xf numFmtId="0" fontId="11" fillId="0" borderId="48" xfId="0" applyFont="1" applyBorder="1" applyAlignment="1">
      <alignment horizontal="left" vertical="top"/>
    </xf>
    <xf numFmtId="0" fontId="11" fillId="0" borderId="46" xfId="0" applyFont="1" applyBorder="1" applyAlignment="1">
      <alignment horizontal="left" vertical="top"/>
    </xf>
    <xf numFmtId="0" fontId="7" fillId="0" borderId="39" xfId="0" applyFont="1" applyBorder="1" applyAlignment="1">
      <alignment horizontal="left" vertical="top"/>
    </xf>
    <xf numFmtId="0" fontId="15" fillId="0" borderId="39" xfId="0" applyFont="1" applyBorder="1" applyAlignment="1">
      <alignment horizontal="left" vertical="top"/>
    </xf>
    <xf numFmtId="0" fontId="15" fillId="0" borderId="40" xfId="0" applyFont="1" applyBorder="1" applyAlignment="1">
      <alignment horizontal="left" vertical="top"/>
    </xf>
    <xf numFmtId="0" fontId="11" fillId="0" borderId="34" xfId="0" applyFont="1" applyBorder="1" applyAlignment="1">
      <alignment vertical="top"/>
    </xf>
    <xf numFmtId="0" fontId="10" fillId="11" borderId="34" xfId="0" applyFont="1" applyFill="1" applyBorder="1" applyAlignment="1">
      <alignment horizontal="left" vertical="top"/>
    </xf>
    <xf numFmtId="0" fontId="46" fillId="14" borderId="34" xfId="0" applyFont="1" applyFill="1" applyBorder="1" applyAlignment="1">
      <alignment horizontal="left" vertical="top"/>
    </xf>
    <xf numFmtId="0" fontId="16" fillId="8" borderId="34" xfId="0" applyFont="1" applyFill="1" applyBorder="1" applyAlignment="1">
      <alignment horizontal="left" vertical="top"/>
    </xf>
    <xf numFmtId="0" fontId="16" fillId="8" borderId="35" xfId="0" applyFont="1" applyFill="1" applyBorder="1" applyAlignment="1">
      <alignment horizontal="left" vertical="top"/>
    </xf>
    <xf numFmtId="0" fontId="10" fillId="0" borderId="34" xfId="0" applyFont="1" applyBorder="1" applyAlignment="1">
      <alignment horizontal="left" vertical="top"/>
    </xf>
    <xf numFmtId="0" fontId="10" fillId="8" borderId="34" xfId="0" applyFont="1" applyFill="1" applyBorder="1" applyAlignment="1">
      <alignment horizontal="left" vertical="top"/>
    </xf>
    <xf numFmtId="0" fontId="25" fillId="0" borderId="34" xfId="0" applyFont="1" applyBorder="1" applyAlignment="1">
      <alignment vertical="top"/>
    </xf>
    <xf numFmtId="0" fontId="46" fillId="6" borderId="34" xfId="0" applyFont="1" applyFill="1" applyBorder="1" applyAlignment="1">
      <alignment vertical="top"/>
    </xf>
    <xf numFmtId="0" fontId="29" fillId="0" borderId="34" xfId="0" applyFont="1" applyBorder="1" applyAlignment="1">
      <alignment vertical="top"/>
    </xf>
    <xf numFmtId="0" fontId="29" fillId="0" borderId="35" xfId="0" applyFont="1" applyBorder="1" applyAlignment="1">
      <alignment vertical="top"/>
    </xf>
    <xf numFmtId="0" fontId="30" fillId="0" borderId="39" xfId="0" applyFont="1" applyBorder="1" applyAlignment="1">
      <alignment horizontal="left" vertical="top"/>
    </xf>
    <xf numFmtId="0" fontId="49" fillId="0" borderId="34" xfId="0" applyFont="1" applyBorder="1" applyAlignment="1">
      <alignment vertical="top"/>
    </xf>
    <xf numFmtId="0" fontId="11" fillId="0" borderId="68" xfId="0" applyFont="1" applyBorder="1" applyAlignment="1">
      <alignment horizontal="left" vertical="top" wrapText="1"/>
    </xf>
    <xf numFmtId="0" fontId="11" fillId="0" borderId="70" xfId="0" applyFont="1" applyBorder="1" applyAlignment="1">
      <alignment horizontal="left" vertical="top" wrapText="1"/>
    </xf>
    <xf numFmtId="0" fontId="11" fillId="0" borderId="69" xfId="0" applyFont="1" applyBorder="1" applyAlignment="1">
      <alignment horizontal="left" vertical="top" wrapText="1"/>
    </xf>
    <xf numFmtId="0" fontId="11" fillId="0" borderId="48" xfId="0" applyFont="1" applyBorder="1" applyAlignment="1">
      <alignment horizontal="left" vertical="top" wrapText="1"/>
    </xf>
    <xf numFmtId="0" fontId="11" fillId="0" borderId="46" xfId="0" applyFont="1" applyBorder="1" applyAlignment="1">
      <alignment horizontal="left" vertical="top" wrapText="1"/>
    </xf>
    <xf numFmtId="0" fontId="10" fillId="7" borderId="34" xfId="0" applyFont="1" applyFill="1" applyBorder="1" applyAlignment="1">
      <alignment horizontal="left" vertical="top"/>
    </xf>
    <xf numFmtId="0" fontId="16" fillId="7" borderId="34" xfId="0" applyFont="1" applyFill="1" applyBorder="1" applyAlignment="1">
      <alignment horizontal="left" vertical="top"/>
    </xf>
    <xf numFmtId="0" fontId="16" fillId="7" borderId="35" xfId="0" applyFont="1" applyFill="1" applyBorder="1" applyAlignment="1">
      <alignment horizontal="left" vertical="top"/>
    </xf>
    <xf numFmtId="0" fontId="11" fillId="0" borderId="13" xfId="0" applyFont="1" applyBorder="1" applyAlignment="1">
      <alignment horizontal="left" vertical="top"/>
    </xf>
    <xf numFmtId="0" fontId="11" fillId="0" borderId="268" xfId="0" applyFont="1" applyBorder="1" applyAlignment="1">
      <alignment horizontal="left" vertical="top"/>
    </xf>
    <xf numFmtId="0" fontId="11" fillId="0" borderId="0" xfId="0" applyFont="1" applyAlignment="1">
      <alignment vertical="top" wrapText="1"/>
    </xf>
    <xf numFmtId="0" fontId="11" fillId="4" borderId="52" xfId="0" applyFont="1" applyFill="1" applyBorder="1" applyAlignment="1">
      <alignment horizontal="left" vertical="top" wrapText="1"/>
    </xf>
    <xf numFmtId="0" fontId="11" fillId="4" borderId="52" xfId="0" applyFont="1" applyFill="1" applyBorder="1" applyAlignment="1">
      <alignment vertical="top" wrapText="1"/>
    </xf>
    <xf numFmtId="0" fontId="11" fillId="4" borderId="53" xfId="0" applyFont="1" applyFill="1" applyBorder="1" applyAlignment="1">
      <alignment horizontal="left" vertical="top" wrapText="1"/>
    </xf>
    <xf numFmtId="0" fontId="11" fillId="4" borderId="51" xfId="0" applyFont="1" applyFill="1" applyBorder="1" applyAlignment="1">
      <alignment horizontal="left" vertical="top" wrapText="1"/>
    </xf>
    <xf numFmtId="0" fontId="11" fillId="4" borderId="252" xfId="0" applyFont="1" applyFill="1" applyBorder="1" applyAlignment="1">
      <alignment horizontal="left" vertical="top" wrapText="1"/>
    </xf>
    <xf numFmtId="0" fontId="49" fillId="0" borderId="63" xfId="0" applyFont="1" applyBorder="1" applyAlignment="1">
      <alignment vertical="top"/>
    </xf>
    <xf numFmtId="0" fontId="49" fillId="0" borderId="64" xfId="0" applyFont="1" applyBorder="1" applyAlignment="1">
      <alignment vertical="top"/>
    </xf>
    <xf numFmtId="0" fontId="49" fillId="0" borderId="36" xfId="0" applyFont="1" applyBorder="1" applyAlignment="1">
      <alignment vertical="top"/>
    </xf>
    <xf numFmtId="0" fontId="49" fillId="0" borderId="37" xfId="0" applyFont="1" applyBorder="1" applyAlignment="1">
      <alignment vertical="top"/>
    </xf>
    <xf numFmtId="0" fontId="49" fillId="0" borderId="59" xfId="0" applyFont="1" applyBorder="1" applyAlignment="1">
      <alignment vertical="top"/>
    </xf>
    <xf numFmtId="0" fontId="49" fillId="0" borderId="60" xfId="0" applyFont="1" applyBorder="1" applyAlignment="1">
      <alignment vertical="top"/>
    </xf>
    <xf numFmtId="0" fontId="49" fillId="0" borderId="64" xfId="0" applyFont="1" applyBorder="1" applyAlignment="1">
      <alignment vertical="top" wrapText="1"/>
    </xf>
    <xf numFmtId="0" fontId="49" fillId="0" borderId="37" xfId="0" applyFont="1" applyBorder="1" applyAlignment="1">
      <alignment vertical="top" wrapText="1"/>
    </xf>
    <xf numFmtId="0" fontId="49" fillId="0" borderId="60" xfId="0" applyFont="1" applyBorder="1" applyAlignment="1">
      <alignment vertical="top" wrapText="1"/>
    </xf>
    <xf numFmtId="0" fontId="49" fillId="0" borderId="65" xfId="0" applyFont="1" applyBorder="1" applyAlignment="1">
      <alignment horizontal="left" vertical="top"/>
    </xf>
    <xf numFmtId="0" fontId="11" fillId="0" borderId="70" xfId="0" applyFont="1" applyBorder="1" applyAlignment="1">
      <alignment horizontal="left" vertical="top"/>
    </xf>
    <xf numFmtId="0" fontId="11" fillId="0" borderId="68" xfId="0" applyFont="1" applyBorder="1" applyAlignment="1">
      <alignment horizontal="left" vertical="top"/>
    </xf>
    <xf numFmtId="0" fontId="11" fillId="0" borderId="69" xfId="0" applyFont="1" applyBorder="1" applyAlignment="1">
      <alignment horizontal="left" vertical="top"/>
    </xf>
    <xf numFmtId="0" fontId="11" fillId="0" borderId="45" xfId="0" applyFont="1" applyBorder="1" applyAlignment="1">
      <alignment horizontal="left" vertical="top"/>
    </xf>
    <xf numFmtId="0" fontId="11" fillId="0" borderId="44" xfId="0" applyFont="1" applyBorder="1" applyAlignment="1">
      <alignment horizontal="left" vertical="top"/>
    </xf>
    <xf numFmtId="0" fontId="11" fillId="0" borderId="54" xfId="0" applyFont="1" applyBorder="1" applyAlignment="1">
      <alignment horizontal="left" vertical="top"/>
    </xf>
    <xf numFmtId="0" fontId="11" fillId="0" borderId="42" xfId="0" applyFont="1" applyBorder="1" applyAlignment="1">
      <alignment horizontal="left" vertical="top"/>
    </xf>
    <xf numFmtId="0" fontId="10" fillId="6" borderId="34" xfId="0" applyFont="1" applyFill="1" applyBorder="1" applyAlignment="1">
      <alignment vertical="top"/>
    </xf>
    <xf numFmtId="0" fontId="10" fillId="0" borderId="34" xfId="0" applyFont="1" applyBorder="1" applyAlignment="1">
      <alignment vertical="top"/>
    </xf>
    <xf numFmtId="0" fontId="16" fillId="0" borderId="34" xfId="0" applyFont="1" applyBorder="1" applyAlignment="1">
      <alignment vertical="top"/>
    </xf>
    <xf numFmtId="0" fontId="16" fillId="0" borderId="35" xfId="0" applyFont="1" applyBorder="1" applyAlignment="1">
      <alignment vertical="top"/>
    </xf>
    <xf numFmtId="0" fontId="49" fillId="0" borderId="45" xfId="0" applyFont="1" applyBorder="1" applyAlignment="1">
      <alignment horizontal="left" vertical="top"/>
    </xf>
    <xf numFmtId="0" fontId="49" fillId="0" borderId="13" xfId="0" applyFont="1" applyBorder="1" applyAlignment="1">
      <alignment horizontal="left" vertical="top"/>
    </xf>
    <xf numFmtId="0" fontId="49" fillId="0" borderId="169" xfId="0" applyFont="1" applyBorder="1" applyAlignment="1">
      <alignment horizontal="left" vertical="top"/>
    </xf>
    <xf numFmtId="0" fontId="46" fillId="6" borderId="44" xfId="0" applyFont="1" applyFill="1" applyBorder="1" applyAlignment="1">
      <alignment horizontal="left" vertical="top"/>
    </xf>
    <xf numFmtId="0" fontId="46" fillId="6" borderId="42" xfId="0" applyFont="1" applyFill="1" applyBorder="1" applyAlignment="1">
      <alignment horizontal="left" vertical="top"/>
    </xf>
    <xf numFmtId="0" fontId="46" fillId="0" borderId="44" xfId="0" applyFont="1" applyBorder="1" applyAlignment="1">
      <alignment horizontal="left" vertical="top"/>
    </xf>
    <xf numFmtId="0" fontId="46" fillId="0" borderId="42" xfId="0" applyFont="1" applyBorder="1" applyAlignment="1">
      <alignment horizontal="left" vertical="top"/>
    </xf>
    <xf numFmtId="0" fontId="29" fillId="0" borderId="44" xfId="0" applyFont="1" applyBorder="1" applyAlignment="1">
      <alignment horizontal="left" vertical="top"/>
    </xf>
    <xf numFmtId="0" fontId="29" fillId="0" borderId="54" xfId="0" applyFont="1" applyBorder="1" applyAlignment="1">
      <alignment horizontal="left" vertical="top"/>
    </xf>
    <xf numFmtId="0" fontId="74" fillId="0" borderId="48" xfId="0" applyFont="1" applyBorder="1" applyAlignment="1">
      <alignment horizontal="left" vertical="top"/>
    </xf>
    <xf numFmtId="0" fontId="74" fillId="0" borderId="0" xfId="0" applyFont="1" applyAlignment="1">
      <alignment horizontal="left" vertical="top"/>
    </xf>
    <xf numFmtId="0" fontId="74" fillId="0" borderId="46" xfId="0" applyFont="1" applyBorder="1" applyAlignment="1">
      <alignment horizontal="left" vertical="top"/>
    </xf>
    <xf numFmtId="0" fontId="46" fillId="12" borderId="34" xfId="0" applyFont="1" applyFill="1" applyBorder="1" applyAlignment="1">
      <alignment horizontal="left" vertical="top"/>
    </xf>
    <xf numFmtId="0" fontId="29" fillId="12" borderId="34" xfId="0" applyFont="1" applyFill="1" applyBorder="1" applyAlignment="1">
      <alignment horizontal="left" vertical="top"/>
    </xf>
    <xf numFmtId="0" fontId="29" fillId="12" borderId="35" xfId="0" applyFont="1" applyFill="1" applyBorder="1" applyAlignment="1">
      <alignment horizontal="left" vertical="top"/>
    </xf>
    <xf numFmtId="0" fontId="25" fillId="0" borderId="48" xfId="0" applyFont="1" applyBorder="1" applyAlignment="1">
      <alignment horizontal="left" vertical="top"/>
    </xf>
    <xf numFmtId="0" fontId="25" fillId="0" borderId="0" xfId="0" applyFont="1" applyAlignment="1">
      <alignment horizontal="left" vertical="top"/>
    </xf>
    <xf numFmtId="0" fontId="25" fillId="0" borderId="46" xfId="0" applyFont="1" applyBorder="1" applyAlignment="1">
      <alignment horizontal="left" vertical="top"/>
    </xf>
    <xf numFmtId="0" fontId="31" fillId="0" borderId="47" xfId="0" applyFont="1" applyBorder="1" applyAlignment="1">
      <alignment vertical="top"/>
    </xf>
    <xf numFmtId="0" fontId="49" fillId="0" borderId="63" xfId="0" applyFont="1" applyBorder="1" applyAlignment="1">
      <alignment vertical="top" wrapText="1"/>
    </xf>
    <xf numFmtId="0" fontId="49" fillId="0" borderId="36" xfId="0" applyFont="1" applyBorder="1" applyAlignment="1">
      <alignment vertical="top" wrapText="1"/>
    </xf>
    <xf numFmtId="0" fontId="49" fillId="0" borderId="65" xfId="0" applyFont="1" applyBorder="1" applyAlignment="1">
      <alignment vertical="top"/>
    </xf>
    <xf numFmtId="0" fontId="49" fillId="0" borderId="11" xfId="0" applyFont="1" applyBorder="1" applyAlignment="1">
      <alignment horizontal="left" vertical="top"/>
    </xf>
    <xf numFmtId="0" fontId="49" fillId="0" borderId="33" xfId="0" applyFont="1" applyBorder="1" applyAlignment="1">
      <alignment horizontal="left" vertical="top"/>
    </xf>
    <xf numFmtId="0" fontId="49" fillId="0" borderId="31" xfId="0" applyFont="1" applyBorder="1" applyAlignment="1">
      <alignment horizontal="left" vertical="top"/>
    </xf>
    <xf numFmtId="0" fontId="49" fillId="0" borderId="36" xfId="0" applyFont="1" applyBorder="1" applyAlignment="1">
      <alignment horizontal="left" vertical="top"/>
    </xf>
    <xf numFmtId="0" fontId="49" fillId="0" borderId="67" xfId="0" applyFont="1" applyBorder="1" applyAlignment="1">
      <alignment horizontal="left" vertical="top"/>
    </xf>
    <xf numFmtId="0" fontId="49" fillId="0" borderId="59" xfId="0" applyFont="1" applyBorder="1" applyAlignment="1">
      <alignment horizontal="left" vertical="top"/>
    </xf>
    <xf numFmtId="0" fontId="49" fillId="0" borderId="35" xfId="0" applyFont="1" applyBorder="1" applyAlignment="1">
      <alignment horizontal="left" vertical="top" wrapText="1"/>
    </xf>
    <xf numFmtId="0" fontId="49" fillId="0" borderId="11" xfId="0" applyFont="1" applyBorder="1" applyAlignment="1">
      <alignment horizontal="left" vertical="top" wrapText="1"/>
    </xf>
    <xf numFmtId="0" fontId="49" fillId="0" borderId="33" xfId="0" applyFont="1" applyBorder="1" applyAlignment="1">
      <alignment horizontal="left" vertical="top" wrapText="1"/>
    </xf>
    <xf numFmtId="0" fontId="49" fillId="0" borderId="38" xfId="0" applyFont="1" applyBorder="1" applyAlignment="1">
      <alignment horizontal="left" vertical="top" wrapText="1"/>
    </xf>
    <xf numFmtId="0" fontId="49" fillId="0" borderId="31" xfId="0" applyFont="1" applyBorder="1" applyAlignment="1">
      <alignment horizontal="left" vertical="top" wrapText="1"/>
    </xf>
    <xf numFmtId="0" fontId="49" fillId="0" borderId="36" xfId="0" applyFont="1" applyBorder="1" applyAlignment="1">
      <alignment horizontal="left" vertical="top" wrapText="1"/>
    </xf>
    <xf numFmtId="0" fontId="49" fillId="0" borderId="62" xfId="0" applyFont="1" applyBorder="1" applyAlignment="1">
      <alignment horizontal="left" vertical="top" wrapText="1"/>
    </xf>
    <xf numFmtId="0" fontId="49" fillId="0" borderId="67" xfId="0" applyFont="1" applyBorder="1" applyAlignment="1">
      <alignment horizontal="left" vertical="top" wrapText="1"/>
    </xf>
    <xf numFmtId="0" fontId="49" fillId="0" borderId="59" xfId="0" applyFont="1" applyBorder="1" applyAlignment="1">
      <alignment horizontal="left" vertical="top" wrapText="1"/>
    </xf>
    <xf numFmtId="0" fontId="30" fillId="0" borderId="50" xfId="0" applyFont="1" applyBorder="1" applyAlignment="1">
      <alignment horizontal="left" vertical="top"/>
    </xf>
    <xf numFmtId="0" fontId="30" fillId="0" borderId="12" xfId="0" applyFont="1" applyBorder="1" applyAlignment="1">
      <alignment horizontal="left" vertical="top"/>
    </xf>
    <xf numFmtId="0" fontId="49" fillId="0" borderId="34" xfId="0" applyFont="1" applyBorder="1" applyAlignment="1">
      <alignment vertical="top" wrapText="1"/>
    </xf>
    <xf numFmtId="0" fontId="49" fillId="0" borderId="39" xfId="0" applyFont="1" applyBorder="1" applyAlignment="1">
      <alignment vertical="top" wrapText="1"/>
    </xf>
    <xf numFmtId="0" fontId="46" fillId="13" borderId="34" xfId="0" applyFont="1" applyFill="1" applyBorder="1" applyAlignment="1">
      <alignment horizontal="left" vertical="top"/>
    </xf>
    <xf numFmtId="0" fontId="30" fillId="0" borderId="49" xfId="0" applyFont="1" applyBorder="1" applyAlignment="1">
      <alignment horizontal="left" vertical="top" wrapText="1"/>
    </xf>
    <xf numFmtId="0" fontId="48" fillId="0" borderId="49" xfId="0" applyFont="1" applyBorder="1" applyAlignment="1">
      <alignment horizontal="left" vertical="top" wrapText="1"/>
    </xf>
    <xf numFmtId="0" fontId="48" fillId="0" borderId="50" xfId="0" applyFont="1" applyBorder="1" applyAlignment="1">
      <alignment horizontal="left" vertical="top" wrapText="1"/>
    </xf>
    <xf numFmtId="0" fontId="49" fillId="0" borderId="63" xfId="0" applyFont="1" applyBorder="1" applyAlignment="1">
      <alignment horizontal="left" vertical="top"/>
    </xf>
    <xf numFmtId="0" fontId="49" fillId="0" borderId="60" xfId="0" applyFont="1" applyBorder="1" applyAlignment="1">
      <alignment horizontal="left" vertical="top"/>
    </xf>
    <xf numFmtId="0" fontId="11" fillId="0" borderId="58" xfId="0" applyFont="1" applyBorder="1" applyAlignment="1">
      <alignment horizontal="left" vertical="top" wrapText="1"/>
    </xf>
    <xf numFmtId="0" fontId="11" fillId="0" borderId="71" xfId="0" applyFont="1" applyBorder="1" applyAlignment="1">
      <alignment horizontal="left" vertical="top" wrapText="1"/>
    </xf>
    <xf numFmtId="0" fontId="49" fillId="0" borderId="70" xfId="0" applyFont="1" applyBorder="1" applyAlignment="1">
      <alignment horizontal="left" vertical="top" wrapText="1"/>
    </xf>
    <xf numFmtId="0" fontId="49" fillId="0" borderId="68" xfId="0" applyFont="1" applyBorder="1" applyAlignment="1">
      <alignment horizontal="left" vertical="top" wrapText="1"/>
    </xf>
    <xf numFmtId="0" fontId="49" fillId="0" borderId="69" xfId="0" applyFont="1" applyBorder="1" applyAlignment="1">
      <alignment horizontal="left" vertical="top" wrapText="1"/>
    </xf>
    <xf numFmtId="0" fontId="49" fillId="0" borderId="48" xfId="0" applyFont="1" applyBorder="1" applyAlignment="1">
      <alignment horizontal="left" vertical="top" wrapText="1"/>
    </xf>
    <xf numFmtId="0" fontId="49" fillId="0" borderId="0" xfId="0" applyFont="1" applyAlignment="1">
      <alignment horizontal="left" vertical="top" wrapText="1"/>
    </xf>
    <xf numFmtId="0" fontId="49" fillId="0" borderId="46" xfId="0" applyFont="1" applyBorder="1" applyAlignment="1">
      <alignment horizontal="left" vertical="top" wrapText="1"/>
    </xf>
    <xf numFmtId="0" fontId="49" fillId="0" borderId="72" xfId="0" applyFont="1" applyBorder="1" applyAlignment="1">
      <alignment horizontal="left" vertical="top" wrapText="1"/>
    </xf>
    <xf numFmtId="0" fontId="49" fillId="0" borderId="58" xfId="0" applyFont="1" applyBorder="1" applyAlignment="1">
      <alignment horizontal="left" vertical="top" wrapText="1"/>
    </xf>
    <xf numFmtId="0" fontId="49" fillId="0" borderId="71" xfId="0" applyFont="1" applyBorder="1" applyAlignment="1">
      <alignment horizontal="left" vertical="top" wrapText="1"/>
    </xf>
    <xf numFmtId="0" fontId="11" fillId="0" borderId="64" xfId="0" applyFont="1" applyBorder="1" applyAlignment="1">
      <alignment vertical="top"/>
    </xf>
    <xf numFmtId="0" fontId="10" fillId="0" borderId="64" xfId="0" applyFont="1" applyBorder="1" applyAlignment="1">
      <alignment horizontal="left" vertical="top"/>
    </xf>
    <xf numFmtId="0" fontId="10" fillId="7" borderId="64" xfId="0" applyFont="1" applyFill="1" applyBorder="1" applyAlignment="1">
      <alignment horizontal="left" vertical="top"/>
    </xf>
    <xf numFmtId="0" fontId="16" fillId="7" borderId="64" xfId="0" applyFont="1" applyFill="1" applyBorder="1" applyAlignment="1">
      <alignment horizontal="left" vertical="top"/>
    </xf>
    <xf numFmtId="0" fontId="16" fillId="7" borderId="66" xfId="0" applyFont="1" applyFill="1" applyBorder="1" applyAlignment="1">
      <alignment horizontal="left" vertical="top"/>
    </xf>
    <xf numFmtId="0" fontId="7" fillId="0" borderId="55" xfId="0" applyFont="1" applyBorder="1" applyAlignment="1">
      <alignment horizontal="left" vertical="top"/>
    </xf>
    <xf numFmtId="0" fontId="15" fillId="0" borderId="55" xfId="0" applyFont="1" applyBorder="1" applyAlignment="1">
      <alignment horizontal="left" vertical="top"/>
    </xf>
    <xf numFmtId="0" fontId="15" fillId="0" borderId="56" xfId="0" applyFont="1" applyBorder="1" applyAlignment="1">
      <alignment horizontal="left" vertical="top"/>
    </xf>
    <xf numFmtId="0" fontId="49" fillId="0" borderId="43" xfId="0" applyFont="1" applyBorder="1" applyAlignment="1">
      <alignment vertical="top"/>
    </xf>
    <xf numFmtId="0" fontId="46" fillId="0" borderId="43" xfId="0" applyFont="1" applyBorder="1" applyAlignment="1">
      <alignment vertical="top"/>
    </xf>
    <xf numFmtId="0" fontId="46" fillId="7" borderId="43" xfId="0" applyFont="1" applyFill="1" applyBorder="1" applyAlignment="1">
      <alignment vertical="top"/>
    </xf>
    <xf numFmtId="0" fontId="29" fillId="0" borderId="43" xfId="0" applyFont="1" applyBorder="1" applyAlignment="1">
      <alignment vertical="top"/>
    </xf>
    <xf numFmtId="0" fontId="29" fillId="0" borderId="44" xfId="0" applyFont="1" applyBorder="1" applyAlignment="1">
      <alignment vertical="top"/>
    </xf>
    <xf numFmtId="0" fontId="30" fillId="0" borderId="60" xfId="0" applyFont="1" applyBorder="1" applyAlignment="1">
      <alignment horizontal="left" vertical="top"/>
    </xf>
    <xf numFmtId="0" fontId="49" fillId="0" borderId="38" xfId="0" applyFont="1" applyBorder="1" applyAlignment="1">
      <alignment vertical="top" wrapText="1"/>
    </xf>
    <xf numFmtId="0" fontId="49" fillId="0" borderId="55" xfId="0" applyFont="1" applyBorder="1" applyAlignment="1">
      <alignment vertical="top" wrapText="1"/>
    </xf>
    <xf numFmtId="0" fontId="49" fillId="0" borderId="151" xfId="0" applyFont="1" applyBorder="1" applyAlignment="1">
      <alignment vertical="top"/>
    </xf>
    <xf numFmtId="0" fontId="46" fillId="0" borderId="47" xfId="0" applyFont="1" applyBorder="1" applyAlignment="1">
      <alignment vertical="top"/>
    </xf>
    <xf numFmtId="0" fontId="46" fillId="7" borderId="47" xfId="0" applyFont="1" applyFill="1" applyBorder="1" applyAlignment="1">
      <alignment horizontal="left" vertical="top"/>
    </xf>
    <xf numFmtId="0" fontId="29" fillId="7" borderId="47" xfId="0" applyFont="1" applyFill="1" applyBorder="1" applyAlignment="1">
      <alignment horizontal="left" vertical="top"/>
    </xf>
    <xf numFmtId="0" fontId="29" fillId="7" borderId="48" xfId="0" applyFont="1" applyFill="1" applyBorder="1" applyAlignment="1">
      <alignment horizontal="left" vertical="top"/>
    </xf>
    <xf numFmtId="0" fontId="30" fillId="0" borderId="167" xfId="0" applyFont="1" applyBorder="1" applyAlignment="1">
      <alignment horizontal="left" vertical="top"/>
    </xf>
    <xf numFmtId="0" fontId="48" fillId="0" borderId="73" xfId="0" applyFont="1" applyBorder="1" applyAlignment="1">
      <alignment horizontal="left" vertical="top"/>
    </xf>
    <xf numFmtId="0" fontId="30" fillId="0" borderId="47" xfId="0" applyFont="1" applyBorder="1" applyAlignment="1">
      <alignment horizontal="left" vertical="top"/>
    </xf>
    <xf numFmtId="0" fontId="48" fillId="0" borderId="47" xfId="0" applyFont="1" applyBorder="1" applyAlignment="1">
      <alignment horizontal="left" vertical="top"/>
    </xf>
    <xf numFmtId="0" fontId="48" fillId="0" borderId="48" xfId="0" applyFont="1" applyBorder="1" applyAlignment="1">
      <alignment horizontal="left" vertical="top"/>
    </xf>
    <xf numFmtId="0" fontId="49" fillId="0" borderId="45" xfId="0" applyFont="1" applyBorder="1" applyAlignment="1">
      <alignment horizontal="left" vertical="top" wrapText="1"/>
    </xf>
    <xf numFmtId="0" fontId="49" fillId="0" borderId="13" xfId="0" applyFont="1" applyBorder="1" applyAlignment="1">
      <alignment horizontal="left" vertical="top" wrapText="1"/>
    </xf>
    <xf numFmtId="0" fontId="49" fillId="0" borderId="169" xfId="0" applyFont="1" applyBorder="1" applyAlignment="1">
      <alignment horizontal="left" vertical="top" wrapText="1"/>
    </xf>
    <xf numFmtId="0" fontId="75" fillId="0" borderId="45" xfId="0" applyFont="1" applyBorder="1" applyAlignment="1">
      <alignment horizontal="left" vertical="top"/>
    </xf>
    <xf numFmtId="0" fontId="75" fillId="0" borderId="13" xfId="0" applyFont="1" applyBorder="1" applyAlignment="1">
      <alignment horizontal="left" vertical="top"/>
    </xf>
    <xf numFmtId="0" fontId="75" fillId="0" borderId="169" xfId="0" applyFont="1" applyBorder="1" applyAlignment="1">
      <alignment horizontal="left" vertical="top"/>
    </xf>
    <xf numFmtId="0" fontId="48" fillId="7" borderId="44" xfId="0" applyFont="1" applyFill="1" applyBorder="1" applyAlignment="1">
      <alignment horizontal="center" vertical="top"/>
    </xf>
    <xf numFmtId="0" fontId="48" fillId="7" borderId="54" xfId="0" applyFont="1" applyFill="1" applyBorder="1" applyAlignment="1">
      <alignment horizontal="center" vertical="top"/>
    </xf>
    <xf numFmtId="0" fontId="30" fillId="0" borderId="72" xfId="0" applyFont="1" applyBorder="1" applyAlignment="1">
      <alignment horizontal="left" vertical="top"/>
    </xf>
    <xf numFmtId="0" fontId="30" fillId="0" borderId="58" xfId="0" applyFont="1" applyBorder="1" applyAlignment="1">
      <alignment horizontal="left" vertical="top"/>
    </xf>
    <xf numFmtId="0" fontId="49" fillId="0" borderId="253" xfId="0" applyFont="1" applyBorder="1" applyAlignment="1">
      <alignment horizontal="left" vertical="top" wrapText="1"/>
    </xf>
    <xf numFmtId="0" fontId="49" fillId="0" borderId="254" xfId="0" applyFont="1" applyBorder="1" applyAlignment="1">
      <alignment horizontal="left" vertical="top" wrapText="1"/>
    </xf>
    <xf numFmtId="0" fontId="49" fillId="0" borderId="255" xfId="0" applyFont="1" applyBorder="1" applyAlignment="1">
      <alignment horizontal="left" vertical="top" wrapText="1"/>
    </xf>
    <xf numFmtId="0" fontId="49" fillId="0" borderId="258" xfId="0" applyFont="1" applyBorder="1" applyAlignment="1">
      <alignment horizontal="left" vertical="top" wrapText="1"/>
    </xf>
    <xf numFmtId="0" fontId="49" fillId="0" borderId="259" xfId="0" applyFont="1" applyBorder="1" applyAlignment="1">
      <alignment horizontal="left" vertical="top" wrapText="1"/>
    </xf>
    <xf numFmtId="0" fontId="49" fillId="0" borderId="260" xfId="0" applyFont="1" applyBorder="1" applyAlignment="1">
      <alignment horizontal="left" vertical="top" wrapText="1"/>
    </xf>
    <xf numFmtId="0" fontId="49" fillId="0" borderId="263" xfId="0" applyFont="1" applyBorder="1" applyAlignment="1">
      <alignment horizontal="left" vertical="top" wrapText="1"/>
    </xf>
    <xf numFmtId="0" fontId="49" fillId="0" borderId="264" xfId="0" applyFont="1" applyBorder="1" applyAlignment="1">
      <alignment horizontal="left" vertical="top" wrapText="1"/>
    </xf>
    <xf numFmtId="0" fontId="49" fillId="0" borderId="265" xfId="0" applyFont="1" applyBorder="1" applyAlignment="1">
      <alignment horizontal="left" vertical="top" wrapText="1"/>
    </xf>
    <xf numFmtId="0" fontId="49" fillId="0" borderId="256" xfId="0" applyFont="1" applyBorder="1" applyAlignment="1">
      <alignment horizontal="left" vertical="top" wrapText="1"/>
    </xf>
    <xf numFmtId="0" fontId="49" fillId="0" borderId="257" xfId="0" applyFont="1" applyBorder="1" applyAlignment="1">
      <alignment horizontal="left" vertical="top" wrapText="1"/>
    </xf>
    <xf numFmtId="0" fontId="49" fillId="0" borderId="261" xfId="0" applyFont="1" applyBorder="1" applyAlignment="1">
      <alignment horizontal="left" vertical="top" wrapText="1"/>
    </xf>
    <xf numFmtId="0" fontId="49" fillId="0" borderId="262" xfId="0" applyFont="1" applyBorder="1" applyAlignment="1">
      <alignment horizontal="left" vertical="top" wrapText="1"/>
    </xf>
    <xf numFmtId="0" fontId="49" fillId="0" borderId="266" xfId="0" applyFont="1" applyBorder="1" applyAlignment="1">
      <alignment horizontal="left" vertical="top" wrapText="1"/>
    </xf>
    <xf numFmtId="0" fontId="49" fillId="0" borderId="267" xfId="0" applyFont="1" applyBorder="1" applyAlignment="1">
      <alignment horizontal="left" vertical="top" wrapText="1"/>
    </xf>
    <xf numFmtId="0" fontId="49" fillId="0" borderId="70" xfId="0" applyFont="1" applyBorder="1" applyAlignment="1">
      <alignment horizontal="left" vertical="top"/>
    </xf>
    <xf numFmtId="0" fontId="49" fillId="0" borderId="68" xfId="0" applyFont="1" applyBorder="1" applyAlignment="1">
      <alignment horizontal="left" vertical="top"/>
    </xf>
    <xf numFmtId="0" fontId="49" fillId="0" borderId="69" xfId="0" applyFont="1" applyBorder="1" applyAlignment="1">
      <alignment horizontal="left" vertical="top"/>
    </xf>
    <xf numFmtId="0" fontId="30" fillId="0" borderId="168" xfId="0" applyFont="1" applyBorder="1" applyAlignment="1">
      <alignment horizontal="left" vertical="top"/>
    </xf>
    <xf numFmtId="0" fontId="31" fillId="0" borderId="45" xfId="0" applyFont="1" applyBorder="1" applyAlignment="1">
      <alignment horizontal="left" vertical="top"/>
    </xf>
    <xf numFmtId="0" fontId="31" fillId="0" borderId="13" xfId="0" applyFont="1" applyBorder="1" applyAlignment="1">
      <alignment horizontal="left" vertical="top"/>
    </xf>
    <xf numFmtId="0" fontId="30" fillId="0" borderId="13" xfId="0" applyFont="1" applyBorder="1" applyAlignment="1">
      <alignment horizontal="left" vertical="top"/>
    </xf>
    <xf numFmtId="0" fontId="30" fillId="0" borderId="169" xfId="0" applyFont="1" applyBorder="1" applyAlignment="1">
      <alignment horizontal="left" vertical="top"/>
    </xf>
    <xf numFmtId="0" fontId="15" fillId="0" borderId="45" xfId="0" applyFont="1" applyBorder="1" applyAlignment="1">
      <alignment horizontal="left" vertical="top"/>
    </xf>
    <xf numFmtId="0" fontId="15" fillId="0" borderId="169" xfId="0" applyFont="1" applyBorder="1" applyAlignment="1">
      <alignment horizontal="left" vertical="top"/>
    </xf>
    <xf numFmtId="0" fontId="16" fillId="0" borderId="64" xfId="0" applyFont="1" applyBorder="1" applyAlignment="1">
      <alignment horizontal="left" vertical="top"/>
    </xf>
    <xf numFmtId="0" fontId="16" fillId="0" borderId="66" xfId="0" applyFont="1" applyBorder="1" applyAlignment="1">
      <alignment horizontal="left" vertical="top"/>
    </xf>
    <xf numFmtId="0" fontId="49" fillId="0" borderId="48" xfId="0" applyFont="1" applyBorder="1" applyAlignment="1">
      <alignment horizontal="left" vertical="top"/>
    </xf>
    <xf numFmtId="0" fontId="49" fillId="0" borderId="0" xfId="0" applyFont="1" applyAlignment="1">
      <alignment horizontal="left" vertical="top"/>
    </xf>
    <xf numFmtId="0" fontId="49" fillId="0" borderId="46" xfId="0" applyFont="1" applyBorder="1" applyAlignment="1">
      <alignment horizontal="left" vertical="top"/>
    </xf>
    <xf numFmtId="0" fontId="30" fillId="0" borderId="71" xfId="0" applyFont="1" applyBorder="1" applyAlignment="1">
      <alignment horizontal="left" vertical="top"/>
    </xf>
    <xf numFmtId="0" fontId="49" fillId="4" borderId="270" xfId="0" applyFont="1" applyFill="1" applyBorder="1" applyAlignment="1">
      <alignment horizontal="left" vertical="top" wrapText="1"/>
    </xf>
    <xf numFmtId="0" fontId="46" fillId="6" borderId="66" xfId="0" applyFont="1" applyFill="1" applyBorder="1" applyAlignment="1">
      <alignment horizontal="left" vertical="top"/>
    </xf>
    <xf numFmtId="0" fontId="46" fillId="6" borderId="63" xfId="0" applyFont="1" applyFill="1" applyBorder="1" applyAlignment="1">
      <alignment horizontal="left" vertical="top"/>
    </xf>
    <xf numFmtId="0" fontId="46" fillId="0" borderId="66" xfId="0" applyFont="1" applyBorder="1" applyAlignment="1">
      <alignment horizontal="left" vertical="top"/>
    </xf>
    <xf numFmtId="0" fontId="46" fillId="0" borderId="63" xfId="0" applyFont="1" applyBorder="1" applyAlignment="1">
      <alignment horizontal="left" vertical="top"/>
    </xf>
    <xf numFmtId="0" fontId="29" fillId="0" borderId="248" xfId="0" applyFont="1" applyBorder="1" applyAlignment="1">
      <alignment horizontal="left" vertical="top"/>
    </xf>
    <xf numFmtId="0" fontId="49" fillId="0" borderId="63" xfId="0" applyFont="1" applyBorder="1" applyAlignment="1">
      <alignment horizontal="left" vertical="top" wrapText="1"/>
    </xf>
    <xf numFmtId="0" fontId="49" fillId="0" borderId="64" xfId="0" applyFont="1" applyBorder="1" applyAlignment="1">
      <alignment horizontal="left" vertical="top" wrapText="1"/>
    </xf>
    <xf numFmtId="0" fontId="49" fillId="0" borderId="37" xfId="0" applyFont="1" applyBorder="1" applyAlignment="1">
      <alignment horizontal="left" vertical="top" wrapText="1"/>
    </xf>
    <xf numFmtId="0" fontId="49" fillId="0" borderId="60" xfId="0" applyFont="1" applyBorder="1" applyAlignment="1">
      <alignment horizontal="left" vertical="top" wrapText="1"/>
    </xf>
    <xf numFmtId="0" fontId="46" fillId="6" borderId="64" xfId="0" applyFont="1" applyFill="1" applyBorder="1" applyAlignment="1">
      <alignment vertical="top"/>
    </xf>
    <xf numFmtId="0" fontId="11" fillId="0" borderId="169" xfId="0" applyFont="1" applyBorder="1" applyAlignment="1">
      <alignment horizontal="left" vertical="top"/>
    </xf>
    <xf numFmtId="0" fontId="29" fillId="0" borderId="64" xfId="0" applyFont="1" applyBorder="1" applyAlignment="1">
      <alignment vertical="top"/>
    </xf>
    <xf numFmtId="0" fontId="29" fillId="0" borderId="66" xfId="0" applyFont="1" applyBorder="1" applyAlignment="1">
      <alignment vertical="top"/>
    </xf>
    <xf numFmtId="0" fontId="49" fillId="0" borderId="33" xfId="0" applyFont="1" applyBorder="1" applyAlignment="1">
      <alignment vertical="top" wrapText="1"/>
    </xf>
    <xf numFmtId="0" fontId="16" fillId="0" borderId="0" xfId="0" applyFont="1" applyAlignment="1">
      <alignment horizontal="left" vertical="top" wrapText="1"/>
    </xf>
    <xf numFmtId="0" fontId="16" fillId="0" borderId="0" xfId="0" applyFont="1" applyAlignment="1">
      <alignment horizontal="left" vertical="top"/>
    </xf>
    <xf numFmtId="0" fontId="16" fillId="0" borderId="85" xfId="0" applyFont="1" applyBorder="1" applyAlignment="1" applyProtection="1">
      <alignment horizontal="center" vertical="top"/>
      <protection locked="0"/>
    </xf>
    <xf numFmtId="0" fontId="16" fillId="0" borderId="86" xfId="0" applyFont="1" applyBorder="1" applyAlignment="1" applyProtection="1">
      <alignment horizontal="center" vertical="top"/>
      <protection locked="0"/>
    </xf>
    <xf numFmtId="0" fontId="16" fillId="0" borderId="87" xfId="0" applyFont="1" applyBorder="1" applyAlignment="1" applyProtection="1">
      <alignment horizontal="center" vertical="top"/>
      <protection locked="0"/>
    </xf>
    <xf numFmtId="0" fontId="16" fillId="0" borderId="91" xfId="0" applyFont="1" applyBorder="1" applyAlignment="1" applyProtection="1">
      <alignment horizontal="center" vertical="top"/>
      <protection locked="0"/>
    </xf>
    <xf numFmtId="0" fontId="16" fillId="0" borderId="88" xfId="0" applyFont="1" applyBorder="1" applyAlignment="1" applyProtection="1">
      <alignment horizontal="center" vertical="top"/>
      <protection locked="0"/>
    </xf>
    <xf numFmtId="0" fontId="16" fillId="0" borderId="101" xfId="0" applyFont="1" applyBorder="1" applyAlignment="1" applyProtection="1">
      <alignment horizontal="center" vertical="top"/>
      <protection locked="0"/>
    </xf>
    <xf numFmtId="44" fontId="16" fillId="0" borderId="136" xfId="1" applyFont="1" applyBorder="1" applyAlignment="1" applyProtection="1">
      <alignment horizontal="center" vertical="top"/>
      <protection locked="0"/>
    </xf>
    <xf numFmtId="44" fontId="16" fillId="0" borderId="137" xfId="1" applyFont="1" applyBorder="1" applyAlignment="1" applyProtection="1">
      <alignment horizontal="center" vertical="top"/>
      <protection locked="0"/>
    </xf>
    <xf numFmtId="0" fontId="10" fillId="0" borderId="138" xfId="0" applyFont="1" applyBorder="1" applyAlignment="1">
      <alignment horizontal="center" vertical="top"/>
    </xf>
    <xf numFmtId="0" fontId="10" fillId="0" borderId="139" xfId="0" applyFont="1" applyBorder="1" applyAlignment="1">
      <alignment horizontal="center" vertical="top"/>
    </xf>
    <xf numFmtId="0" fontId="16" fillId="0" borderId="139" xfId="0" applyFont="1" applyBorder="1" applyAlignment="1" applyProtection="1">
      <alignment horizontal="center" vertical="top"/>
      <protection locked="0"/>
    </xf>
    <xf numFmtId="44" fontId="16" fillId="0" borderId="139" xfId="1" applyFont="1" applyBorder="1" applyAlignment="1" applyProtection="1">
      <alignment horizontal="center" vertical="top"/>
      <protection locked="0"/>
    </xf>
    <xf numFmtId="44" fontId="16" fillId="0" borderId="140" xfId="1" applyFont="1" applyBorder="1" applyAlignment="1" applyProtection="1">
      <alignment horizontal="center" vertical="top"/>
      <protection locked="0"/>
    </xf>
    <xf numFmtId="0" fontId="6" fillId="3" borderId="86" xfId="0" applyFont="1" applyFill="1" applyBorder="1" applyAlignment="1">
      <alignment horizontal="right" vertical="top"/>
    </xf>
    <xf numFmtId="0" fontId="32" fillId="0" borderId="26" xfId="0" applyFont="1" applyBorder="1" applyAlignment="1">
      <alignment horizontal="center" vertical="center"/>
    </xf>
    <xf numFmtId="0" fontId="32" fillId="0" borderId="0" xfId="0" applyFont="1" applyAlignment="1">
      <alignment horizontal="center" vertical="center"/>
    </xf>
    <xf numFmtId="0" fontId="32" fillId="0" borderId="25" xfId="0" applyFont="1" applyBorder="1" applyAlignment="1">
      <alignment horizontal="center" vertical="center"/>
    </xf>
    <xf numFmtId="0" fontId="25" fillId="0" borderId="26" xfId="0" applyFont="1" applyBorder="1" applyAlignment="1">
      <alignment horizontal="left" vertical="top" wrapText="1"/>
    </xf>
    <xf numFmtId="0" fontId="16" fillId="0" borderId="25" xfId="0" applyFont="1" applyBorder="1" applyAlignment="1">
      <alignment horizontal="left" vertical="top" wrapText="1"/>
    </xf>
    <xf numFmtId="0" fontId="16" fillId="0" borderId="3" xfId="0" applyFont="1" applyBorder="1" applyAlignment="1">
      <alignment horizontal="left" vertical="top"/>
    </xf>
    <xf numFmtId="0" fontId="16" fillId="0" borderId="0" xfId="0" applyFont="1" applyAlignment="1">
      <alignment vertical="top" wrapText="1"/>
    </xf>
    <xf numFmtId="0" fontId="16" fillId="0" borderId="89" xfId="0" applyFont="1" applyBorder="1" applyAlignment="1">
      <alignment vertical="top" wrapText="1"/>
    </xf>
    <xf numFmtId="0" fontId="25" fillId="4" borderId="0" xfId="0" applyFont="1" applyFill="1" applyAlignment="1">
      <alignment vertical="top"/>
    </xf>
    <xf numFmtId="0" fontId="25" fillId="0" borderId="0" xfId="0" applyFont="1" applyAlignment="1">
      <alignment vertical="top" wrapText="1"/>
    </xf>
    <xf numFmtId="0" fontId="52" fillId="0" borderId="0" xfId="0" applyFont="1" applyAlignment="1">
      <alignment horizontal="center" vertical="center"/>
    </xf>
    <xf numFmtId="0" fontId="16" fillId="0" borderId="3" xfId="0" applyFont="1" applyBorder="1" applyAlignment="1">
      <alignment vertical="top"/>
    </xf>
    <xf numFmtId="0" fontId="33" fillId="0" borderId="103" xfId="0" applyFont="1" applyBorder="1" applyAlignment="1" applyProtection="1">
      <alignment horizontal="center" vertical="center" wrapText="1"/>
      <protection locked="0"/>
    </xf>
    <xf numFmtId="0" fontId="33" fillId="0" borderId="107" xfId="0" applyFont="1" applyBorder="1" applyAlignment="1" applyProtection="1">
      <alignment horizontal="center" vertical="center" wrapText="1"/>
      <protection locked="0"/>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9" fontId="34" fillId="0" borderId="74" xfId="2" applyFont="1" applyFill="1" applyBorder="1" applyAlignment="1" applyProtection="1">
      <alignment horizontal="center" vertical="center" wrapText="1"/>
    </xf>
    <xf numFmtId="9" fontId="34" fillId="0" borderId="82" xfId="2" applyFont="1" applyFill="1" applyBorder="1" applyAlignment="1" applyProtection="1">
      <alignment horizontal="center" vertical="center" wrapText="1"/>
    </xf>
    <xf numFmtId="0" fontId="16" fillId="0" borderId="0" xfId="0" applyFont="1" applyAlignment="1">
      <alignment horizontal="left" vertical="center" wrapText="1"/>
    </xf>
    <xf numFmtId="0" fontId="16" fillId="0" borderId="89" xfId="0" applyFont="1" applyBorder="1" applyAlignment="1">
      <alignment horizontal="left" vertical="center" wrapText="1"/>
    </xf>
    <xf numFmtId="0" fontId="72" fillId="2" borderId="0" xfId="0" applyFont="1" applyFill="1" applyAlignment="1">
      <alignment horizontal="left" vertical="center"/>
    </xf>
    <xf numFmtId="0" fontId="16" fillId="0" borderId="104" xfId="0" applyFont="1" applyBorder="1" applyAlignment="1">
      <alignment horizontal="center" vertical="top"/>
    </xf>
    <xf numFmtId="0" fontId="16" fillId="0" borderId="105" xfId="0" applyFont="1" applyBorder="1" applyAlignment="1">
      <alignment horizontal="center" vertical="top"/>
    </xf>
    <xf numFmtId="0" fontId="16" fillId="4" borderId="107" xfId="0" applyFont="1" applyFill="1" applyBorder="1" applyAlignment="1">
      <alignment horizontal="center" vertical="top"/>
    </xf>
    <xf numFmtId="0" fontId="16" fillId="4" borderId="131" xfId="0" applyFont="1" applyFill="1" applyBorder="1" applyAlignment="1">
      <alignment horizontal="left" vertical="top"/>
    </xf>
    <xf numFmtId="0" fontId="10" fillId="0" borderId="13" xfId="0" applyFont="1" applyBorder="1" applyAlignment="1">
      <alignment vertical="top"/>
    </xf>
    <xf numFmtId="0" fontId="33" fillId="0" borderId="111"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82" xfId="0" applyFont="1" applyBorder="1" applyAlignment="1">
      <alignment horizontal="center" vertical="center" wrapText="1"/>
    </xf>
    <xf numFmtId="0" fontId="34" fillId="0" borderId="81" xfId="0" applyFont="1" applyBorder="1" applyAlignment="1">
      <alignment horizontal="center" vertical="center" wrapText="1"/>
    </xf>
    <xf numFmtId="0" fontId="16" fillId="0" borderId="103" xfId="0" applyFont="1" applyBorder="1" applyAlignment="1" applyProtection="1">
      <alignment horizontal="center" vertical="top"/>
      <protection locked="0"/>
    </xf>
    <xf numFmtId="0" fontId="16" fillId="0" borderId="108" xfId="0" applyFont="1" applyBorder="1" applyAlignment="1" applyProtection="1">
      <alignment horizontal="center" vertical="top"/>
      <protection locked="0"/>
    </xf>
    <xf numFmtId="0" fontId="16" fillId="0" borderId="3" xfId="0" applyFont="1" applyBorder="1" applyAlignment="1">
      <alignment vertical="top" wrapText="1"/>
    </xf>
    <xf numFmtId="0" fontId="32" fillId="0" borderId="3" xfId="0" applyFont="1" applyBorder="1" applyAlignment="1">
      <alignment horizontal="center" vertical="center"/>
    </xf>
    <xf numFmtId="0" fontId="16" fillId="0" borderId="90" xfId="0" applyFont="1" applyBorder="1" applyAlignment="1" applyProtection="1">
      <alignment horizontal="center" vertical="top"/>
      <protection locked="0"/>
    </xf>
    <xf numFmtId="0" fontId="16" fillId="0" borderId="0" xfId="0" applyFont="1" applyAlignment="1" applyProtection="1">
      <alignment horizontal="center" vertical="top"/>
      <protection locked="0"/>
    </xf>
    <xf numFmtId="0" fontId="16" fillId="0" borderId="89" xfId="0" applyFont="1" applyBorder="1" applyAlignment="1" applyProtection="1">
      <alignment horizontal="center" vertical="top"/>
      <protection locked="0"/>
    </xf>
    <xf numFmtId="0" fontId="16" fillId="0" borderId="123" xfId="0" applyFont="1" applyBorder="1" applyAlignment="1" applyProtection="1">
      <alignment horizontal="left" vertical="top"/>
      <protection locked="0"/>
    </xf>
    <xf numFmtId="0" fontId="16" fillId="0" borderId="124" xfId="0" applyFont="1" applyBorder="1" applyAlignment="1" applyProtection="1">
      <alignment horizontal="left" vertical="top"/>
      <protection locked="0"/>
    </xf>
    <xf numFmtId="0" fontId="16" fillId="0" borderId="125" xfId="0" applyFont="1" applyBorder="1" applyAlignment="1" applyProtection="1">
      <alignment horizontal="left" vertical="top"/>
      <protection locked="0"/>
    </xf>
    <xf numFmtId="0" fontId="7" fillId="4" borderId="78" xfId="0" applyFont="1" applyFill="1" applyBorder="1" applyAlignment="1">
      <alignment horizontal="center" vertical="top"/>
    </xf>
    <xf numFmtId="0" fontId="7" fillId="4" borderId="79" xfId="0" applyFont="1" applyFill="1" applyBorder="1" applyAlignment="1">
      <alignment horizontal="center" vertical="top"/>
    </xf>
    <xf numFmtId="0" fontId="7" fillId="4" borderId="80" xfId="0" applyFont="1" applyFill="1" applyBorder="1" applyAlignment="1">
      <alignment horizontal="center" vertical="top"/>
    </xf>
    <xf numFmtId="49" fontId="7" fillId="0" borderId="85" xfId="0" applyNumberFormat="1" applyFont="1" applyBorder="1" applyAlignment="1" applyProtection="1">
      <alignment horizontal="left" vertical="top"/>
      <protection locked="0"/>
    </xf>
    <xf numFmtId="49" fontId="7" fillId="0" borderId="86" xfId="0" applyNumberFormat="1" applyFont="1" applyBorder="1" applyAlignment="1" applyProtection="1">
      <alignment horizontal="left" vertical="top"/>
      <protection locked="0"/>
    </xf>
    <xf numFmtId="49" fontId="7" fillId="0" borderId="87" xfId="0" applyNumberFormat="1" applyFont="1" applyBorder="1" applyAlignment="1" applyProtection="1">
      <alignment horizontal="left" vertical="top"/>
      <protection locked="0"/>
    </xf>
    <xf numFmtId="0" fontId="11" fillId="0" borderId="13"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7" fillId="0" borderId="54" xfId="0" applyFont="1" applyBorder="1" applyAlignment="1">
      <alignment horizontal="right" vertical="top"/>
    </xf>
    <xf numFmtId="0" fontId="7" fillId="0" borderId="99" xfId="0" applyFont="1" applyBorder="1" applyAlignment="1">
      <alignment horizontal="right" vertical="top"/>
    </xf>
    <xf numFmtId="0" fontId="7" fillId="0" borderId="31" xfId="0" applyFont="1" applyBorder="1" applyAlignment="1">
      <alignment horizontal="right" vertical="top"/>
    </xf>
    <xf numFmtId="0" fontId="7" fillId="0" borderId="75" xfId="0" applyFont="1" applyBorder="1" applyAlignment="1">
      <alignment horizontal="right" vertical="top"/>
    </xf>
    <xf numFmtId="0" fontId="7" fillId="0" borderId="32" xfId="0" applyFont="1" applyBorder="1" applyAlignment="1">
      <alignment horizontal="right" vertical="top"/>
    </xf>
    <xf numFmtId="0" fontId="7" fillId="0" borderId="100" xfId="0" applyFont="1" applyBorder="1" applyAlignment="1">
      <alignment horizontal="right" vertical="top"/>
    </xf>
    <xf numFmtId="0" fontId="31" fillId="4" borderId="0" xfId="0" applyFont="1" applyFill="1" applyAlignment="1">
      <alignment vertical="top"/>
    </xf>
    <xf numFmtId="0" fontId="25" fillId="0" borderId="78" xfId="0" applyFont="1" applyBorder="1" applyAlignment="1" applyProtection="1">
      <alignment vertical="top"/>
      <protection locked="0"/>
    </xf>
    <xf numFmtId="0" fontId="25" fillId="0" borderId="79" xfId="0" applyFont="1" applyBorder="1" applyAlignment="1" applyProtection="1">
      <alignment vertical="top"/>
      <protection locked="0"/>
    </xf>
    <xf numFmtId="0" fontId="25" fillId="0" borderId="80" xfId="0" applyFont="1" applyBorder="1" applyAlignment="1" applyProtection="1">
      <alignment vertical="top"/>
      <protection locked="0"/>
    </xf>
    <xf numFmtId="0" fontId="16" fillId="0" borderId="104" xfId="0" applyFont="1" applyBorder="1" applyAlignment="1">
      <alignment vertical="top"/>
    </xf>
    <xf numFmtId="0" fontId="16" fillId="0" borderId="105" xfId="0" applyFont="1" applyBorder="1" applyAlignment="1">
      <alignment vertical="top"/>
    </xf>
    <xf numFmtId="0" fontId="8" fillId="9" borderId="78" xfId="0" applyFont="1" applyFill="1" applyBorder="1" applyAlignment="1">
      <alignment horizontal="left" vertical="top"/>
    </xf>
    <xf numFmtId="0" fontId="8" fillId="9" borderId="79" xfId="0" applyFont="1" applyFill="1" applyBorder="1" applyAlignment="1">
      <alignment horizontal="left" vertical="top"/>
    </xf>
    <xf numFmtId="0" fontId="8" fillId="9" borderId="80" xfId="0" applyFont="1" applyFill="1" applyBorder="1" applyAlignment="1">
      <alignment horizontal="left" vertical="top"/>
    </xf>
    <xf numFmtId="0" fontId="10" fillId="4" borderId="124" xfId="0" applyFont="1" applyFill="1" applyBorder="1" applyAlignment="1">
      <alignment horizontal="left" vertical="top"/>
    </xf>
    <xf numFmtId="0" fontId="10" fillId="4" borderId="125" xfId="0" applyFont="1" applyFill="1" applyBorder="1" applyAlignment="1">
      <alignment horizontal="left" vertical="top"/>
    </xf>
    <xf numFmtId="0" fontId="16" fillId="4" borderId="124" xfId="0" applyFont="1" applyFill="1" applyBorder="1" applyAlignment="1">
      <alignment horizontal="left" vertical="top"/>
    </xf>
    <xf numFmtId="0" fontId="16" fillId="4" borderId="125" xfId="0" applyFont="1" applyFill="1" applyBorder="1" applyAlignment="1">
      <alignment horizontal="left" vertical="top"/>
    </xf>
    <xf numFmtId="0" fontId="5" fillId="4" borderId="85" xfId="3" applyFill="1" applyBorder="1" applyAlignment="1" applyProtection="1">
      <alignment horizontal="center" vertical="center"/>
      <protection locked="0"/>
    </xf>
    <xf numFmtId="0" fontId="5" fillId="4" borderId="87" xfId="3" applyFill="1" applyBorder="1" applyAlignment="1" applyProtection="1">
      <alignment horizontal="center" vertical="center"/>
      <protection locked="0"/>
    </xf>
    <xf numFmtId="0" fontId="5" fillId="4" borderId="90" xfId="3" applyFill="1" applyBorder="1" applyAlignment="1" applyProtection="1">
      <alignment horizontal="center" vertical="center"/>
      <protection locked="0"/>
    </xf>
    <xf numFmtId="0" fontId="5" fillId="4" borderId="89" xfId="3" applyFill="1" applyBorder="1" applyAlignment="1" applyProtection="1">
      <alignment horizontal="center" vertical="center"/>
      <protection locked="0"/>
    </xf>
    <xf numFmtId="0" fontId="5" fillId="4" borderId="91" xfId="3" applyFill="1" applyBorder="1" applyAlignment="1" applyProtection="1">
      <alignment horizontal="center" vertical="center"/>
      <protection locked="0"/>
    </xf>
    <xf numFmtId="0" fontId="5" fillId="4" borderId="101" xfId="3" applyFill="1" applyBorder="1" applyAlignment="1" applyProtection="1">
      <alignment horizontal="center" vertical="center"/>
      <protection locked="0"/>
    </xf>
    <xf numFmtId="0" fontId="6" fillId="9" borderId="79" xfId="0" applyFont="1" applyFill="1" applyBorder="1" applyAlignment="1">
      <alignment horizontal="left" vertical="top"/>
    </xf>
    <xf numFmtId="0" fontId="16" fillId="4" borderId="129" xfId="0" applyFont="1" applyFill="1" applyBorder="1" applyAlignment="1">
      <alignment horizontal="left" vertical="top"/>
    </xf>
    <xf numFmtId="0" fontId="16" fillId="4" borderId="122" xfId="0" applyFont="1" applyFill="1" applyBorder="1" applyAlignment="1">
      <alignment horizontal="left" vertical="top"/>
    </xf>
    <xf numFmtId="0" fontId="33" fillId="0" borderId="108" xfId="0" applyFont="1" applyBorder="1" applyAlignment="1" applyProtection="1">
      <alignment horizontal="center" vertical="center" wrapText="1"/>
      <protection locked="0"/>
    </xf>
    <xf numFmtId="0" fontId="52" fillId="0" borderId="7" xfId="0" applyFont="1" applyBorder="1" applyAlignment="1">
      <alignment horizontal="center" vertical="center"/>
    </xf>
    <xf numFmtId="0" fontId="52" fillId="0" borderId="3" xfId="0" applyFont="1" applyBorder="1" applyAlignment="1">
      <alignment horizontal="center" vertical="center"/>
    </xf>
    <xf numFmtId="49" fontId="7" fillId="0" borderId="123" xfId="0" applyNumberFormat="1" applyFont="1" applyBorder="1" applyAlignment="1" applyProtection="1">
      <alignment horizontal="left" vertical="top"/>
      <protection locked="0"/>
    </xf>
    <xf numFmtId="49" fontId="7" fillId="0" borderId="124" xfId="0" applyNumberFormat="1" applyFont="1" applyBorder="1" applyAlignment="1" applyProtection="1">
      <alignment horizontal="left" vertical="top"/>
      <protection locked="0"/>
    </xf>
    <xf numFmtId="49" fontId="7" fillId="0" borderId="125" xfId="0" applyNumberFormat="1" applyFont="1" applyBorder="1" applyAlignment="1" applyProtection="1">
      <alignment horizontal="left" vertical="top"/>
      <protection locked="0"/>
    </xf>
    <xf numFmtId="0" fontId="15" fillId="4" borderId="123" xfId="0" applyFont="1" applyFill="1" applyBorder="1" applyAlignment="1">
      <alignment horizontal="left" vertical="top"/>
    </xf>
    <xf numFmtId="0" fontId="15" fillId="4" borderId="124" xfId="0" applyFont="1" applyFill="1" applyBorder="1" applyAlignment="1">
      <alignment horizontal="left" vertical="top"/>
    </xf>
    <xf numFmtId="0" fontId="15" fillId="4" borderId="119" xfId="0" applyFont="1" applyFill="1" applyBorder="1" applyAlignment="1">
      <alignment horizontal="left" vertical="top"/>
    </xf>
    <xf numFmtId="0" fontId="15" fillId="4" borderId="147" xfId="0" applyFont="1" applyFill="1" applyBorder="1" applyAlignment="1">
      <alignment horizontal="left" vertical="top"/>
    </xf>
    <xf numFmtId="49" fontId="7" fillId="4" borderId="118" xfId="0" applyNumberFormat="1" applyFont="1" applyFill="1" applyBorder="1" applyAlignment="1">
      <alignment horizontal="left" vertical="top"/>
    </xf>
    <xf numFmtId="49" fontId="7" fillId="4" borderId="119" xfId="0" applyNumberFormat="1" applyFont="1" applyFill="1" applyBorder="1" applyAlignment="1">
      <alignment horizontal="left" vertical="top"/>
    </xf>
    <xf numFmtId="49" fontId="7" fillId="4" borderId="147" xfId="0" applyNumberFormat="1" applyFont="1" applyFill="1" applyBorder="1" applyAlignment="1">
      <alignment horizontal="left" vertical="top"/>
    </xf>
    <xf numFmtId="0" fontId="7" fillId="4" borderId="123" xfId="0" applyFont="1" applyFill="1" applyBorder="1" applyAlignment="1">
      <alignment horizontal="left" vertical="top"/>
    </xf>
    <xf numFmtId="0" fontId="7" fillId="4" borderId="124" xfId="0" applyFont="1" applyFill="1" applyBorder="1" applyAlignment="1">
      <alignment horizontal="left" vertical="top"/>
    </xf>
    <xf numFmtId="0" fontId="7" fillId="4" borderId="125" xfId="0" applyFont="1" applyFill="1" applyBorder="1" applyAlignment="1">
      <alignment horizontal="left" vertical="top"/>
    </xf>
    <xf numFmtId="0" fontId="10" fillId="0" borderId="123" xfId="0" applyFont="1" applyBorder="1" applyAlignment="1" applyProtection="1">
      <alignment horizontal="left" vertical="top"/>
      <protection locked="0"/>
    </xf>
    <xf numFmtId="0" fontId="10" fillId="0" borderId="124" xfId="0" applyFont="1" applyBorder="1" applyAlignment="1" applyProtection="1">
      <alignment horizontal="left" vertical="top"/>
      <protection locked="0"/>
    </xf>
    <xf numFmtId="0" fontId="10" fillId="0" borderId="125" xfId="0" applyFont="1" applyBorder="1" applyAlignment="1" applyProtection="1">
      <alignment horizontal="left" vertical="top"/>
      <protection locked="0"/>
    </xf>
    <xf numFmtId="0" fontId="16" fillId="0" borderId="0" xfId="0" applyFont="1" applyAlignment="1">
      <alignment vertical="top"/>
    </xf>
    <xf numFmtId="0" fontId="7" fillId="4" borderId="131" xfId="0" applyFont="1" applyFill="1" applyBorder="1" applyAlignment="1">
      <alignment horizontal="left" vertical="top"/>
    </xf>
    <xf numFmtId="0" fontId="16" fillId="0" borderId="130" xfId="0" applyFont="1" applyBorder="1" applyAlignment="1" applyProtection="1">
      <alignment horizontal="center" vertical="top"/>
      <protection locked="0"/>
    </xf>
    <xf numFmtId="0" fontId="16" fillId="0" borderId="126" xfId="0" applyFont="1" applyBorder="1" applyAlignment="1" applyProtection="1">
      <alignment horizontal="center" vertical="top"/>
      <protection locked="0"/>
    </xf>
    <xf numFmtId="0" fontId="16" fillId="0" borderId="127" xfId="0" applyFont="1" applyBorder="1" applyAlignment="1" applyProtection="1">
      <alignment horizontal="center" vertical="top"/>
      <protection locked="0"/>
    </xf>
    <xf numFmtId="0" fontId="16" fillId="4" borderId="149" xfId="0" applyFont="1" applyFill="1" applyBorder="1" applyAlignment="1">
      <alignment horizontal="left" vertical="top"/>
    </xf>
    <xf numFmtId="0" fontId="16" fillId="4" borderId="119" xfId="0" applyFont="1" applyFill="1" applyBorder="1" applyAlignment="1">
      <alignment horizontal="left" vertical="top"/>
    </xf>
    <xf numFmtId="0" fontId="16" fillId="0" borderId="118" xfId="0" applyFont="1" applyBorder="1" applyAlignment="1" applyProtection="1">
      <alignment horizontal="left" vertical="top"/>
      <protection locked="0"/>
    </xf>
    <xf numFmtId="0" fontId="16" fillId="0" borderId="119" xfId="0" applyFont="1" applyBorder="1" applyAlignment="1" applyProtection="1">
      <alignment horizontal="left" vertical="top"/>
      <protection locked="0"/>
    </xf>
    <xf numFmtId="0" fontId="16" fillId="0" borderId="147" xfId="0" applyFont="1" applyBorder="1" applyAlignment="1" applyProtection="1">
      <alignment horizontal="left" vertical="top"/>
      <protection locked="0"/>
    </xf>
    <xf numFmtId="0" fontId="25" fillId="0" borderId="86" xfId="0" applyFont="1" applyBorder="1" applyAlignment="1">
      <alignment vertical="center" wrapText="1"/>
    </xf>
    <xf numFmtId="0" fontId="25" fillId="0" borderId="87" xfId="0" applyFont="1" applyBorder="1" applyAlignment="1">
      <alignment vertical="center" wrapText="1"/>
    </xf>
    <xf numFmtId="0" fontId="25" fillId="0" borderId="0" xfId="0" applyFont="1" applyAlignment="1">
      <alignment vertical="center" wrapText="1"/>
    </xf>
    <xf numFmtId="0" fontId="25" fillId="0" borderId="89" xfId="0" applyFont="1" applyBorder="1" applyAlignment="1">
      <alignment vertical="center" wrapText="1"/>
    </xf>
    <xf numFmtId="0" fontId="7" fillId="4" borderId="130" xfId="0" applyFont="1" applyFill="1" applyBorder="1" applyAlignment="1">
      <alignment horizontal="left" vertical="top"/>
    </xf>
    <xf numFmtId="0" fontId="7" fillId="4" borderId="126" xfId="0" applyFont="1" applyFill="1" applyBorder="1" applyAlignment="1">
      <alignment horizontal="left" vertical="top"/>
    </xf>
    <xf numFmtId="0" fontId="7" fillId="4" borderId="127" xfId="0" applyFont="1" applyFill="1" applyBorder="1" applyAlignment="1">
      <alignment horizontal="left" vertical="top"/>
    </xf>
    <xf numFmtId="0" fontId="16" fillId="0" borderId="123" xfId="0" applyFont="1" applyBorder="1" applyAlignment="1" applyProtection="1">
      <alignment horizontal="center" vertical="top"/>
      <protection locked="0"/>
    </xf>
    <xf numFmtId="0" fontId="16" fillId="0" borderId="124" xfId="0" applyFont="1" applyBorder="1" applyAlignment="1" applyProtection="1">
      <alignment horizontal="center" vertical="top"/>
      <protection locked="0"/>
    </xf>
    <xf numFmtId="0" fontId="16" fillId="0" borderId="125" xfId="0" applyFont="1" applyBorder="1" applyAlignment="1" applyProtection="1">
      <alignment horizontal="center" vertical="top"/>
      <protection locked="0"/>
    </xf>
    <xf numFmtId="0" fontId="33" fillId="0" borderId="103" xfId="0" applyFont="1" applyBorder="1" applyAlignment="1" applyProtection="1">
      <alignment horizontal="center" vertical="center"/>
      <protection locked="0"/>
    </xf>
    <xf numFmtId="0" fontId="33" fillId="0" borderId="107" xfId="0" applyFont="1" applyBorder="1" applyAlignment="1" applyProtection="1">
      <alignment horizontal="center" vertical="center"/>
      <protection locked="0"/>
    </xf>
    <xf numFmtId="0" fontId="33" fillId="0" borderId="108" xfId="0" applyFont="1" applyBorder="1" applyAlignment="1" applyProtection="1">
      <alignment horizontal="center" vertical="center"/>
      <protection locked="0"/>
    </xf>
    <xf numFmtId="0" fontId="10" fillId="4" borderId="78" xfId="0" applyFont="1" applyFill="1" applyBorder="1" applyAlignment="1">
      <alignment horizontal="left" vertical="top"/>
    </xf>
    <xf numFmtId="0" fontId="10" fillId="4" borderId="79" xfId="0" applyFont="1" applyFill="1" applyBorder="1" applyAlignment="1">
      <alignment horizontal="left" vertical="top"/>
    </xf>
    <xf numFmtId="0" fontId="16" fillId="0" borderId="89" xfId="0" applyFont="1" applyBorder="1" applyAlignment="1">
      <alignment vertical="top"/>
    </xf>
    <xf numFmtId="0" fontId="16" fillId="0" borderId="85" xfId="0" applyFont="1" applyBorder="1" applyAlignment="1" applyProtection="1">
      <alignment vertical="top"/>
      <protection locked="0"/>
    </xf>
    <xf numFmtId="0" fontId="16" fillId="0" borderId="86" xfId="0" applyFont="1" applyBorder="1" applyAlignment="1" applyProtection="1">
      <alignment vertical="top"/>
      <protection locked="0"/>
    </xf>
    <xf numFmtId="0" fontId="16" fillId="0" borderId="87" xfId="0" applyFont="1" applyBorder="1" applyAlignment="1" applyProtection="1">
      <alignment vertical="top"/>
      <protection locked="0"/>
    </xf>
    <xf numFmtId="0" fontId="16" fillId="0" borderId="91" xfId="0" applyFont="1" applyBorder="1" applyAlignment="1" applyProtection="1">
      <alignment vertical="top"/>
      <protection locked="0"/>
    </xf>
    <xf numFmtId="0" fontId="16" fillId="0" borderId="88" xfId="0" applyFont="1" applyBorder="1" applyAlignment="1" applyProtection="1">
      <alignment vertical="top"/>
      <protection locked="0"/>
    </xf>
    <xf numFmtId="0" fontId="16" fillId="0" borderId="101" xfId="0" applyFont="1" applyBorder="1" applyAlignment="1" applyProtection="1">
      <alignment vertical="top"/>
      <protection locked="0"/>
    </xf>
    <xf numFmtId="0" fontId="16" fillId="0" borderId="25" xfId="0" applyFont="1" applyBorder="1" applyAlignment="1">
      <alignment vertical="top"/>
    </xf>
    <xf numFmtId="0" fontId="24" fillId="2" borderId="0" xfId="0" applyFont="1" applyFill="1" applyAlignment="1">
      <alignment vertical="top"/>
    </xf>
    <xf numFmtId="164" fontId="16" fillId="0" borderId="16" xfId="0" applyNumberFormat="1" applyFont="1" applyBorder="1" applyAlignment="1">
      <alignment vertical="top"/>
    </xf>
    <xf numFmtId="0" fontId="16" fillId="0" borderId="18" xfId="0" applyFont="1" applyBorder="1" applyAlignment="1">
      <alignment vertical="top"/>
    </xf>
    <xf numFmtId="164" fontId="16" fillId="0" borderId="79" xfId="1" applyNumberFormat="1" applyFont="1" applyBorder="1" applyAlignment="1" applyProtection="1">
      <alignment vertical="top"/>
      <protection locked="0"/>
    </xf>
    <xf numFmtId="164" fontId="16" fillId="0" borderId="80" xfId="1" applyNumberFormat="1" applyFont="1" applyBorder="1" applyAlignment="1" applyProtection="1">
      <alignment vertical="top"/>
      <protection locked="0"/>
    </xf>
    <xf numFmtId="0" fontId="16" fillId="0" borderId="25" xfId="0" applyFont="1" applyBorder="1" applyAlignment="1">
      <alignment vertical="top" wrapText="1"/>
    </xf>
    <xf numFmtId="0" fontId="16" fillId="0" borderId="85" xfId="0" applyFont="1" applyBorder="1" applyAlignment="1" applyProtection="1">
      <alignment vertical="top" wrapText="1"/>
      <protection locked="0"/>
    </xf>
    <xf numFmtId="0" fontId="16" fillId="0" borderId="86" xfId="0" applyFont="1" applyBorder="1" applyAlignment="1" applyProtection="1">
      <alignment vertical="top" wrapText="1"/>
      <protection locked="0"/>
    </xf>
    <xf numFmtId="0" fontId="16" fillId="0" borderId="87" xfId="0" applyFont="1" applyBorder="1" applyAlignment="1" applyProtection="1">
      <alignment vertical="top" wrapText="1"/>
      <protection locked="0"/>
    </xf>
    <xf numFmtId="0" fontId="16" fillId="0" borderId="90" xfId="0" applyFont="1" applyBorder="1" applyAlignment="1" applyProtection="1">
      <alignment vertical="top" wrapText="1"/>
      <protection locked="0"/>
    </xf>
    <xf numFmtId="0" fontId="16" fillId="0" borderId="0" xfId="0" applyFont="1" applyAlignment="1" applyProtection="1">
      <alignment vertical="top" wrapText="1"/>
      <protection locked="0"/>
    </xf>
    <xf numFmtId="0" fontId="16" fillId="0" borderId="89" xfId="0" applyFont="1" applyBorder="1" applyAlignment="1" applyProtection="1">
      <alignment vertical="top" wrapText="1"/>
      <protection locked="0"/>
    </xf>
    <xf numFmtId="0" fontId="32" fillId="0" borderId="7" xfId="0" applyFont="1" applyBorder="1" applyAlignment="1">
      <alignment horizontal="center" vertical="center"/>
    </xf>
    <xf numFmtId="0" fontId="28" fillId="0" borderId="12" xfId="0" applyFont="1" applyBorder="1" applyAlignment="1">
      <alignment horizontal="right" vertical="top"/>
    </xf>
    <xf numFmtId="0" fontId="10" fillId="0" borderId="12" xfId="0" applyFont="1" applyBorder="1" applyAlignment="1">
      <alignment horizontal="right" vertical="top"/>
    </xf>
    <xf numFmtId="0" fontId="10" fillId="0" borderId="0" xfId="0" applyFont="1" applyAlignment="1">
      <alignment horizontal="right" vertical="top"/>
    </xf>
    <xf numFmtId="0" fontId="7" fillId="0" borderId="0" xfId="0" applyFont="1" applyAlignment="1">
      <alignment horizontal="right" vertical="top"/>
    </xf>
    <xf numFmtId="9" fontId="34" fillId="0" borderId="81" xfId="2" applyFont="1" applyFill="1" applyBorder="1" applyAlignment="1" applyProtection="1">
      <alignment horizontal="center" vertical="center" wrapText="1"/>
    </xf>
    <xf numFmtId="0" fontId="33" fillId="0" borderId="20" xfId="0" applyFont="1" applyBorder="1" applyAlignment="1">
      <alignment horizontal="center" vertical="center" wrapText="1"/>
    </xf>
    <xf numFmtId="0" fontId="33" fillId="0" borderId="21" xfId="0" applyFont="1" applyBorder="1" applyAlignment="1">
      <alignment horizontal="center" vertical="center" wrapText="1"/>
    </xf>
    <xf numFmtId="0" fontId="7" fillId="0" borderId="0" xfId="0" applyFont="1" applyAlignment="1">
      <alignment horizontal="left" vertical="top"/>
    </xf>
    <xf numFmtId="0" fontId="16" fillId="0" borderId="85" xfId="0" applyFont="1" applyBorder="1" applyAlignment="1" applyProtection="1">
      <alignment horizontal="center" vertical="top" wrapText="1"/>
      <protection locked="0"/>
    </xf>
    <xf numFmtId="0" fontId="16" fillId="0" borderId="86" xfId="0" applyFont="1" applyBorder="1" applyAlignment="1" applyProtection="1">
      <alignment horizontal="center" vertical="top" wrapText="1"/>
      <protection locked="0"/>
    </xf>
    <xf numFmtId="0" fontId="16" fillId="0" borderId="87" xfId="0" applyFont="1" applyBorder="1" applyAlignment="1" applyProtection="1">
      <alignment horizontal="center" vertical="top" wrapText="1"/>
      <protection locked="0"/>
    </xf>
    <xf numFmtId="0" fontId="16" fillId="0" borderId="91" xfId="0" applyFont="1" applyBorder="1" applyAlignment="1" applyProtection="1">
      <alignment horizontal="center" vertical="top" wrapText="1"/>
      <protection locked="0"/>
    </xf>
    <xf numFmtId="0" fontId="16" fillId="0" borderId="88" xfId="0" applyFont="1" applyBorder="1" applyAlignment="1" applyProtection="1">
      <alignment horizontal="center" vertical="top" wrapText="1"/>
      <protection locked="0"/>
    </xf>
    <xf numFmtId="0" fontId="16" fillId="0" borderId="101" xfId="0" applyFont="1" applyBorder="1" applyAlignment="1" applyProtection="1">
      <alignment horizontal="center" vertical="top" wrapText="1"/>
      <protection locked="0"/>
    </xf>
    <xf numFmtId="49" fontId="9" fillId="9" borderId="0" xfId="0" applyNumberFormat="1" applyFont="1" applyFill="1" applyAlignment="1">
      <alignment horizontal="center" vertical="top"/>
    </xf>
    <xf numFmtId="0" fontId="25" fillId="4" borderId="0" xfId="0" applyFont="1" applyFill="1" applyAlignment="1">
      <alignment horizontal="right" vertical="center" wrapText="1"/>
    </xf>
    <xf numFmtId="0" fontId="24" fillId="2" borderId="19" xfId="0" applyFont="1" applyFill="1" applyBorder="1" applyAlignment="1">
      <alignment vertical="top"/>
    </xf>
    <xf numFmtId="0" fontId="25" fillId="4" borderId="13" xfId="0" applyFont="1" applyFill="1" applyBorder="1" applyAlignment="1">
      <alignment horizontal="right" vertical="top"/>
    </xf>
    <xf numFmtId="0" fontId="25" fillId="4" borderId="94" xfId="0" applyFont="1" applyFill="1" applyBorder="1" applyAlignment="1">
      <alignment horizontal="right" vertical="top"/>
    </xf>
    <xf numFmtId="0" fontId="28" fillId="0" borderId="12" xfId="0" applyFont="1" applyBorder="1" applyAlignment="1">
      <alignment vertical="top"/>
    </xf>
    <xf numFmtId="0" fontId="16" fillId="4" borderId="78" xfId="0" applyFont="1" applyFill="1" applyBorder="1" applyAlignment="1">
      <alignment horizontal="left" vertical="top" wrapText="1"/>
    </xf>
    <xf numFmtId="0" fontId="16" fillId="4" borderId="79" xfId="0" applyFont="1" applyFill="1" applyBorder="1" applyAlignment="1">
      <alignment horizontal="left" vertical="top" wrapText="1"/>
    </xf>
    <xf numFmtId="0" fontId="16" fillId="4" borderId="80" xfId="0" applyFont="1" applyFill="1" applyBorder="1" applyAlignment="1">
      <alignment horizontal="left" vertical="top" wrapText="1"/>
    </xf>
    <xf numFmtId="0" fontId="6" fillId="9" borderId="0" xfId="0" applyFont="1" applyFill="1" applyAlignment="1">
      <alignment horizontal="left" vertical="top"/>
    </xf>
    <xf numFmtId="164" fontId="16" fillId="0" borderId="78" xfId="1" applyNumberFormat="1" applyFont="1" applyBorder="1" applyAlignment="1" applyProtection="1">
      <alignment vertical="top"/>
      <protection locked="0"/>
    </xf>
    <xf numFmtId="49" fontId="5" fillId="5" borderId="78" xfId="3" applyNumberFormat="1" applyFill="1" applyBorder="1" applyAlignment="1" applyProtection="1">
      <alignment horizontal="left" vertical="top"/>
      <protection locked="0"/>
    </xf>
    <xf numFmtId="49" fontId="5" fillId="5" borderId="79" xfId="3" applyNumberFormat="1" applyFill="1" applyBorder="1" applyAlignment="1" applyProtection="1">
      <alignment horizontal="left" vertical="top"/>
      <protection locked="0"/>
    </xf>
    <xf numFmtId="49" fontId="5" fillId="5" borderId="80" xfId="3" applyNumberFormat="1" applyFill="1" applyBorder="1" applyAlignment="1" applyProtection="1">
      <alignment horizontal="left" vertical="top"/>
      <protection locked="0"/>
    </xf>
    <xf numFmtId="49" fontId="5" fillId="0" borderId="78" xfId="3" applyNumberFormat="1" applyFill="1" applyBorder="1" applyAlignment="1" applyProtection="1">
      <alignment horizontal="center" vertical="top"/>
      <protection locked="0"/>
    </xf>
    <xf numFmtId="49" fontId="5" fillId="0" borderId="80" xfId="3" applyNumberFormat="1" applyFill="1" applyBorder="1" applyAlignment="1" applyProtection="1">
      <alignment horizontal="center" vertical="top"/>
      <protection locked="0"/>
    </xf>
    <xf numFmtId="49" fontId="24" fillId="9" borderId="0" xfId="0" applyNumberFormat="1" applyFont="1" applyFill="1" applyAlignment="1">
      <alignment horizontal="center" vertical="top"/>
    </xf>
    <xf numFmtId="0" fontId="7" fillId="0" borderId="0" xfId="0" applyFont="1" applyAlignment="1">
      <alignment vertical="top"/>
    </xf>
    <xf numFmtId="168" fontId="16" fillId="0" borderId="95" xfId="0" applyNumberFormat="1" applyFont="1" applyBorder="1" applyAlignment="1">
      <alignment vertical="top"/>
    </xf>
    <xf numFmtId="168" fontId="16" fillId="0" borderId="96" xfId="0" applyNumberFormat="1" applyFont="1" applyBorder="1" applyAlignment="1">
      <alignment vertical="top"/>
    </xf>
    <xf numFmtId="168" fontId="16" fillId="0" borderId="23" xfId="0" applyNumberFormat="1" applyFont="1" applyBorder="1" applyAlignment="1">
      <alignment vertical="top"/>
    </xf>
    <xf numFmtId="0" fontId="16" fillId="0" borderId="24" xfId="0" applyFont="1" applyBorder="1" applyAlignment="1">
      <alignment vertical="top"/>
    </xf>
    <xf numFmtId="0" fontId="8" fillId="2" borderId="19" xfId="0" applyFont="1" applyFill="1" applyBorder="1" applyAlignment="1">
      <alignment vertical="top"/>
    </xf>
    <xf numFmtId="0" fontId="10" fillId="0" borderId="78" xfId="0" applyFont="1" applyBorder="1" applyAlignment="1" applyProtection="1">
      <alignment horizontal="center" vertical="top"/>
      <protection locked="0"/>
    </xf>
    <xf numFmtId="0" fontId="10" fillId="0" borderId="80" xfId="0" applyFont="1" applyBorder="1" applyAlignment="1" applyProtection="1">
      <alignment horizontal="center" vertical="top"/>
      <protection locked="0"/>
    </xf>
    <xf numFmtId="167" fontId="16" fillId="0" borderId="16" xfId="0" applyNumberFormat="1" applyFont="1" applyBorder="1" applyAlignment="1">
      <alignment vertical="top"/>
    </xf>
    <xf numFmtId="167" fontId="16" fillId="0" borderId="17" xfId="0" applyNumberFormat="1" applyFont="1" applyBorder="1" applyAlignment="1">
      <alignment vertical="top"/>
    </xf>
    <xf numFmtId="0" fontId="10" fillId="0" borderId="90" xfId="0" applyFont="1" applyBorder="1" applyAlignment="1">
      <alignment horizontal="left" vertical="top" wrapText="1"/>
    </xf>
    <xf numFmtId="0" fontId="16" fillId="4" borderId="148" xfId="0" applyFont="1" applyFill="1" applyBorder="1" applyAlignment="1">
      <alignment horizontal="left" vertical="top"/>
    </xf>
    <xf numFmtId="0" fontId="16" fillId="0" borderId="130" xfId="0" applyFont="1" applyBorder="1" applyAlignment="1" applyProtection="1">
      <alignment horizontal="left" vertical="top"/>
      <protection locked="0"/>
    </xf>
    <xf numFmtId="0" fontId="16" fillId="0" borderId="126" xfId="0" applyFont="1" applyBorder="1" applyAlignment="1" applyProtection="1">
      <alignment horizontal="left" vertical="top"/>
      <protection locked="0"/>
    </xf>
    <xf numFmtId="0" fontId="16" fillId="0" borderId="127" xfId="0" applyFont="1" applyBorder="1" applyAlignment="1" applyProtection="1">
      <alignment horizontal="left" vertical="top"/>
      <protection locked="0"/>
    </xf>
    <xf numFmtId="0" fontId="16" fillId="4" borderId="146" xfId="0" applyFont="1" applyFill="1" applyBorder="1" applyAlignment="1">
      <alignment horizontal="left" vertical="top"/>
    </xf>
    <xf numFmtId="0" fontId="25" fillId="0" borderId="90" xfId="0" applyFont="1" applyBorder="1" applyAlignment="1" applyProtection="1">
      <alignment horizontal="center" vertical="top"/>
      <protection locked="0"/>
    </xf>
    <xf numFmtId="0" fontId="25" fillId="0" borderId="0" xfId="0" applyFont="1" applyAlignment="1" applyProtection="1">
      <alignment horizontal="center" vertical="top"/>
      <protection locked="0"/>
    </xf>
    <xf numFmtId="0" fontId="25" fillId="0" borderId="89" xfId="0" applyFont="1" applyBorder="1" applyAlignment="1" applyProtection="1">
      <alignment horizontal="center" vertical="top"/>
      <protection locked="0"/>
    </xf>
    <xf numFmtId="0" fontId="25" fillId="0" borderId="91" xfId="0" applyFont="1" applyBorder="1" applyAlignment="1" applyProtection="1">
      <alignment horizontal="center" vertical="top"/>
      <protection locked="0"/>
    </xf>
    <xf numFmtId="0" fontId="25" fillId="0" borderId="88" xfId="0" applyFont="1" applyBorder="1" applyAlignment="1" applyProtection="1">
      <alignment horizontal="center" vertical="top"/>
      <protection locked="0"/>
    </xf>
    <xf numFmtId="0" fontId="25" fillId="0" borderId="101" xfId="0" applyFont="1" applyBorder="1" applyAlignment="1" applyProtection="1">
      <alignment horizontal="center" vertical="top"/>
      <protection locked="0"/>
    </xf>
    <xf numFmtId="0" fontId="24" fillId="2" borderId="88" xfId="0" applyFont="1" applyFill="1" applyBorder="1" applyAlignment="1">
      <alignment vertical="top"/>
    </xf>
    <xf numFmtId="9" fontId="10" fillId="0" borderId="95" xfId="2" applyFont="1" applyBorder="1" applyAlignment="1">
      <alignment horizontal="center" vertical="top"/>
    </xf>
    <xf numFmtId="9" fontId="10" fillId="0" borderId="96" xfId="2" applyFont="1" applyBorder="1" applyAlignment="1">
      <alignment horizontal="center" vertical="top"/>
    </xf>
    <xf numFmtId="9" fontId="10" fillId="0" borderId="97" xfId="2" applyFont="1" applyBorder="1" applyAlignment="1">
      <alignment horizontal="center" vertical="top"/>
    </xf>
    <xf numFmtId="9" fontId="10" fillId="0" borderId="16" xfId="2" applyFont="1" applyBorder="1" applyAlignment="1">
      <alignment horizontal="center" vertical="top"/>
    </xf>
    <xf numFmtId="9" fontId="10" fillId="0" borderId="17" xfId="2" applyFont="1" applyBorder="1" applyAlignment="1">
      <alignment horizontal="center" vertical="top"/>
    </xf>
    <xf numFmtId="9" fontId="10" fillId="0" borderId="18" xfId="2" applyFont="1" applyBorder="1" applyAlignment="1">
      <alignment horizontal="center" vertical="top"/>
    </xf>
    <xf numFmtId="9" fontId="11" fillId="0" borderId="92" xfId="2" applyFont="1" applyBorder="1" applyAlignment="1">
      <alignment horizontal="center" vertical="top"/>
    </xf>
    <xf numFmtId="9" fontId="11" fillId="0" borderId="98" xfId="2" applyFont="1" applyBorder="1" applyAlignment="1">
      <alignment horizontal="center" vertical="top"/>
    </xf>
    <xf numFmtId="9" fontId="11" fillId="0" borderId="93" xfId="2" applyFont="1" applyBorder="1" applyAlignment="1">
      <alignment horizontal="center" vertical="top"/>
    </xf>
    <xf numFmtId="0" fontId="29" fillId="4" borderId="128" xfId="0" applyFont="1" applyFill="1" applyBorder="1" applyAlignment="1">
      <alignment horizontal="left" vertical="center"/>
    </xf>
    <xf numFmtId="0" fontId="29" fillId="4" borderId="129" xfId="0" applyFont="1" applyFill="1" applyBorder="1" applyAlignment="1">
      <alignment horizontal="left" vertical="center"/>
    </xf>
    <xf numFmtId="164" fontId="40" fillId="0" borderId="78" xfId="1" applyNumberFormat="1" applyFont="1" applyFill="1" applyBorder="1" applyAlignment="1" applyProtection="1">
      <alignment horizontal="center" vertical="center"/>
      <protection locked="0"/>
    </xf>
    <xf numFmtId="164" fontId="40" fillId="0" borderId="80" xfId="1" applyNumberFormat="1" applyFont="1" applyFill="1" applyBorder="1" applyAlignment="1" applyProtection="1">
      <alignment horizontal="center" vertical="center"/>
      <protection locked="0"/>
    </xf>
    <xf numFmtId="0" fontId="29" fillId="4" borderId="123" xfId="0" applyFont="1" applyFill="1" applyBorder="1" applyAlignment="1">
      <alignment horizontal="left" vertical="center"/>
    </xf>
    <xf numFmtId="0" fontId="29" fillId="4" borderId="124" xfId="0" applyFont="1" applyFill="1" applyBorder="1" applyAlignment="1">
      <alignment horizontal="left" vertical="center"/>
    </xf>
    <xf numFmtId="164" fontId="29" fillId="0" borderId="113" xfId="1" applyNumberFormat="1" applyFont="1" applyBorder="1" applyAlignment="1">
      <alignment vertical="top"/>
    </xf>
    <xf numFmtId="164" fontId="29" fillId="0" borderId="114" xfId="1" applyNumberFormat="1" applyFont="1" applyBorder="1" applyAlignment="1">
      <alignment vertical="top"/>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7" fillId="4" borderId="41" xfId="0" applyFont="1" applyFill="1" applyBorder="1" applyAlignment="1">
      <alignment horizontal="left" vertical="top"/>
    </xf>
    <xf numFmtId="0" fontId="25" fillId="0" borderId="104" xfId="0" applyFont="1" applyBorder="1" applyAlignment="1">
      <alignment vertical="top"/>
    </xf>
    <xf numFmtId="0" fontId="25" fillId="0" borderId="105" xfId="0" applyFont="1" applyBorder="1" applyAlignment="1">
      <alignment vertical="top"/>
    </xf>
    <xf numFmtId="0" fontId="10" fillId="0" borderId="120" xfId="0" applyFont="1" applyBorder="1" applyAlignment="1" applyProtection="1">
      <alignment horizontal="left" vertical="top"/>
      <protection locked="0"/>
    </xf>
    <xf numFmtId="0" fontId="10" fillId="0" borderId="121" xfId="0" applyFont="1" applyBorder="1" applyAlignment="1" applyProtection="1">
      <alignment horizontal="left" vertical="top"/>
      <protection locked="0"/>
    </xf>
    <xf numFmtId="0" fontId="10" fillId="0" borderId="144" xfId="0" applyFont="1" applyBorder="1" applyAlignment="1" applyProtection="1">
      <alignment horizontal="left" vertical="top"/>
      <protection locked="0"/>
    </xf>
    <xf numFmtId="0" fontId="7" fillId="4" borderId="78" xfId="0" applyFont="1" applyFill="1" applyBorder="1" applyAlignment="1">
      <alignment horizontal="left" vertical="top" wrapText="1"/>
    </xf>
    <xf numFmtId="0" fontId="7" fillId="4" borderId="79" xfId="0" applyFont="1" applyFill="1" applyBorder="1" applyAlignment="1">
      <alignment horizontal="left" vertical="top" wrapText="1"/>
    </xf>
    <xf numFmtId="0" fontId="7" fillId="4" borderId="80" xfId="0" applyFont="1" applyFill="1" applyBorder="1" applyAlignment="1">
      <alignment horizontal="left" vertical="top" wrapText="1"/>
    </xf>
    <xf numFmtId="0" fontId="16" fillId="0" borderId="120" xfId="0" applyFont="1" applyBorder="1" applyAlignment="1" applyProtection="1">
      <alignment horizontal="left" vertical="top"/>
      <protection locked="0"/>
    </xf>
    <xf numFmtId="0" fontId="16" fillId="0" borderId="121" xfId="0" applyFont="1" applyBorder="1" applyAlignment="1" applyProtection="1">
      <alignment horizontal="left" vertical="top"/>
      <protection locked="0"/>
    </xf>
    <xf numFmtId="0" fontId="7" fillId="0" borderId="123" xfId="0" applyFont="1" applyBorder="1" applyAlignment="1" applyProtection="1">
      <alignment horizontal="center" vertical="top"/>
      <protection locked="0"/>
    </xf>
    <xf numFmtId="0" fontId="7" fillId="0" borderId="124" xfId="0" applyFont="1" applyBorder="1" applyAlignment="1" applyProtection="1">
      <alignment horizontal="center" vertical="top"/>
      <protection locked="0"/>
    </xf>
    <xf numFmtId="0" fontId="7" fillId="0" borderId="125" xfId="0" applyFont="1" applyBorder="1" applyAlignment="1" applyProtection="1">
      <alignment horizontal="center" vertical="top"/>
      <protection locked="0"/>
    </xf>
    <xf numFmtId="0" fontId="25" fillId="0" borderId="74" xfId="0" applyFont="1" applyBorder="1" applyAlignment="1">
      <alignment horizontal="center" vertical="top"/>
    </xf>
    <xf numFmtId="0" fontId="25" fillId="0" borderId="82" xfId="0" applyFont="1" applyBorder="1" applyAlignment="1">
      <alignment horizontal="center" vertical="top"/>
    </xf>
    <xf numFmtId="0" fontId="25" fillId="0" borderId="81" xfId="0" applyFont="1" applyBorder="1" applyAlignment="1">
      <alignment horizontal="center" vertical="top"/>
    </xf>
    <xf numFmtId="0" fontId="25" fillId="0" borderId="0" xfId="0" applyFont="1" applyAlignment="1">
      <alignment horizontal="left" vertical="center" wrapText="1"/>
    </xf>
    <xf numFmtId="0" fontId="25" fillId="0" borderId="89" xfId="0" applyFont="1" applyBorder="1" applyAlignment="1">
      <alignment horizontal="left" vertical="center" wrapText="1"/>
    </xf>
    <xf numFmtId="0" fontId="16" fillId="0" borderId="0" xfId="0" applyFont="1" applyAlignment="1">
      <alignment horizontal="center" vertical="top" wrapText="1"/>
    </xf>
    <xf numFmtId="0" fontId="10" fillId="0" borderId="85" xfId="0" applyFont="1" applyBorder="1" applyAlignment="1" applyProtection="1">
      <alignment vertical="top"/>
      <protection locked="0"/>
    </xf>
    <xf numFmtId="0" fontId="10" fillId="0" borderId="86" xfId="0" applyFont="1" applyBorder="1" applyAlignment="1" applyProtection="1">
      <alignment vertical="top"/>
      <protection locked="0"/>
    </xf>
    <xf numFmtId="0" fontId="10" fillId="0" borderId="87" xfId="0" applyFont="1" applyBorder="1" applyAlignment="1" applyProtection="1">
      <alignment vertical="top"/>
      <protection locked="0"/>
    </xf>
    <xf numFmtId="0" fontId="10" fillId="0" borderId="91" xfId="0" applyFont="1" applyBorder="1" applyAlignment="1" applyProtection="1">
      <alignment vertical="top"/>
      <protection locked="0"/>
    </xf>
    <xf numFmtId="0" fontId="10" fillId="0" borderId="88" xfId="0" applyFont="1" applyBorder="1" applyAlignment="1" applyProtection="1">
      <alignment vertical="top"/>
      <protection locked="0"/>
    </xf>
    <xf numFmtId="0" fontId="10" fillId="0" borderId="101" xfId="0" applyFont="1" applyBorder="1" applyAlignment="1" applyProtection="1">
      <alignment vertical="top"/>
      <protection locked="0"/>
    </xf>
    <xf numFmtId="0" fontId="25" fillId="0" borderId="0" xfId="0" applyFont="1" applyAlignment="1">
      <alignment horizontal="left" vertical="top" wrapText="1"/>
    </xf>
    <xf numFmtId="0" fontId="25" fillId="0" borderId="89" xfId="0" applyFont="1" applyBorder="1" applyAlignment="1">
      <alignment horizontal="left" vertical="top" wrapText="1"/>
    </xf>
    <xf numFmtId="0" fontId="16" fillId="0" borderId="3" xfId="0" applyFont="1" applyBorder="1" applyAlignment="1">
      <alignment horizontal="left" vertical="top" wrapText="1"/>
    </xf>
    <xf numFmtId="0" fontId="16" fillId="0" borderId="3" xfId="0" applyFont="1" applyBorder="1" applyAlignment="1">
      <alignment horizontal="center" vertical="top" wrapText="1"/>
    </xf>
    <xf numFmtId="0" fontId="33" fillId="0" borderId="24" xfId="0" applyFont="1" applyBorder="1" applyAlignment="1">
      <alignment horizontal="center" vertical="center" wrapText="1"/>
    </xf>
    <xf numFmtId="0" fontId="25" fillId="4" borderId="107" xfId="0" applyFont="1" applyFill="1" applyBorder="1" applyAlignment="1">
      <alignment horizontal="center" vertical="center"/>
    </xf>
    <xf numFmtId="0" fontId="25" fillId="4" borderId="90" xfId="0" applyFont="1" applyFill="1" applyBorder="1" applyAlignment="1">
      <alignment horizontal="center" vertical="center"/>
    </xf>
    <xf numFmtId="0" fontId="32" fillId="0" borderId="10" xfId="0" applyFont="1" applyBorder="1" applyAlignment="1">
      <alignment horizontal="center" vertical="center"/>
    </xf>
    <xf numFmtId="0" fontId="32" fillId="0" borderId="88" xfId="0" applyFont="1" applyBorder="1" applyAlignment="1">
      <alignment horizontal="center" vertical="center"/>
    </xf>
    <xf numFmtId="0" fontId="25" fillId="0" borderId="10" xfId="0" applyFont="1" applyBorder="1" applyAlignment="1">
      <alignment horizontal="left" vertical="center" wrapText="1"/>
    </xf>
    <xf numFmtId="0" fontId="25" fillId="0" borderId="10" xfId="0" applyFont="1" applyBorder="1" applyAlignment="1">
      <alignment horizontal="center" vertical="center" wrapText="1"/>
    </xf>
    <xf numFmtId="0" fontId="25" fillId="0" borderId="0" xfId="0" applyFont="1" applyAlignment="1">
      <alignment horizontal="center" vertical="center" wrapText="1"/>
    </xf>
    <xf numFmtId="0" fontId="25" fillId="0" borderId="103"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0" fontId="25" fillId="0" borderId="85" xfId="0" applyFont="1" applyBorder="1" applyAlignment="1" applyProtection="1">
      <alignment horizontal="center" vertical="top"/>
      <protection locked="0"/>
    </xf>
    <xf numFmtId="0" fontId="25" fillId="0" borderId="86" xfId="0" applyFont="1" applyBorder="1" applyAlignment="1" applyProtection="1">
      <alignment horizontal="center" vertical="top"/>
      <protection locked="0"/>
    </xf>
    <xf numFmtId="0" fontId="25" fillId="0" borderId="87" xfId="0" applyFont="1" applyBorder="1" applyAlignment="1" applyProtection="1">
      <alignment horizontal="center" vertical="top"/>
      <protection locked="0"/>
    </xf>
    <xf numFmtId="0" fontId="52" fillId="0" borderId="25" xfId="0" applyFont="1" applyBorder="1" applyAlignment="1">
      <alignment horizontal="center" vertical="center"/>
    </xf>
    <xf numFmtId="0" fontId="10" fillId="0" borderId="0" xfId="0" applyFont="1" applyAlignment="1">
      <alignment horizontal="center" vertical="top"/>
    </xf>
    <xf numFmtId="0" fontId="37" fillId="0" borderId="85" xfId="0" applyFont="1" applyBorder="1" applyAlignment="1" applyProtection="1">
      <alignment horizontal="center" vertical="top"/>
      <protection locked="0"/>
    </xf>
    <xf numFmtId="0" fontId="37" fillId="0" borderId="86" xfId="0" applyFont="1" applyBorder="1" applyAlignment="1" applyProtection="1">
      <alignment horizontal="center" vertical="top"/>
      <protection locked="0"/>
    </xf>
    <xf numFmtId="0" fontId="37" fillId="0" borderId="87" xfId="0" applyFont="1" applyBorder="1" applyAlignment="1" applyProtection="1">
      <alignment horizontal="center" vertical="top"/>
      <protection locked="0"/>
    </xf>
    <xf numFmtId="0" fontId="37" fillId="0" borderId="90" xfId="0" applyFont="1" applyBorder="1" applyAlignment="1" applyProtection="1">
      <alignment horizontal="center" vertical="top"/>
      <protection locked="0"/>
    </xf>
    <xf numFmtId="0" fontId="37" fillId="0" borderId="0" xfId="0" applyFont="1" applyAlignment="1" applyProtection="1">
      <alignment horizontal="center" vertical="top"/>
      <protection locked="0"/>
    </xf>
    <xf numFmtId="0" fontId="37" fillId="0" borderId="89" xfId="0" applyFont="1" applyBorder="1" applyAlignment="1" applyProtection="1">
      <alignment horizontal="center" vertical="top"/>
      <protection locked="0"/>
    </xf>
    <xf numFmtId="0" fontId="37" fillId="0" borderId="91" xfId="0" applyFont="1" applyBorder="1" applyAlignment="1" applyProtection="1">
      <alignment horizontal="center" vertical="top"/>
      <protection locked="0"/>
    </xf>
    <xf numFmtId="0" fontId="37" fillId="0" borderId="88" xfId="0" applyFont="1" applyBorder="1" applyAlignment="1" applyProtection="1">
      <alignment horizontal="center" vertical="top"/>
      <protection locked="0"/>
    </xf>
    <xf numFmtId="0" fontId="37" fillId="0" borderId="101" xfId="0" applyFont="1" applyBorder="1" applyAlignment="1" applyProtection="1">
      <alignment horizontal="center" vertical="top"/>
      <protection locked="0"/>
    </xf>
    <xf numFmtId="0" fontId="10" fillId="0" borderId="0" xfId="0" applyFont="1" applyAlignment="1">
      <alignment horizontal="left" vertical="top"/>
    </xf>
    <xf numFmtId="0" fontId="32" fillId="0" borderId="141" xfId="0" applyFont="1" applyBorder="1" applyAlignment="1">
      <alignment horizontal="center" vertical="center"/>
    </xf>
    <xf numFmtId="0" fontId="32" fillId="0" borderId="142" xfId="0" applyFont="1" applyBorder="1" applyAlignment="1">
      <alignment horizontal="center" vertical="center"/>
    </xf>
    <xf numFmtId="0" fontId="25" fillId="0" borderId="11" xfId="0" applyFont="1" applyBorder="1" applyAlignment="1">
      <alignment horizontal="left" vertical="center" wrapText="1"/>
    </xf>
    <xf numFmtId="0" fontId="25" fillId="0" borderId="108" xfId="0" applyFont="1" applyBorder="1" applyAlignment="1" applyProtection="1">
      <alignment horizontal="center" vertical="center"/>
      <protection locked="0"/>
    </xf>
    <xf numFmtId="0" fontId="25" fillId="4" borderId="0" xfId="0" applyFont="1" applyFill="1" applyAlignment="1">
      <alignment horizontal="left" vertical="center"/>
    </xf>
    <xf numFmtId="0" fontId="16" fillId="0" borderId="109" xfId="0" applyFont="1" applyBorder="1" applyAlignment="1">
      <alignment horizontal="center" vertical="center"/>
    </xf>
    <xf numFmtId="0" fontId="16" fillId="0" borderId="110" xfId="0" applyFont="1" applyBorder="1" applyAlignment="1">
      <alignment horizontal="center" vertical="center"/>
    </xf>
    <xf numFmtId="0" fontId="16" fillId="0" borderId="111" xfId="0" applyFont="1" applyBorder="1" applyAlignment="1">
      <alignment horizontal="center" vertical="center"/>
    </xf>
    <xf numFmtId="0" fontId="10" fillId="0" borderId="128" xfId="0" applyFont="1" applyBorder="1" applyAlignment="1" applyProtection="1">
      <alignment horizontal="center" vertical="top"/>
      <protection locked="0"/>
    </xf>
    <xf numFmtId="0" fontId="10" fillId="0" borderId="129" xfId="0" applyFont="1" applyBorder="1" applyAlignment="1" applyProtection="1">
      <alignment horizontal="center" vertical="top"/>
      <protection locked="0"/>
    </xf>
    <xf numFmtId="0" fontId="10" fillId="0" borderId="122" xfId="0" applyFont="1" applyBorder="1" applyAlignment="1" applyProtection="1">
      <alignment horizontal="center" vertical="top"/>
      <protection locked="0"/>
    </xf>
    <xf numFmtId="0" fontId="10" fillId="0" borderId="120" xfId="0" applyFont="1" applyBorder="1" applyAlignment="1" applyProtection="1">
      <alignment horizontal="center" vertical="top"/>
      <protection locked="0"/>
    </xf>
    <xf numFmtId="0" fontId="10" fillId="0" borderId="121" xfId="0" applyFont="1" applyBorder="1" applyAlignment="1" applyProtection="1">
      <alignment horizontal="center" vertical="top"/>
      <protection locked="0"/>
    </xf>
    <xf numFmtId="0" fontId="10" fillId="0" borderId="144" xfId="0" applyFont="1" applyBorder="1" applyAlignment="1" applyProtection="1">
      <alignment horizontal="center" vertical="top"/>
      <protection locked="0"/>
    </xf>
    <xf numFmtId="0" fontId="10" fillId="4" borderId="132" xfId="0" applyFont="1" applyFill="1" applyBorder="1" applyAlignment="1">
      <alignment horizontal="center" vertical="top"/>
    </xf>
    <xf numFmtId="0" fontId="10" fillId="4" borderId="133" xfId="0" applyFont="1" applyFill="1" applyBorder="1" applyAlignment="1">
      <alignment horizontal="center" vertical="top"/>
    </xf>
    <xf numFmtId="0" fontId="10" fillId="0" borderId="135" xfId="0" applyFont="1" applyBorder="1" applyAlignment="1">
      <alignment horizontal="center" vertical="top"/>
    </xf>
    <xf numFmtId="0" fontId="10" fillId="0" borderId="136" xfId="0" applyFont="1" applyBorder="1" applyAlignment="1">
      <alignment horizontal="center" vertical="top"/>
    </xf>
    <xf numFmtId="0" fontId="16" fillId="0" borderId="136" xfId="0" applyFont="1" applyBorder="1" applyAlignment="1" applyProtection="1">
      <alignment horizontal="center" vertical="top"/>
      <protection locked="0"/>
    </xf>
    <xf numFmtId="9" fontId="16" fillId="0" borderId="85" xfId="0" applyNumberFormat="1" applyFont="1" applyBorder="1" applyAlignment="1" applyProtection="1">
      <alignment horizontal="left" vertical="top"/>
      <protection locked="0"/>
    </xf>
    <xf numFmtId="9" fontId="16" fillId="0" borderId="86" xfId="0" applyNumberFormat="1" applyFont="1" applyBorder="1" applyAlignment="1" applyProtection="1">
      <alignment horizontal="left" vertical="top"/>
      <protection locked="0"/>
    </xf>
    <xf numFmtId="9" fontId="16" fillId="0" borderId="87" xfId="0" applyNumberFormat="1" applyFont="1" applyBorder="1" applyAlignment="1" applyProtection="1">
      <alignment horizontal="left" vertical="top"/>
      <protection locked="0"/>
    </xf>
    <xf numFmtId="9" fontId="16" fillId="0" borderId="90" xfId="0" applyNumberFormat="1" applyFont="1" applyBorder="1" applyAlignment="1" applyProtection="1">
      <alignment horizontal="left" vertical="top"/>
      <protection locked="0"/>
    </xf>
    <xf numFmtId="9" fontId="16" fillId="0" borderId="0" xfId="0" applyNumberFormat="1" applyFont="1" applyAlignment="1" applyProtection="1">
      <alignment horizontal="left" vertical="top"/>
      <protection locked="0"/>
    </xf>
    <xf numFmtId="9" fontId="16" fillId="0" borderId="89" xfId="0" applyNumberFormat="1" applyFont="1" applyBorder="1" applyAlignment="1" applyProtection="1">
      <alignment horizontal="left" vertical="top"/>
      <protection locked="0"/>
    </xf>
    <xf numFmtId="9" fontId="16" fillId="0" borderId="91" xfId="0" applyNumberFormat="1" applyFont="1" applyBorder="1" applyAlignment="1" applyProtection="1">
      <alignment horizontal="left" vertical="top"/>
      <protection locked="0"/>
    </xf>
    <xf numFmtId="9" fontId="16" fillId="0" borderId="88" xfId="0" applyNumberFormat="1" applyFont="1" applyBorder="1" applyAlignment="1" applyProtection="1">
      <alignment horizontal="left" vertical="top"/>
      <protection locked="0"/>
    </xf>
    <xf numFmtId="9" fontId="16" fillId="0" borderId="101" xfId="0" applyNumberFormat="1" applyFont="1" applyBorder="1" applyAlignment="1" applyProtection="1">
      <alignment horizontal="left" vertical="top"/>
      <protection locked="0"/>
    </xf>
    <xf numFmtId="9" fontId="36" fillId="0" borderId="85" xfId="0" applyNumberFormat="1" applyFont="1" applyBorder="1" applyAlignment="1" applyProtection="1">
      <alignment horizontal="left" vertical="top" wrapText="1"/>
      <protection locked="0"/>
    </xf>
    <xf numFmtId="9" fontId="36" fillId="0" borderId="86" xfId="0" applyNumberFormat="1" applyFont="1" applyBorder="1" applyAlignment="1" applyProtection="1">
      <alignment horizontal="left" vertical="top" wrapText="1"/>
      <protection locked="0"/>
    </xf>
    <xf numFmtId="9" fontId="36" fillId="0" borderId="87" xfId="0" applyNumberFormat="1" applyFont="1" applyBorder="1" applyAlignment="1" applyProtection="1">
      <alignment horizontal="left" vertical="top" wrapText="1"/>
      <protection locked="0"/>
    </xf>
    <xf numFmtId="9" fontId="36" fillId="0" borderId="91" xfId="0" applyNumberFormat="1" applyFont="1" applyBorder="1" applyAlignment="1" applyProtection="1">
      <alignment horizontal="left" vertical="top" wrapText="1"/>
      <protection locked="0"/>
    </xf>
    <xf numFmtId="9" fontId="36" fillId="0" borderId="88" xfId="0" applyNumberFormat="1" applyFont="1" applyBorder="1" applyAlignment="1" applyProtection="1">
      <alignment horizontal="left" vertical="top" wrapText="1"/>
      <protection locked="0"/>
    </xf>
    <xf numFmtId="9" fontId="36" fillId="0" borderId="101" xfId="0" applyNumberFormat="1" applyFont="1" applyBorder="1" applyAlignment="1" applyProtection="1">
      <alignment horizontal="left" vertical="top" wrapText="1"/>
      <protection locked="0"/>
    </xf>
    <xf numFmtId="0" fontId="10" fillId="0" borderId="85" xfId="0" applyFont="1" applyBorder="1" applyAlignment="1" applyProtection="1">
      <alignment horizontal="left" vertical="top"/>
      <protection locked="0"/>
    </xf>
    <xf numFmtId="0" fontId="10" fillId="0" borderId="86" xfId="0" applyFont="1" applyBorder="1" applyAlignment="1" applyProtection="1">
      <alignment horizontal="left" vertical="top"/>
      <protection locked="0"/>
    </xf>
    <xf numFmtId="0" fontId="10" fillId="0" borderId="79" xfId="0" applyFont="1" applyBorder="1" applyAlignment="1" applyProtection="1">
      <alignment horizontal="left" vertical="top"/>
      <protection locked="0"/>
    </xf>
    <xf numFmtId="0" fontId="10" fillId="0" borderId="80" xfId="0" applyFont="1" applyBorder="1" applyAlignment="1" applyProtection="1">
      <alignment horizontal="left" vertical="top"/>
      <protection locked="0"/>
    </xf>
    <xf numFmtId="0" fontId="38" fillId="2" borderId="78" xfId="0" applyFont="1" applyFill="1" applyBorder="1" applyAlignment="1">
      <alignment horizontal="center" vertical="center"/>
    </xf>
    <xf numFmtId="0" fontId="38" fillId="2" borderId="79" xfId="0" applyFont="1" applyFill="1" applyBorder="1" applyAlignment="1">
      <alignment horizontal="center" vertical="center"/>
    </xf>
    <xf numFmtId="0" fontId="38" fillId="2" borderId="80" xfId="0" applyFont="1" applyFill="1" applyBorder="1" applyAlignment="1">
      <alignment horizontal="center" vertical="center"/>
    </xf>
    <xf numFmtId="0" fontId="16" fillId="0" borderId="78" xfId="0" applyFont="1" applyBorder="1" applyAlignment="1" applyProtection="1">
      <alignment horizontal="center" vertical="top"/>
      <protection locked="0"/>
    </xf>
    <xf numFmtId="0" fontId="16" fillId="0" borderId="80" xfId="0" applyFont="1" applyBorder="1" applyAlignment="1" applyProtection="1">
      <alignment horizontal="center" vertical="top"/>
      <protection locked="0"/>
    </xf>
    <xf numFmtId="0" fontId="7" fillId="4" borderId="120" xfId="0" applyFont="1" applyFill="1" applyBorder="1" applyAlignment="1">
      <alignment horizontal="left" vertical="top"/>
    </xf>
    <xf numFmtId="0" fontId="7" fillId="4" borderId="121" xfId="0" applyFont="1" applyFill="1" applyBorder="1" applyAlignment="1">
      <alignment horizontal="left" vertical="top"/>
    </xf>
    <xf numFmtId="0" fontId="7" fillId="4" borderId="144" xfId="0" applyFont="1" applyFill="1" applyBorder="1" applyAlignment="1">
      <alignment horizontal="left" vertical="top"/>
    </xf>
    <xf numFmtId="0" fontId="6" fillId="9" borderId="78" xfId="0" applyFont="1" applyFill="1" applyBorder="1" applyAlignment="1">
      <alignment horizontal="left" vertical="top"/>
    </xf>
    <xf numFmtId="0" fontId="6" fillId="9" borderId="80" xfId="0" applyFont="1" applyFill="1" applyBorder="1" applyAlignment="1">
      <alignment horizontal="left" vertical="top"/>
    </xf>
    <xf numFmtId="0" fontId="16" fillId="4" borderId="128" xfId="0" applyFont="1" applyFill="1" applyBorder="1" applyAlignment="1">
      <alignment horizontal="left" vertical="top"/>
    </xf>
    <xf numFmtId="0" fontId="16" fillId="4" borderId="124" xfId="0" applyFont="1" applyFill="1" applyBorder="1" applyAlignment="1">
      <alignment vertical="top"/>
    </xf>
    <xf numFmtId="0" fontId="16" fillId="4" borderId="125" xfId="0" applyFont="1" applyFill="1" applyBorder="1" applyAlignment="1">
      <alignment vertical="top"/>
    </xf>
    <xf numFmtId="0" fontId="16" fillId="4" borderId="123" xfId="0" applyFont="1" applyFill="1" applyBorder="1" applyAlignment="1">
      <alignment horizontal="left" vertical="top"/>
    </xf>
    <xf numFmtId="0" fontId="7" fillId="0" borderId="78" xfId="0" applyFont="1" applyBorder="1" applyAlignment="1" applyProtection="1">
      <alignment horizontal="center" vertical="top"/>
      <protection locked="0"/>
    </xf>
    <xf numFmtId="0" fontId="40" fillId="0" borderId="78" xfId="0" applyFont="1" applyBorder="1" applyAlignment="1" applyProtection="1">
      <alignment horizontal="center" vertical="center"/>
      <protection locked="0"/>
    </xf>
    <xf numFmtId="0" fontId="40" fillId="0" borderId="80" xfId="0" applyFont="1" applyBorder="1" applyAlignment="1" applyProtection="1">
      <alignment horizontal="center" vertical="center"/>
      <protection locked="0"/>
    </xf>
    <xf numFmtId="0" fontId="29" fillId="4" borderId="130" xfId="0" applyFont="1" applyFill="1" applyBorder="1" applyAlignment="1">
      <alignment horizontal="left" vertical="center" wrapText="1"/>
    </xf>
    <xf numFmtId="0" fontId="29" fillId="4" borderId="126" xfId="0" applyFont="1" applyFill="1" applyBorder="1" applyAlignment="1">
      <alignment horizontal="left" vertical="center" wrapText="1"/>
    </xf>
    <xf numFmtId="0" fontId="29" fillId="4" borderId="118" xfId="0" applyFont="1" applyFill="1" applyBorder="1" applyAlignment="1">
      <alignment horizontal="left" vertical="center" wrapText="1"/>
    </xf>
    <xf numFmtId="0" fontId="29" fillId="4" borderId="119" xfId="0" applyFont="1" applyFill="1" applyBorder="1" applyAlignment="1">
      <alignment horizontal="left" vertical="center" wrapText="1"/>
    </xf>
    <xf numFmtId="0" fontId="25" fillId="0" borderId="3" xfId="0" applyFont="1" applyBorder="1" applyAlignment="1">
      <alignment vertical="top"/>
    </xf>
    <xf numFmtId="0" fontId="16" fillId="4" borderId="121" xfId="0" applyFont="1" applyFill="1" applyBorder="1" applyAlignment="1">
      <alignment horizontal="left" vertical="top"/>
    </xf>
    <xf numFmtId="0" fontId="16" fillId="4" borderId="144" xfId="0" applyFont="1" applyFill="1" applyBorder="1" applyAlignment="1">
      <alignment horizontal="left" vertical="top"/>
    </xf>
    <xf numFmtId="0" fontId="16" fillId="0" borderId="89" xfId="0" applyFont="1" applyBorder="1" applyAlignment="1">
      <alignment horizontal="left" vertical="top" wrapText="1"/>
    </xf>
    <xf numFmtId="0" fontId="25" fillId="0" borderId="0" xfId="0" applyFont="1" applyAlignment="1">
      <alignment vertical="top"/>
    </xf>
    <xf numFmtId="0" fontId="16" fillId="4" borderId="124" xfId="0" applyFont="1" applyFill="1" applyBorder="1" applyAlignment="1">
      <alignment horizontal="right" vertical="top" wrapText="1"/>
    </xf>
    <xf numFmtId="0" fontId="16" fillId="4" borderId="125" xfId="0" applyFont="1" applyFill="1" applyBorder="1" applyAlignment="1">
      <alignment horizontal="right" vertical="top" wrapText="1"/>
    </xf>
    <xf numFmtId="9" fontId="10" fillId="0" borderId="78" xfId="2" applyFont="1" applyBorder="1" applyAlignment="1" applyProtection="1">
      <alignment horizontal="left" vertical="top"/>
      <protection locked="0"/>
    </xf>
    <xf numFmtId="9" fontId="10" fillId="0" borderId="80" xfId="2" applyFont="1" applyBorder="1" applyAlignment="1" applyProtection="1">
      <alignment horizontal="left" vertical="top"/>
      <protection locked="0"/>
    </xf>
    <xf numFmtId="0" fontId="29" fillId="0" borderId="158" xfId="0" applyFont="1" applyBorder="1" applyAlignment="1">
      <alignment horizontal="center" vertical="center"/>
    </xf>
    <xf numFmtId="0" fontId="29" fillId="0" borderId="192" xfId="0" applyFont="1" applyBorder="1" applyAlignment="1">
      <alignment horizontal="center" vertical="center"/>
    </xf>
    <xf numFmtId="0" fontId="29" fillId="0" borderId="159" xfId="0" applyFont="1" applyBorder="1" applyAlignment="1">
      <alignment horizontal="center" vertical="center"/>
    </xf>
    <xf numFmtId="0" fontId="29" fillId="0" borderId="193" xfId="0" applyFont="1" applyBorder="1" applyAlignment="1">
      <alignment horizontal="center" vertical="center"/>
    </xf>
    <xf numFmtId="0" fontId="29" fillId="0" borderId="189" xfId="0" applyFont="1" applyBorder="1" applyAlignment="1">
      <alignment horizontal="left" vertical="center" wrapText="1"/>
    </xf>
    <xf numFmtId="0" fontId="29" fillId="0" borderId="194" xfId="0" applyFont="1" applyBorder="1" applyAlignment="1">
      <alignment horizontal="left" vertical="center" wrapText="1"/>
    </xf>
    <xf numFmtId="0" fontId="29" fillId="10" borderId="103" xfId="0" applyFont="1" applyFill="1" applyBorder="1" applyAlignment="1" applyProtection="1">
      <alignment horizontal="center" wrapText="1"/>
      <protection locked="0"/>
    </xf>
    <xf numFmtId="0" fontId="29" fillId="10" borderId="108" xfId="0" applyFont="1" applyFill="1" applyBorder="1" applyAlignment="1" applyProtection="1">
      <alignment horizontal="center" wrapText="1"/>
      <protection locked="0"/>
    </xf>
    <xf numFmtId="0" fontId="31" fillId="0" borderId="158" xfId="0" applyFont="1" applyBorder="1" applyAlignment="1">
      <alignment horizontal="center" vertical="center"/>
    </xf>
    <xf numFmtId="0" fontId="31" fillId="0" borderId="160" xfId="0" applyFont="1" applyBorder="1" applyAlignment="1">
      <alignment horizontal="center" vertical="center"/>
    </xf>
    <xf numFmtId="0" fontId="31" fillId="0" borderId="192" xfId="0" applyFont="1" applyBorder="1" applyAlignment="1">
      <alignment horizontal="center" vertical="center"/>
    </xf>
    <xf numFmtId="0" fontId="39" fillId="0" borderId="0" xfId="0" applyFont="1" applyAlignment="1">
      <alignment horizontal="center" vertical="center"/>
    </xf>
    <xf numFmtId="2" fontId="31" fillId="0" borderId="152" xfId="0" applyNumberFormat="1" applyFont="1" applyBorder="1" applyAlignment="1">
      <alignment horizontal="center"/>
    </xf>
    <xf numFmtId="0" fontId="29" fillId="10" borderId="77" xfId="5" applyFont="1" applyFill="1" applyBorder="1" applyAlignment="1" applyProtection="1">
      <alignment horizontal="left" vertical="center" wrapText="1"/>
      <protection locked="0"/>
    </xf>
    <xf numFmtId="0" fontId="31" fillId="10" borderId="77" xfId="0" applyFont="1" applyFill="1" applyBorder="1" applyAlignment="1" applyProtection="1">
      <alignment horizontal="center" vertical="center"/>
      <protection locked="0"/>
    </xf>
    <xf numFmtId="0" fontId="39" fillId="10" borderId="78" xfId="0" applyFont="1" applyFill="1" applyBorder="1" applyAlignment="1">
      <alignment horizontal="left" vertical="center"/>
    </xf>
    <xf numFmtId="0" fontId="39" fillId="10" borderId="80" xfId="0" applyFont="1" applyFill="1" applyBorder="1" applyAlignment="1">
      <alignment horizontal="left" vertical="center"/>
    </xf>
    <xf numFmtId="0" fontId="43" fillId="0" borderId="0" xfId="0" applyFont="1" applyAlignment="1">
      <alignment horizontal="left"/>
    </xf>
    <xf numFmtId="0" fontId="29" fillId="0" borderId="160" xfId="0" applyFont="1" applyBorder="1" applyAlignment="1">
      <alignment horizontal="center" vertical="center"/>
    </xf>
    <xf numFmtId="0" fontId="29" fillId="0" borderId="155" xfId="0" applyFont="1" applyBorder="1" applyAlignment="1">
      <alignment horizontal="center" vertical="center"/>
    </xf>
    <xf numFmtId="0" fontId="29" fillId="0" borderId="161" xfId="0" applyFont="1" applyBorder="1" applyAlignment="1">
      <alignment horizontal="center" vertical="center"/>
    </xf>
    <xf numFmtId="0" fontId="29" fillId="0" borderId="180" xfId="0" applyFont="1" applyBorder="1" applyAlignment="1">
      <alignment horizontal="center" vertical="center"/>
    </xf>
    <xf numFmtId="0" fontId="31" fillId="0" borderId="189" xfId="0" applyFont="1" applyBorder="1" applyAlignment="1">
      <alignment horizontal="left" vertical="center" wrapText="1"/>
    </xf>
    <xf numFmtId="0" fontId="31" fillId="0" borderId="190" xfId="0" applyFont="1" applyBorder="1" applyAlignment="1">
      <alignment horizontal="left" vertical="center" wrapText="1"/>
    </xf>
    <xf numFmtId="0" fontId="31" fillId="0" borderId="166" xfId="0" applyFont="1" applyBorder="1" applyAlignment="1">
      <alignment horizontal="left" vertical="center" wrapText="1"/>
    </xf>
    <xf numFmtId="0" fontId="29" fillId="10" borderId="77" xfId="0" applyFont="1" applyFill="1" applyBorder="1" applyAlignment="1" applyProtection="1">
      <alignment horizontal="left" vertical="center" wrapText="1"/>
      <protection locked="0"/>
    </xf>
    <xf numFmtId="0" fontId="22" fillId="3" borderId="0" xfId="0" applyFont="1" applyFill="1" applyAlignment="1">
      <alignment horizontal="left" vertical="top"/>
    </xf>
    <xf numFmtId="0" fontId="38" fillId="2" borderId="0" xfId="0" applyFont="1" applyFill="1" applyAlignment="1">
      <alignment horizontal="left"/>
    </xf>
    <xf numFmtId="0" fontId="33" fillId="0" borderId="78" xfId="0" applyFont="1" applyBorder="1" applyAlignment="1" applyProtection="1">
      <alignment horizontal="center"/>
      <protection locked="0"/>
    </xf>
    <xf numFmtId="0" fontId="33" fillId="0" borderId="80" xfId="0" applyFont="1" applyBorder="1" applyAlignment="1" applyProtection="1">
      <alignment horizontal="center"/>
      <protection locked="0"/>
    </xf>
    <xf numFmtId="0" fontId="6" fillId="9" borderId="0" xfId="0" applyFont="1" applyFill="1" applyAlignment="1">
      <alignment horizontal="center" vertical="top" wrapText="1"/>
    </xf>
    <xf numFmtId="0" fontId="6" fillId="9" borderId="88" xfId="0" applyFont="1" applyFill="1" applyBorder="1" applyAlignment="1">
      <alignment horizontal="center" vertical="top" wrapText="1"/>
    </xf>
    <xf numFmtId="0" fontId="22" fillId="9" borderId="0" xfId="0" applyFont="1" applyFill="1" applyAlignment="1">
      <alignment horizontal="left" vertical="top" wrapText="1"/>
    </xf>
    <xf numFmtId="0" fontId="10" fillId="0" borderId="78" xfId="0" applyFont="1" applyBorder="1" applyAlignment="1" applyProtection="1">
      <alignment horizontal="center" vertical="top" wrapText="1"/>
      <protection locked="0"/>
    </xf>
    <xf numFmtId="0" fontId="10" fillId="0" borderId="80" xfId="0" applyFont="1" applyBorder="1" applyAlignment="1" applyProtection="1">
      <alignment horizontal="center" vertical="top" wrapText="1"/>
      <protection locked="0"/>
    </xf>
    <xf numFmtId="0" fontId="10" fillId="0" borderId="0" xfId="0" applyFont="1" applyAlignment="1">
      <alignment vertical="top"/>
    </xf>
    <xf numFmtId="0" fontId="10" fillId="9" borderId="78" xfId="0" applyFont="1" applyFill="1" applyBorder="1" applyAlignment="1" applyProtection="1">
      <alignment horizontal="center" vertical="top"/>
      <protection locked="0"/>
    </xf>
    <xf numFmtId="0" fontId="10" fillId="9" borderId="80" xfId="0" applyFont="1" applyFill="1" applyBorder="1" applyAlignment="1" applyProtection="1">
      <alignment horizontal="center" vertical="top"/>
      <protection locked="0"/>
    </xf>
    <xf numFmtId="0" fontId="5" fillId="10" borderId="0" xfId="3" applyFill="1" applyAlignment="1" applyProtection="1">
      <alignment horizontal="left" vertical="center" wrapText="1"/>
      <protection locked="0"/>
    </xf>
    <xf numFmtId="0" fontId="10" fillId="0" borderId="89" xfId="0" applyFont="1" applyBorder="1" applyAlignment="1">
      <alignment horizontal="left"/>
    </xf>
    <xf numFmtId="0" fontId="69" fillId="0" borderId="0" xfId="3" applyFont="1" applyAlignment="1" applyProtection="1">
      <alignment vertical="top" wrapText="1"/>
      <protection locked="0"/>
    </xf>
    <xf numFmtId="0" fontId="46" fillId="0" borderId="89" xfId="0" applyFont="1" applyBorder="1" applyAlignment="1">
      <alignment horizontal="left"/>
    </xf>
    <xf numFmtId="0" fontId="49" fillId="0" borderId="0" xfId="0" applyFont="1" applyAlignment="1">
      <alignment horizontal="left" vertical="center" wrapText="1"/>
    </xf>
    <xf numFmtId="0" fontId="46" fillId="0" borderId="89" xfId="0" applyFont="1" applyBorder="1" applyAlignment="1">
      <alignment horizontal="left" vertical="center" wrapText="1"/>
    </xf>
    <xf numFmtId="49" fontId="53" fillId="0" borderId="0" xfId="0" applyNumberFormat="1" applyFont="1" applyBorder="1" applyAlignment="1">
      <alignment horizontal="right" vertical="center"/>
    </xf>
    <xf numFmtId="49" fontId="15" fillId="0" borderId="27" xfId="0" applyNumberFormat="1" applyFont="1" applyBorder="1" applyAlignment="1">
      <alignment horizontal="left" vertical="center" wrapText="1"/>
    </xf>
    <xf numFmtId="49" fontId="15" fillId="0" borderId="246" xfId="0" applyNumberFormat="1" applyFont="1" applyBorder="1" applyAlignment="1">
      <alignment horizontal="left" vertical="center" wrapText="1"/>
    </xf>
    <xf numFmtId="0" fontId="10" fillId="0" borderId="246" xfId="0" applyFont="1" applyBorder="1" applyAlignment="1">
      <alignment horizontal="left" vertical="center" wrapText="1"/>
    </xf>
    <xf numFmtId="0" fontId="46" fillId="0" borderId="246" xfId="0" applyFont="1" applyBorder="1" applyAlignment="1">
      <alignment horizontal="left" vertical="center" wrapText="1"/>
    </xf>
    <xf numFmtId="0" fontId="56" fillId="0" borderId="246" xfId="0" applyFont="1" applyBorder="1" applyAlignment="1">
      <alignment horizontal="left" vertical="center" wrapText="1"/>
    </xf>
    <xf numFmtId="0" fontId="10" fillId="0" borderId="246" xfId="0" applyFont="1" applyBorder="1" applyAlignment="1" applyProtection="1">
      <alignment horizontal="left" vertical="center" wrapText="1"/>
      <protection locked="0"/>
    </xf>
    <xf numFmtId="0" fontId="10" fillId="0" borderId="246" xfId="0" applyFont="1" applyBorder="1" applyAlignment="1">
      <alignment horizontal="left" vertical="top" wrapText="1"/>
    </xf>
    <xf numFmtId="0" fontId="46" fillId="0" borderId="246" xfId="0" applyFont="1" applyBorder="1" applyAlignment="1">
      <alignment horizontal="left" vertical="top" wrapText="1"/>
    </xf>
    <xf numFmtId="49" fontId="10" fillId="0" borderId="246" xfId="0" applyNumberFormat="1" applyFont="1" applyBorder="1" applyAlignment="1">
      <alignment horizontal="left" vertical="center" wrapText="1"/>
    </xf>
    <xf numFmtId="0" fontId="46" fillId="0" borderId="28" xfId="0" applyFont="1" applyBorder="1" applyAlignment="1">
      <alignment horizontal="left" vertical="center" wrapText="1"/>
    </xf>
    <xf numFmtId="49" fontId="46" fillId="0" borderId="246" xfId="0" applyNumberFormat="1" applyFont="1" applyBorder="1" applyAlignment="1">
      <alignment horizontal="left" vertical="center" wrapText="1"/>
    </xf>
    <xf numFmtId="0" fontId="6" fillId="3" borderId="28" xfId="0" applyFont="1" applyFill="1" applyBorder="1" applyAlignment="1">
      <alignment horizontal="center" vertical="top"/>
    </xf>
  </cellXfs>
  <cellStyles count="12">
    <cellStyle name="Comma" xfId="4" builtinId="3"/>
    <cellStyle name="Currency" xfId="1" builtinId="4"/>
    <cellStyle name="Currency 2" xfId="7" xr:uid="{E409BE3F-D22B-4BC7-80EB-6F2FCEFFB9B9}"/>
    <cellStyle name="Currency 2 2" xfId="10" xr:uid="{E270D48D-E83E-4E62-826E-2643EB885F32}"/>
    <cellStyle name="Hyperlink" xfId="3" builtinId="8"/>
    <cellStyle name="Hyperlink 2" xfId="9" xr:uid="{0D959882-285B-4E2F-8099-3CA610A31A06}"/>
    <cellStyle name="Normal" xfId="0" builtinId="0"/>
    <cellStyle name="Normal 2" xfId="5" xr:uid="{823473C3-8182-4BF9-8CAC-95BC7E8801C5}"/>
    <cellStyle name="Normal 2 2" xfId="8" xr:uid="{61541657-6AE9-46B3-8947-4DF135331DAA}"/>
    <cellStyle name="Normal 3" xfId="6" xr:uid="{92248A98-6A12-40D6-93B3-EE992F84C803}"/>
    <cellStyle name="Percent" xfId="2" builtinId="5"/>
    <cellStyle name="Percent 2" xfId="11" xr:uid="{5A08D0C0-9E90-4E6A-9BEA-B450722A95D5}"/>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_rels/data1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0.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7.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51"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6"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27275" custScaleY="189109" custLinFactNeighborX="-2052" custLinFactNeighborY="-1026">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61"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6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$267M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5"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41"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4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41847" y="3356031"/>
          <a:ext cx="1628580" cy="1209606"/>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78363" y="3531700"/>
        <a:ext cx="1155549" cy="858268"/>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$267M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36477" y="3434837"/>
        <a:ext cx="1291834" cy="1065119"/>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51493" y="360851"/>
          <a:ext cx="956355" cy="956062"/>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83984" y="392725"/>
          <a:ext cx="892080" cy="892313"/>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711121" y="520222"/>
        <a:ext cx="637099" cy="637319"/>
      </dsp:txXfrm>
    </dsp:sp>
    <dsp:sp modelId="{9D4886BF-C49C-4B31-8554-CBFC937A9873}">
      <dsp:nvSpPr>
        <dsp:cNvPr id="0" name=""/>
        <dsp:cNvSpPr/>
      </dsp:nvSpPr>
      <dsp:spPr>
        <a:xfrm rot="2700000">
          <a:off x="6563829"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95844"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722981" y="520222"/>
        <a:ext cx="637099" cy="637319"/>
      </dsp:txXfrm>
    </dsp:sp>
    <dsp:sp modelId="{CFF4178B-CB1A-4D10-A705-B391DD7A2890}">
      <dsp:nvSpPr>
        <dsp:cNvPr id="0" name=""/>
        <dsp:cNvSpPr/>
      </dsp:nvSpPr>
      <dsp:spPr>
        <a:xfrm rot="2700000">
          <a:off x="5576396"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607704"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35548" y="520222"/>
        <a:ext cx="637099" cy="637319"/>
      </dsp:txXfrm>
    </dsp:sp>
    <dsp:sp modelId="{A6B52866-D58C-40EF-87A7-AAB14A4F608B}">
      <dsp:nvSpPr>
        <dsp:cNvPr id="0" name=""/>
        <dsp:cNvSpPr/>
      </dsp:nvSpPr>
      <dsp:spPr>
        <a:xfrm rot="2700000">
          <a:off x="4588256"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20271"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47408" y="520222"/>
        <a:ext cx="637099" cy="637319"/>
      </dsp:txXfrm>
    </dsp:sp>
    <dsp:sp modelId="{DD7375CD-250D-47E6-84FE-01BD2B82805A}">
      <dsp:nvSpPr>
        <dsp:cNvPr id="0" name=""/>
        <dsp:cNvSpPr/>
      </dsp:nvSpPr>
      <dsp:spPr>
        <a:xfrm rot="2700000">
          <a:off x="3600116"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32131"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9268" y="520222"/>
        <a:ext cx="637099" cy="637319"/>
      </dsp:txXfrm>
    </dsp:sp>
    <dsp:sp modelId="{ACF595F0-320C-4DF4-8605-F1BBA8E3FD7D}">
      <dsp:nvSpPr>
        <dsp:cNvPr id="0" name=""/>
        <dsp:cNvSpPr/>
      </dsp:nvSpPr>
      <dsp:spPr>
        <a:xfrm rot="2700000">
          <a:off x="2612683"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3991"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71835" y="520222"/>
        <a:ext cx="637099" cy="637319"/>
      </dsp:txXfrm>
    </dsp:sp>
    <dsp:sp modelId="{176D5175-F3D6-4281-8AA5-77103F9B6215}">
      <dsp:nvSpPr>
        <dsp:cNvPr id="0" name=""/>
        <dsp:cNvSpPr/>
      </dsp:nvSpPr>
      <dsp:spPr>
        <a:xfrm rot="2700000">
          <a:off x="1624543" y="360743"/>
          <a:ext cx="956109" cy="956109"/>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6557" y="392725"/>
          <a:ext cx="892080" cy="892313"/>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3695" y="520222"/>
        <a:ext cx="637099" cy="637319"/>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0.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1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3.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4.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5.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6.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7.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8.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9.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6" Type="http://schemas.openxmlformats.org/officeDocument/2006/relationships/diagramData" Target="../diagrams/data6.xml"/><Relationship Id="rId21" Type="http://schemas.openxmlformats.org/officeDocument/2006/relationships/diagramData" Target="../diagrams/data5.xml"/><Relationship Id="rId34" Type="http://schemas.openxmlformats.org/officeDocument/2006/relationships/diagramColors" Target="../diagrams/colors7.xml"/><Relationship Id="rId42" Type="http://schemas.openxmlformats.org/officeDocument/2006/relationships/diagramData" Target="../diagrams/data9.xml"/><Relationship Id="rId47" Type="http://schemas.openxmlformats.org/officeDocument/2006/relationships/diagramData" Target="../diagrams/data10.xml"/><Relationship Id="rId50" Type="http://schemas.openxmlformats.org/officeDocument/2006/relationships/diagramColors" Target="../diagrams/colors10.xml"/><Relationship Id="rId55" Type="http://schemas.openxmlformats.org/officeDocument/2006/relationships/diagramColors" Target="../diagrams/colors11.xml"/><Relationship Id="rId63" Type="http://schemas.openxmlformats.org/officeDocument/2006/relationships/diagramLayout" Target="../diagrams/layout13.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Data" Target="../diagrams/data8.xml"/><Relationship Id="rId40" Type="http://schemas.openxmlformats.org/officeDocument/2006/relationships/diagramColors" Target="../diagrams/colors8.xml"/><Relationship Id="rId45" Type="http://schemas.openxmlformats.org/officeDocument/2006/relationships/diagramColors" Target="../diagrams/colors9.xml"/><Relationship Id="rId53" Type="http://schemas.openxmlformats.org/officeDocument/2006/relationships/diagramLayout" Target="../diagrams/layout11.xml"/><Relationship Id="rId58" Type="http://schemas.openxmlformats.org/officeDocument/2006/relationships/diagramLayout" Target="../diagrams/layout12.xml"/><Relationship Id="rId66" Type="http://schemas.microsoft.com/office/2007/relationships/diagramDrawing" Target="../diagrams/drawing13.xml"/><Relationship Id="rId5" Type="http://schemas.microsoft.com/office/2007/relationships/diagramDrawing" Target="../diagrams/drawing1.xml"/><Relationship Id="rId61" Type="http://schemas.microsoft.com/office/2007/relationships/diagramDrawing" Target="../diagrams/drawing12.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Layout" Target="../diagrams/layout9.xml"/><Relationship Id="rId48" Type="http://schemas.openxmlformats.org/officeDocument/2006/relationships/diagramLayout" Target="../diagrams/layout10.xml"/><Relationship Id="rId56" Type="http://schemas.microsoft.com/office/2007/relationships/diagramDrawing" Target="../diagrams/drawing11.xml"/><Relationship Id="rId64" Type="http://schemas.openxmlformats.org/officeDocument/2006/relationships/diagramQuickStyle" Target="../diagrams/quickStyle13.xml"/><Relationship Id="rId8" Type="http://schemas.openxmlformats.org/officeDocument/2006/relationships/diagramQuickStyle" Target="../diagrams/quickStyle2.xml"/><Relationship Id="rId51" Type="http://schemas.microsoft.com/office/2007/relationships/diagramDrawing" Target="../diagrams/drawing10.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Layout" Target="../diagrams/layout8.xml"/><Relationship Id="rId46" Type="http://schemas.microsoft.com/office/2007/relationships/diagramDrawing" Target="../diagrams/drawing9.xml"/><Relationship Id="rId59" Type="http://schemas.openxmlformats.org/officeDocument/2006/relationships/diagramQuickStyle" Target="../diagrams/quickStyle12.xml"/><Relationship Id="rId20" Type="http://schemas.microsoft.com/office/2007/relationships/diagramDrawing" Target="../diagrams/drawing4.xml"/><Relationship Id="rId41" Type="http://schemas.microsoft.com/office/2007/relationships/diagramDrawing" Target="../diagrams/drawing8.xml"/><Relationship Id="rId54" Type="http://schemas.openxmlformats.org/officeDocument/2006/relationships/diagramQuickStyle" Target="../diagrams/quickStyle11.xml"/><Relationship Id="rId62" Type="http://schemas.openxmlformats.org/officeDocument/2006/relationships/diagramData" Target="../diagrams/data13.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image" Target="../media/image4.png"/><Relationship Id="rId49" Type="http://schemas.openxmlformats.org/officeDocument/2006/relationships/diagramQuickStyle" Target="../diagrams/quickStyle10.xml"/><Relationship Id="rId57" Type="http://schemas.openxmlformats.org/officeDocument/2006/relationships/diagramData" Target="../diagrams/data12.xml"/><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QuickStyle" Target="../diagrams/quickStyle9.xml"/><Relationship Id="rId52" Type="http://schemas.openxmlformats.org/officeDocument/2006/relationships/diagramData" Target="../diagrams/data11.xml"/><Relationship Id="rId60" Type="http://schemas.openxmlformats.org/officeDocument/2006/relationships/diagramColors" Target="../diagrams/colors12.xml"/><Relationship Id="rId65" Type="http://schemas.openxmlformats.org/officeDocument/2006/relationships/diagramColors" Target="../diagrams/colors13.xml"/><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QuickStyle" Target="../diagrams/quickStyle8.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D26FE6E0-4356-485B-9F5B-97E05CC87E5E}"/>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2998BE7E-F612-4D63-B522-FD5D316ED10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E1EA1275-31DF-4487-8CA2-132A6D5F17E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10</xdr:col>
      <xdr:colOff>78581</xdr:colOff>
      <xdr:row>64</xdr:row>
      <xdr:rowOff>22951</xdr:rowOff>
    </xdr:from>
    <xdr:to>
      <xdr:col>11</xdr:col>
      <xdr:colOff>26193</xdr:colOff>
      <xdr:row>66</xdr:row>
      <xdr:rowOff>65815</xdr:rowOff>
    </xdr:to>
    <xdr:sp macro="" textlink="">
      <xdr:nvSpPr>
        <xdr:cNvPr id="34" name="Arrow: Chevron 33">
          <a:extLst>
            <a:ext uri="{FF2B5EF4-FFF2-40B4-BE49-F238E27FC236}">
              <a16:creationId xmlns:a16="http://schemas.microsoft.com/office/drawing/2014/main" id="{D325B8C3-4A6C-4CB3-B0A4-7CC5010F6E27}"/>
            </a:ext>
          </a:extLst>
        </xdr:cNvPr>
        <xdr:cNvSpPr/>
      </xdr:nvSpPr>
      <xdr:spPr>
        <a:xfrm rot="5400000">
          <a:off x="4981097" y="12271150"/>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52" name="Diagram 51">
          <a:extLst>
            <a:ext uri="{FF2B5EF4-FFF2-40B4-BE49-F238E27FC236}">
              <a16:creationId xmlns:a16="http://schemas.microsoft.com/office/drawing/2014/main" id="{D693FC1C-FAC4-4D52-821E-81737FC2DAD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53" name="Diagram 52">
          <a:extLst>
            <a:ext uri="{FF2B5EF4-FFF2-40B4-BE49-F238E27FC236}">
              <a16:creationId xmlns:a16="http://schemas.microsoft.com/office/drawing/2014/main" id="{AC8A4D82-58F2-48E9-9166-A69B394CE63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2" name="Group 1">
          <a:extLst>
            <a:ext uri="{FF2B5EF4-FFF2-40B4-BE49-F238E27FC236}">
              <a16:creationId xmlns:a16="http://schemas.microsoft.com/office/drawing/2014/main" id="{4CEF6A83-7224-43F1-BC65-0912F913D2E8}"/>
            </a:ext>
          </a:extLst>
        </xdr:cNvPr>
        <xdr:cNvGrpSpPr/>
      </xdr:nvGrpSpPr>
      <xdr:grpSpPr>
        <a:xfrm>
          <a:off x="8250238" y="13512090"/>
          <a:ext cx="6860762" cy="2209672"/>
          <a:chOff x="49764" y="15486396"/>
          <a:chExt cx="8675301" cy="3356873"/>
        </a:xfrm>
      </xdr:grpSpPr>
      <xdr:sp macro="" textlink="">
        <xdr:nvSpPr>
          <xdr:cNvPr id="3" name="TextBox 2">
            <a:extLst>
              <a:ext uri="{FF2B5EF4-FFF2-40B4-BE49-F238E27FC236}">
                <a16:creationId xmlns:a16="http://schemas.microsoft.com/office/drawing/2014/main" id="{44A33087-AB84-978D-1A8A-399A601F5007}"/>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4" name="TextBox 3">
            <a:extLst>
              <a:ext uri="{FF2B5EF4-FFF2-40B4-BE49-F238E27FC236}">
                <a16:creationId xmlns:a16="http://schemas.microsoft.com/office/drawing/2014/main" id="{38A69070-8720-0E81-DF3C-D872BBB7BCF9}"/>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740C0996-F12E-A28A-7534-9B2B3D9303A6}"/>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6" name="TextBox 5">
            <a:extLst>
              <a:ext uri="{FF2B5EF4-FFF2-40B4-BE49-F238E27FC236}">
                <a16:creationId xmlns:a16="http://schemas.microsoft.com/office/drawing/2014/main" id="{C5305788-8B8E-E070-C28D-9C037E19FCEA}"/>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6BA066E6-FA5A-AD8C-3FA7-4E128B5F9CF4}"/>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A8379DD8-6BC4-B46C-92DF-6F38D383564F}"/>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9" name="TextBox 8">
          <a:extLst>
            <a:ext uri="{FF2B5EF4-FFF2-40B4-BE49-F238E27FC236}">
              <a16:creationId xmlns:a16="http://schemas.microsoft.com/office/drawing/2014/main" id="{2230FC0F-6E6F-43BF-8DCB-88AFB285CBC7}"/>
            </a:ext>
          </a:extLst>
        </xdr:cNvPr>
        <xdr:cNvSpPr txBox="1"/>
      </xdr:nvSpPr>
      <xdr:spPr>
        <a:xfrm>
          <a:off x="68369"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60" name="Arrow: Chevron 59">
          <a:extLst>
            <a:ext uri="{FF2B5EF4-FFF2-40B4-BE49-F238E27FC236}">
              <a16:creationId xmlns:a16="http://schemas.microsoft.com/office/drawing/2014/main" id="{A3214BEA-3C26-449F-BE86-665DA57C8C2D}"/>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61" name="Straight Connector 60">
          <a:extLst>
            <a:ext uri="{FF2B5EF4-FFF2-40B4-BE49-F238E27FC236}">
              <a16:creationId xmlns:a16="http://schemas.microsoft.com/office/drawing/2014/main" id="{2E048E3B-3467-4B6C-BA5F-0C06A70E4C17}"/>
            </a:ext>
          </a:extLst>
        </xdr:cNvPr>
        <xdr:cNvCxnSpPr/>
      </xdr:nvCxnSpPr>
      <xdr:spPr>
        <a:xfrm>
          <a:off x="30268" y="12487678"/>
          <a:ext cx="12620625" cy="1610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62" name="Arrow: Chevron 61">
          <a:extLst>
            <a:ext uri="{FF2B5EF4-FFF2-40B4-BE49-F238E27FC236}">
              <a16:creationId xmlns:a16="http://schemas.microsoft.com/office/drawing/2014/main" id="{BF50F458-6E6E-41C5-8305-22136B55F4A2}"/>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63" name="TextBox 62">
          <a:extLst>
            <a:ext uri="{FF2B5EF4-FFF2-40B4-BE49-F238E27FC236}">
              <a16:creationId xmlns:a16="http://schemas.microsoft.com/office/drawing/2014/main" id="{48DF494F-D95E-4A04-A776-66E2FC8E5103}"/>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64" name="Diagram 63">
          <a:extLst>
            <a:ext uri="{FF2B5EF4-FFF2-40B4-BE49-F238E27FC236}">
              <a16:creationId xmlns:a16="http://schemas.microsoft.com/office/drawing/2014/main" id="{FEDAFFBB-D990-4CF6-94EC-0BF72ACA673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65" name="Diagram 64">
          <a:extLst>
            <a:ext uri="{FF2B5EF4-FFF2-40B4-BE49-F238E27FC236}">
              <a16:creationId xmlns:a16="http://schemas.microsoft.com/office/drawing/2014/main" id="{0156FF94-2C01-4D9B-BC74-D1D4A293515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66" name="Diagram 65">
          <a:extLst>
            <a:ext uri="{FF2B5EF4-FFF2-40B4-BE49-F238E27FC236}">
              <a16:creationId xmlns:a16="http://schemas.microsoft.com/office/drawing/2014/main" id="{7801DDA4-8D74-4D1E-A2B1-0AA4CEFF324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7" name="Oval 66">
          <a:extLst>
            <a:ext uri="{FF2B5EF4-FFF2-40B4-BE49-F238E27FC236}">
              <a16:creationId xmlns:a16="http://schemas.microsoft.com/office/drawing/2014/main" id="{AEFC4C82-BE29-47F0-BEBF-15DE2351055C}"/>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8" name="Oval 67">
          <a:extLst>
            <a:ext uri="{FF2B5EF4-FFF2-40B4-BE49-F238E27FC236}">
              <a16:creationId xmlns:a16="http://schemas.microsoft.com/office/drawing/2014/main" id="{3E144B28-9D53-4306-BF92-1261AB155E64}"/>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9" name="Oval 68">
          <a:extLst>
            <a:ext uri="{FF2B5EF4-FFF2-40B4-BE49-F238E27FC236}">
              <a16:creationId xmlns:a16="http://schemas.microsoft.com/office/drawing/2014/main" id="{8FF98F3A-2632-4973-91C6-0E84BC6B980E}"/>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70" name="Oval 69">
          <a:extLst>
            <a:ext uri="{FF2B5EF4-FFF2-40B4-BE49-F238E27FC236}">
              <a16:creationId xmlns:a16="http://schemas.microsoft.com/office/drawing/2014/main" id="{101941A3-9D9B-40E0-AF74-EFAFD82A877E}"/>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71" name="Oval 70">
          <a:extLst>
            <a:ext uri="{FF2B5EF4-FFF2-40B4-BE49-F238E27FC236}">
              <a16:creationId xmlns:a16="http://schemas.microsoft.com/office/drawing/2014/main" id="{DF0FBB84-D4DB-4402-B02D-A304D824A009}"/>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72" name="Oval 71">
          <a:extLst>
            <a:ext uri="{FF2B5EF4-FFF2-40B4-BE49-F238E27FC236}">
              <a16:creationId xmlns:a16="http://schemas.microsoft.com/office/drawing/2014/main" id="{2B9A7661-8317-4A74-B77D-385EDFA6506A}"/>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73" name="Oval 72">
          <a:extLst>
            <a:ext uri="{FF2B5EF4-FFF2-40B4-BE49-F238E27FC236}">
              <a16:creationId xmlns:a16="http://schemas.microsoft.com/office/drawing/2014/main" id="{8CD68E04-2970-4B48-99DA-9176C352EC58}"/>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74" name="Oval 73">
          <a:extLst>
            <a:ext uri="{FF2B5EF4-FFF2-40B4-BE49-F238E27FC236}">
              <a16:creationId xmlns:a16="http://schemas.microsoft.com/office/drawing/2014/main" id="{BC1C60AE-E758-4FC2-8B2A-2B99100FA32A}"/>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5" name="Oval 74">
          <a:extLst>
            <a:ext uri="{FF2B5EF4-FFF2-40B4-BE49-F238E27FC236}">
              <a16:creationId xmlns:a16="http://schemas.microsoft.com/office/drawing/2014/main" id="{81C45C4A-1B01-449D-9D5B-BE101EB08EF5}"/>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6" name="Oval 75">
          <a:extLst>
            <a:ext uri="{FF2B5EF4-FFF2-40B4-BE49-F238E27FC236}">
              <a16:creationId xmlns:a16="http://schemas.microsoft.com/office/drawing/2014/main" id="{2DE5CBA0-4D60-44E4-A4D3-B71EE6159D91}"/>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7" name="Oval 76">
          <a:extLst>
            <a:ext uri="{FF2B5EF4-FFF2-40B4-BE49-F238E27FC236}">
              <a16:creationId xmlns:a16="http://schemas.microsoft.com/office/drawing/2014/main" id="{F5D69A0A-56FB-4D2C-A06E-09BCDC4F0C73}"/>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8" name="Oval 77">
          <a:extLst>
            <a:ext uri="{FF2B5EF4-FFF2-40B4-BE49-F238E27FC236}">
              <a16:creationId xmlns:a16="http://schemas.microsoft.com/office/drawing/2014/main" id="{2B824F06-034C-4D3A-AB51-4DA6CED36F0B}"/>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9" name="Oval 78">
          <a:extLst>
            <a:ext uri="{FF2B5EF4-FFF2-40B4-BE49-F238E27FC236}">
              <a16:creationId xmlns:a16="http://schemas.microsoft.com/office/drawing/2014/main" id="{7E94E50A-3C0F-466B-850E-9F6DD45707C8}"/>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25</xdr:col>
      <xdr:colOff>579227</xdr:colOff>
      <xdr:row>25</xdr:row>
      <xdr:rowOff>1486</xdr:rowOff>
    </xdr:to>
    <xdr:pic>
      <xdr:nvPicPr>
        <xdr:cNvPr id="80" name="Picture 79">
          <a:extLst>
            <a:ext uri="{FF2B5EF4-FFF2-40B4-BE49-F238E27FC236}">
              <a16:creationId xmlns:a16="http://schemas.microsoft.com/office/drawing/2014/main" id="{1D24DB06-47E2-439F-A817-2203E25AC4A5}"/>
            </a:ext>
          </a:extLst>
        </xdr:cNvPr>
        <xdr:cNvPicPr>
          <a:picLocks noChangeAspect="1"/>
        </xdr:cNvPicPr>
      </xdr:nvPicPr>
      <xdr:blipFill>
        <a:blip xmlns:r="http://schemas.openxmlformats.org/officeDocument/2006/relationships" r:embed="rId36"/>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325626</xdr:colOff>
      <xdr:row>73</xdr:row>
      <xdr:rowOff>66558</xdr:rowOff>
    </xdr:from>
    <xdr:to>
      <xdr:col>45</xdr:col>
      <xdr:colOff>715327</xdr:colOff>
      <xdr:row>87</xdr:row>
      <xdr:rowOff>169360</xdr:rowOff>
    </xdr:to>
    <xdr:grpSp>
      <xdr:nvGrpSpPr>
        <xdr:cNvPr id="10" name="Group 9">
          <a:extLst>
            <a:ext uri="{FF2B5EF4-FFF2-40B4-BE49-F238E27FC236}">
              <a16:creationId xmlns:a16="http://schemas.microsoft.com/office/drawing/2014/main" id="{7B32EF29-6529-4530-BB06-15203A4256D3}"/>
            </a:ext>
          </a:extLst>
        </xdr:cNvPr>
        <xdr:cNvGrpSpPr/>
      </xdr:nvGrpSpPr>
      <xdr:grpSpPr>
        <a:xfrm>
          <a:off x="8743345" y="14092121"/>
          <a:ext cx="22309107" cy="2948395"/>
          <a:chOff x="676275" y="16478250"/>
          <a:chExt cx="28599224" cy="4548980"/>
        </a:xfrm>
      </xdr:grpSpPr>
      <xdr:graphicFrame macro="">
        <xdr:nvGraphicFramePr>
          <xdr:cNvPr id="11" name="Diagram 10">
            <a:extLst>
              <a:ext uri="{FF2B5EF4-FFF2-40B4-BE49-F238E27FC236}">
                <a16:creationId xmlns:a16="http://schemas.microsoft.com/office/drawing/2014/main" id="{EE59835B-8618-683B-09A8-D4572B664ABA}"/>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37" r:lo="rId38" r:qs="rId39" r:cs="rId40"/>
          </a:graphicData>
        </a:graphic>
      </xdr:graphicFrame>
      <xdr:sp macro="" textlink="">
        <xdr:nvSpPr>
          <xdr:cNvPr id="13" name="TextBox 12">
            <a:extLst>
              <a:ext uri="{FF2B5EF4-FFF2-40B4-BE49-F238E27FC236}">
                <a16:creationId xmlns:a16="http://schemas.microsoft.com/office/drawing/2014/main" id="{9C14353D-378A-500F-5647-122F331077F8}"/>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4" name="TextBox 13">
            <a:extLst>
              <a:ext uri="{FF2B5EF4-FFF2-40B4-BE49-F238E27FC236}">
                <a16:creationId xmlns:a16="http://schemas.microsoft.com/office/drawing/2014/main" id="{842FF899-F6B7-92BD-00F3-56853A57AAD6}"/>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5" name="TextBox 14">
            <a:extLst>
              <a:ext uri="{FF2B5EF4-FFF2-40B4-BE49-F238E27FC236}">
                <a16:creationId xmlns:a16="http://schemas.microsoft.com/office/drawing/2014/main" id="{B6B42988-53E5-A9CF-3DED-D465CBC5B4AA}"/>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6" name="TextBox 15">
            <a:extLst>
              <a:ext uri="{FF2B5EF4-FFF2-40B4-BE49-F238E27FC236}">
                <a16:creationId xmlns:a16="http://schemas.microsoft.com/office/drawing/2014/main" id="{89AA2559-F3CD-257A-6958-BB991092A936}"/>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17" name="TextBox 16">
            <a:extLst>
              <a:ext uri="{FF2B5EF4-FFF2-40B4-BE49-F238E27FC236}">
                <a16:creationId xmlns:a16="http://schemas.microsoft.com/office/drawing/2014/main" id="{55BE5886-626B-A2DE-1D54-B643EFFF96CB}"/>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8" name="Arrow: Chevron 17">
          <a:extLst>
            <a:ext uri="{FF2B5EF4-FFF2-40B4-BE49-F238E27FC236}">
              <a16:creationId xmlns:a16="http://schemas.microsoft.com/office/drawing/2014/main" id="{3FCC9B41-6D3E-4916-974A-C20BAFDE11CA}"/>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9" name="Diagram 18">
          <a:extLst>
            <a:ext uri="{FF2B5EF4-FFF2-40B4-BE49-F238E27FC236}">
              <a16:creationId xmlns:a16="http://schemas.microsoft.com/office/drawing/2014/main" id="{B015E475-E6CF-49DD-B939-90BD15435E9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 r:lo="rId43" r:qs="rId44" r:cs="rId4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20" name="Diagram 19">
          <a:extLst>
            <a:ext uri="{FF2B5EF4-FFF2-40B4-BE49-F238E27FC236}">
              <a16:creationId xmlns:a16="http://schemas.microsoft.com/office/drawing/2014/main" id="{7AD696C9-2B12-458F-A4B9-A769F027561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 r:lo="rId48" r:qs="rId49" r:cs="rId50"/>
        </a:graphicData>
      </a:graphic>
    </xdr:graphicFrame>
    <xdr:clientData/>
  </xdr:twoCellAnchor>
  <xdr:twoCellAnchor>
    <xdr:from>
      <xdr:col>17</xdr:col>
      <xdr:colOff>327856</xdr:colOff>
      <xdr:row>73</xdr:row>
      <xdr:rowOff>137732</xdr:rowOff>
    </xdr:from>
    <xdr:to>
      <xdr:col>28</xdr:col>
      <xdr:colOff>359156</xdr:colOff>
      <xdr:row>81</xdr:row>
      <xdr:rowOff>59331</xdr:rowOff>
    </xdr:to>
    <xdr:grpSp>
      <xdr:nvGrpSpPr>
        <xdr:cNvPr id="21" name="Group 20">
          <a:extLst>
            <a:ext uri="{FF2B5EF4-FFF2-40B4-BE49-F238E27FC236}">
              <a16:creationId xmlns:a16="http://schemas.microsoft.com/office/drawing/2014/main" id="{8E1B8FB8-4E0E-4763-8C69-1ACEA1C3E051}"/>
            </a:ext>
          </a:extLst>
        </xdr:cNvPr>
        <xdr:cNvGrpSpPr/>
      </xdr:nvGrpSpPr>
      <xdr:grpSpPr>
        <a:xfrm>
          <a:off x="8745575" y="14163295"/>
          <a:ext cx="6365425" cy="1552755"/>
          <a:chOff x="676275" y="16478250"/>
          <a:chExt cx="8048790" cy="2365019"/>
        </a:xfrm>
      </xdr:grpSpPr>
      <xdr:sp macro="" textlink="">
        <xdr:nvSpPr>
          <xdr:cNvPr id="22" name="TextBox 21">
            <a:extLst>
              <a:ext uri="{FF2B5EF4-FFF2-40B4-BE49-F238E27FC236}">
                <a16:creationId xmlns:a16="http://schemas.microsoft.com/office/drawing/2014/main" id="{60A61C9D-5D8E-807F-F666-85751C244D7C}"/>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3" name="TextBox 22">
            <a:extLst>
              <a:ext uri="{FF2B5EF4-FFF2-40B4-BE49-F238E27FC236}">
                <a16:creationId xmlns:a16="http://schemas.microsoft.com/office/drawing/2014/main" id="{49968A43-C692-96CC-82DB-669CB2400AD7}"/>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4" name="TextBox 23">
            <a:extLst>
              <a:ext uri="{FF2B5EF4-FFF2-40B4-BE49-F238E27FC236}">
                <a16:creationId xmlns:a16="http://schemas.microsoft.com/office/drawing/2014/main" id="{C3744623-D637-D50E-605E-8B9043ABF55B}"/>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5" name="TextBox 24">
            <a:extLst>
              <a:ext uri="{FF2B5EF4-FFF2-40B4-BE49-F238E27FC236}">
                <a16:creationId xmlns:a16="http://schemas.microsoft.com/office/drawing/2014/main" id="{7C4D98C0-DEB0-E760-C18C-D9C9133F8036}"/>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6" name="TextBox 25">
            <a:extLst>
              <a:ext uri="{FF2B5EF4-FFF2-40B4-BE49-F238E27FC236}">
                <a16:creationId xmlns:a16="http://schemas.microsoft.com/office/drawing/2014/main" id="{CF351D45-A371-3637-1AD6-CB0A7C1C0D9A}"/>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29" name="Arrow: Chevron 28">
          <a:extLst>
            <a:ext uri="{FF2B5EF4-FFF2-40B4-BE49-F238E27FC236}">
              <a16:creationId xmlns:a16="http://schemas.microsoft.com/office/drawing/2014/main" id="{B15CC8B2-982C-4744-94EE-2EEF257739B4}"/>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32" name="Straight Connector 31">
          <a:extLst>
            <a:ext uri="{FF2B5EF4-FFF2-40B4-BE49-F238E27FC236}">
              <a16:creationId xmlns:a16="http://schemas.microsoft.com/office/drawing/2014/main" id="{F399DBD6-E2E6-4DC0-B818-7DDFED944D69}"/>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33" name="Arrow: Chevron 32">
          <a:extLst>
            <a:ext uri="{FF2B5EF4-FFF2-40B4-BE49-F238E27FC236}">
              <a16:creationId xmlns:a16="http://schemas.microsoft.com/office/drawing/2014/main" id="{4C40B5B4-7A40-4913-84BD-2AFAE7487BEB}"/>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36" name="Diagram 35">
          <a:extLst>
            <a:ext uri="{FF2B5EF4-FFF2-40B4-BE49-F238E27FC236}">
              <a16:creationId xmlns:a16="http://schemas.microsoft.com/office/drawing/2014/main" id="{F431A82F-5C9C-4A30-B275-0698E97B640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 r:lo="rId53" r:qs="rId54" r:cs="rId55"/>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7" name="Diagram 36">
          <a:extLst>
            <a:ext uri="{FF2B5EF4-FFF2-40B4-BE49-F238E27FC236}">
              <a16:creationId xmlns:a16="http://schemas.microsoft.com/office/drawing/2014/main" id="{4C27AC47-C30B-47C7-BC32-E65C44EC3AE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7" r:lo="rId58" r:qs="rId59" r:cs="rId6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8" name="Diagram 37">
          <a:extLst>
            <a:ext uri="{FF2B5EF4-FFF2-40B4-BE49-F238E27FC236}">
              <a16:creationId xmlns:a16="http://schemas.microsoft.com/office/drawing/2014/main" id="{B8FFA2E7-5D16-420A-B14C-9FF79396FAA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2" r:lo="rId63" r:qs="rId64" r:cs="rId65"/>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39" name="Oval 38">
          <a:extLst>
            <a:ext uri="{FF2B5EF4-FFF2-40B4-BE49-F238E27FC236}">
              <a16:creationId xmlns:a16="http://schemas.microsoft.com/office/drawing/2014/main" id="{48F18832-ACA6-4B9A-86B0-2E56E4BD430D}"/>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0" name="Oval 39">
          <a:extLst>
            <a:ext uri="{FF2B5EF4-FFF2-40B4-BE49-F238E27FC236}">
              <a16:creationId xmlns:a16="http://schemas.microsoft.com/office/drawing/2014/main" id="{D8EFC036-B1C7-461B-A7DB-CF412297A949}"/>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1" name="Oval 40">
          <a:extLst>
            <a:ext uri="{FF2B5EF4-FFF2-40B4-BE49-F238E27FC236}">
              <a16:creationId xmlns:a16="http://schemas.microsoft.com/office/drawing/2014/main" id="{9369B040-5884-4A21-A1D3-5B56360F2624}"/>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42" name="Oval 41">
          <a:extLst>
            <a:ext uri="{FF2B5EF4-FFF2-40B4-BE49-F238E27FC236}">
              <a16:creationId xmlns:a16="http://schemas.microsoft.com/office/drawing/2014/main" id="{AD701873-15D2-4DE4-94F3-4899B1FA8745}"/>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43" name="Oval 42">
          <a:extLst>
            <a:ext uri="{FF2B5EF4-FFF2-40B4-BE49-F238E27FC236}">
              <a16:creationId xmlns:a16="http://schemas.microsoft.com/office/drawing/2014/main" id="{413A5852-8898-4791-8B9A-C6D474712B8A}"/>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44" name="Oval 43">
          <a:extLst>
            <a:ext uri="{FF2B5EF4-FFF2-40B4-BE49-F238E27FC236}">
              <a16:creationId xmlns:a16="http://schemas.microsoft.com/office/drawing/2014/main" id="{960305F4-A5A4-4858-A767-0056FB41E287}"/>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45" name="Oval 44">
          <a:extLst>
            <a:ext uri="{FF2B5EF4-FFF2-40B4-BE49-F238E27FC236}">
              <a16:creationId xmlns:a16="http://schemas.microsoft.com/office/drawing/2014/main" id="{C5795922-5975-4DD4-8120-BE4A0C18407B}"/>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46" name="Oval 45">
          <a:extLst>
            <a:ext uri="{FF2B5EF4-FFF2-40B4-BE49-F238E27FC236}">
              <a16:creationId xmlns:a16="http://schemas.microsoft.com/office/drawing/2014/main" id="{B8733859-3E96-4D62-857A-A7BE45B17AB5}"/>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47" name="Oval 46">
          <a:extLst>
            <a:ext uri="{FF2B5EF4-FFF2-40B4-BE49-F238E27FC236}">
              <a16:creationId xmlns:a16="http://schemas.microsoft.com/office/drawing/2014/main" id="{1DB27D8B-6845-4441-8A9A-07F1022725F4}"/>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48" name="Oval 47">
          <a:extLst>
            <a:ext uri="{FF2B5EF4-FFF2-40B4-BE49-F238E27FC236}">
              <a16:creationId xmlns:a16="http://schemas.microsoft.com/office/drawing/2014/main" id="{AED6BC6C-113D-4580-9FB5-B3DD8782312A}"/>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49" name="Oval 48">
          <a:extLst>
            <a:ext uri="{FF2B5EF4-FFF2-40B4-BE49-F238E27FC236}">
              <a16:creationId xmlns:a16="http://schemas.microsoft.com/office/drawing/2014/main" id="{7751ACC7-E104-4BC2-9949-2C83D0557C30}"/>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0" name="Oval 49">
          <a:extLst>
            <a:ext uri="{FF2B5EF4-FFF2-40B4-BE49-F238E27FC236}">
              <a16:creationId xmlns:a16="http://schemas.microsoft.com/office/drawing/2014/main" id="{7CC361CA-58E3-4950-8319-E07CDF7080F8}"/>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51" name="Oval 50">
          <a:extLst>
            <a:ext uri="{FF2B5EF4-FFF2-40B4-BE49-F238E27FC236}">
              <a16:creationId xmlns:a16="http://schemas.microsoft.com/office/drawing/2014/main" id="{6A5D21FC-1E1F-4544-AF25-C14BE06F7F59}"/>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95250</xdr:rowOff>
    </xdr:from>
    <xdr:to>
      <xdr:col>3</xdr:col>
      <xdr:colOff>57694</xdr:colOff>
      <xdr:row>10</xdr:row>
      <xdr:rowOff>57150</xdr:rowOff>
    </xdr:to>
    <xdr:pic>
      <xdr:nvPicPr>
        <xdr:cNvPr id="2" name="Picture 1">
          <a:extLst>
            <a:ext uri="{FF2B5EF4-FFF2-40B4-BE49-F238E27FC236}">
              <a16:creationId xmlns:a16="http://schemas.microsoft.com/office/drawing/2014/main" id="{D562ABB7-0B5F-4DA3-8C10-70623CA3E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 y="1120140"/>
          <a:ext cx="1579789" cy="647700"/>
        </a:xfrm>
        <a:prstGeom prst="rect">
          <a:avLst/>
        </a:prstGeom>
      </xdr:spPr>
    </xdr:pic>
    <xdr:clientData/>
  </xdr:twoCellAnchor>
  <xdr:twoCellAnchor editAs="oneCell">
    <xdr:from>
      <xdr:col>0</xdr:col>
      <xdr:colOff>0</xdr:colOff>
      <xdr:row>6</xdr:row>
      <xdr:rowOff>12276</xdr:rowOff>
    </xdr:from>
    <xdr:to>
      <xdr:col>21</xdr:col>
      <xdr:colOff>167802</xdr:colOff>
      <xdr:row>39</xdr:row>
      <xdr:rowOff>16947</xdr:rowOff>
    </xdr:to>
    <xdr:pic>
      <xdr:nvPicPr>
        <xdr:cNvPr id="3" name="Picture 2">
          <a:extLst>
            <a:ext uri="{FF2B5EF4-FFF2-40B4-BE49-F238E27FC236}">
              <a16:creationId xmlns:a16="http://schemas.microsoft.com/office/drawing/2014/main" id="{E5679F87-B63F-4C2E-B795-5886AF1397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4786"/>
          <a:ext cx="10616727" cy="5662521"/>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4" name="Picture 3">
          <a:extLst>
            <a:ext uri="{FF2B5EF4-FFF2-40B4-BE49-F238E27FC236}">
              <a16:creationId xmlns:a16="http://schemas.microsoft.com/office/drawing/2014/main" id="{173FF7F1-B5C2-4FA8-91F3-937E41DA10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B356F8B7-492F-44A2-A4DE-FB53487BAB1D}"/>
            </a:ext>
          </a:extLst>
        </xdr:cNvPr>
        <xdr:cNvSpPr>
          <a:spLocks noChangeShapeType="1"/>
        </xdr:cNvSpPr>
      </xdr:nvSpPr>
      <xdr:spPr bwMode="auto">
        <a:xfrm>
          <a:off x="1838325" y="76200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676275</xdr:colOff>
      <xdr:row>3</xdr:row>
      <xdr:rowOff>76200</xdr:rowOff>
    </xdr:from>
    <xdr:to>
      <xdr:col>2</xdr:col>
      <xdr:colOff>1343025</xdr:colOff>
      <xdr:row>3</xdr:row>
      <xdr:rowOff>76200</xdr:rowOff>
    </xdr:to>
    <xdr:sp macro="" textlink="">
      <xdr:nvSpPr>
        <xdr:cNvPr id="3" name="Line 1">
          <a:extLst>
            <a:ext uri="{FF2B5EF4-FFF2-40B4-BE49-F238E27FC236}">
              <a16:creationId xmlns:a16="http://schemas.microsoft.com/office/drawing/2014/main" id="{5D042886-108E-4FC5-A000-400A37C738F5}"/>
            </a:ext>
          </a:extLst>
        </xdr:cNvPr>
        <xdr:cNvSpPr>
          <a:spLocks noChangeShapeType="1"/>
        </xdr:cNvSpPr>
      </xdr:nvSpPr>
      <xdr:spPr bwMode="auto">
        <a:xfrm>
          <a:off x="1876425" y="771525"/>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6">
          <cell r="S6"/>
          <cell r="Y6"/>
        </row>
        <row r="11">
          <cell r="W11"/>
        </row>
        <row r="16">
          <cell r="X16" t="e">
            <v>#DIV/0!</v>
          </cell>
          <cell r="Y16"/>
          <cell r="Z16"/>
        </row>
        <row r="19">
          <cell r="A19"/>
        </row>
        <row r="40">
          <cell r="G40"/>
        </row>
        <row r="41">
          <cell r="G41"/>
        </row>
        <row r="42">
          <cell r="H42"/>
        </row>
        <row r="48">
          <cell r="U48"/>
        </row>
        <row r="57">
          <cell r="Y57"/>
          <cell r="Z57"/>
        </row>
        <row r="68">
          <cell r="Y68"/>
          <cell r="Z68"/>
        </row>
        <row r="73">
          <cell r="Y73"/>
          <cell r="Z73"/>
        </row>
        <row r="81">
          <cell r="Y81"/>
          <cell r="Z81"/>
        </row>
        <row r="82">
          <cell r="Y82"/>
          <cell r="Z82"/>
        </row>
        <row r="83">
          <cell r="Y83"/>
          <cell r="Z83"/>
        </row>
        <row r="84">
          <cell r="Y84"/>
          <cell r="Z84"/>
        </row>
        <row r="85">
          <cell r="Y85"/>
          <cell r="Z85"/>
        </row>
        <row r="86">
          <cell r="Y86"/>
          <cell r="Z86"/>
        </row>
        <row r="87">
          <cell r="Y87"/>
          <cell r="Z87"/>
        </row>
        <row r="88">
          <cell r="Y88"/>
          <cell r="Z88"/>
        </row>
        <row r="89">
          <cell r="Y89"/>
          <cell r="Z89"/>
        </row>
        <row r="90">
          <cell r="Y90"/>
          <cell r="Z90"/>
        </row>
        <row r="91">
          <cell r="Y91"/>
          <cell r="Z91"/>
        </row>
        <row r="92">
          <cell r="Y92"/>
          <cell r="Z92"/>
        </row>
        <row r="93">
          <cell r="Y93"/>
          <cell r="Z93"/>
        </row>
        <row r="94">
          <cell r="Y94"/>
          <cell r="Z94"/>
        </row>
        <row r="95">
          <cell r="Y95"/>
          <cell r="Z95"/>
        </row>
        <row r="96">
          <cell r="Y96"/>
          <cell r="Z96"/>
        </row>
        <row r="97">
          <cell r="Y97"/>
          <cell r="Z97"/>
        </row>
        <row r="99">
          <cell r="Y99"/>
          <cell r="Z99"/>
        </row>
        <row r="100">
          <cell r="Y100"/>
          <cell r="Z100"/>
        </row>
        <row r="101">
          <cell r="Y101"/>
          <cell r="Z101"/>
        </row>
        <row r="102">
          <cell r="Y102"/>
          <cell r="Z102"/>
        </row>
        <row r="103">
          <cell r="Y103"/>
          <cell r="Z103"/>
        </row>
        <row r="104">
          <cell r="Y104"/>
          <cell r="Z104"/>
        </row>
        <row r="105">
          <cell r="Y105"/>
          <cell r="Z105"/>
        </row>
        <row r="106">
          <cell r="Y106"/>
          <cell r="Z106"/>
        </row>
        <row r="107">
          <cell r="Y107"/>
          <cell r="Z107"/>
        </row>
        <row r="108">
          <cell r="Y108"/>
          <cell r="Z108"/>
        </row>
        <row r="109">
          <cell r="Y109"/>
          <cell r="Z109"/>
        </row>
        <row r="110">
          <cell r="Y110"/>
          <cell r="Z110"/>
        </row>
        <row r="112">
          <cell r="Y112"/>
          <cell r="Z112"/>
        </row>
        <row r="113">
          <cell r="Y113"/>
          <cell r="Z113"/>
        </row>
        <row r="114">
          <cell r="Y114"/>
          <cell r="Z114"/>
        </row>
        <row r="115">
          <cell r="Y115"/>
          <cell r="Z115"/>
        </row>
        <row r="116">
          <cell r="Y116"/>
          <cell r="Z116"/>
        </row>
        <row r="117">
          <cell r="Y117"/>
          <cell r="Z117"/>
        </row>
        <row r="118">
          <cell r="Y118"/>
          <cell r="Z118"/>
        </row>
        <row r="119">
          <cell r="Y119"/>
          <cell r="Z119"/>
        </row>
        <row r="120">
          <cell r="Y120"/>
          <cell r="Z120"/>
        </row>
        <row r="121">
          <cell r="Y121"/>
          <cell r="Z121"/>
        </row>
        <row r="128">
          <cell r="Y128"/>
          <cell r="Z128"/>
        </row>
        <row r="133">
          <cell r="Y133"/>
          <cell r="Z133"/>
        </row>
        <row r="139">
          <cell r="Y139"/>
          <cell r="Z139"/>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xperience.arcgis.com/experience/da469baddc484afbacbd6040da6b1ae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0DBD5-C71C-419E-BC9D-57E5BDBA0404}">
  <sheetPr>
    <tabColor theme="7"/>
  </sheetPr>
  <dimension ref="A1:AG132"/>
  <sheetViews>
    <sheetView showGridLines="0" showRowColHeaders="0" topLeftCell="A64" zoomScale="80" zoomScaleNormal="80" workbookViewId="0">
      <selection activeCell="K82" sqref="K82:R82"/>
    </sheetView>
  </sheetViews>
  <sheetFormatPr defaultColWidth="10.6640625" defaultRowHeight="15.75" x14ac:dyDescent="0.2"/>
  <cols>
    <col min="1" max="5" width="6" style="1" customWidth="1"/>
    <col min="6" max="25" width="5.6640625" style="1" customWidth="1"/>
    <col min="26" max="26" width="6.88671875" style="1" customWidth="1"/>
    <col min="27" max="16384" width="10.6640625" style="1"/>
  </cols>
  <sheetData>
    <row r="1" spans="1:26" x14ac:dyDescent="0.2">
      <c r="A1" s="335"/>
      <c r="B1" s="335"/>
      <c r="C1" s="335"/>
      <c r="D1" s="335"/>
      <c r="E1" s="335"/>
      <c r="F1" s="335"/>
      <c r="G1" s="335"/>
      <c r="H1" s="335"/>
      <c r="I1" s="335"/>
      <c r="J1" s="335"/>
      <c r="K1" s="335"/>
      <c r="L1" s="335"/>
      <c r="M1" s="335"/>
      <c r="N1" s="335"/>
      <c r="O1" s="335"/>
      <c r="P1" s="335"/>
      <c r="Q1" s="335"/>
      <c r="R1" s="335"/>
      <c r="S1" s="335"/>
      <c r="T1" s="335"/>
      <c r="U1" s="335"/>
      <c r="V1" s="335"/>
      <c r="W1" s="335"/>
      <c r="X1" s="335"/>
      <c r="Y1" s="335"/>
      <c r="Z1" s="335"/>
    </row>
    <row r="2" spans="1:26" ht="15" customHeight="1" x14ac:dyDescent="0.2">
      <c r="A2" s="336"/>
      <c r="B2" s="336"/>
      <c r="C2" s="336"/>
      <c r="D2" s="336"/>
      <c r="E2" s="336"/>
      <c r="F2" s="336"/>
      <c r="G2" s="336"/>
      <c r="H2" s="336"/>
      <c r="I2" s="336"/>
      <c r="J2" s="336"/>
      <c r="K2" s="336"/>
      <c r="L2" s="336"/>
      <c r="M2" s="336"/>
      <c r="N2" s="336"/>
      <c r="O2" s="336"/>
      <c r="P2" s="336"/>
      <c r="Q2" s="336"/>
      <c r="R2" s="336"/>
      <c r="S2" s="336"/>
      <c r="T2" s="336"/>
      <c r="U2" s="336"/>
      <c r="V2" s="336"/>
      <c r="W2" s="336"/>
      <c r="X2" s="336"/>
      <c r="Y2" s="336"/>
      <c r="Z2" s="336"/>
    </row>
    <row r="3" spans="1:26" ht="15" customHeight="1" x14ac:dyDescent="0.2">
      <c r="A3" s="336"/>
      <c r="B3" s="336"/>
      <c r="C3" s="336"/>
      <c r="D3" s="336"/>
      <c r="E3" s="336"/>
      <c r="F3" s="336"/>
      <c r="G3" s="336"/>
      <c r="H3" s="336"/>
      <c r="I3" s="336"/>
      <c r="J3" s="336"/>
      <c r="K3" s="336"/>
      <c r="L3" s="336"/>
      <c r="M3" s="336"/>
      <c r="N3" s="336"/>
      <c r="O3" s="336"/>
      <c r="P3" s="336"/>
      <c r="Q3" s="336"/>
      <c r="R3" s="336"/>
      <c r="S3" s="336"/>
      <c r="T3" s="336"/>
      <c r="U3" s="336"/>
      <c r="V3" s="336"/>
      <c r="W3" s="336"/>
      <c r="X3" s="336"/>
      <c r="Y3" s="336"/>
      <c r="Z3" s="336"/>
    </row>
    <row r="4" spans="1:26" ht="15" customHeight="1" x14ac:dyDescent="0.2">
      <c r="A4" s="336"/>
      <c r="B4" s="336"/>
      <c r="C4" s="336"/>
      <c r="D4" s="336"/>
      <c r="E4" s="336"/>
      <c r="F4" s="336"/>
      <c r="G4" s="336"/>
      <c r="H4" s="336"/>
      <c r="I4" s="336"/>
      <c r="J4" s="336"/>
      <c r="K4" s="336"/>
      <c r="L4" s="336"/>
      <c r="M4" s="336"/>
      <c r="N4" s="336"/>
      <c r="O4" s="336"/>
      <c r="P4" s="336"/>
      <c r="Q4" s="336"/>
      <c r="R4" s="336"/>
      <c r="S4" s="336"/>
      <c r="T4" s="336"/>
      <c r="U4" s="336"/>
      <c r="V4" s="336"/>
      <c r="W4" s="336"/>
      <c r="X4" s="336"/>
      <c r="Y4" s="336"/>
      <c r="Z4" s="336"/>
    </row>
    <row r="5" spans="1:26" ht="15" customHeight="1" x14ac:dyDescent="0.2">
      <c r="A5" s="336"/>
      <c r="B5" s="336"/>
      <c r="C5" s="336"/>
      <c r="D5" s="336"/>
      <c r="E5" s="336"/>
      <c r="F5" s="336"/>
      <c r="G5" s="336"/>
      <c r="H5" s="336"/>
      <c r="I5" s="336"/>
      <c r="J5" s="336"/>
      <c r="K5" s="336"/>
      <c r="L5" s="336"/>
      <c r="M5" s="336"/>
      <c r="N5" s="336"/>
      <c r="O5" s="336"/>
      <c r="P5" s="336"/>
      <c r="Q5" s="336"/>
      <c r="R5" s="336"/>
      <c r="S5" s="336"/>
      <c r="T5" s="336"/>
      <c r="U5" s="336"/>
      <c r="V5" s="336"/>
      <c r="W5" s="336"/>
      <c r="X5" s="336"/>
      <c r="Y5" s="336"/>
      <c r="Z5" s="336"/>
    </row>
    <row r="6" spans="1:26" ht="15" customHeight="1" x14ac:dyDescent="0.2">
      <c r="A6" s="336"/>
      <c r="B6" s="336"/>
      <c r="C6" s="336"/>
      <c r="D6" s="336"/>
      <c r="E6" s="336"/>
      <c r="F6" s="336"/>
      <c r="G6" s="336"/>
      <c r="H6" s="336"/>
      <c r="I6" s="336"/>
      <c r="J6" s="336"/>
      <c r="K6" s="336"/>
      <c r="L6" s="336"/>
      <c r="M6" s="336"/>
      <c r="N6" s="336"/>
      <c r="O6" s="336"/>
      <c r="P6" s="336"/>
      <c r="Q6" s="336"/>
      <c r="R6" s="336"/>
      <c r="S6" s="336"/>
      <c r="T6" s="336"/>
      <c r="U6" s="336"/>
      <c r="V6" s="336"/>
      <c r="W6" s="336"/>
      <c r="X6" s="336"/>
      <c r="Y6" s="336"/>
      <c r="Z6" s="336"/>
    </row>
    <row r="7" spans="1:26" ht="15" customHeight="1" x14ac:dyDescent="0.2">
      <c r="A7" s="336"/>
      <c r="B7" s="336"/>
      <c r="C7" s="336"/>
      <c r="D7" s="336"/>
      <c r="E7" s="336"/>
      <c r="F7" s="336"/>
      <c r="G7" s="336"/>
      <c r="H7" s="336"/>
      <c r="I7" s="336"/>
      <c r="J7" s="336"/>
      <c r="K7" s="336"/>
      <c r="L7" s="336"/>
      <c r="M7" s="336"/>
      <c r="N7" s="336"/>
      <c r="O7" s="336"/>
      <c r="P7" s="336"/>
      <c r="Q7" s="336"/>
      <c r="R7" s="336"/>
      <c r="S7" s="336"/>
      <c r="T7" s="336"/>
      <c r="U7" s="336"/>
      <c r="V7" s="336"/>
      <c r="W7" s="336"/>
      <c r="X7" s="336"/>
      <c r="Y7" s="336"/>
      <c r="Z7" s="336"/>
    </row>
    <row r="8" spans="1:26" ht="15" customHeight="1" x14ac:dyDescent="0.2">
      <c r="A8" s="336"/>
      <c r="B8" s="336"/>
      <c r="C8" s="336"/>
      <c r="D8" s="336"/>
      <c r="E8" s="336"/>
      <c r="F8" s="336"/>
      <c r="G8" s="336"/>
      <c r="H8" s="336"/>
      <c r="I8" s="336"/>
      <c r="J8" s="336"/>
      <c r="K8" s="336"/>
      <c r="L8" s="336"/>
      <c r="M8" s="336"/>
      <c r="N8" s="336"/>
      <c r="O8" s="336"/>
      <c r="P8" s="336"/>
      <c r="Q8" s="336"/>
      <c r="R8" s="336"/>
      <c r="S8" s="336"/>
      <c r="T8" s="336"/>
      <c r="U8" s="336"/>
      <c r="V8" s="336"/>
      <c r="W8" s="336"/>
      <c r="X8" s="336"/>
      <c r="Y8" s="336"/>
      <c r="Z8" s="336"/>
    </row>
    <row r="9" spans="1:26" ht="15" customHeight="1" x14ac:dyDescent="0.2">
      <c r="A9" s="336"/>
      <c r="B9" s="336"/>
      <c r="C9" s="336"/>
      <c r="D9" s="336"/>
      <c r="E9" s="336"/>
      <c r="F9" s="336"/>
      <c r="G9" s="336"/>
      <c r="H9" s="336"/>
      <c r="I9" s="336"/>
      <c r="J9" s="336"/>
      <c r="K9" s="336"/>
      <c r="L9" s="336"/>
      <c r="M9" s="336"/>
      <c r="N9" s="336"/>
      <c r="O9" s="336"/>
      <c r="P9" s="336"/>
      <c r="Q9" s="336"/>
      <c r="R9" s="336"/>
      <c r="S9" s="336"/>
      <c r="T9" s="336"/>
      <c r="U9" s="336"/>
      <c r="V9" s="336"/>
      <c r="W9" s="336"/>
      <c r="X9" s="336"/>
      <c r="Y9" s="336"/>
      <c r="Z9" s="336"/>
    </row>
    <row r="10" spans="1:26" ht="15" customHeight="1" x14ac:dyDescent="0.2">
      <c r="A10" s="336"/>
      <c r="B10" s="336"/>
      <c r="C10" s="336"/>
      <c r="D10" s="336"/>
      <c r="E10" s="336"/>
      <c r="F10" s="336"/>
      <c r="G10" s="336"/>
      <c r="H10" s="336"/>
      <c r="I10" s="336"/>
      <c r="J10" s="336"/>
      <c r="K10" s="336"/>
      <c r="L10" s="336"/>
      <c r="M10" s="336"/>
      <c r="N10" s="336"/>
      <c r="O10" s="336"/>
      <c r="P10" s="336"/>
      <c r="Q10" s="336"/>
      <c r="R10" s="336"/>
      <c r="S10" s="336"/>
      <c r="T10" s="336"/>
      <c r="U10" s="336"/>
      <c r="V10" s="336"/>
      <c r="W10" s="336"/>
      <c r="X10" s="336"/>
      <c r="Y10" s="336"/>
      <c r="Z10" s="336"/>
    </row>
    <row r="11" spans="1:26" ht="15" customHeight="1" x14ac:dyDescent="0.2">
      <c r="A11" s="336"/>
      <c r="B11" s="336"/>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row>
    <row r="12" spans="1:26" ht="15" customHeight="1" x14ac:dyDescent="0.2">
      <c r="A12" s="336"/>
      <c r="B12" s="336"/>
      <c r="C12" s="336"/>
      <c r="D12" s="336"/>
      <c r="E12" s="336"/>
      <c r="F12" s="336"/>
      <c r="G12" s="336"/>
      <c r="H12" s="336"/>
      <c r="I12" s="336"/>
      <c r="J12" s="336"/>
      <c r="K12" s="336"/>
      <c r="L12" s="336"/>
      <c r="M12" s="336"/>
      <c r="N12" s="336"/>
      <c r="O12" s="336"/>
      <c r="P12" s="336"/>
      <c r="Q12" s="336"/>
      <c r="R12" s="336"/>
      <c r="S12" s="336"/>
      <c r="T12" s="336"/>
      <c r="U12" s="336"/>
      <c r="V12" s="336"/>
      <c r="W12" s="336"/>
      <c r="X12" s="336"/>
      <c r="Y12" s="336"/>
      <c r="Z12" s="336"/>
    </row>
    <row r="13" spans="1:26" ht="15" customHeight="1" x14ac:dyDescent="0.2">
      <c r="A13" s="336"/>
      <c r="B13" s="336"/>
      <c r="C13" s="336"/>
      <c r="D13" s="336"/>
      <c r="E13" s="336"/>
      <c r="F13" s="336"/>
      <c r="G13" s="336"/>
      <c r="H13" s="336"/>
      <c r="I13" s="336"/>
      <c r="J13" s="336"/>
      <c r="K13" s="336"/>
      <c r="L13" s="336"/>
      <c r="M13" s="336"/>
      <c r="N13" s="336"/>
      <c r="O13" s="336"/>
      <c r="P13" s="336"/>
      <c r="Q13" s="336"/>
      <c r="R13" s="336"/>
      <c r="S13" s="336"/>
      <c r="T13" s="336"/>
      <c r="U13" s="336"/>
      <c r="V13" s="336"/>
      <c r="W13" s="336"/>
      <c r="X13" s="336"/>
      <c r="Y13" s="336"/>
      <c r="Z13" s="336"/>
    </row>
    <row r="14" spans="1:26" ht="15" customHeight="1" x14ac:dyDescent="0.2">
      <c r="A14" s="336"/>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row>
    <row r="15" spans="1:26" ht="15" customHeight="1" x14ac:dyDescent="0.2">
      <c r="A15" s="336"/>
      <c r="B15" s="336"/>
      <c r="C15" s="336"/>
      <c r="D15" s="336"/>
      <c r="E15" s="336"/>
      <c r="F15" s="336"/>
      <c r="G15" s="336"/>
      <c r="H15" s="336"/>
      <c r="I15" s="336"/>
      <c r="J15" s="336"/>
      <c r="K15" s="336"/>
      <c r="L15" s="336"/>
      <c r="M15" s="336"/>
      <c r="N15" s="336"/>
      <c r="O15" s="336"/>
      <c r="P15" s="336"/>
      <c r="Q15" s="336"/>
      <c r="R15" s="336"/>
      <c r="S15" s="336"/>
      <c r="T15" s="336"/>
      <c r="U15" s="336"/>
      <c r="V15" s="336"/>
      <c r="W15" s="336"/>
      <c r="X15" s="336"/>
      <c r="Y15" s="336"/>
      <c r="Z15" s="336"/>
    </row>
    <row r="16" spans="1:26" ht="15" customHeight="1" x14ac:dyDescent="0.2">
      <c r="A16" s="336"/>
      <c r="B16" s="336"/>
      <c r="C16" s="336"/>
      <c r="D16" s="336"/>
      <c r="E16" s="336"/>
      <c r="F16" s="336"/>
      <c r="G16" s="336"/>
      <c r="H16" s="336"/>
      <c r="I16" s="336"/>
      <c r="J16" s="336"/>
      <c r="K16" s="336"/>
      <c r="L16" s="336"/>
      <c r="M16" s="336"/>
      <c r="N16" s="336"/>
      <c r="O16" s="336"/>
      <c r="P16" s="336"/>
      <c r="Q16" s="336"/>
      <c r="R16" s="336"/>
      <c r="S16" s="336"/>
      <c r="T16" s="336"/>
      <c r="U16" s="336"/>
      <c r="V16" s="336"/>
      <c r="W16" s="336"/>
      <c r="X16" s="336"/>
      <c r="Y16" s="336"/>
      <c r="Z16" s="336"/>
    </row>
    <row r="17" spans="1:32" ht="15" customHeight="1" x14ac:dyDescent="0.2">
      <c r="A17" s="336"/>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row>
    <row r="18" spans="1:32" ht="15" customHeight="1" x14ac:dyDescent="0.2">
      <c r="A18" s="336"/>
      <c r="B18" s="336"/>
      <c r="C18" s="336"/>
      <c r="D18" s="336"/>
      <c r="E18" s="336"/>
      <c r="F18" s="336"/>
      <c r="G18" s="336"/>
      <c r="H18" s="336"/>
      <c r="I18" s="336"/>
      <c r="J18" s="336"/>
      <c r="K18" s="336"/>
      <c r="L18" s="336"/>
      <c r="M18" s="336"/>
      <c r="N18" s="336"/>
      <c r="O18" s="336"/>
      <c r="P18" s="336"/>
      <c r="Q18" s="336"/>
      <c r="R18" s="336"/>
      <c r="S18" s="336"/>
      <c r="T18" s="336"/>
      <c r="U18" s="336"/>
      <c r="V18" s="336"/>
      <c r="W18" s="336"/>
      <c r="X18" s="336"/>
      <c r="Y18" s="336"/>
      <c r="Z18" s="336"/>
    </row>
    <row r="19" spans="1:32" ht="15" customHeight="1" x14ac:dyDescent="0.2">
      <c r="A19" s="336"/>
      <c r="B19" s="336"/>
      <c r="C19" s="336"/>
      <c r="D19" s="336"/>
      <c r="E19" s="336"/>
      <c r="F19" s="336"/>
      <c r="G19" s="336"/>
      <c r="H19" s="336"/>
      <c r="I19" s="336"/>
      <c r="J19" s="336"/>
      <c r="K19" s="336"/>
      <c r="L19" s="336"/>
      <c r="M19" s="336"/>
      <c r="N19" s="336"/>
      <c r="O19" s="336"/>
      <c r="P19" s="336"/>
      <c r="Q19" s="336"/>
      <c r="R19" s="336"/>
      <c r="S19" s="336"/>
      <c r="T19" s="336"/>
      <c r="U19" s="336"/>
      <c r="V19" s="336"/>
      <c r="W19" s="336"/>
      <c r="X19" s="336"/>
      <c r="Y19" s="336"/>
      <c r="Z19" s="336"/>
      <c r="AF19" s="1" t="s">
        <v>607</v>
      </c>
    </row>
    <row r="20" spans="1:32" ht="15" customHeight="1" x14ac:dyDescent="0.2">
      <c r="A20" s="336"/>
      <c r="B20" s="336"/>
      <c r="C20" s="336"/>
      <c r="D20" s="336"/>
      <c r="E20" s="336"/>
      <c r="F20" s="336"/>
      <c r="G20" s="336"/>
      <c r="H20" s="336"/>
      <c r="I20" s="336"/>
      <c r="J20" s="336"/>
      <c r="K20" s="336"/>
      <c r="L20" s="336"/>
      <c r="M20" s="336"/>
      <c r="N20" s="336"/>
      <c r="O20" s="336"/>
      <c r="P20" s="336"/>
      <c r="Q20" s="336"/>
      <c r="R20" s="336"/>
      <c r="S20" s="336"/>
      <c r="T20" s="336"/>
      <c r="U20" s="336"/>
      <c r="V20" s="336"/>
      <c r="W20" s="336"/>
      <c r="X20" s="336"/>
      <c r="Y20" s="336"/>
      <c r="Z20" s="336"/>
    </row>
    <row r="21" spans="1:32" ht="15" customHeight="1" x14ac:dyDescent="0.2">
      <c r="A21" s="336"/>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row>
    <row r="22" spans="1:32" ht="15" customHeight="1" x14ac:dyDescent="0.2">
      <c r="A22" s="336"/>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B22" s="428"/>
      <c r="AC22" s="428"/>
      <c r="AD22" s="428"/>
      <c r="AE22" s="428"/>
      <c r="AF22" s="275"/>
    </row>
    <row r="23" spans="1:32" ht="15" customHeight="1" x14ac:dyDescent="0.2">
      <c r="A23" s="336"/>
      <c r="B23" s="336"/>
      <c r="C23" s="336"/>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B23" s="428"/>
      <c r="AC23" s="428"/>
      <c r="AD23" s="428"/>
      <c r="AE23" s="428"/>
      <c r="AF23" s="275"/>
    </row>
    <row r="24" spans="1:32" ht="15" customHeight="1" x14ac:dyDescent="0.2">
      <c r="A24" s="336"/>
      <c r="B24" s="336"/>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B24" s="428"/>
      <c r="AC24" s="428"/>
      <c r="AD24" s="428"/>
      <c r="AE24" s="428"/>
      <c r="AF24" s="275"/>
    </row>
    <row r="25" spans="1:32" ht="15" customHeight="1" x14ac:dyDescent="0.2">
      <c r="A25" s="336"/>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B25" s="428"/>
      <c r="AC25" s="428"/>
      <c r="AD25" s="428"/>
      <c r="AE25" s="428"/>
      <c r="AF25" s="275"/>
    </row>
    <row r="26" spans="1:32" ht="15" customHeight="1" x14ac:dyDescent="0.2">
      <c r="A26" s="336"/>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B26" s="275"/>
      <c r="AC26" s="275"/>
      <c r="AD26" s="275"/>
      <c r="AE26" s="275"/>
      <c r="AF26" s="275"/>
    </row>
    <row r="27" spans="1:32" ht="15" customHeight="1" x14ac:dyDescent="0.2">
      <c r="A27" s="336"/>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B27" s="275"/>
      <c r="AC27" s="275"/>
      <c r="AD27" s="275"/>
      <c r="AE27" s="275"/>
      <c r="AF27" s="275"/>
    </row>
    <row r="28" spans="1:32" ht="15" customHeight="1" x14ac:dyDescent="0.2">
      <c r="A28" s="336"/>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B28" s="275"/>
      <c r="AC28" s="275"/>
      <c r="AD28" s="275"/>
      <c r="AE28" s="275"/>
      <c r="AF28" s="275"/>
    </row>
    <row r="29" spans="1:32" ht="15" customHeight="1" x14ac:dyDescent="0.2">
      <c r="A29" s="336"/>
      <c r="B29" s="336"/>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row>
    <row r="30" spans="1:32" ht="15" customHeight="1" x14ac:dyDescent="0.2">
      <c r="A30" s="336"/>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row>
    <row r="31" spans="1:32" ht="15" customHeight="1" x14ac:dyDescent="0.2">
      <c r="A31" s="336"/>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row>
    <row r="32" spans="1:32" ht="15" customHeight="1" x14ac:dyDescent="0.2">
      <c r="A32" s="336"/>
      <c r="B32" s="336"/>
      <c r="C32" s="336"/>
      <c r="D32" s="336"/>
      <c r="E32" s="336"/>
      <c r="F32" s="336"/>
      <c r="G32" s="336"/>
      <c r="H32" s="336"/>
      <c r="I32" s="336"/>
      <c r="J32" s="336"/>
      <c r="K32" s="336"/>
      <c r="L32" s="336"/>
      <c r="M32" s="336"/>
      <c r="N32" s="336"/>
      <c r="O32" s="336"/>
      <c r="P32" s="336"/>
      <c r="Q32" s="336"/>
      <c r="R32" s="336"/>
      <c r="S32" s="336"/>
      <c r="T32" s="336"/>
      <c r="U32" s="336"/>
      <c r="V32" s="336"/>
      <c r="W32" s="336"/>
      <c r="X32" s="336"/>
      <c r="Y32" s="336"/>
      <c r="Z32" s="336"/>
    </row>
    <row r="33" spans="1:26" ht="15" customHeight="1" x14ac:dyDescent="0.2">
      <c r="A33" s="336"/>
      <c r="B33" s="336"/>
      <c r="C33" s="336"/>
      <c r="D33" s="336"/>
      <c r="E33" s="336"/>
      <c r="F33" s="336"/>
      <c r="G33" s="336"/>
      <c r="H33" s="336"/>
      <c r="I33" s="336"/>
      <c r="J33" s="336"/>
      <c r="K33" s="336"/>
      <c r="L33" s="336"/>
      <c r="M33" s="336"/>
      <c r="N33" s="336"/>
      <c r="O33" s="336"/>
      <c r="P33" s="336"/>
      <c r="Q33" s="336"/>
      <c r="R33" s="336"/>
      <c r="S33" s="336"/>
      <c r="T33" s="336"/>
      <c r="U33" s="336"/>
      <c r="V33" s="336"/>
      <c r="W33" s="336"/>
      <c r="X33" s="336"/>
      <c r="Y33" s="336"/>
      <c r="Z33" s="336"/>
    </row>
    <row r="34" spans="1:26" ht="15" customHeight="1" x14ac:dyDescent="0.2">
      <c r="A34" s="336"/>
      <c r="B34" s="336"/>
      <c r="C34" s="336"/>
      <c r="D34" s="336"/>
      <c r="E34" s="336"/>
      <c r="F34" s="336"/>
      <c r="G34" s="336"/>
      <c r="H34" s="336"/>
      <c r="I34" s="336"/>
      <c r="J34" s="336"/>
      <c r="K34" s="336"/>
      <c r="L34" s="336"/>
      <c r="M34" s="336"/>
      <c r="N34" s="336"/>
      <c r="O34" s="336"/>
      <c r="P34" s="336"/>
      <c r="Q34" s="336"/>
      <c r="R34" s="336"/>
      <c r="S34" s="336"/>
      <c r="T34" s="336"/>
      <c r="U34" s="336"/>
      <c r="V34" s="336"/>
      <c r="W34" s="336"/>
      <c r="X34" s="336"/>
      <c r="Y34" s="336"/>
      <c r="Z34" s="336"/>
    </row>
    <row r="35" spans="1:26" ht="15" customHeight="1" x14ac:dyDescent="0.2">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row>
    <row r="36" spans="1:26" ht="15" customHeight="1" x14ac:dyDescent="0.2">
      <c r="A36" s="336"/>
      <c r="B36" s="336"/>
      <c r="C36" s="336"/>
      <c r="D36" s="336"/>
      <c r="E36" s="336"/>
      <c r="F36" s="336"/>
      <c r="G36" s="336"/>
      <c r="H36" s="336"/>
      <c r="I36" s="336"/>
      <c r="J36" s="336"/>
      <c r="K36" s="336"/>
      <c r="L36" s="336"/>
      <c r="M36" s="336"/>
      <c r="N36" s="336"/>
      <c r="O36" s="336"/>
      <c r="P36" s="336"/>
      <c r="Q36" s="336"/>
      <c r="R36" s="336"/>
      <c r="S36" s="336"/>
      <c r="T36" s="336"/>
      <c r="U36" s="336"/>
      <c r="V36" s="336"/>
      <c r="W36" s="336"/>
      <c r="X36" s="336"/>
      <c r="Y36" s="336"/>
      <c r="Z36" s="336"/>
    </row>
    <row r="37" spans="1:26" x14ac:dyDescent="0.2">
      <c r="A37" s="337"/>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row>
    <row r="38" spans="1:26" x14ac:dyDescent="0.2">
      <c r="A38" s="338" t="s">
        <v>708</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row>
    <row r="39" spans="1:26" ht="15" customHeight="1" x14ac:dyDescent="0.2">
      <c r="A39" s="339" t="s">
        <v>764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spans="1:26" ht="17.45" customHeight="1" x14ac:dyDescent="0.2">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spans="1:26" x14ac:dyDescent="0.2">
      <c r="A41" s="264"/>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row>
    <row r="42" spans="1:26" x14ac:dyDescent="0.2">
      <c r="A42" s="264"/>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row>
    <row r="43" spans="1:26" x14ac:dyDescent="0.2">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row>
    <row r="44" spans="1:26" x14ac:dyDescent="0.2">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row>
    <row r="45" spans="1:26" x14ac:dyDescent="0.2">
      <c r="A45" s="264"/>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276"/>
    </row>
    <row r="61" spans="11:33" ht="15" customHeight="1" x14ac:dyDescent="0.4">
      <c r="L61" s="277"/>
      <c r="M61" s="277"/>
      <c r="N61" s="277"/>
      <c r="O61" s="277"/>
      <c r="P61" s="277"/>
      <c r="Q61" s="277"/>
      <c r="R61" s="277"/>
      <c r="S61" s="277"/>
    </row>
    <row r="62" spans="11:33" ht="15" customHeight="1" x14ac:dyDescent="0.2">
      <c r="K62" s="340" t="s">
        <v>577</v>
      </c>
      <c r="L62" s="340"/>
      <c r="M62" s="340"/>
      <c r="N62" s="340"/>
      <c r="O62" s="340"/>
      <c r="P62" s="340"/>
      <c r="Q62" s="340"/>
      <c r="R62" s="340"/>
      <c r="S62" s="340"/>
      <c r="AB62" s="405"/>
      <c r="AC62" s="405"/>
      <c r="AD62" s="405"/>
      <c r="AE62" s="405"/>
      <c r="AF62" s="405"/>
      <c r="AG62" s="405"/>
    </row>
    <row r="63" spans="11:33" ht="15" customHeight="1" x14ac:dyDescent="0.2">
      <c r="K63" s="340"/>
      <c r="L63" s="340"/>
      <c r="M63" s="340"/>
      <c r="N63" s="340"/>
      <c r="O63" s="340"/>
      <c r="P63" s="340"/>
      <c r="Q63" s="340"/>
      <c r="R63" s="340"/>
      <c r="S63" s="340"/>
      <c r="AB63" s="405"/>
      <c r="AC63" s="405"/>
      <c r="AD63" s="405"/>
      <c r="AE63" s="405"/>
      <c r="AF63" s="405"/>
      <c r="AG63" s="405"/>
    </row>
    <row r="64" spans="11:33" ht="15" customHeight="1" x14ac:dyDescent="0.2">
      <c r="K64" s="340"/>
      <c r="L64" s="340"/>
      <c r="M64" s="340"/>
      <c r="N64" s="340"/>
      <c r="O64" s="340"/>
      <c r="P64" s="340"/>
      <c r="Q64" s="340"/>
      <c r="R64" s="340"/>
      <c r="S64" s="340"/>
    </row>
    <row r="65" spans="1:26" ht="15" customHeight="1" x14ac:dyDescent="0.2"/>
    <row r="66" spans="1:26" ht="15" customHeight="1" x14ac:dyDescent="0.2">
      <c r="A66" s="336"/>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row>
    <row r="67" spans="1:26" ht="15" customHeight="1" x14ac:dyDescent="0.2">
      <c r="A67" s="336"/>
      <c r="B67" s="336"/>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row>
    <row r="68" spans="1:26" ht="15" customHeight="1" x14ac:dyDescent="0.2">
      <c r="A68" s="336"/>
      <c r="B68" s="336"/>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row>
    <row r="69" spans="1:26" ht="15" customHeight="1" x14ac:dyDescent="0.2">
      <c r="A69" s="336"/>
      <c r="B69" s="336"/>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row>
    <row r="70" spans="1:26" ht="15" customHeight="1" x14ac:dyDescent="0.2">
      <c r="A70" s="336"/>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row>
    <row r="71" spans="1:26" ht="15" customHeight="1" x14ac:dyDescent="0.2">
      <c r="A71" s="336"/>
      <c r="B71" s="336"/>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row>
    <row r="72" spans="1:26" ht="15" customHeight="1" x14ac:dyDescent="0.2">
      <c r="A72" s="336"/>
      <c r="B72" s="336"/>
      <c r="C72" s="336"/>
      <c r="D72" s="336"/>
      <c r="E72" s="336"/>
      <c r="F72" s="336"/>
      <c r="G72" s="336"/>
      <c r="H72" s="336"/>
      <c r="I72" s="336"/>
      <c r="J72" s="336"/>
      <c r="K72" s="336"/>
      <c r="L72" s="336"/>
      <c r="M72" s="336"/>
      <c r="N72" s="336"/>
      <c r="O72" s="336"/>
      <c r="P72" s="336"/>
      <c r="Q72" s="336"/>
      <c r="R72" s="336"/>
      <c r="S72" s="336"/>
      <c r="T72" s="336"/>
      <c r="U72" s="336"/>
      <c r="V72" s="336"/>
      <c r="W72" s="336"/>
      <c r="X72" s="336"/>
      <c r="Y72" s="336"/>
      <c r="Z72" s="336"/>
    </row>
    <row r="73" spans="1:26" ht="15" customHeight="1" x14ac:dyDescent="0.2">
      <c r="A73" s="336"/>
      <c r="B73" s="336"/>
      <c r="C73" s="336"/>
      <c r="D73" s="336"/>
      <c r="E73" s="336"/>
      <c r="F73" s="336"/>
      <c r="G73" s="336"/>
      <c r="H73" s="336"/>
      <c r="I73" s="336"/>
      <c r="J73" s="336"/>
      <c r="K73" s="336"/>
      <c r="L73" s="336"/>
      <c r="M73" s="336"/>
      <c r="N73" s="336"/>
      <c r="O73" s="336"/>
      <c r="P73" s="336"/>
      <c r="Q73" s="336"/>
      <c r="R73" s="336"/>
      <c r="S73" s="336"/>
      <c r="T73" s="336"/>
      <c r="U73" s="336"/>
      <c r="V73" s="336"/>
      <c r="W73" s="336"/>
      <c r="X73" s="336"/>
      <c r="Y73" s="336"/>
      <c r="Z73" s="336"/>
    </row>
    <row r="74" spans="1:26" ht="15" customHeight="1" x14ac:dyDescent="0.2">
      <c r="A74" s="336"/>
      <c r="B74" s="336"/>
      <c r="C74" s="336"/>
      <c r="D74" s="336"/>
      <c r="E74" s="336"/>
      <c r="F74" s="336"/>
      <c r="G74" s="336"/>
      <c r="H74" s="336"/>
      <c r="I74" s="336"/>
      <c r="J74" s="336"/>
      <c r="K74" s="336"/>
      <c r="L74" s="336"/>
      <c r="M74" s="336"/>
      <c r="N74" s="336"/>
      <c r="O74" s="336"/>
      <c r="P74" s="336"/>
      <c r="Q74" s="336"/>
      <c r="R74" s="336"/>
      <c r="S74" s="336"/>
      <c r="T74" s="336"/>
      <c r="U74" s="336"/>
      <c r="V74" s="336"/>
      <c r="W74" s="336"/>
      <c r="X74" s="336"/>
      <c r="Y74" s="336"/>
      <c r="Z74" s="336"/>
    </row>
    <row r="75" spans="1:26" ht="15" customHeight="1" x14ac:dyDescent="0.2">
      <c r="A75" s="336"/>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row>
    <row r="76" spans="1:26" ht="15" customHeight="1" x14ac:dyDescent="0.2">
      <c r="A76" s="336"/>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row>
    <row r="77" spans="1:26" ht="15" customHeight="1" x14ac:dyDescent="0.2">
      <c r="A77" s="336"/>
      <c r="B77" s="336"/>
      <c r="C77" s="336"/>
      <c r="D77" s="336"/>
      <c r="E77" s="336"/>
      <c r="F77" s="336"/>
      <c r="G77" s="336"/>
      <c r="H77" s="336"/>
      <c r="I77" s="336"/>
      <c r="J77" s="336"/>
      <c r="K77" s="336"/>
      <c r="L77" s="336"/>
      <c r="M77" s="336"/>
      <c r="N77" s="336"/>
      <c r="O77" s="336"/>
      <c r="P77" s="336"/>
      <c r="Q77" s="336"/>
      <c r="R77" s="336"/>
      <c r="S77" s="336"/>
      <c r="T77" s="336"/>
      <c r="U77" s="336"/>
      <c r="V77" s="336"/>
      <c r="W77" s="336"/>
      <c r="X77" s="336"/>
      <c r="Y77" s="336"/>
      <c r="Z77" s="336"/>
    </row>
    <row r="78" spans="1:26" ht="15" customHeight="1" x14ac:dyDescent="0.2">
      <c r="A78" s="336"/>
      <c r="B78" s="336"/>
      <c r="C78" s="336"/>
      <c r="D78" s="336"/>
      <c r="E78" s="336"/>
      <c r="F78" s="336"/>
      <c r="G78" s="336"/>
      <c r="H78" s="336"/>
      <c r="I78" s="336"/>
      <c r="J78" s="336"/>
      <c r="K78" s="336"/>
      <c r="L78" s="336"/>
      <c r="M78" s="336"/>
      <c r="N78" s="336"/>
      <c r="O78" s="336"/>
      <c r="P78" s="336"/>
      <c r="Q78" s="336"/>
      <c r="R78" s="336"/>
      <c r="S78" s="336"/>
      <c r="T78" s="336"/>
      <c r="U78" s="336"/>
      <c r="V78" s="336"/>
      <c r="W78" s="336"/>
      <c r="X78" s="336"/>
      <c r="Y78" s="336"/>
      <c r="Z78" s="336"/>
    </row>
    <row r="79" spans="1:26" ht="15" customHeight="1" x14ac:dyDescent="0.2">
      <c r="A79" s="336"/>
      <c r="B79" s="336"/>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row>
    <row r="80" spans="1:26" ht="15" customHeight="1" x14ac:dyDescent="0.2">
      <c r="A80" s="336"/>
      <c r="B80" s="336"/>
      <c r="C80" s="336"/>
      <c r="D80" s="336"/>
      <c r="E80" s="336"/>
      <c r="F80" s="336"/>
      <c r="G80" s="336"/>
      <c r="H80" s="336"/>
      <c r="I80" s="336"/>
      <c r="J80" s="336"/>
      <c r="K80" s="336"/>
      <c r="L80" s="336"/>
      <c r="M80" s="336"/>
      <c r="N80" s="336"/>
      <c r="O80" s="336"/>
      <c r="P80" s="336"/>
      <c r="Q80" s="336"/>
      <c r="R80" s="336"/>
      <c r="S80" s="336"/>
      <c r="T80" s="336"/>
      <c r="U80" s="336"/>
      <c r="V80" s="336"/>
      <c r="W80" s="336"/>
      <c r="X80" s="336"/>
      <c r="Y80" s="336"/>
      <c r="Z80" s="336"/>
    </row>
    <row r="81" spans="1:26" ht="23.45" customHeight="1" thickBot="1" x14ac:dyDescent="0.25">
      <c r="A81" s="341" t="s">
        <v>765</v>
      </c>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row>
    <row r="82" spans="1:26" ht="16.5" thickBot="1" x14ac:dyDescent="0.25">
      <c r="A82" s="342" t="s">
        <v>0</v>
      </c>
      <c r="B82" s="342"/>
      <c r="C82" s="342"/>
      <c r="D82" s="342"/>
      <c r="E82" s="342"/>
      <c r="F82" s="342"/>
      <c r="G82" s="342"/>
      <c r="H82" s="342"/>
      <c r="I82" s="342"/>
      <c r="J82" s="258"/>
      <c r="K82" s="343"/>
      <c r="L82" s="344"/>
      <c r="M82" s="344"/>
      <c r="N82" s="344"/>
      <c r="O82" s="344"/>
      <c r="P82" s="344"/>
      <c r="Q82" s="344"/>
      <c r="R82" s="345"/>
      <c r="S82" s="346" t="s">
        <v>77</v>
      </c>
      <c r="T82" s="346"/>
      <c r="U82" s="347" t="s">
        <v>278</v>
      </c>
      <c r="V82" s="347"/>
      <c r="W82" s="348"/>
      <c r="X82" s="348"/>
      <c r="Y82" s="348"/>
      <c r="Z82" s="348"/>
    </row>
    <row r="83" spans="1:26" ht="16.5" thickBot="1" x14ac:dyDescent="0.25">
      <c r="A83" s="349" t="s">
        <v>608</v>
      </c>
      <c r="B83" s="349"/>
      <c r="C83" s="349"/>
      <c r="D83" s="349"/>
      <c r="E83" s="349"/>
      <c r="F83" s="349"/>
      <c r="G83" s="349"/>
      <c r="H83" s="349"/>
      <c r="I83" s="349"/>
      <c r="J83" s="350"/>
      <c r="K83" s="343"/>
      <c r="L83" s="344"/>
      <c r="M83" s="344"/>
      <c r="N83" s="344"/>
      <c r="O83" s="344"/>
      <c r="P83" s="344"/>
      <c r="Q83" s="344"/>
      <c r="R83" s="345"/>
      <c r="S83" s="346"/>
      <c r="T83" s="346"/>
      <c r="U83" s="351"/>
      <c r="V83" s="352"/>
      <c r="W83" s="278"/>
      <c r="X83" s="353" t="s">
        <v>201</v>
      </c>
      <c r="Y83" s="353"/>
      <c r="Z83" s="353"/>
    </row>
    <row r="84" spans="1:26" ht="16.5" customHeight="1" thickBot="1" x14ac:dyDescent="0.25">
      <c r="A84" s="328" t="s">
        <v>76</v>
      </c>
      <c r="B84" s="328"/>
      <c r="C84" s="328"/>
      <c r="D84" s="328"/>
      <c r="E84" s="328"/>
      <c r="F84" s="328"/>
      <c r="G84" s="328"/>
      <c r="H84" s="328"/>
      <c r="I84" s="328"/>
      <c r="J84" s="328"/>
      <c r="K84" s="328"/>
      <c r="L84" s="328"/>
      <c r="M84" s="328"/>
      <c r="N84" s="328"/>
      <c r="O84" s="328"/>
      <c r="P84" s="279"/>
      <c r="Q84" s="329" t="s">
        <v>197</v>
      </c>
      <c r="R84" s="330" t="s">
        <v>195</v>
      </c>
      <c r="S84" s="330"/>
      <c r="T84" s="331"/>
      <c r="U84" s="332"/>
      <c r="V84" s="332"/>
      <c r="W84" s="333"/>
      <c r="X84" s="269"/>
      <c r="Y84" s="281"/>
      <c r="Z84" s="6"/>
    </row>
    <row r="85" spans="1:26" ht="15" customHeight="1" thickBot="1" x14ac:dyDescent="0.25">
      <c r="A85" s="334">
        <v>45545</v>
      </c>
      <c r="B85" s="334"/>
      <c r="C85" s="334"/>
      <c r="D85" s="334"/>
      <c r="E85" s="334"/>
      <c r="F85" s="354" t="s">
        <v>766</v>
      </c>
      <c r="G85" s="354"/>
      <c r="H85" s="354"/>
      <c r="I85" s="354"/>
      <c r="J85" s="354"/>
      <c r="K85" s="354"/>
      <c r="L85" s="354"/>
      <c r="M85" s="354"/>
      <c r="N85" s="354"/>
      <c r="O85" s="354"/>
      <c r="Q85" s="329"/>
      <c r="R85" s="282" t="s">
        <v>196</v>
      </c>
      <c r="S85" s="420"/>
      <c r="T85" s="421"/>
      <c r="U85" s="421"/>
      <c r="V85" s="421"/>
      <c r="W85" s="422"/>
      <c r="X85" s="283"/>
      <c r="Y85" s="283"/>
      <c r="Z85" s="283"/>
    </row>
    <row r="86" spans="1:26" ht="15" customHeight="1" thickBot="1" x14ac:dyDescent="0.25">
      <c r="A86" s="359">
        <v>45559</v>
      </c>
      <c r="B86" s="359"/>
      <c r="C86" s="359"/>
      <c r="D86" s="359"/>
      <c r="E86" s="359"/>
      <c r="F86" s="360" t="s">
        <v>767</v>
      </c>
      <c r="G86" s="360"/>
      <c r="H86" s="360"/>
      <c r="I86" s="360"/>
      <c r="J86" s="360"/>
      <c r="K86" s="360"/>
      <c r="L86" s="360"/>
      <c r="M86" s="360"/>
      <c r="N86" s="360"/>
      <c r="O86" s="360"/>
      <c r="Q86" s="329"/>
      <c r="R86" s="330" t="s">
        <v>194</v>
      </c>
      <c r="S86" s="330"/>
      <c r="T86" s="330"/>
      <c r="U86" s="330"/>
      <c r="V86" s="330"/>
      <c r="W86" s="364"/>
      <c r="X86" s="364"/>
      <c r="Y86" s="364"/>
      <c r="Z86" s="364"/>
    </row>
    <row r="87" spans="1:26" ht="15" customHeight="1" x14ac:dyDescent="0.2">
      <c r="A87" s="359" t="s">
        <v>768</v>
      </c>
      <c r="B87" s="359"/>
      <c r="C87" s="359"/>
      <c r="D87" s="359"/>
      <c r="E87" s="359"/>
      <c r="F87" s="360" t="s">
        <v>72</v>
      </c>
      <c r="G87" s="360"/>
      <c r="H87" s="360"/>
      <c r="I87" s="360"/>
      <c r="J87" s="360"/>
      <c r="K87" s="360"/>
      <c r="L87" s="360"/>
      <c r="M87" s="360"/>
      <c r="N87" s="360"/>
      <c r="O87" s="360"/>
      <c r="Q87" s="329"/>
      <c r="R87" s="365"/>
      <c r="S87" s="366"/>
      <c r="T87" s="366"/>
      <c r="U87" s="366"/>
      <c r="V87" s="366"/>
      <c r="W87" s="366"/>
      <c r="X87" s="366"/>
      <c r="Y87" s="366"/>
      <c r="Z87" s="367"/>
    </row>
    <row r="88" spans="1:26" ht="15" customHeight="1" x14ac:dyDescent="0.2">
      <c r="A88" s="334">
        <v>45583</v>
      </c>
      <c r="B88" s="334"/>
      <c r="C88" s="334"/>
      <c r="D88" s="334"/>
      <c r="E88" s="334"/>
      <c r="F88" s="354" t="s">
        <v>62</v>
      </c>
      <c r="G88" s="354"/>
      <c r="H88" s="354"/>
      <c r="I88" s="354"/>
      <c r="J88" s="354"/>
      <c r="K88" s="354"/>
      <c r="L88" s="354"/>
      <c r="M88" s="354"/>
      <c r="N88" s="354"/>
      <c r="O88" s="354"/>
      <c r="Q88" s="280"/>
      <c r="R88" s="355" t="s">
        <v>364</v>
      </c>
      <c r="S88" s="355"/>
      <c r="T88" s="355"/>
      <c r="U88" s="356"/>
      <c r="V88" s="357"/>
      <c r="W88" s="357"/>
      <c r="X88" s="357"/>
      <c r="Y88" s="357"/>
      <c r="Z88" s="358"/>
    </row>
    <row r="89" spans="1:26" ht="15" customHeight="1" x14ac:dyDescent="0.2">
      <c r="A89" s="359" t="s">
        <v>709</v>
      </c>
      <c r="B89" s="359"/>
      <c r="C89" s="359"/>
      <c r="D89" s="359"/>
      <c r="E89" s="359"/>
      <c r="F89" s="360" t="s">
        <v>63</v>
      </c>
      <c r="G89" s="360"/>
      <c r="H89" s="360"/>
      <c r="I89" s="360"/>
      <c r="J89" s="360"/>
      <c r="K89" s="360"/>
      <c r="L89" s="360"/>
      <c r="M89" s="360"/>
      <c r="N89" s="360"/>
      <c r="O89" s="360"/>
      <c r="Q89" s="280"/>
      <c r="R89" s="355" t="s">
        <v>363</v>
      </c>
      <c r="S89" s="355"/>
      <c r="T89" s="355"/>
      <c r="U89" s="361"/>
      <c r="V89" s="362"/>
      <c r="W89" s="362"/>
      <c r="X89" s="362"/>
      <c r="Y89" s="362"/>
      <c r="Z89" s="363"/>
    </row>
    <row r="90" spans="1:26" ht="15" customHeight="1" thickBot="1" x14ac:dyDescent="0.25">
      <c r="A90" s="359" t="s">
        <v>710</v>
      </c>
      <c r="B90" s="359"/>
      <c r="C90" s="359"/>
      <c r="D90" s="359"/>
      <c r="E90" s="359"/>
      <c r="F90" s="360" t="s">
        <v>769</v>
      </c>
      <c r="G90" s="360"/>
      <c r="H90" s="360"/>
      <c r="I90" s="360"/>
      <c r="J90" s="360"/>
      <c r="K90" s="360"/>
      <c r="L90" s="360"/>
      <c r="M90" s="360"/>
      <c r="N90" s="360"/>
      <c r="O90" s="360"/>
      <c r="Q90" s="406" t="s">
        <v>609</v>
      </c>
      <c r="R90" s="328" t="s">
        <v>75</v>
      </c>
      <c r="S90" s="328"/>
      <c r="T90" s="328"/>
      <c r="U90" s="328"/>
      <c r="V90" s="328"/>
      <c r="W90" s="328"/>
      <c r="X90" s="328"/>
      <c r="Y90" s="328"/>
      <c r="Z90" s="328"/>
    </row>
    <row r="91" spans="1:26" ht="15" customHeight="1" thickBot="1" x14ac:dyDescent="0.25">
      <c r="A91" s="359">
        <v>45699</v>
      </c>
      <c r="B91" s="359"/>
      <c r="C91" s="359"/>
      <c r="D91" s="359"/>
      <c r="E91" s="359"/>
      <c r="F91" s="360" t="s">
        <v>67</v>
      </c>
      <c r="G91" s="360"/>
      <c r="H91" s="360"/>
      <c r="I91" s="360"/>
      <c r="J91" s="360"/>
      <c r="K91" s="360"/>
      <c r="L91" s="360"/>
      <c r="M91" s="360"/>
      <c r="N91" s="360"/>
      <c r="O91" s="360"/>
      <c r="Q91" s="406"/>
      <c r="R91" s="368" t="s">
        <v>199</v>
      </c>
      <c r="S91" s="368"/>
      <c r="T91" s="368"/>
      <c r="U91" s="368"/>
      <c r="V91" s="368"/>
      <c r="W91" s="368"/>
      <c r="X91" s="369"/>
      <c r="Y91" s="370"/>
      <c r="Z91" s="371"/>
    </row>
    <row r="92" spans="1:26" ht="15" customHeight="1" thickBot="1" x14ac:dyDescent="0.25">
      <c r="A92" s="334">
        <v>45747</v>
      </c>
      <c r="B92" s="334"/>
      <c r="C92" s="334"/>
      <c r="D92" s="334"/>
      <c r="E92" s="334"/>
      <c r="F92" s="354" t="s">
        <v>64</v>
      </c>
      <c r="G92" s="354"/>
      <c r="H92" s="354"/>
      <c r="I92" s="354"/>
      <c r="J92" s="354"/>
      <c r="K92" s="354"/>
      <c r="L92" s="354"/>
      <c r="M92" s="354"/>
      <c r="N92" s="354"/>
      <c r="O92" s="354"/>
      <c r="Q92" s="406"/>
      <c r="R92" s="381" t="s">
        <v>200</v>
      </c>
      <c r="S92" s="381"/>
      <c r="T92" s="381"/>
      <c r="U92" s="381"/>
      <c r="V92" s="381"/>
      <c r="W92" s="382"/>
      <c r="X92" s="372">
        <f>[1]Application!A19</f>
        <v>0</v>
      </c>
      <c r="Y92" s="373"/>
      <c r="Z92" s="374"/>
    </row>
    <row r="93" spans="1:26" ht="15" customHeight="1" thickBot="1" x14ac:dyDescent="0.25">
      <c r="A93" s="359" t="s">
        <v>711</v>
      </c>
      <c r="B93" s="359"/>
      <c r="C93" s="359"/>
      <c r="D93" s="359"/>
      <c r="E93" s="359"/>
      <c r="F93" s="360" t="s">
        <v>65</v>
      </c>
      <c r="G93" s="360"/>
      <c r="H93" s="360"/>
      <c r="I93" s="360"/>
      <c r="J93" s="360"/>
      <c r="K93" s="360"/>
      <c r="L93" s="360"/>
      <c r="M93" s="360"/>
      <c r="N93" s="360"/>
      <c r="O93" s="360"/>
      <c r="Q93" s="406"/>
      <c r="R93" s="391" t="s">
        <v>610</v>
      </c>
      <c r="S93" s="391"/>
      <c r="T93" s="391"/>
      <c r="U93" s="391"/>
      <c r="V93" s="391"/>
      <c r="W93" s="391"/>
      <c r="X93" s="391"/>
      <c r="Y93" s="391"/>
      <c r="Z93" s="391"/>
    </row>
    <row r="94" spans="1:26" ht="15" customHeight="1" x14ac:dyDescent="0.2">
      <c r="A94" s="359" t="s">
        <v>712</v>
      </c>
      <c r="B94" s="359"/>
      <c r="C94" s="359"/>
      <c r="D94" s="359"/>
      <c r="E94" s="359"/>
      <c r="F94" s="360" t="s">
        <v>713</v>
      </c>
      <c r="G94" s="360"/>
      <c r="H94" s="360"/>
      <c r="I94" s="360"/>
      <c r="J94" s="360"/>
      <c r="K94" s="360"/>
      <c r="L94" s="360"/>
      <c r="M94" s="360"/>
      <c r="N94" s="360"/>
      <c r="O94" s="360"/>
      <c r="Q94" s="406"/>
      <c r="R94" s="407"/>
      <c r="S94" s="408"/>
      <c r="T94" s="408"/>
      <c r="U94" s="408"/>
      <c r="V94" s="408"/>
      <c r="W94" s="408"/>
      <c r="X94" s="408"/>
      <c r="Y94" s="408"/>
      <c r="Z94" s="409"/>
    </row>
    <row r="95" spans="1:26" ht="15" customHeight="1" x14ac:dyDescent="0.2">
      <c r="A95" s="359">
        <v>45755</v>
      </c>
      <c r="B95" s="359"/>
      <c r="C95" s="359"/>
      <c r="D95" s="359"/>
      <c r="E95" s="359"/>
      <c r="F95" s="392" t="s">
        <v>611</v>
      </c>
      <c r="G95" s="392"/>
      <c r="H95" s="392"/>
      <c r="I95" s="392"/>
      <c r="J95" s="392"/>
      <c r="K95" s="392"/>
      <c r="L95" s="392"/>
      <c r="M95" s="392"/>
      <c r="N95" s="392"/>
      <c r="O95" s="392"/>
      <c r="Q95" s="406"/>
      <c r="R95" s="410"/>
      <c r="S95" s="411"/>
      <c r="T95" s="411"/>
      <c r="U95" s="411"/>
      <c r="V95" s="411"/>
      <c r="W95" s="411"/>
      <c r="X95" s="411"/>
      <c r="Y95" s="411"/>
      <c r="Z95" s="412"/>
    </row>
    <row r="96" spans="1:26" ht="15" customHeight="1" thickBot="1" x14ac:dyDescent="0.25">
      <c r="A96" s="393">
        <v>45764</v>
      </c>
      <c r="B96" s="393"/>
      <c r="C96" s="393"/>
      <c r="D96" s="393"/>
      <c r="E96" s="393"/>
      <c r="F96" s="394" t="s">
        <v>66</v>
      </c>
      <c r="G96" s="394"/>
      <c r="H96" s="394"/>
      <c r="I96" s="394"/>
      <c r="J96" s="394"/>
      <c r="K96" s="394"/>
      <c r="L96" s="394"/>
      <c r="M96" s="394"/>
      <c r="N96" s="394"/>
      <c r="O96" s="394"/>
      <c r="Q96" s="406"/>
      <c r="R96" s="410"/>
      <c r="S96" s="411"/>
      <c r="T96" s="411"/>
      <c r="U96" s="411"/>
      <c r="V96" s="411"/>
      <c r="W96" s="411"/>
      <c r="X96" s="411"/>
      <c r="Y96" s="411"/>
      <c r="Z96" s="412"/>
    </row>
    <row r="97" spans="1:26" ht="15" customHeight="1" thickTop="1" thickBot="1" x14ac:dyDescent="0.25">
      <c r="A97" s="328" t="s">
        <v>190</v>
      </c>
      <c r="B97" s="328"/>
      <c r="C97" s="328"/>
      <c r="D97" s="328"/>
      <c r="E97" s="328"/>
      <c r="F97" s="328"/>
      <c r="G97" s="328"/>
      <c r="H97" s="328"/>
      <c r="I97" s="328"/>
      <c r="J97" s="328"/>
      <c r="K97" s="328"/>
      <c r="L97" s="328"/>
      <c r="M97" s="328"/>
      <c r="N97" s="328"/>
      <c r="O97" s="328"/>
      <c r="Q97" s="406"/>
      <c r="R97" s="410"/>
      <c r="S97" s="411"/>
      <c r="T97" s="411"/>
      <c r="U97" s="411"/>
      <c r="V97" s="411"/>
      <c r="W97" s="411"/>
      <c r="X97" s="411"/>
      <c r="Y97" s="411"/>
      <c r="Z97" s="412"/>
    </row>
    <row r="98" spans="1:26" ht="15" customHeight="1" thickBot="1" x14ac:dyDescent="0.25">
      <c r="A98" s="375" t="s">
        <v>243</v>
      </c>
      <c r="B98" s="375"/>
      <c r="C98" s="375"/>
      <c r="D98" s="375"/>
      <c r="E98" s="375"/>
      <c r="F98" s="375"/>
      <c r="G98" s="375"/>
      <c r="H98" s="375"/>
      <c r="I98" s="375"/>
      <c r="J98" s="375"/>
      <c r="K98" s="375"/>
      <c r="L98" s="375"/>
      <c r="M98" s="377"/>
      <c r="N98" s="378"/>
      <c r="O98" s="379"/>
      <c r="Q98" s="406"/>
      <c r="R98" s="410"/>
      <c r="S98" s="411"/>
      <c r="T98" s="411"/>
      <c r="U98" s="411"/>
      <c r="V98" s="411"/>
      <c r="W98" s="411"/>
      <c r="X98" s="411"/>
      <c r="Y98" s="411"/>
      <c r="Z98" s="412"/>
    </row>
    <row r="99" spans="1:26" ht="16.5" thickBot="1" x14ac:dyDescent="0.25">
      <c r="A99" s="376"/>
      <c r="B99" s="376"/>
      <c r="C99" s="376"/>
      <c r="D99" s="376"/>
      <c r="E99" s="376"/>
      <c r="F99" s="376"/>
      <c r="G99" s="376"/>
      <c r="H99" s="376"/>
      <c r="I99" s="376"/>
      <c r="J99" s="376"/>
      <c r="K99" s="376"/>
      <c r="L99" s="376"/>
      <c r="M99" s="380"/>
      <c r="N99" s="380"/>
      <c r="O99" s="380"/>
      <c r="Q99" s="406"/>
      <c r="R99" s="413"/>
      <c r="S99" s="414"/>
      <c r="T99" s="414"/>
      <c r="U99" s="414"/>
      <c r="V99" s="414"/>
      <c r="W99" s="414"/>
      <c r="X99" s="414"/>
      <c r="Y99" s="414"/>
      <c r="Z99" s="415"/>
    </row>
    <row r="100" spans="1:26" ht="15.75" customHeight="1" thickBot="1" x14ac:dyDescent="0.25">
      <c r="A100" s="375" t="s">
        <v>244</v>
      </c>
      <c r="B100" s="375"/>
      <c r="C100" s="375"/>
      <c r="D100" s="375"/>
      <c r="E100" s="375"/>
      <c r="F100" s="375"/>
      <c r="G100" s="375"/>
      <c r="H100" s="375"/>
      <c r="I100" s="375"/>
      <c r="J100" s="375"/>
      <c r="K100" s="375"/>
      <c r="L100" s="375"/>
      <c r="M100" s="395"/>
      <c r="N100" s="396"/>
      <c r="O100" s="397"/>
      <c r="Q100" s="406"/>
      <c r="R100" s="284" t="s">
        <v>73</v>
      </c>
      <c r="S100" s="284"/>
      <c r="T100" s="284"/>
      <c r="U100" s="284"/>
      <c r="V100" s="284"/>
      <c r="W100" s="284"/>
      <c r="X100" s="284"/>
      <c r="Y100" s="284"/>
      <c r="Z100" s="284"/>
    </row>
    <row r="101" spans="1:26" ht="15.75" customHeight="1" thickBot="1" x14ac:dyDescent="0.25">
      <c r="A101" s="375"/>
      <c r="B101" s="375"/>
      <c r="C101" s="375"/>
      <c r="D101" s="375"/>
      <c r="E101" s="375"/>
      <c r="F101" s="375"/>
      <c r="G101" s="375"/>
      <c r="H101" s="375"/>
      <c r="I101" s="375"/>
      <c r="J101" s="375"/>
      <c r="K101" s="375"/>
      <c r="L101" s="375"/>
      <c r="M101" s="383"/>
      <c r="N101" s="383"/>
      <c r="O101" s="383"/>
      <c r="Q101" s="406"/>
      <c r="R101" s="384" t="s">
        <v>68</v>
      </c>
      <c r="S101" s="384"/>
      <c r="T101" s="385"/>
      <c r="U101" s="386">
        <f>[1]Application!S6</f>
        <v>0</v>
      </c>
      <c r="V101" s="387"/>
      <c r="W101" s="388" t="s">
        <v>714</v>
      </c>
      <c r="X101" s="384"/>
      <c r="Y101" s="385"/>
      <c r="Z101" s="285" t="str">
        <f>IF([1]Application!X16:Z16&gt;0.2,"Y","N")</f>
        <v>N</v>
      </c>
    </row>
    <row r="102" spans="1:26" ht="15.75" customHeight="1" thickBot="1" x14ac:dyDescent="0.25">
      <c r="A102" s="427" t="s">
        <v>550</v>
      </c>
      <c r="B102" s="427"/>
      <c r="C102" s="427"/>
      <c r="D102" s="427"/>
      <c r="E102" s="427"/>
      <c r="F102" s="427"/>
      <c r="G102" s="427"/>
      <c r="H102" s="427"/>
      <c r="I102" s="427"/>
      <c r="J102" s="427"/>
      <c r="K102" s="427"/>
      <c r="L102" s="427"/>
      <c r="M102" s="427"/>
      <c r="N102" s="427"/>
      <c r="O102" s="427"/>
      <c r="Q102" s="406"/>
      <c r="R102" s="389" t="s">
        <v>215</v>
      </c>
      <c r="S102" s="389"/>
      <c r="T102" s="390"/>
      <c r="U102" s="386">
        <f>[1]Application!S6-[1]Application!Y6</f>
        <v>0</v>
      </c>
      <c r="V102" s="387"/>
      <c r="W102" s="416" t="s">
        <v>191</v>
      </c>
      <c r="X102" s="389"/>
      <c r="Y102" s="390"/>
      <c r="Z102" s="285">
        <f>[1]Application!U48</f>
        <v>0</v>
      </c>
    </row>
    <row r="103" spans="1:26" ht="15.75" customHeight="1" thickBot="1" x14ac:dyDescent="0.25">
      <c r="A103" s="375"/>
      <c r="B103" s="375"/>
      <c r="C103" s="375"/>
      <c r="D103" s="375"/>
      <c r="E103" s="375"/>
      <c r="F103" s="375"/>
      <c r="G103" s="375"/>
      <c r="H103" s="375"/>
      <c r="I103" s="375"/>
      <c r="J103" s="375"/>
      <c r="K103" s="375"/>
      <c r="L103" s="375"/>
      <c r="M103" s="375"/>
      <c r="N103" s="375"/>
      <c r="O103" s="375"/>
      <c r="Q103" s="406"/>
      <c r="R103" s="389" t="s">
        <v>233</v>
      </c>
      <c r="S103" s="389"/>
      <c r="T103" s="390"/>
      <c r="U103" s="386">
        <f>[1]Application!W11</f>
        <v>0</v>
      </c>
      <c r="V103" s="387"/>
      <c r="W103" s="416" t="s">
        <v>198</v>
      </c>
      <c r="X103" s="389"/>
      <c r="Y103" s="390"/>
      <c r="Z103" s="285">
        <f>[1]Application!H42</f>
        <v>0</v>
      </c>
    </row>
    <row r="104" spans="1:26" ht="16.5" thickBot="1" x14ac:dyDescent="0.25">
      <c r="A104" s="427" t="s">
        <v>602</v>
      </c>
      <c r="B104" s="427"/>
      <c r="C104" s="427"/>
      <c r="D104" s="427"/>
      <c r="E104" s="427"/>
      <c r="F104" s="427"/>
      <c r="G104" s="427"/>
      <c r="H104" s="427"/>
      <c r="I104" s="427"/>
      <c r="J104" s="427"/>
      <c r="K104" s="427"/>
      <c r="L104" s="427"/>
      <c r="M104" s="427"/>
      <c r="N104" s="427"/>
      <c r="O104" s="427"/>
      <c r="Q104" s="406"/>
      <c r="R104" s="286" t="s">
        <v>74</v>
      </c>
      <c r="S104" s="286"/>
      <c r="T104" s="286"/>
      <c r="U104" s="286"/>
      <c r="V104" s="286"/>
      <c r="W104" s="286"/>
      <c r="X104" s="287" t="s">
        <v>69</v>
      </c>
      <c r="Y104" s="287" t="s">
        <v>70</v>
      </c>
      <c r="Z104" s="287" t="s">
        <v>71</v>
      </c>
    </row>
    <row r="105" spans="1:26" ht="16.5" thickBot="1" x14ac:dyDescent="0.25">
      <c r="A105" s="375"/>
      <c r="B105" s="375"/>
      <c r="C105" s="375"/>
      <c r="D105" s="375"/>
      <c r="E105" s="375"/>
      <c r="F105" s="375"/>
      <c r="G105" s="375"/>
      <c r="H105" s="375"/>
      <c r="I105" s="375"/>
      <c r="J105" s="375"/>
      <c r="K105" s="375"/>
      <c r="L105" s="375"/>
      <c r="M105" s="375"/>
      <c r="N105" s="375"/>
      <c r="O105" s="375"/>
      <c r="Q105" s="406"/>
      <c r="R105" s="419" t="s">
        <v>317</v>
      </c>
      <c r="S105" s="419"/>
      <c r="T105" s="419"/>
      <c r="U105" s="419"/>
      <c r="V105" s="419"/>
      <c r="W105" s="419"/>
      <c r="X105" s="288"/>
      <c r="Y105" s="289">
        <f>[1]Application!Y139</f>
        <v>0</v>
      </c>
      <c r="Z105" s="290">
        <f>[1]Application!Z139</f>
        <v>0</v>
      </c>
    </row>
    <row r="106" spans="1:26" ht="16.5" thickBot="1" x14ac:dyDescent="0.25">
      <c r="A106" s="427" t="s">
        <v>770</v>
      </c>
      <c r="B106" s="427"/>
      <c r="C106" s="427"/>
      <c r="D106" s="427"/>
      <c r="E106" s="427"/>
      <c r="F106" s="427"/>
      <c r="G106" s="427"/>
      <c r="H106" s="427"/>
      <c r="I106" s="427"/>
      <c r="J106" s="427"/>
      <c r="K106" s="427"/>
      <c r="L106" s="427"/>
      <c r="M106" s="427"/>
      <c r="N106" s="427"/>
      <c r="O106" s="427"/>
      <c r="Q106" s="406"/>
      <c r="R106" s="403" t="s">
        <v>339</v>
      </c>
      <c r="S106" s="403"/>
      <c r="T106" s="403"/>
      <c r="U106" s="403"/>
      <c r="V106" s="403"/>
      <c r="W106" s="403"/>
      <c r="X106" s="291"/>
      <c r="Y106" s="289">
        <f>[1]Application!Y57</f>
        <v>0</v>
      </c>
      <c r="Z106" s="290">
        <f>[1]Application!Z57</f>
        <v>0</v>
      </c>
    </row>
    <row r="107" spans="1:26" ht="16.5" thickBot="1" x14ac:dyDescent="0.25">
      <c r="A107" s="376"/>
      <c r="B107" s="376"/>
      <c r="C107" s="376"/>
      <c r="D107" s="376"/>
      <c r="E107" s="376"/>
      <c r="F107" s="376"/>
      <c r="G107" s="376"/>
      <c r="H107" s="376"/>
      <c r="I107" s="376"/>
      <c r="J107" s="376"/>
      <c r="K107" s="376"/>
      <c r="L107" s="376"/>
      <c r="M107" s="376"/>
      <c r="N107" s="376"/>
      <c r="O107" s="376"/>
      <c r="Q107" s="406"/>
      <c r="R107" s="403" t="s">
        <v>319</v>
      </c>
      <c r="S107" s="403"/>
      <c r="T107" s="403"/>
      <c r="U107" s="403"/>
      <c r="V107" s="403"/>
      <c r="W107" s="403"/>
      <c r="X107" s="291"/>
      <c r="Y107" s="289">
        <f>[1]Application!Y73</f>
        <v>0</v>
      </c>
      <c r="Z107" s="290">
        <f>[1]Application!Z73</f>
        <v>0</v>
      </c>
    </row>
    <row r="108" spans="1:26" ht="16.5" thickBot="1" x14ac:dyDescent="0.25">
      <c r="A108" s="427" t="s">
        <v>551</v>
      </c>
      <c r="B108" s="427"/>
      <c r="C108" s="427"/>
      <c r="D108" s="427"/>
      <c r="E108" s="427"/>
      <c r="F108" s="427"/>
      <c r="G108" s="427"/>
      <c r="H108" s="427"/>
      <c r="I108" s="427"/>
      <c r="J108" s="427"/>
      <c r="K108" s="427"/>
      <c r="L108" s="427"/>
      <c r="M108" s="427"/>
      <c r="N108" s="427"/>
      <c r="O108" s="427"/>
      <c r="Q108" s="406"/>
      <c r="R108" s="404" t="s">
        <v>318</v>
      </c>
      <c r="S108" s="404"/>
      <c r="T108" s="404"/>
      <c r="U108" s="404"/>
      <c r="V108" s="404"/>
      <c r="W108" s="404"/>
      <c r="X108" s="291"/>
      <c r="Y108" s="289">
        <f>[1]Application!Y68</f>
        <v>0</v>
      </c>
      <c r="Z108" s="290">
        <f>[1]Application!Z68</f>
        <v>0</v>
      </c>
    </row>
    <row r="109" spans="1:26" ht="16.5" thickBot="1" x14ac:dyDescent="0.25">
      <c r="A109" s="376"/>
      <c r="B109" s="376"/>
      <c r="C109" s="376"/>
      <c r="D109" s="376"/>
      <c r="E109" s="376"/>
      <c r="F109" s="376"/>
      <c r="G109" s="376"/>
      <c r="H109" s="376"/>
      <c r="I109" s="376"/>
      <c r="J109" s="376"/>
      <c r="K109" s="376"/>
      <c r="L109" s="376"/>
      <c r="M109" s="376"/>
      <c r="N109" s="376"/>
      <c r="O109" s="376"/>
      <c r="Q109" s="406"/>
      <c r="R109" s="403" t="s">
        <v>612</v>
      </c>
      <c r="S109" s="403"/>
      <c r="T109" s="403"/>
      <c r="U109" s="403"/>
      <c r="V109" s="403"/>
      <c r="W109" s="403"/>
      <c r="X109" s="291"/>
      <c r="Y109" s="289">
        <f>SUM([1]Application!Y81:Y97)</f>
        <v>0</v>
      </c>
      <c r="Z109" s="290">
        <f>SUM([1]Application!Z81:Z97)</f>
        <v>0</v>
      </c>
    </row>
    <row r="110" spans="1:26" ht="16.5" thickBot="1" x14ac:dyDescent="0.25">
      <c r="A110" s="427" t="s">
        <v>552</v>
      </c>
      <c r="B110" s="432"/>
      <c r="C110" s="432"/>
      <c r="D110" s="432"/>
      <c r="E110" s="432"/>
      <c r="F110" s="432"/>
      <c r="G110" s="432"/>
      <c r="H110" s="432"/>
      <c r="I110" s="432"/>
      <c r="J110" s="432"/>
      <c r="K110" s="432"/>
      <c r="L110" s="432"/>
      <c r="M110" s="432"/>
      <c r="N110" s="432"/>
      <c r="O110" s="432"/>
      <c r="Q110" s="406"/>
      <c r="R110" s="403" t="s">
        <v>613</v>
      </c>
      <c r="S110" s="403"/>
      <c r="T110" s="403"/>
      <c r="U110" s="403"/>
      <c r="V110" s="403"/>
      <c r="W110" s="403"/>
      <c r="X110" s="291"/>
      <c r="Y110" s="289">
        <f>SUM([1]Application!Y99:Y110)</f>
        <v>0</v>
      </c>
      <c r="Z110" s="290">
        <f>SUM([1]Application!Z99:Z110)</f>
        <v>0</v>
      </c>
    </row>
    <row r="111" spans="1:26" ht="15.75" customHeight="1" thickBot="1" x14ac:dyDescent="0.25">
      <c r="A111" s="433"/>
      <c r="B111" s="433"/>
      <c r="C111" s="433"/>
      <c r="D111" s="433"/>
      <c r="E111" s="433"/>
      <c r="F111" s="433"/>
      <c r="G111" s="433"/>
      <c r="H111" s="433"/>
      <c r="I111" s="433"/>
      <c r="J111" s="433"/>
      <c r="K111" s="433"/>
      <c r="L111" s="433"/>
      <c r="M111" s="433"/>
      <c r="N111" s="433"/>
      <c r="O111" s="433"/>
      <c r="Q111" s="406"/>
      <c r="R111" s="403" t="s">
        <v>341</v>
      </c>
      <c r="S111" s="403"/>
      <c r="T111" s="403"/>
      <c r="U111" s="403"/>
      <c r="V111" s="403"/>
      <c r="W111" s="403"/>
      <c r="X111" s="291"/>
      <c r="Y111" s="289">
        <f>SUM([1]Application!Y112:Y121)</f>
        <v>0</v>
      </c>
      <c r="Z111" s="290">
        <f>SUM([1]Application!Z112:Z121)</f>
        <v>0</v>
      </c>
    </row>
    <row r="112" spans="1:26" ht="16.5" customHeight="1" thickBot="1" x14ac:dyDescent="0.25">
      <c r="A112" s="398" t="s">
        <v>553</v>
      </c>
      <c r="B112" s="398"/>
      <c r="C112" s="398"/>
      <c r="D112" s="398"/>
      <c r="E112" s="398"/>
      <c r="F112" s="398"/>
      <c r="G112" s="398"/>
      <c r="H112" s="398"/>
      <c r="I112" s="398"/>
      <c r="J112" s="398"/>
      <c r="K112" s="398"/>
      <c r="L112" s="398"/>
      <c r="M112" s="398"/>
      <c r="N112" s="398"/>
      <c r="O112" s="398"/>
      <c r="Q112" s="406"/>
      <c r="R112" s="404" t="s">
        <v>614</v>
      </c>
      <c r="S112" s="404"/>
      <c r="T112" s="404"/>
      <c r="U112" s="404"/>
      <c r="V112" s="404"/>
      <c r="W112" s="404"/>
      <c r="X112" s="291"/>
      <c r="Y112" s="289">
        <f>[1]Application!Y128</f>
        <v>0</v>
      </c>
      <c r="Z112" s="290">
        <f>[1]Application!Z128</f>
        <v>0</v>
      </c>
    </row>
    <row r="113" spans="1:26" ht="16.5" customHeight="1" thickBot="1" x14ac:dyDescent="0.25">
      <c r="A113" s="265"/>
      <c r="B113" s="399" t="s">
        <v>245</v>
      </c>
      <c r="C113" s="399"/>
      <c r="D113" s="399"/>
      <c r="E113" s="399"/>
      <c r="F113" s="399"/>
      <c r="G113" s="399"/>
      <c r="H113" s="399"/>
      <c r="I113" s="399"/>
      <c r="J113" s="399"/>
      <c r="K113" s="399"/>
      <c r="L113" s="399"/>
      <c r="M113" s="399"/>
      <c r="N113" s="399"/>
      <c r="O113" s="399"/>
      <c r="Q113" s="406"/>
      <c r="R113" s="403" t="s">
        <v>342</v>
      </c>
      <c r="S113" s="403"/>
      <c r="T113" s="403"/>
      <c r="U113" s="403"/>
      <c r="V113" s="403"/>
      <c r="W113" s="403"/>
      <c r="X113" s="291"/>
      <c r="Y113" s="289">
        <f>[1]Application!Y133</f>
        <v>0</v>
      </c>
      <c r="Z113" s="290">
        <f>[1]Application!Z133</f>
        <v>0</v>
      </c>
    </row>
    <row r="114" spans="1:26" ht="15" customHeight="1" thickBot="1" x14ac:dyDescent="0.25">
      <c r="A114" s="265"/>
      <c r="B114" s="400" t="s">
        <v>246</v>
      </c>
      <c r="C114" s="400"/>
      <c r="D114" s="400"/>
      <c r="E114" s="400"/>
      <c r="F114" s="400"/>
      <c r="G114" s="400"/>
      <c r="H114" s="400"/>
      <c r="I114" s="400"/>
      <c r="J114" s="400"/>
      <c r="K114" s="400"/>
      <c r="L114" s="400"/>
      <c r="M114" s="400"/>
      <c r="N114" s="400"/>
      <c r="O114" s="400"/>
      <c r="Q114" s="406"/>
      <c r="R114" s="417" t="s">
        <v>236</v>
      </c>
      <c r="S114" s="417"/>
      <c r="T114" s="417"/>
      <c r="U114" s="417"/>
      <c r="V114" s="417"/>
      <c r="W114" s="417"/>
      <c r="X114" s="293">
        <f>SUM(X105:X113)</f>
        <v>0</v>
      </c>
      <c r="Y114" s="289">
        <f>SUM(Y105:Y113)</f>
        <v>0</v>
      </c>
      <c r="Z114" s="294">
        <f>SUM(Z105:Z113)</f>
        <v>0</v>
      </c>
    </row>
    <row r="115" spans="1:26" ht="16.5" customHeight="1" thickBot="1" x14ac:dyDescent="0.25">
      <c r="A115" s="265"/>
      <c r="B115" s="400" t="s">
        <v>249</v>
      </c>
      <c r="C115" s="400"/>
      <c r="D115" s="400"/>
      <c r="E115" s="400"/>
      <c r="F115" s="400"/>
      <c r="G115" s="400"/>
      <c r="H115" s="400"/>
      <c r="I115" s="400"/>
      <c r="J115" s="400"/>
      <c r="K115" s="400"/>
      <c r="L115" s="400"/>
      <c r="M115" s="400"/>
      <c r="N115" s="400"/>
      <c r="O115" s="400"/>
      <c r="Q115" s="406"/>
      <c r="R115" s="418" t="s">
        <v>78</v>
      </c>
      <c r="S115" s="418"/>
      <c r="T115" s="418"/>
      <c r="U115" s="418"/>
      <c r="V115" s="418"/>
      <c r="W115" s="418"/>
      <c r="X115" s="418"/>
      <c r="Y115" s="418"/>
      <c r="Z115" s="418"/>
    </row>
    <row r="116" spans="1:26" ht="15.75" customHeight="1" x14ac:dyDescent="0.2">
      <c r="A116" s="265"/>
      <c r="B116" s="92"/>
      <c r="C116" s="400" t="s">
        <v>250</v>
      </c>
      <c r="D116" s="400"/>
      <c r="E116" s="400"/>
      <c r="F116" s="400"/>
      <c r="G116" s="400"/>
      <c r="H116" s="400"/>
      <c r="I116" s="400"/>
      <c r="J116" s="400"/>
      <c r="K116" s="400"/>
      <c r="L116" s="400"/>
      <c r="M116" s="400"/>
      <c r="N116" s="400"/>
      <c r="O116" s="400"/>
      <c r="P116" s="93"/>
      <c r="Q116" s="295"/>
      <c r="R116" s="431" t="s">
        <v>80</v>
      </c>
      <c r="S116" s="431"/>
      <c r="T116" s="431"/>
      <c r="U116" s="431"/>
      <c r="V116" s="431"/>
      <c r="W116" s="431"/>
      <c r="X116" s="431"/>
      <c r="Y116" s="431"/>
      <c r="Z116" s="296">
        <f>[1]Application!G41</f>
        <v>0</v>
      </c>
    </row>
    <row r="117" spans="1:26" ht="14.25" customHeight="1" thickBot="1" x14ac:dyDescent="0.35">
      <c r="A117" s="265"/>
      <c r="B117" s="92"/>
      <c r="C117" s="401" t="s">
        <v>771</v>
      </c>
      <c r="D117" s="401"/>
      <c r="E117" s="401"/>
      <c r="F117" s="401"/>
      <c r="G117" s="401"/>
      <c r="H117" s="401"/>
      <c r="I117" s="401"/>
      <c r="J117" s="401"/>
      <c r="K117" s="401"/>
      <c r="L117" s="401"/>
      <c r="M117" s="401"/>
      <c r="N117" s="401"/>
      <c r="O117" s="401"/>
      <c r="Q117" s="28"/>
      <c r="R117" s="402" t="s">
        <v>79</v>
      </c>
      <c r="S117" s="402"/>
      <c r="T117" s="402"/>
      <c r="U117" s="402"/>
      <c r="V117" s="402"/>
      <c r="W117" s="402"/>
      <c r="X117" s="402"/>
      <c r="Y117" s="402"/>
      <c r="Z117" s="297">
        <f>[1]Application!G40</f>
        <v>0</v>
      </c>
    </row>
    <row r="118" spans="1:26" x14ac:dyDescent="0.3">
      <c r="A118" s="265"/>
      <c r="B118" s="92"/>
      <c r="C118" s="401" t="s">
        <v>772</v>
      </c>
      <c r="D118" s="401"/>
      <c r="E118" s="401"/>
      <c r="F118" s="401"/>
      <c r="G118" s="401"/>
      <c r="H118" s="401"/>
      <c r="I118" s="401"/>
      <c r="J118" s="401"/>
      <c r="K118" s="401"/>
      <c r="L118" s="401"/>
      <c r="M118" s="401"/>
      <c r="N118" s="401"/>
      <c r="O118" s="401"/>
      <c r="Q118" s="63"/>
      <c r="R118" s="28"/>
      <c r="S118" s="28"/>
      <c r="T118" s="28"/>
      <c r="U118" s="28"/>
      <c r="V118" s="28"/>
      <c r="W118" s="28"/>
      <c r="X118" s="28"/>
      <c r="Y118" s="28"/>
      <c r="Z118" s="28"/>
    </row>
    <row r="119" spans="1:26" x14ac:dyDescent="0.3">
      <c r="A119" s="265"/>
      <c r="B119" s="92"/>
      <c r="C119" s="401" t="s">
        <v>773</v>
      </c>
      <c r="D119" s="401"/>
      <c r="E119" s="401"/>
      <c r="F119" s="401"/>
      <c r="G119" s="401"/>
      <c r="H119" s="401"/>
      <c r="I119" s="401"/>
      <c r="J119" s="401"/>
      <c r="K119" s="401"/>
      <c r="L119" s="401"/>
      <c r="M119" s="401"/>
      <c r="N119" s="401"/>
      <c r="O119" s="401"/>
      <c r="Q119" s="63"/>
      <c r="R119" s="63"/>
      <c r="S119" s="63"/>
      <c r="T119" s="63"/>
      <c r="U119" s="63"/>
      <c r="V119" s="63"/>
      <c r="W119" s="63"/>
      <c r="X119" s="63"/>
      <c r="Y119" s="63"/>
      <c r="Z119" s="63"/>
    </row>
    <row r="120" spans="1:26" ht="15.75" customHeight="1" x14ac:dyDescent="0.3">
      <c r="A120" s="292"/>
      <c r="B120" s="298"/>
      <c r="C120" s="430" t="s">
        <v>774</v>
      </c>
      <c r="D120" s="430"/>
      <c r="E120" s="430"/>
      <c r="F120" s="430"/>
      <c r="G120" s="430"/>
      <c r="H120" s="430"/>
      <c r="I120" s="430"/>
      <c r="J120" s="430"/>
      <c r="K120" s="430"/>
      <c r="L120" s="430"/>
      <c r="M120" s="430"/>
      <c r="N120" s="430"/>
      <c r="O120" s="430"/>
      <c r="Q120" s="63"/>
      <c r="R120" s="63"/>
      <c r="S120" s="63"/>
      <c r="T120" s="63"/>
      <c r="U120" s="63"/>
      <c r="V120" s="63"/>
      <c r="W120" s="63"/>
      <c r="X120" s="63"/>
      <c r="Y120" s="63"/>
      <c r="Z120" s="63"/>
    </row>
    <row r="121" spans="1:26" ht="15.75" customHeight="1" x14ac:dyDescent="0.2">
      <c r="A121" s="400" t="s">
        <v>554</v>
      </c>
      <c r="B121" s="400"/>
      <c r="C121" s="400"/>
      <c r="D121" s="400"/>
      <c r="E121" s="400"/>
      <c r="F121" s="400"/>
      <c r="G121" s="400"/>
      <c r="H121" s="400"/>
      <c r="I121" s="400"/>
      <c r="J121" s="400"/>
      <c r="K121" s="400"/>
      <c r="L121" s="400"/>
      <c r="M121" s="400"/>
      <c r="N121" s="400"/>
      <c r="O121" s="400"/>
      <c r="Q121" s="63"/>
      <c r="R121" s="63"/>
      <c r="S121" s="63"/>
      <c r="T121" s="63"/>
      <c r="U121" s="63"/>
      <c r="V121" s="63"/>
      <c r="W121" s="63"/>
      <c r="X121" s="63"/>
      <c r="Y121" s="63"/>
      <c r="Z121" s="63"/>
    </row>
    <row r="122" spans="1:26" ht="15.75" customHeight="1" x14ac:dyDescent="0.2">
      <c r="A122" s="92"/>
      <c r="B122" s="399" t="s">
        <v>247</v>
      </c>
      <c r="C122" s="399"/>
      <c r="D122" s="399"/>
      <c r="E122" s="399"/>
      <c r="F122" s="399"/>
      <c r="G122" s="399"/>
      <c r="H122" s="399"/>
      <c r="I122" s="399"/>
      <c r="J122" s="399"/>
      <c r="K122" s="399"/>
      <c r="L122" s="399"/>
      <c r="M122" s="399"/>
      <c r="N122" s="399"/>
      <c r="O122" s="399"/>
      <c r="Q122" s="63"/>
      <c r="R122" s="63"/>
      <c r="S122" s="63"/>
      <c r="T122" s="63"/>
      <c r="U122" s="63"/>
      <c r="V122" s="63"/>
      <c r="W122" s="63"/>
      <c r="X122" s="63"/>
      <c r="Y122" s="63"/>
      <c r="Z122" s="63"/>
    </row>
    <row r="123" spans="1:26" ht="15.75" customHeight="1" x14ac:dyDescent="0.2">
      <c r="A123" s="92"/>
      <c r="B123" s="399" t="s">
        <v>248</v>
      </c>
      <c r="C123" s="399"/>
      <c r="D123" s="399"/>
      <c r="E123" s="399"/>
      <c r="F123" s="399"/>
      <c r="G123" s="399"/>
      <c r="H123" s="399"/>
      <c r="I123" s="399"/>
      <c r="J123" s="399"/>
      <c r="K123" s="399"/>
      <c r="L123" s="399"/>
      <c r="M123" s="399"/>
      <c r="N123" s="399"/>
      <c r="O123" s="399"/>
      <c r="Q123" s="63"/>
      <c r="R123" s="63"/>
      <c r="S123" s="63"/>
      <c r="T123" s="63"/>
      <c r="U123" s="63"/>
      <c r="V123" s="63"/>
      <c r="W123" s="63"/>
      <c r="X123" s="63"/>
      <c r="Y123" s="63"/>
      <c r="Z123" s="63"/>
    </row>
    <row r="124" spans="1:26" ht="15.75" customHeight="1" x14ac:dyDescent="0.2">
      <c r="A124" s="92"/>
      <c r="B124" s="400" t="s">
        <v>251</v>
      </c>
      <c r="C124" s="400"/>
      <c r="D124" s="400"/>
      <c r="E124" s="400"/>
      <c r="F124" s="400"/>
      <c r="G124" s="400"/>
      <c r="H124" s="400"/>
      <c r="I124" s="400"/>
      <c r="J124" s="400"/>
      <c r="K124" s="400"/>
      <c r="L124" s="400"/>
      <c r="M124" s="400"/>
      <c r="N124" s="400"/>
      <c r="O124" s="400"/>
      <c r="Q124" s="63"/>
      <c r="R124" s="63"/>
      <c r="S124" s="63"/>
      <c r="T124" s="63"/>
      <c r="U124" s="63"/>
      <c r="V124" s="63"/>
      <c r="W124" s="63"/>
      <c r="X124" s="63"/>
      <c r="Y124" s="63"/>
      <c r="Z124" s="63"/>
    </row>
    <row r="125" spans="1:26" x14ac:dyDescent="0.2">
      <c r="A125" s="92"/>
      <c r="B125" s="429" t="s">
        <v>715</v>
      </c>
      <c r="C125" s="429"/>
      <c r="D125" s="429"/>
      <c r="E125" s="429"/>
      <c r="F125" s="429"/>
      <c r="G125" s="429"/>
      <c r="H125" s="429"/>
      <c r="I125" s="429"/>
      <c r="J125" s="429"/>
      <c r="K125" s="429"/>
      <c r="L125" s="429"/>
      <c r="M125" s="429"/>
      <c r="N125" s="429"/>
      <c r="O125" s="429"/>
      <c r="Q125" s="63"/>
      <c r="R125" s="63"/>
      <c r="S125" s="63"/>
      <c r="T125" s="63"/>
      <c r="U125" s="63"/>
      <c r="V125" s="63"/>
      <c r="W125" s="63"/>
      <c r="X125" s="63"/>
      <c r="Y125" s="63"/>
      <c r="Z125" s="63"/>
    </row>
    <row r="126" spans="1:26" x14ac:dyDescent="0.2">
      <c r="A126" s="423" t="s">
        <v>775</v>
      </c>
      <c r="B126" s="423"/>
      <c r="C126" s="423"/>
      <c r="D126" s="423"/>
      <c r="E126" s="423"/>
      <c r="F126" s="423"/>
      <c r="G126" s="423"/>
      <c r="H126" s="423"/>
      <c r="I126" s="423"/>
      <c r="J126" s="423"/>
      <c r="K126" s="423"/>
      <c r="L126" s="423"/>
      <c r="M126" s="423"/>
      <c r="N126" s="423"/>
      <c r="O126" s="423"/>
      <c r="Q126" s="63"/>
      <c r="R126" s="63"/>
      <c r="S126" s="63"/>
      <c r="T126" s="63"/>
      <c r="U126" s="63"/>
      <c r="V126" s="63"/>
      <c r="W126" s="63"/>
      <c r="X126" s="63"/>
      <c r="Y126" s="63"/>
      <c r="Z126" s="63"/>
    </row>
    <row r="127" spans="1:26" x14ac:dyDescent="0.2">
      <c r="A127" s="400"/>
      <c r="B127" s="400"/>
      <c r="C127" s="400"/>
      <c r="D127" s="400"/>
      <c r="E127" s="400"/>
      <c r="F127" s="400"/>
      <c r="G127" s="400"/>
      <c r="H127" s="400"/>
      <c r="I127" s="400"/>
      <c r="J127" s="400"/>
      <c r="K127" s="400"/>
      <c r="L127" s="400"/>
      <c r="M127" s="400"/>
      <c r="N127" s="400"/>
      <c r="O127" s="400"/>
      <c r="Q127" s="63"/>
      <c r="R127" s="63"/>
      <c r="S127" s="63"/>
      <c r="T127" s="63"/>
      <c r="U127" s="63"/>
      <c r="V127" s="63"/>
      <c r="W127" s="63"/>
      <c r="X127" s="63"/>
      <c r="Y127" s="63"/>
      <c r="Z127" s="63"/>
    </row>
    <row r="128" spans="1:26" ht="15.75" customHeight="1" x14ac:dyDescent="0.2">
      <c r="A128" s="424" t="s">
        <v>683</v>
      </c>
      <c r="B128" s="425"/>
      <c r="C128" s="425"/>
      <c r="D128" s="425"/>
      <c r="E128" s="425"/>
      <c r="F128" s="425"/>
      <c r="G128" s="425"/>
      <c r="H128" s="425"/>
      <c r="I128" s="425"/>
      <c r="J128" s="425"/>
      <c r="K128" s="425"/>
      <c r="L128" s="425"/>
      <c r="M128" s="425"/>
      <c r="N128" s="425"/>
      <c r="O128" s="425"/>
      <c r="Q128" s="63"/>
      <c r="R128" s="63"/>
      <c r="S128" s="63"/>
      <c r="T128" s="63"/>
      <c r="U128" s="63"/>
      <c r="V128" s="63"/>
      <c r="W128" s="63"/>
      <c r="X128" s="63"/>
      <c r="Y128" s="63"/>
      <c r="Z128" s="63"/>
    </row>
    <row r="129" spans="1:26" x14ac:dyDescent="0.2">
      <c r="A129" s="426" t="s">
        <v>776</v>
      </c>
      <c r="B129" s="423"/>
      <c r="C129" s="423"/>
      <c r="D129" s="423"/>
      <c r="E129" s="423"/>
      <c r="F129" s="423"/>
      <c r="G129" s="423"/>
      <c r="H129" s="423"/>
      <c r="I129" s="423"/>
      <c r="J129" s="423"/>
      <c r="K129" s="423"/>
      <c r="L129" s="423"/>
      <c r="M129" s="423"/>
      <c r="N129" s="423"/>
      <c r="O129" s="423"/>
      <c r="Q129" s="63"/>
      <c r="R129" s="63"/>
      <c r="S129" s="63"/>
      <c r="T129" s="63"/>
      <c r="U129" s="63"/>
      <c r="V129" s="63"/>
      <c r="W129" s="63"/>
      <c r="X129" s="63"/>
      <c r="Y129" s="63"/>
      <c r="Z129" s="63"/>
    </row>
    <row r="130" spans="1:26" x14ac:dyDescent="0.2">
      <c r="A130" s="400"/>
      <c r="B130" s="400"/>
      <c r="C130" s="400"/>
      <c r="D130" s="400"/>
      <c r="E130" s="400"/>
      <c r="F130" s="400"/>
      <c r="G130" s="400"/>
      <c r="H130" s="400"/>
      <c r="I130" s="400"/>
      <c r="J130" s="400"/>
      <c r="K130" s="400"/>
      <c r="L130" s="400"/>
      <c r="M130" s="400"/>
      <c r="N130" s="400"/>
      <c r="O130" s="400"/>
      <c r="Q130" s="63"/>
      <c r="R130" s="63"/>
      <c r="S130" s="63"/>
      <c r="T130" s="63"/>
      <c r="U130" s="63"/>
      <c r="V130" s="63"/>
      <c r="W130" s="63"/>
      <c r="X130" s="63"/>
      <c r="Y130" s="63"/>
      <c r="Z130" s="63"/>
    </row>
    <row r="131" spans="1:26" x14ac:dyDescent="0.2">
      <c r="A131" s="427" t="s">
        <v>555</v>
      </c>
      <c r="B131" s="427"/>
      <c r="C131" s="427"/>
      <c r="D131" s="427"/>
      <c r="E131" s="427"/>
      <c r="F131" s="427"/>
      <c r="G131" s="427"/>
      <c r="H131" s="427"/>
      <c r="I131" s="427"/>
      <c r="J131" s="427"/>
      <c r="K131" s="427"/>
      <c r="L131" s="427"/>
      <c r="M131" s="427"/>
      <c r="N131" s="427"/>
      <c r="O131" s="427"/>
      <c r="Q131" s="63"/>
      <c r="R131" s="63"/>
      <c r="S131" s="63"/>
      <c r="T131" s="63"/>
      <c r="U131" s="63"/>
      <c r="V131" s="63"/>
      <c r="W131" s="63"/>
      <c r="X131" s="63"/>
      <c r="Y131" s="63"/>
      <c r="Z131" s="63"/>
    </row>
    <row r="132" spans="1:26" x14ac:dyDescent="0.2">
      <c r="A132" s="28"/>
      <c r="B132" s="28"/>
      <c r="C132" s="28"/>
      <c r="D132" s="28"/>
      <c r="E132" s="28"/>
      <c r="F132" s="28"/>
      <c r="G132" s="28"/>
      <c r="H132" s="28"/>
      <c r="I132" s="28"/>
      <c r="J132" s="28"/>
      <c r="K132" s="28"/>
      <c r="L132" s="28"/>
      <c r="M132" s="28"/>
      <c r="N132" s="28"/>
      <c r="O132" s="28"/>
      <c r="P132" s="63"/>
      <c r="Q132" s="63"/>
      <c r="R132" s="63"/>
      <c r="S132" s="63"/>
      <c r="T132" s="63"/>
      <c r="U132" s="63"/>
      <c r="V132" s="63"/>
      <c r="W132" s="63"/>
      <c r="X132" s="63"/>
      <c r="Y132" s="63"/>
      <c r="Z132" s="63"/>
    </row>
  </sheetData>
  <sheetProtection algorithmName="SHA-512" hashValue="ATldYP7byOmkb1zVu49BCpVci0yt1Ee6Fwxs4AgjUv0b2BQbHmDTvjHVFoP8L4tJhBhJzUdymXRu2rYjtursug==" saltValue="FrslgaTEA3gMYtUaan7Mkw==" spinCount="100000" sheet="1" selectLockedCells="1"/>
  <mergeCells count="122">
    <mergeCell ref="A121:O121"/>
    <mergeCell ref="B122:O122"/>
    <mergeCell ref="B123:O123"/>
    <mergeCell ref="A126:O127"/>
    <mergeCell ref="A128:O128"/>
    <mergeCell ref="A129:O130"/>
    <mergeCell ref="A131:O131"/>
    <mergeCell ref="AB22:AE25"/>
    <mergeCell ref="AB62:AB63"/>
    <mergeCell ref="AC62:AC63"/>
    <mergeCell ref="AD62:AD63"/>
    <mergeCell ref="AE62:AE63"/>
    <mergeCell ref="B125:O125"/>
    <mergeCell ref="C119:O119"/>
    <mergeCell ref="C120:O120"/>
    <mergeCell ref="B124:O124"/>
    <mergeCell ref="B115:O115"/>
    <mergeCell ref="R116:Y116"/>
    <mergeCell ref="C118:O118"/>
    <mergeCell ref="A104:O105"/>
    <mergeCell ref="A106:O107"/>
    <mergeCell ref="A108:O109"/>
    <mergeCell ref="A110:O111"/>
    <mergeCell ref="A102:O103"/>
    <mergeCell ref="AF62:AF63"/>
    <mergeCell ref="AG62:AG63"/>
    <mergeCell ref="Q90:Q115"/>
    <mergeCell ref="R94:Z99"/>
    <mergeCell ref="R103:T103"/>
    <mergeCell ref="U103:V103"/>
    <mergeCell ref="W103:Y103"/>
    <mergeCell ref="R114:W114"/>
    <mergeCell ref="R115:Z115"/>
    <mergeCell ref="R111:W111"/>
    <mergeCell ref="R112:W112"/>
    <mergeCell ref="R113:W113"/>
    <mergeCell ref="R110:W110"/>
    <mergeCell ref="U102:V102"/>
    <mergeCell ref="W102:Y102"/>
    <mergeCell ref="R105:W105"/>
    <mergeCell ref="R106:W106"/>
    <mergeCell ref="S85:W85"/>
    <mergeCell ref="A112:O112"/>
    <mergeCell ref="B113:O113"/>
    <mergeCell ref="B114:O114"/>
    <mergeCell ref="C116:O116"/>
    <mergeCell ref="C117:O117"/>
    <mergeCell ref="R117:Y117"/>
    <mergeCell ref="A100:L101"/>
    <mergeCell ref="R107:W107"/>
    <mergeCell ref="R108:W108"/>
    <mergeCell ref="R109:W109"/>
    <mergeCell ref="A98:L99"/>
    <mergeCell ref="M98:O98"/>
    <mergeCell ref="M99:O99"/>
    <mergeCell ref="R92:W92"/>
    <mergeCell ref="M101:O101"/>
    <mergeCell ref="R101:T101"/>
    <mergeCell ref="U101:V101"/>
    <mergeCell ref="W101:Y101"/>
    <mergeCell ref="R102:T102"/>
    <mergeCell ref="A97:O97"/>
    <mergeCell ref="A93:E93"/>
    <mergeCell ref="F93:O93"/>
    <mergeCell ref="R93:Z93"/>
    <mergeCell ref="A94:E94"/>
    <mergeCell ref="F94:O94"/>
    <mergeCell ref="A95:E95"/>
    <mergeCell ref="F95:O95"/>
    <mergeCell ref="A96:E96"/>
    <mergeCell ref="F96:O96"/>
    <mergeCell ref="M100:O100"/>
    <mergeCell ref="A90:E90"/>
    <mergeCell ref="F90:O90"/>
    <mergeCell ref="R90:Z90"/>
    <mergeCell ref="A91:E91"/>
    <mergeCell ref="F91:O91"/>
    <mergeCell ref="R91:W91"/>
    <mergeCell ref="X91:Z91"/>
    <mergeCell ref="A92:E92"/>
    <mergeCell ref="F92:O92"/>
    <mergeCell ref="X92:Z92"/>
    <mergeCell ref="A88:E88"/>
    <mergeCell ref="F88:O88"/>
    <mergeCell ref="R88:T88"/>
    <mergeCell ref="U88:Z88"/>
    <mergeCell ref="A89:E89"/>
    <mergeCell ref="F89:O89"/>
    <mergeCell ref="R89:T89"/>
    <mergeCell ref="U89:Z89"/>
    <mergeCell ref="A86:E86"/>
    <mergeCell ref="F86:O86"/>
    <mergeCell ref="R86:V86"/>
    <mergeCell ref="W86:X86"/>
    <mergeCell ref="Y86:Z86"/>
    <mergeCell ref="A87:E87"/>
    <mergeCell ref="F87:O87"/>
    <mergeCell ref="R87:Z87"/>
    <mergeCell ref="A84:O84"/>
    <mergeCell ref="Q84:Q87"/>
    <mergeCell ref="R84:S84"/>
    <mergeCell ref="T84:W84"/>
    <mergeCell ref="A85:E85"/>
    <mergeCell ref="A1:Z1"/>
    <mergeCell ref="A2:Z36"/>
    <mergeCell ref="A37:Z37"/>
    <mergeCell ref="A38:Z38"/>
    <mergeCell ref="A39:Z40"/>
    <mergeCell ref="K62:S64"/>
    <mergeCell ref="A66:Z80"/>
    <mergeCell ref="A81:Z81"/>
    <mergeCell ref="A82:I82"/>
    <mergeCell ref="K82:R82"/>
    <mergeCell ref="S82:T83"/>
    <mergeCell ref="U82:V82"/>
    <mergeCell ref="W82:X82"/>
    <mergeCell ref="Y82:Z82"/>
    <mergeCell ref="A83:J83"/>
    <mergeCell ref="K83:R83"/>
    <mergeCell ref="U83:V83"/>
    <mergeCell ref="X83:Z83"/>
    <mergeCell ref="F85:O85"/>
  </mergeCells>
  <dataValidations count="6">
    <dataValidation type="list" allowBlank="1" showInputMessage="1" showErrorMessage="1" sqref="Z84" xr:uid="{E92E24A1-DF58-45D2-A8BB-7210FC9341E2}">
      <formula1>"yes,no,unknown"</formula1>
    </dataValidation>
    <dataValidation type="list" allowBlank="1" showInputMessage="1" showErrorMessage="1" sqref="U83:V83" xr:uid="{17661CC6-3F4E-481C-8086-F7A2C7FA8C2C}">
      <formula1>"Lake,LaPorte, Porter, various"</formula1>
    </dataValidation>
    <dataValidation type="list" allowBlank="1" showInputMessage="1" showErrorMessage="1" sqref="X91:Z91" xr:uid="{4128A09A-CAF7-4F90-A8CA-9A9AD0E0BB92}">
      <formula1>"STBG,CMAQ,HSIP,TA,CRP,PROTECT,Unknown"</formula1>
    </dataValidation>
    <dataValidation type="whole" allowBlank="1" showInputMessage="1" showErrorMessage="1" sqref="X105:X114" xr:uid="{5ADE0230-E701-4A2E-9CFE-81BBDB30BFA9}">
      <formula1>0</formula1>
      <formula2>100</formula2>
    </dataValidation>
    <dataValidation type="textLength" operator="lessThan" allowBlank="1" showInputMessage="1" showErrorMessage="1" sqref="R94:Z99" xr:uid="{68770546-E8F2-48DB-A06D-6BC7CFAE6922}">
      <formula1>500</formula1>
    </dataValidation>
    <dataValidation type="list" allowBlank="1" showInputMessage="1" showErrorMessage="1" sqref="Z116:Z117" xr:uid="{DE36BDB9-CEED-4F49-AB25-056B189F6A51}">
      <formula1>"Yes,No"</formula1>
    </dataValidation>
  </dataValidations>
  <hyperlinks>
    <hyperlink ref="A128" r:id="rId1" display="https://docs.google.com/forms/d/1EeQuz88vYpnOxCWk2SgOgaLEyPDAH75pEonYKJLUKD8/edit" xr:uid="{0CA74C5C-2D62-42F3-A364-30B14CB55B34}"/>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O106"/>
  <sheetViews>
    <sheetView showGridLines="0" showRowColHeaders="0" tabSelected="1" zoomScale="90" zoomScaleNormal="90" zoomScaleSheetLayoutView="85" workbookViewId="0">
      <selection activeCell="AD104" sqref="AD104"/>
    </sheetView>
  </sheetViews>
  <sheetFormatPr defaultColWidth="10.6640625" defaultRowHeight="15.75" x14ac:dyDescent="0.2"/>
  <cols>
    <col min="1" max="1" width="8.77734375" style="90" customWidth="1"/>
    <col min="2" max="2" width="4.21875" style="1" customWidth="1"/>
    <col min="3" max="25" width="5.6640625" style="1" customWidth="1"/>
    <col min="26" max="26" width="5.77734375" style="1" customWidth="1"/>
    <col min="27" max="16384" width="10.6640625" style="1"/>
  </cols>
  <sheetData>
    <row r="1" spans="1:41" ht="23.65" customHeight="1" x14ac:dyDescent="0.2">
      <c r="A1" s="439" t="s">
        <v>729</v>
      </c>
      <c r="B1" s="440"/>
      <c r="C1" s="440"/>
      <c r="D1" s="440"/>
      <c r="E1" s="440"/>
      <c r="F1" s="440"/>
      <c r="G1" s="440"/>
      <c r="H1" s="440"/>
      <c r="I1" s="440"/>
      <c r="J1" s="440"/>
      <c r="K1" s="440"/>
      <c r="L1" s="440"/>
      <c r="M1" s="440"/>
      <c r="N1" s="440"/>
      <c r="O1" s="440"/>
      <c r="P1" s="440"/>
      <c r="Q1" s="440"/>
      <c r="R1" s="440"/>
      <c r="S1" s="440"/>
      <c r="T1" s="440"/>
      <c r="U1" s="440"/>
      <c r="V1" s="440"/>
      <c r="W1" s="440"/>
      <c r="X1" s="440"/>
      <c r="Y1" s="440"/>
      <c r="Z1" s="440"/>
    </row>
    <row r="2" spans="1:41" ht="15.75" customHeight="1" x14ac:dyDescent="0.2">
      <c r="A2" s="441" t="s">
        <v>716</v>
      </c>
      <c r="B2" s="441"/>
      <c r="C2" s="441"/>
      <c r="D2" s="441"/>
      <c r="E2" s="441"/>
      <c r="F2" s="441"/>
      <c r="G2" s="441"/>
      <c r="H2" s="441"/>
      <c r="I2" s="441"/>
      <c r="J2" s="441"/>
      <c r="K2" s="441"/>
      <c r="L2" s="441"/>
      <c r="M2" s="441"/>
      <c r="N2" s="441"/>
      <c r="O2" s="441"/>
      <c r="P2" s="441"/>
      <c r="Q2" s="441"/>
      <c r="R2" s="441"/>
      <c r="S2" s="441"/>
      <c r="T2" s="441"/>
      <c r="U2" s="441"/>
      <c r="V2" s="441"/>
      <c r="W2" s="441"/>
      <c r="X2" s="441"/>
      <c r="Y2" s="441"/>
      <c r="Z2" s="441"/>
    </row>
    <row r="3" spans="1:41" ht="15.75" customHeight="1" x14ac:dyDescent="0.2">
      <c r="A3" s="1173" t="s">
        <v>777</v>
      </c>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row>
    <row r="4" spans="1:41" ht="15.75" customHeight="1" x14ac:dyDescent="0.2">
      <c r="A4" s="1174"/>
      <c r="B4" s="1174"/>
      <c r="C4" s="1174"/>
      <c r="D4" s="1174"/>
      <c r="E4" s="1174"/>
      <c r="F4" s="1174"/>
      <c r="G4" s="1174"/>
      <c r="H4" s="1174"/>
      <c r="I4" s="1174"/>
      <c r="J4" s="1174"/>
      <c r="K4" s="1174"/>
      <c r="L4" s="1174"/>
      <c r="M4" s="1174"/>
      <c r="N4" s="1174"/>
      <c r="O4" s="1174"/>
      <c r="P4" s="1174"/>
      <c r="Q4" s="1174"/>
      <c r="R4" s="1174"/>
      <c r="S4" s="1174"/>
      <c r="T4" s="1174"/>
      <c r="U4" s="1174"/>
      <c r="V4" s="1174"/>
      <c r="W4" s="1174"/>
      <c r="X4" s="1174"/>
      <c r="Y4" s="1174"/>
      <c r="Z4" s="1174"/>
    </row>
    <row r="5" spans="1:41" ht="15.75" customHeight="1" x14ac:dyDescent="0.2">
      <c r="A5" s="436" t="s">
        <v>2</v>
      </c>
      <c r="B5" s="1175" t="s">
        <v>87</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row>
    <row r="6" spans="1:41" ht="15.75" customHeight="1" x14ac:dyDescent="0.2">
      <c r="A6" s="436"/>
      <c r="B6" s="1175"/>
      <c r="C6" s="1175"/>
      <c r="D6" s="1175"/>
      <c r="E6" s="1175"/>
      <c r="F6" s="1175"/>
      <c r="G6" s="1175"/>
      <c r="H6" s="1175"/>
      <c r="I6" s="1175"/>
      <c r="J6" s="1175"/>
      <c r="K6" s="1175"/>
      <c r="L6" s="1175"/>
      <c r="M6" s="1175"/>
      <c r="N6" s="1175"/>
      <c r="O6" s="1175"/>
      <c r="P6" s="1175"/>
      <c r="Q6" s="1175"/>
      <c r="R6" s="1175"/>
      <c r="S6" s="1175"/>
      <c r="T6" s="1175"/>
      <c r="U6" s="1175"/>
      <c r="V6" s="1175"/>
      <c r="W6" s="1175"/>
      <c r="X6" s="1175"/>
      <c r="Y6" s="1175"/>
      <c r="Z6" s="1175"/>
    </row>
    <row r="7" spans="1:41" ht="15.75" customHeight="1" x14ac:dyDescent="0.2">
      <c r="A7" s="436" t="s">
        <v>3</v>
      </c>
      <c r="B7" s="1175" t="s">
        <v>778</v>
      </c>
      <c r="C7" s="1175"/>
      <c r="D7" s="1175"/>
      <c r="E7" s="1175"/>
      <c r="F7" s="1175"/>
      <c r="G7" s="1175"/>
      <c r="H7" s="1175"/>
      <c r="I7" s="1175"/>
      <c r="J7" s="1175"/>
      <c r="K7" s="1175"/>
      <c r="L7" s="1175"/>
      <c r="M7" s="1175"/>
      <c r="N7" s="1175"/>
      <c r="O7" s="1175"/>
      <c r="P7" s="1175"/>
      <c r="Q7" s="1175"/>
      <c r="R7" s="1175"/>
      <c r="S7" s="1175"/>
      <c r="T7" s="1175"/>
      <c r="U7" s="1175"/>
      <c r="V7" s="1175"/>
      <c r="W7" s="1175"/>
      <c r="X7" s="1175"/>
      <c r="Y7" s="1175"/>
      <c r="Z7" s="1175"/>
    </row>
    <row r="8" spans="1:41" ht="15.75" customHeight="1" x14ac:dyDescent="0.2">
      <c r="A8" s="436"/>
      <c r="B8" s="1175"/>
      <c r="C8" s="1175"/>
      <c r="D8" s="1175"/>
      <c r="E8" s="1175"/>
      <c r="F8" s="1175"/>
      <c r="G8" s="1175"/>
      <c r="H8" s="1175"/>
      <c r="I8" s="1175"/>
      <c r="J8" s="1175"/>
      <c r="K8" s="1175"/>
      <c r="L8" s="1175"/>
      <c r="M8" s="1175"/>
      <c r="N8" s="1175"/>
      <c r="O8" s="1175"/>
      <c r="P8" s="1175"/>
      <c r="Q8" s="1175"/>
      <c r="R8" s="1175"/>
      <c r="S8" s="1175"/>
      <c r="T8" s="1175"/>
      <c r="U8" s="1175"/>
      <c r="V8" s="1175"/>
      <c r="W8" s="1175"/>
      <c r="X8" s="1175"/>
      <c r="Y8" s="1175"/>
      <c r="Z8" s="1175"/>
    </row>
    <row r="9" spans="1:41" ht="15.75" customHeight="1" x14ac:dyDescent="0.2">
      <c r="A9" s="436" t="s">
        <v>4</v>
      </c>
      <c r="B9" s="1175" t="s">
        <v>717</v>
      </c>
      <c r="C9" s="1175"/>
      <c r="D9" s="1175"/>
      <c r="E9" s="1175"/>
      <c r="F9" s="1175"/>
      <c r="G9" s="1175"/>
      <c r="H9" s="1175"/>
      <c r="I9" s="1175"/>
      <c r="J9" s="1175"/>
      <c r="K9" s="1175"/>
      <c r="L9" s="1175"/>
      <c r="M9" s="1175"/>
      <c r="N9" s="1175"/>
      <c r="O9" s="1175"/>
      <c r="P9" s="1175"/>
      <c r="Q9" s="1175"/>
      <c r="R9" s="1175"/>
      <c r="S9" s="1175"/>
      <c r="T9" s="1175"/>
      <c r="U9" s="1175"/>
      <c r="V9" s="1175"/>
      <c r="W9" s="1175"/>
      <c r="X9" s="1175"/>
      <c r="Y9" s="1175"/>
      <c r="Z9" s="1175"/>
    </row>
    <row r="10" spans="1:41" ht="15.75" customHeight="1" x14ac:dyDescent="0.2">
      <c r="A10" s="436"/>
      <c r="B10" s="1175"/>
      <c r="C10" s="1175"/>
      <c r="D10" s="1175"/>
      <c r="E10" s="1175"/>
      <c r="F10" s="1175"/>
      <c r="G10" s="1175"/>
      <c r="H10" s="1175"/>
      <c r="I10" s="1175"/>
      <c r="J10" s="1175"/>
      <c r="K10" s="1175"/>
      <c r="L10" s="1175"/>
      <c r="M10" s="1175"/>
      <c r="N10" s="1175"/>
      <c r="O10" s="1175"/>
      <c r="P10" s="1175"/>
      <c r="Q10" s="1175"/>
      <c r="R10" s="1175"/>
      <c r="S10" s="1175"/>
      <c r="T10" s="1175"/>
      <c r="U10" s="1175"/>
      <c r="V10" s="1175"/>
      <c r="W10" s="1175"/>
      <c r="X10" s="1175"/>
      <c r="Y10" s="1175"/>
      <c r="Z10" s="1175"/>
    </row>
    <row r="11" spans="1:41" ht="15.75" customHeight="1" x14ac:dyDescent="0.2">
      <c r="A11" s="436"/>
      <c r="B11" s="1175"/>
      <c r="C11" s="1175"/>
      <c r="D11" s="1175"/>
      <c r="E11" s="1175"/>
      <c r="F11" s="1175"/>
      <c r="G11" s="1175"/>
      <c r="H11" s="1175"/>
      <c r="I11" s="1175"/>
      <c r="J11" s="1175"/>
      <c r="K11" s="1175"/>
      <c r="L11" s="1175"/>
      <c r="M11" s="1175"/>
      <c r="N11" s="1175"/>
      <c r="O11" s="1175"/>
      <c r="P11" s="1175"/>
      <c r="Q11" s="1175"/>
      <c r="R11" s="1175"/>
      <c r="S11" s="1175"/>
      <c r="T11" s="1175"/>
      <c r="U11" s="1175"/>
      <c r="V11" s="1175"/>
      <c r="W11" s="1175"/>
      <c r="X11" s="1175"/>
      <c r="Y11" s="1175"/>
      <c r="Z11" s="1175"/>
    </row>
    <row r="12" spans="1:41" ht="15.75" customHeight="1" x14ac:dyDescent="0.2">
      <c r="A12" s="436" t="s">
        <v>5</v>
      </c>
      <c r="B12" s="1176" t="s">
        <v>718</v>
      </c>
      <c r="C12" s="1176"/>
      <c r="D12" s="1176"/>
      <c r="E12" s="1176"/>
      <c r="F12" s="1176"/>
      <c r="G12" s="1176"/>
      <c r="H12" s="1176"/>
      <c r="I12" s="1176"/>
      <c r="J12" s="1176"/>
      <c r="K12" s="1176"/>
      <c r="L12" s="1176"/>
      <c r="M12" s="1176"/>
      <c r="N12" s="1176"/>
      <c r="O12" s="1176"/>
      <c r="P12" s="1176"/>
      <c r="Q12" s="1176"/>
      <c r="R12" s="1176"/>
      <c r="S12" s="1176"/>
      <c r="T12" s="1176"/>
      <c r="U12" s="1176"/>
      <c r="V12" s="1176"/>
      <c r="W12" s="1176"/>
      <c r="X12" s="1176"/>
      <c r="Y12" s="1176"/>
      <c r="Z12" s="1176"/>
    </row>
    <row r="13" spans="1:41" ht="15.75" customHeight="1" x14ac:dyDescent="0.2">
      <c r="A13" s="436"/>
      <c r="B13" s="1176"/>
      <c r="C13" s="1176"/>
      <c r="D13" s="1176"/>
      <c r="E13" s="1176"/>
      <c r="F13" s="1176"/>
      <c r="G13" s="1176"/>
      <c r="H13" s="1176"/>
      <c r="I13" s="1176"/>
      <c r="J13" s="1176"/>
      <c r="K13" s="1176"/>
      <c r="L13" s="1176"/>
      <c r="M13" s="1176"/>
      <c r="N13" s="1176"/>
      <c r="O13" s="1176"/>
      <c r="P13" s="1176"/>
      <c r="Q13" s="1176"/>
      <c r="R13" s="1176"/>
      <c r="S13" s="1176"/>
      <c r="T13" s="1176"/>
      <c r="U13" s="1176"/>
      <c r="V13" s="1176"/>
      <c r="W13" s="1176"/>
      <c r="X13" s="1176"/>
      <c r="Y13" s="1176"/>
      <c r="Z13" s="1176"/>
    </row>
    <row r="14" spans="1:41" ht="15.75" customHeight="1" x14ac:dyDescent="0.2">
      <c r="A14" s="436" t="s">
        <v>6</v>
      </c>
      <c r="B14" s="1177" t="s">
        <v>779</v>
      </c>
      <c r="C14" s="1177"/>
      <c r="D14" s="1177"/>
      <c r="E14" s="1177"/>
      <c r="F14" s="1177"/>
      <c r="G14" s="1177"/>
      <c r="H14" s="1177"/>
      <c r="I14" s="1177"/>
      <c r="J14" s="1177"/>
      <c r="K14" s="1177"/>
      <c r="L14" s="1177"/>
      <c r="M14" s="1177"/>
      <c r="N14" s="1177"/>
      <c r="O14" s="1177"/>
      <c r="P14" s="1177"/>
      <c r="Q14" s="1177"/>
      <c r="R14" s="1177"/>
      <c r="S14" s="1177"/>
      <c r="T14" s="1177"/>
      <c r="U14" s="1177"/>
      <c r="V14" s="1177"/>
      <c r="W14" s="1177"/>
      <c r="X14" s="1177"/>
      <c r="Y14" s="1177"/>
      <c r="Z14" s="1177"/>
    </row>
    <row r="15" spans="1:41" ht="15.75" customHeight="1" x14ac:dyDescent="0.2">
      <c r="A15" s="436"/>
      <c r="B15" s="1177"/>
      <c r="C15" s="1177"/>
      <c r="D15" s="1177"/>
      <c r="E15" s="1177"/>
      <c r="F15" s="1177"/>
      <c r="G15" s="1177"/>
      <c r="H15" s="1177"/>
      <c r="I15" s="1177"/>
      <c r="J15" s="1177"/>
      <c r="K15" s="1177"/>
      <c r="L15" s="1177"/>
      <c r="M15" s="1177"/>
      <c r="N15" s="1177"/>
      <c r="O15" s="1177"/>
      <c r="P15" s="1177"/>
      <c r="Q15" s="1177"/>
      <c r="R15" s="1177"/>
      <c r="S15" s="1177"/>
      <c r="T15" s="1177"/>
      <c r="U15" s="1177"/>
      <c r="V15" s="1177"/>
      <c r="W15" s="1177"/>
      <c r="X15" s="1177"/>
      <c r="Y15" s="1177"/>
      <c r="Z15" s="1177"/>
    </row>
    <row r="16" spans="1:41" ht="15.75" customHeight="1" x14ac:dyDescent="0.3">
      <c r="A16" s="436"/>
      <c r="B16" s="1177"/>
      <c r="C16" s="1177"/>
      <c r="D16" s="1177"/>
      <c r="E16" s="1177"/>
      <c r="F16" s="1177"/>
      <c r="G16" s="1177"/>
      <c r="H16" s="1177"/>
      <c r="I16" s="1177"/>
      <c r="J16" s="1177"/>
      <c r="K16" s="1177"/>
      <c r="L16" s="1177"/>
      <c r="M16" s="1177"/>
      <c r="N16" s="1177"/>
      <c r="O16" s="1177"/>
      <c r="P16" s="1177"/>
      <c r="Q16" s="1177"/>
      <c r="R16" s="1177"/>
      <c r="S16" s="1177"/>
      <c r="T16" s="1177"/>
      <c r="U16" s="1177"/>
      <c r="V16" s="1177"/>
      <c r="W16" s="1177"/>
      <c r="X16" s="1177"/>
      <c r="Y16" s="1177"/>
      <c r="Z16" s="1177"/>
      <c r="AD16" s="88"/>
      <c r="AE16" s="88"/>
      <c r="AF16" s="88"/>
      <c r="AG16" s="88"/>
      <c r="AH16" s="88"/>
      <c r="AI16" s="88"/>
      <c r="AJ16" s="88"/>
      <c r="AK16" s="88"/>
      <c r="AL16" s="88"/>
      <c r="AM16" s="88"/>
      <c r="AN16" s="88"/>
      <c r="AO16" s="88"/>
    </row>
    <row r="17" spans="1:26" ht="15.75" customHeight="1" x14ac:dyDescent="0.2">
      <c r="A17" s="436" t="s">
        <v>7</v>
      </c>
      <c r="B17" s="1178" t="s">
        <v>719</v>
      </c>
      <c r="C17" s="1178"/>
      <c r="D17" s="1178"/>
      <c r="E17" s="1178"/>
      <c r="F17" s="1178"/>
      <c r="G17" s="1178"/>
      <c r="H17" s="1178"/>
      <c r="I17" s="1178"/>
      <c r="J17" s="1178"/>
      <c r="K17" s="1178"/>
      <c r="L17" s="1178"/>
      <c r="M17" s="1178"/>
      <c r="N17" s="1178"/>
      <c r="O17" s="1178"/>
      <c r="P17" s="1178"/>
      <c r="Q17" s="1178"/>
      <c r="R17" s="1178"/>
      <c r="S17" s="1178"/>
      <c r="T17" s="1178"/>
      <c r="U17" s="1178"/>
      <c r="V17" s="1178"/>
      <c r="W17" s="1178"/>
      <c r="X17" s="1178"/>
      <c r="Y17" s="1178"/>
      <c r="Z17" s="1178"/>
    </row>
    <row r="18" spans="1:26" s="208" customFormat="1" ht="15.75" customHeight="1" x14ac:dyDescent="0.2">
      <c r="A18" s="436"/>
      <c r="B18" s="1178"/>
      <c r="C18" s="1178"/>
      <c r="D18" s="1178"/>
      <c r="E18" s="1178"/>
      <c r="F18" s="1178"/>
      <c r="G18" s="1178"/>
      <c r="H18" s="1178"/>
      <c r="I18" s="1178"/>
      <c r="J18" s="1178"/>
      <c r="K18" s="1178"/>
      <c r="L18" s="1178"/>
      <c r="M18" s="1178"/>
      <c r="N18" s="1178"/>
      <c r="O18" s="1178"/>
      <c r="P18" s="1178"/>
      <c r="Q18" s="1178"/>
      <c r="R18" s="1178"/>
      <c r="S18" s="1178"/>
      <c r="T18" s="1178"/>
      <c r="U18" s="1178"/>
      <c r="V18" s="1178"/>
      <c r="W18" s="1178"/>
      <c r="X18" s="1178"/>
      <c r="Y18" s="1178"/>
      <c r="Z18" s="1178"/>
    </row>
    <row r="19" spans="1:26" s="208" customFormat="1" ht="15.75" customHeight="1" x14ac:dyDescent="0.2">
      <c r="A19" s="436"/>
      <c r="B19" s="1178"/>
      <c r="C19" s="1178"/>
      <c r="D19" s="1178"/>
      <c r="E19" s="1178"/>
      <c r="F19" s="1178"/>
      <c r="G19" s="1178"/>
      <c r="H19" s="1178"/>
      <c r="I19" s="1178"/>
      <c r="J19" s="1178"/>
      <c r="K19" s="1178"/>
      <c r="L19" s="1178"/>
      <c r="M19" s="1178"/>
      <c r="N19" s="1178"/>
      <c r="O19" s="1178"/>
      <c r="P19" s="1178"/>
      <c r="Q19" s="1178"/>
      <c r="R19" s="1178"/>
      <c r="S19" s="1178"/>
      <c r="T19" s="1178"/>
      <c r="U19" s="1178"/>
      <c r="V19" s="1178"/>
      <c r="W19" s="1178"/>
      <c r="X19" s="1178"/>
      <c r="Y19" s="1178"/>
      <c r="Z19" s="1178"/>
    </row>
    <row r="20" spans="1:26" ht="15.75" customHeight="1" x14ac:dyDescent="0.2">
      <c r="A20" s="436" t="s">
        <v>8</v>
      </c>
      <c r="B20" s="1175" t="s">
        <v>279</v>
      </c>
      <c r="C20" s="1175"/>
      <c r="D20" s="1175"/>
      <c r="E20" s="1175"/>
      <c r="F20" s="1175"/>
      <c r="G20" s="1175"/>
      <c r="H20" s="1175"/>
      <c r="I20" s="1175"/>
      <c r="J20" s="1175"/>
      <c r="K20" s="1175"/>
      <c r="L20" s="1175"/>
      <c r="M20" s="1175"/>
      <c r="N20" s="1175"/>
      <c r="O20" s="1175"/>
      <c r="P20" s="1175"/>
      <c r="Q20" s="1175"/>
      <c r="R20" s="1175"/>
      <c r="S20" s="1175"/>
      <c r="T20" s="1175"/>
      <c r="U20" s="1175"/>
      <c r="V20" s="1175"/>
      <c r="W20" s="1175"/>
      <c r="X20" s="1175"/>
      <c r="Y20" s="1175"/>
      <c r="Z20" s="1175"/>
    </row>
    <row r="21" spans="1:26" ht="15.75" customHeight="1" x14ac:dyDescent="0.2">
      <c r="A21" s="436"/>
      <c r="B21" s="1175"/>
      <c r="C21" s="1175"/>
      <c r="D21" s="1175"/>
      <c r="E21" s="1175"/>
      <c r="F21" s="1175"/>
      <c r="G21" s="1175"/>
      <c r="H21" s="1175"/>
      <c r="I21" s="1175"/>
      <c r="J21" s="1175"/>
      <c r="K21" s="1175"/>
      <c r="L21" s="1175"/>
      <c r="M21" s="1175"/>
      <c r="N21" s="1175"/>
      <c r="O21" s="1175"/>
      <c r="P21" s="1175"/>
      <c r="Q21" s="1175"/>
      <c r="R21" s="1175"/>
      <c r="S21" s="1175"/>
      <c r="T21" s="1175"/>
      <c r="U21" s="1175"/>
      <c r="V21" s="1175"/>
      <c r="W21" s="1175"/>
      <c r="X21" s="1175"/>
      <c r="Y21" s="1175"/>
      <c r="Z21" s="1175"/>
    </row>
    <row r="22" spans="1:26" ht="15.75" customHeight="1" x14ac:dyDescent="0.2">
      <c r="A22" s="436" t="s">
        <v>9</v>
      </c>
      <c r="B22" s="1179" t="s">
        <v>780</v>
      </c>
      <c r="C22" s="1179"/>
      <c r="D22" s="1179"/>
      <c r="E22" s="1179"/>
      <c r="F22" s="1179"/>
      <c r="G22" s="1179"/>
      <c r="H22" s="1179"/>
      <c r="I22" s="1179"/>
      <c r="J22" s="1179"/>
      <c r="K22" s="1179"/>
      <c r="L22" s="1179"/>
      <c r="M22" s="1179"/>
      <c r="N22" s="1179"/>
      <c r="O22" s="1179"/>
      <c r="P22" s="1179"/>
      <c r="Q22" s="1179"/>
      <c r="R22" s="1179"/>
      <c r="S22" s="1179"/>
      <c r="T22" s="1179"/>
      <c r="U22" s="1179"/>
      <c r="V22" s="1179"/>
      <c r="W22" s="1179"/>
      <c r="X22" s="1179"/>
      <c r="Y22" s="1179"/>
      <c r="Z22" s="1179"/>
    </row>
    <row r="23" spans="1:26" ht="15.75" customHeight="1" x14ac:dyDescent="0.2">
      <c r="A23" s="436"/>
      <c r="B23" s="1179"/>
      <c r="C23" s="1179"/>
      <c r="D23" s="1179"/>
      <c r="E23" s="1179"/>
      <c r="F23" s="1179"/>
      <c r="G23" s="1179"/>
      <c r="H23" s="1179"/>
      <c r="I23" s="1179"/>
      <c r="J23" s="1179"/>
      <c r="K23" s="1179"/>
      <c r="L23" s="1179"/>
      <c r="M23" s="1179"/>
      <c r="N23" s="1179"/>
      <c r="O23" s="1179"/>
      <c r="P23" s="1179"/>
      <c r="Q23" s="1179"/>
      <c r="R23" s="1179"/>
      <c r="S23" s="1179"/>
      <c r="T23" s="1179"/>
      <c r="U23" s="1179"/>
      <c r="V23" s="1179"/>
      <c r="W23" s="1179"/>
      <c r="X23" s="1179"/>
      <c r="Y23" s="1179"/>
      <c r="Z23" s="1179"/>
    </row>
    <row r="24" spans="1:26" ht="15.75" customHeight="1" x14ac:dyDescent="0.2">
      <c r="A24" s="436" t="s">
        <v>10</v>
      </c>
      <c r="B24" s="1175" t="s">
        <v>781</v>
      </c>
      <c r="C24" s="1175"/>
      <c r="D24" s="1175"/>
      <c r="E24" s="1175"/>
      <c r="F24" s="1175"/>
      <c r="G24" s="1175"/>
      <c r="H24" s="1175"/>
      <c r="I24" s="1175"/>
      <c r="J24" s="1175"/>
      <c r="K24" s="1175"/>
      <c r="L24" s="1175"/>
      <c r="M24" s="1175"/>
      <c r="N24" s="1175"/>
      <c r="O24" s="1175"/>
      <c r="P24" s="1175"/>
      <c r="Q24" s="1175"/>
      <c r="R24" s="1175"/>
      <c r="S24" s="1175"/>
      <c r="T24" s="1175"/>
      <c r="U24" s="1175"/>
      <c r="V24" s="1175"/>
      <c r="W24" s="1175"/>
      <c r="X24" s="1175"/>
      <c r="Y24" s="1175"/>
      <c r="Z24" s="1175"/>
    </row>
    <row r="25" spans="1:26" ht="15.75" customHeight="1" x14ac:dyDescent="0.2">
      <c r="A25" s="436"/>
      <c r="B25" s="1175"/>
      <c r="C25" s="1175"/>
      <c r="D25" s="1175"/>
      <c r="E25" s="1175"/>
      <c r="F25" s="1175"/>
      <c r="G25" s="1175"/>
      <c r="H25" s="1175"/>
      <c r="I25" s="1175"/>
      <c r="J25" s="1175"/>
      <c r="K25" s="1175"/>
      <c r="L25" s="1175"/>
      <c r="M25" s="1175"/>
      <c r="N25" s="1175"/>
      <c r="O25" s="1175"/>
      <c r="P25" s="1175"/>
      <c r="Q25" s="1175"/>
      <c r="R25" s="1175"/>
      <c r="S25" s="1175"/>
      <c r="T25" s="1175"/>
      <c r="U25" s="1175"/>
      <c r="V25" s="1175"/>
      <c r="W25" s="1175"/>
      <c r="X25" s="1175"/>
      <c r="Y25" s="1175"/>
      <c r="Z25" s="1175"/>
    </row>
    <row r="26" spans="1:26" ht="15.75" customHeight="1" x14ac:dyDescent="0.2">
      <c r="A26" s="436"/>
      <c r="B26" s="1175"/>
      <c r="C26" s="1175"/>
      <c r="D26" s="1175"/>
      <c r="E26" s="1175"/>
      <c r="F26" s="1175"/>
      <c r="G26" s="1175"/>
      <c r="H26" s="1175"/>
      <c r="I26" s="1175"/>
      <c r="J26" s="1175"/>
      <c r="K26" s="1175"/>
      <c r="L26" s="1175"/>
      <c r="M26" s="1175"/>
      <c r="N26" s="1175"/>
      <c r="O26" s="1175"/>
      <c r="P26" s="1175"/>
      <c r="Q26" s="1175"/>
      <c r="R26" s="1175"/>
      <c r="S26" s="1175"/>
      <c r="T26" s="1175"/>
      <c r="U26" s="1175"/>
      <c r="V26" s="1175"/>
      <c r="W26" s="1175"/>
      <c r="X26" s="1175"/>
      <c r="Y26" s="1175"/>
      <c r="Z26" s="1175"/>
    </row>
    <row r="27" spans="1:26" ht="15.75" customHeight="1" x14ac:dyDescent="0.2">
      <c r="A27" s="436"/>
      <c r="B27" s="1175"/>
      <c r="C27" s="1175"/>
      <c r="D27" s="1175"/>
      <c r="E27" s="1175"/>
      <c r="F27" s="1175"/>
      <c r="G27" s="1175"/>
      <c r="H27" s="1175"/>
      <c r="I27" s="1175"/>
      <c r="J27" s="1175"/>
      <c r="K27" s="1175"/>
      <c r="L27" s="1175"/>
      <c r="M27" s="1175"/>
      <c r="N27" s="1175"/>
      <c r="O27" s="1175"/>
      <c r="P27" s="1175"/>
      <c r="Q27" s="1175"/>
      <c r="R27" s="1175"/>
      <c r="S27" s="1175"/>
      <c r="T27" s="1175"/>
      <c r="U27" s="1175"/>
      <c r="V27" s="1175"/>
      <c r="W27" s="1175"/>
      <c r="X27" s="1175"/>
      <c r="Y27" s="1175"/>
      <c r="Z27" s="1175"/>
    </row>
    <row r="28" spans="1:26" ht="15.75" customHeight="1" x14ac:dyDescent="0.2">
      <c r="A28" s="436"/>
      <c r="B28" s="1175"/>
      <c r="C28" s="1175"/>
      <c r="D28" s="1175"/>
      <c r="E28" s="1175"/>
      <c r="F28" s="1175"/>
      <c r="G28" s="1175"/>
      <c r="H28" s="1175"/>
      <c r="I28" s="1175"/>
      <c r="J28" s="1175"/>
      <c r="K28" s="1175"/>
      <c r="L28" s="1175"/>
      <c r="M28" s="1175"/>
      <c r="N28" s="1175"/>
      <c r="O28" s="1175"/>
      <c r="P28" s="1175"/>
      <c r="Q28" s="1175"/>
      <c r="R28" s="1175"/>
      <c r="S28" s="1175"/>
      <c r="T28" s="1175"/>
      <c r="U28" s="1175"/>
      <c r="V28" s="1175"/>
      <c r="W28" s="1175"/>
      <c r="X28" s="1175"/>
      <c r="Y28" s="1175"/>
      <c r="Z28" s="1175"/>
    </row>
    <row r="29" spans="1:26" ht="15.75" customHeight="1" x14ac:dyDescent="0.2">
      <c r="A29" s="436" t="s">
        <v>11</v>
      </c>
      <c r="B29" s="1178" t="s">
        <v>638</v>
      </c>
      <c r="C29" s="1178"/>
      <c r="D29" s="1178"/>
      <c r="E29" s="1178"/>
      <c r="F29" s="1178"/>
      <c r="G29" s="1178"/>
      <c r="H29" s="1178"/>
      <c r="I29" s="1178"/>
      <c r="J29" s="1178"/>
      <c r="K29" s="1178"/>
      <c r="L29" s="1178"/>
      <c r="M29" s="1178"/>
      <c r="N29" s="1178"/>
      <c r="O29" s="1178"/>
      <c r="P29" s="1178"/>
      <c r="Q29" s="1178"/>
      <c r="R29" s="1178"/>
      <c r="S29" s="1178"/>
      <c r="T29" s="1178"/>
      <c r="U29" s="1178"/>
      <c r="V29" s="1178"/>
      <c r="W29" s="1178"/>
      <c r="X29" s="1178"/>
      <c r="Y29" s="1178"/>
      <c r="Z29" s="1178"/>
    </row>
    <row r="30" spans="1:26" ht="15.75" customHeight="1" x14ac:dyDescent="0.2">
      <c r="A30" s="436"/>
      <c r="B30" s="1178"/>
      <c r="C30" s="1178"/>
      <c r="D30" s="1178"/>
      <c r="E30" s="1178"/>
      <c r="F30" s="1178"/>
      <c r="G30" s="1178"/>
      <c r="H30" s="1178"/>
      <c r="I30" s="1178"/>
      <c r="J30" s="1178"/>
      <c r="K30" s="1178"/>
      <c r="L30" s="1178"/>
      <c r="M30" s="1178"/>
      <c r="N30" s="1178"/>
      <c r="O30" s="1178"/>
      <c r="P30" s="1178"/>
      <c r="Q30" s="1178"/>
      <c r="R30" s="1178"/>
      <c r="S30" s="1178"/>
      <c r="T30" s="1178"/>
      <c r="U30" s="1178"/>
      <c r="V30" s="1178"/>
      <c r="W30" s="1178"/>
      <c r="X30" s="1178"/>
      <c r="Y30" s="1178"/>
      <c r="Z30" s="1178"/>
    </row>
    <row r="31" spans="1:26" ht="15.75" customHeight="1" x14ac:dyDescent="0.2">
      <c r="A31" s="436"/>
      <c r="B31" s="1178"/>
      <c r="C31" s="1178"/>
      <c r="D31" s="1178"/>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row>
    <row r="32" spans="1:26" ht="15.75" customHeight="1" x14ac:dyDescent="0.2">
      <c r="A32" s="436" t="s">
        <v>12</v>
      </c>
      <c r="B32" s="1175" t="s">
        <v>782</v>
      </c>
      <c r="C32" s="1175"/>
      <c r="D32" s="1175"/>
      <c r="E32" s="1175"/>
      <c r="F32" s="1175"/>
      <c r="G32" s="1175"/>
      <c r="H32" s="1175"/>
      <c r="I32" s="1175"/>
      <c r="J32" s="1175"/>
      <c r="K32" s="1175"/>
      <c r="L32" s="1175"/>
      <c r="M32" s="1175"/>
      <c r="N32" s="1175"/>
      <c r="O32" s="1175"/>
      <c r="P32" s="1175"/>
      <c r="Q32" s="1175"/>
      <c r="R32" s="1175"/>
      <c r="S32" s="1175"/>
      <c r="T32" s="1175"/>
      <c r="U32" s="1175"/>
      <c r="V32" s="1175"/>
      <c r="W32" s="1175"/>
      <c r="X32" s="1175"/>
      <c r="Y32" s="1175"/>
      <c r="Z32" s="1175"/>
    </row>
    <row r="33" spans="1:41" ht="15.75" customHeight="1" x14ac:dyDescent="0.2">
      <c r="A33" s="436"/>
      <c r="B33" s="1175"/>
      <c r="C33" s="1175"/>
      <c r="D33" s="1175"/>
      <c r="E33" s="1175"/>
      <c r="F33" s="1175"/>
      <c r="G33" s="1175"/>
      <c r="H33" s="1175"/>
      <c r="I33" s="1175"/>
      <c r="J33" s="1175"/>
      <c r="K33" s="1175"/>
      <c r="L33" s="1175"/>
      <c r="M33" s="1175"/>
      <c r="N33" s="1175"/>
      <c r="O33" s="1175"/>
      <c r="P33" s="1175"/>
      <c r="Q33" s="1175"/>
      <c r="R33" s="1175"/>
      <c r="S33" s="1175"/>
      <c r="T33" s="1175"/>
      <c r="U33" s="1175"/>
      <c r="V33" s="1175"/>
      <c r="W33" s="1175"/>
      <c r="X33" s="1175"/>
      <c r="Y33" s="1175"/>
      <c r="Z33" s="1175"/>
    </row>
    <row r="34" spans="1:41" ht="15.75" customHeight="1" x14ac:dyDescent="0.2">
      <c r="A34" s="436" t="s">
        <v>13</v>
      </c>
      <c r="B34" s="1175" t="s">
        <v>783</v>
      </c>
      <c r="C34" s="1175"/>
      <c r="D34" s="1175"/>
      <c r="E34" s="1175"/>
      <c r="F34" s="1175"/>
      <c r="G34" s="1175"/>
      <c r="H34" s="1175"/>
      <c r="I34" s="1175"/>
      <c r="J34" s="1175"/>
      <c r="K34" s="1175"/>
      <c r="L34" s="1175"/>
      <c r="M34" s="1175"/>
      <c r="N34" s="1175"/>
      <c r="O34" s="1175"/>
      <c r="P34" s="1175"/>
      <c r="Q34" s="1175"/>
      <c r="R34" s="1175"/>
      <c r="S34" s="1175"/>
      <c r="T34" s="1175"/>
      <c r="U34" s="1175"/>
      <c r="V34" s="1175"/>
      <c r="W34" s="1175"/>
      <c r="X34" s="1175"/>
      <c r="Y34" s="1175"/>
      <c r="Z34" s="1175"/>
    </row>
    <row r="35" spans="1:41" ht="15.75" customHeight="1" x14ac:dyDescent="0.2">
      <c r="A35" s="436"/>
      <c r="B35" s="1175"/>
      <c r="C35" s="1175"/>
      <c r="D35" s="1175"/>
      <c r="E35" s="1175"/>
      <c r="F35" s="1175"/>
      <c r="G35" s="1175"/>
      <c r="H35" s="1175"/>
      <c r="I35" s="1175"/>
      <c r="J35" s="1175"/>
      <c r="K35" s="1175"/>
      <c r="L35" s="1175"/>
      <c r="M35" s="1175"/>
      <c r="N35" s="1175"/>
      <c r="O35" s="1175"/>
      <c r="P35" s="1175"/>
      <c r="Q35" s="1175"/>
      <c r="R35" s="1175"/>
      <c r="S35" s="1175"/>
      <c r="T35" s="1175"/>
      <c r="U35" s="1175"/>
      <c r="V35" s="1175"/>
      <c r="W35" s="1175"/>
      <c r="X35" s="1175"/>
      <c r="Y35" s="1175"/>
      <c r="Z35" s="1175"/>
    </row>
    <row r="36" spans="1:41" ht="15.75" customHeight="1" x14ac:dyDescent="0.2">
      <c r="A36" s="436" t="s">
        <v>720</v>
      </c>
      <c r="B36" s="1176" t="s">
        <v>784</v>
      </c>
      <c r="C36" s="1176"/>
      <c r="D36" s="1176"/>
      <c r="E36" s="1176"/>
      <c r="F36" s="1176"/>
      <c r="G36" s="1176"/>
      <c r="H36" s="1176"/>
      <c r="I36" s="1176"/>
      <c r="J36" s="1176"/>
      <c r="K36" s="1176"/>
      <c r="L36" s="1176"/>
      <c r="M36" s="1176"/>
      <c r="N36" s="1176"/>
      <c r="O36" s="1176"/>
      <c r="P36" s="1176"/>
      <c r="Q36" s="1176"/>
      <c r="R36" s="1176"/>
      <c r="S36" s="1176"/>
      <c r="T36" s="1176"/>
      <c r="U36" s="1176"/>
      <c r="V36" s="1176"/>
      <c r="W36" s="1176"/>
      <c r="X36" s="1176"/>
      <c r="Y36" s="1176"/>
      <c r="Z36" s="1176"/>
    </row>
    <row r="37" spans="1:41" ht="15.75" customHeight="1" x14ac:dyDescent="0.2">
      <c r="A37" s="436"/>
      <c r="B37" s="1176"/>
      <c r="C37" s="1176"/>
      <c r="D37" s="1176"/>
      <c r="E37" s="1176"/>
      <c r="F37" s="1176"/>
      <c r="G37" s="1176"/>
      <c r="H37" s="1176"/>
      <c r="I37" s="1176"/>
      <c r="J37" s="1176"/>
      <c r="K37" s="1176"/>
      <c r="L37" s="1176"/>
      <c r="M37" s="1176"/>
      <c r="N37" s="1176"/>
      <c r="O37" s="1176"/>
      <c r="P37" s="1176"/>
      <c r="Q37" s="1176"/>
      <c r="R37" s="1176"/>
      <c r="S37" s="1176"/>
      <c r="T37" s="1176"/>
      <c r="U37" s="1176"/>
      <c r="V37" s="1176"/>
      <c r="W37" s="1176"/>
      <c r="X37" s="1176"/>
      <c r="Y37" s="1176"/>
      <c r="Z37" s="1176"/>
    </row>
    <row r="38" spans="1:41" ht="15.75" customHeight="1" x14ac:dyDescent="0.2">
      <c r="A38" s="436" t="s">
        <v>721</v>
      </c>
      <c r="B38" s="1176" t="s">
        <v>722</v>
      </c>
      <c r="C38" s="1176"/>
      <c r="D38" s="1176"/>
      <c r="E38" s="1176"/>
      <c r="F38" s="1176"/>
      <c r="G38" s="1176"/>
      <c r="H38" s="1176"/>
      <c r="I38" s="1176"/>
      <c r="J38" s="1176"/>
      <c r="K38" s="1176"/>
      <c r="L38" s="1176"/>
      <c r="M38" s="1176"/>
      <c r="N38" s="1176"/>
      <c r="O38" s="1176"/>
      <c r="P38" s="1176"/>
      <c r="Q38" s="1176"/>
      <c r="R38" s="1176"/>
      <c r="S38" s="1176"/>
      <c r="T38" s="1176"/>
      <c r="U38" s="1176"/>
      <c r="V38" s="1176"/>
      <c r="W38" s="1176"/>
      <c r="X38" s="1176"/>
      <c r="Y38" s="1176"/>
      <c r="Z38" s="1176"/>
    </row>
    <row r="39" spans="1:41" ht="15.75" customHeight="1" x14ac:dyDescent="0.2">
      <c r="A39" s="436"/>
      <c r="B39" s="1176"/>
      <c r="C39" s="1176"/>
      <c r="D39" s="1176"/>
      <c r="E39" s="1176"/>
      <c r="F39" s="1176"/>
      <c r="G39" s="1176"/>
      <c r="H39" s="1176"/>
      <c r="I39" s="1176"/>
      <c r="J39" s="1176"/>
      <c r="K39" s="1176"/>
      <c r="L39" s="1176"/>
      <c r="M39" s="1176"/>
      <c r="N39" s="1176"/>
      <c r="O39" s="1176"/>
      <c r="P39" s="1176"/>
      <c r="Q39" s="1176"/>
      <c r="R39" s="1176"/>
      <c r="S39" s="1176"/>
      <c r="T39" s="1176"/>
      <c r="U39" s="1176"/>
      <c r="V39" s="1176"/>
      <c r="W39" s="1176"/>
      <c r="X39" s="1176"/>
      <c r="Y39" s="1176"/>
      <c r="Z39" s="1176"/>
    </row>
    <row r="40" spans="1:41" ht="15.75" customHeight="1" x14ac:dyDescent="0.2">
      <c r="A40" s="436" t="s">
        <v>723</v>
      </c>
      <c r="B40" s="1180" t="s">
        <v>785</v>
      </c>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0"/>
      <c r="Y40" s="1180"/>
      <c r="Z40" s="1180"/>
    </row>
    <row r="41" spans="1:41" ht="15.75" customHeight="1" x14ac:dyDescent="0.2">
      <c r="A41" s="436"/>
      <c r="B41" s="1180"/>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row>
    <row r="42" spans="1:41" ht="15.75" customHeight="1" x14ac:dyDescent="0.2">
      <c r="A42" s="436"/>
      <c r="B42" s="1180"/>
      <c r="C42" s="1180"/>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row>
    <row r="43" spans="1:41" ht="15.75" customHeight="1" x14ac:dyDescent="0.2">
      <c r="A43" s="436" t="s">
        <v>280</v>
      </c>
      <c r="B43" s="1180" t="s">
        <v>786</v>
      </c>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row>
    <row r="44" spans="1:41" ht="15.75" customHeight="1" x14ac:dyDescent="0.2">
      <c r="A44" s="436"/>
      <c r="B44" s="1180"/>
      <c r="C44" s="1180"/>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row>
    <row r="45" spans="1:41" ht="15.75" customHeight="1" x14ac:dyDescent="0.3">
      <c r="A45" s="1172" t="s">
        <v>281</v>
      </c>
      <c r="B45" s="438" t="s">
        <v>561</v>
      </c>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D45" s="87"/>
      <c r="AE45" s="87"/>
      <c r="AF45" s="87"/>
      <c r="AG45" s="87"/>
      <c r="AH45" s="87"/>
      <c r="AI45" s="87"/>
      <c r="AJ45" s="87"/>
      <c r="AK45" s="87"/>
      <c r="AL45" s="87"/>
      <c r="AM45" s="87"/>
      <c r="AN45" s="87"/>
      <c r="AO45" s="87"/>
    </row>
    <row r="46" spans="1:41" ht="15.75" customHeight="1" x14ac:dyDescent="0.3">
      <c r="A46" s="437"/>
      <c r="B46" s="87" t="s">
        <v>262</v>
      </c>
      <c r="C46" s="401" t="s">
        <v>274</v>
      </c>
      <c r="D46" s="401"/>
      <c r="E46" s="401"/>
      <c r="F46" s="401"/>
      <c r="G46" s="401"/>
      <c r="H46" s="401"/>
      <c r="I46" s="401"/>
      <c r="J46" s="401"/>
      <c r="K46" s="89"/>
      <c r="L46" s="89"/>
      <c r="M46" s="89"/>
      <c r="N46" s="89"/>
      <c r="O46" s="89"/>
      <c r="P46" s="89"/>
      <c r="Q46" s="89"/>
      <c r="R46" s="89"/>
      <c r="S46" s="89"/>
      <c r="T46" s="89"/>
      <c r="U46" s="89"/>
      <c r="V46" s="89"/>
      <c r="W46" s="89"/>
      <c r="X46" s="89"/>
      <c r="Y46" s="89"/>
      <c r="AD46" s="87"/>
      <c r="AE46" s="87"/>
      <c r="AF46" s="87"/>
      <c r="AG46" s="87"/>
      <c r="AH46" s="87"/>
      <c r="AI46" s="87"/>
      <c r="AJ46" s="87"/>
      <c r="AK46" s="87"/>
      <c r="AL46" s="87"/>
      <c r="AM46" s="87"/>
      <c r="AN46" s="87"/>
      <c r="AO46" s="87"/>
    </row>
    <row r="47" spans="1:41" ht="15.75" customHeight="1" x14ac:dyDescent="0.3">
      <c r="A47" s="437"/>
      <c r="B47" s="87" t="s">
        <v>264</v>
      </c>
      <c r="C47" s="401" t="s">
        <v>275</v>
      </c>
      <c r="D47" s="401"/>
      <c r="E47" s="401"/>
      <c r="F47" s="401"/>
      <c r="G47" s="401"/>
      <c r="H47" s="401"/>
      <c r="I47" s="401"/>
      <c r="J47" s="401"/>
      <c r="K47" s="89"/>
      <c r="L47" s="89"/>
      <c r="M47" s="89"/>
      <c r="N47" s="89"/>
      <c r="O47" s="89"/>
      <c r="P47" s="89"/>
      <c r="Q47" s="89"/>
      <c r="R47" s="89"/>
      <c r="S47" s="89"/>
      <c r="T47" s="89"/>
      <c r="U47" s="89"/>
      <c r="V47" s="89"/>
      <c r="W47" s="89"/>
      <c r="X47" s="89"/>
      <c r="Y47" s="89"/>
      <c r="AD47" s="87"/>
      <c r="AE47" s="87"/>
      <c r="AF47" s="87"/>
      <c r="AG47" s="87"/>
      <c r="AH47" s="87"/>
      <c r="AI47" s="87"/>
      <c r="AJ47" s="87"/>
      <c r="AK47" s="87"/>
      <c r="AL47" s="87"/>
      <c r="AM47" s="87"/>
      <c r="AN47" s="87"/>
      <c r="AO47" s="87"/>
    </row>
    <row r="48" spans="1:41" ht="15.75" customHeight="1" x14ac:dyDescent="0.3">
      <c r="A48" s="437"/>
      <c r="B48" s="87" t="s">
        <v>266</v>
      </c>
      <c r="C48" s="401" t="s">
        <v>562</v>
      </c>
      <c r="D48" s="401"/>
      <c r="E48" s="401"/>
      <c r="F48" s="401"/>
      <c r="G48" s="401"/>
      <c r="H48" s="401"/>
      <c r="I48" s="401"/>
      <c r="J48" s="401"/>
      <c r="K48" s="89"/>
      <c r="L48" s="89"/>
      <c r="M48" s="89"/>
      <c r="N48" s="89"/>
      <c r="O48" s="89"/>
      <c r="P48" s="89"/>
      <c r="Q48" s="89"/>
      <c r="R48" s="89"/>
      <c r="S48" s="89"/>
      <c r="T48" s="89"/>
      <c r="U48" s="89"/>
      <c r="V48" s="89"/>
      <c r="W48" s="89"/>
      <c r="X48" s="89"/>
      <c r="Y48" s="89"/>
      <c r="Z48" s="87"/>
      <c r="AA48" s="88"/>
      <c r="AB48" s="88"/>
      <c r="AC48" s="88"/>
      <c r="AD48" s="87"/>
      <c r="AE48" s="87"/>
      <c r="AF48" s="87"/>
      <c r="AG48" s="87"/>
      <c r="AH48" s="87"/>
      <c r="AI48" s="87"/>
      <c r="AJ48" s="87"/>
      <c r="AK48" s="87"/>
      <c r="AL48" s="87"/>
      <c r="AM48" s="87"/>
      <c r="AN48" s="87"/>
      <c r="AO48" s="87"/>
    </row>
    <row r="49" spans="1:41" ht="15.75" customHeight="1" x14ac:dyDescent="0.3">
      <c r="A49" s="437"/>
      <c r="B49" s="87" t="s">
        <v>268</v>
      </c>
      <c r="C49" s="401" t="s">
        <v>276</v>
      </c>
      <c r="D49" s="401"/>
      <c r="E49" s="401"/>
      <c r="F49" s="401"/>
      <c r="G49" s="401"/>
      <c r="H49" s="401"/>
      <c r="I49" s="401"/>
      <c r="J49" s="401"/>
      <c r="K49" s="89"/>
      <c r="L49" s="89"/>
      <c r="M49" s="89"/>
      <c r="N49" s="89"/>
      <c r="O49" s="89"/>
      <c r="P49" s="89"/>
      <c r="Q49" s="89"/>
      <c r="R49" s="89"/>
      <c r="S49" s="89"/>
      <c r="T49" s="89"/>
      <c r="U49" s="89"/>
      <c r="V49" s="89"/>
      <c r="W49" s="89"/>
      <c r="X49" s="89"/>
      <c r="Y49" s="89"/>
      <c r="AD49" s="87"/>
      <c r="AE49" s="87"/>
      <c r="AF49" s="87"/>
      <c r="AG49" s="87"/>
      <c r="AH49" s="87"/>
      <c r="AI49" s="87"/>
      <c r="AJ49" s="87"/>
      <c r="AK49" s="87"/>
      <c r="AL49" s="87"/>
      <c r="AM49" s="87"/>
      <c r="AN49" s="87"/>
      <c r="AO49" s="87"/>
    </row>
    <row r="50" spans="1:41" ht="15.75" customHeight="1" x14ac:dyDescent="0.3">
      <c r="A50" s="435"/>
      <c r="B50" s="430" t="s">
        <v>787</v>
      </c>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D50" s="87"/>
      <c r="AE50" s="87"/>
      <c r="AF50" s="87"/>
      <c r="AG50" s="87"/>
      <c r="AH50" s="87"/>
      <c r="AI50" s="87"/>
      <c r="AJ50" s="87"/>
      <c r="AK50" s="87"/>
      <c r="AL50" s="87"/>
      <c r="AM50" s="87"/>
      <c r="AN50" s="87"/>
      <c r="AO50" s="87"/>
    </row>
    <row r="51" spans="1:41" ht="15.75" customHeight="1" x14ac:dyDescent="0.3">
      <c r="A51" s="434" t="s">
        <v>282</v>
      </c>
      <c r="B51" s="1177" t="s">
        <v>724</v>
      </c>
      <c r="C51" s="1177"/>
      <c r="D51" s="1177"/>
      <c r="E51" s="1177"/>
      <c r="F51" s="1177"/>
      <c r="G51" s="1177"/>
      <c r="H51" s="1177"/>
      <c r="I51" s="1177"/>
      <c r="J51" s="1177"/>
      <c r="K51" s="1177"/>
      <c r="L51" s="1177"/>
      <c r="M51" s="1177"/>
      <c r="N51" s="1177"/>
      <c r="O51" s="1177"/>
      <c r="P51" s="1177"/>
      <c r="Q51" s="1177"/>
      <c r="R51" s="1177"/>
      <c r="S51" s="1177"/>
      <c r="T51" s="1177"/>
      <c r="U51" s="1177"/>
      <c r="V51" s="1177"/>
      <c r="W51" s="1177"/>
      <c r="X51" s="1177"/>
      <c r="Y51" s="1177"/>
      <c r="Z51" s="1177"/>
      <c r="AD51" s="88"/>
      <c r="AE51" s="88"/>
      <c r="AF51" s="88"/>
      <c r="AG51" s="88"/>
      <c r="AH51" s="88"/>
      <c r="AI51" s="88"/>
      <c r="AJ51" s="88"/>
      <c r="AK51" s="88"/>
      <c r="AL51" s="88"/>
      <c r="AM51" s="88"/>
      <c r="AN51" s="88"/>
      <c r="AO51" s="88"/>
    </row>
    <row r="52" spans="1:41" ht="15.75" customHeight="1" x14ac:dyDescent="0.3">
      <c r="A52" s="435"/>
      <c r="B52" s="1177"/>
      <c r="C52" s="1177"/>
      <c r="D52" s="1177"/>
      <c r="E52" s="1177"/>
      <c r="F52" s="1177"/>
      <c r="G52" s="1177"/>
      <c r="H52" s="1177"/>
      <c r="I52" s="1177"/>
      <c r="J52" s="1177"/>
      <c r="K52" s="1177"/>
      <c r="L52" s="1177"/>
      <c r="M52" s="1177"/>
      <c r="N52" s="1177"/>
      <c r="O52" s="1177"/>
      <c r="P52" s="1177"/>
      <c r="Q52" s="1177"/>
      <c r="R52" s="1177"/>
      <c r="S52" s="1177"/>
      <c r="T52" s="1177"/>
      <c r="U52" s="1177"/>
      <c r="V52" s="1177"/>
      <c r="W52" s="1177"/>
      <c r="X52" s="1177"/>
      <c r="Y52" s="1177"/>
      <c r="Z52" s="1177"/>
      <c r="AD52" s="88"/>
      <c r="AE52" s="88"/>
      <c r="AF52" s="88"/>
      <c r="AG52" s="88"/>
      <c r="AH52" s="88"/>
      <c r="AI52" s="88"/>
      <c r="AJ52" s="88"/>
      <c r="AK52" s="88"/>
      <c r="AL52" s="88"/>
      <c r="AM52" s="88"/>
      <c r="AN52" s="88"/>
      <c r="AO52" s="88"/>
    </row>
    <row r="53" spans="1:41" ht="15.75" customHeight="1" x14ac:dyDescent="0.3">
      <c r="A53" s="434" t="s">
        <v>563</v>
      </c>
      <c r="B53" s="1181" t="s">
        <v>788</v>
      </c>
      <c r="C53" s="1181"/>
      <c r="D53" s="1181"/>
      <c r="E53" s="1181"/>
      <c r="F53" s="1181"/>
      <c r="G53" s="1181"/>
      <c r="H53" s="1181"/>
      <c r="I53" s="1181"/>
      <c r="J53" s="1181"/>
      <c r="K53" s="1181"/>
      <c r="L53" s="1181"/>
      <c r="M53" s="1181"/>
      <c r="N53" s="1181"/>
      <c r="O53" s="1181"/>
      <c r="P53" s="1181"/>
      <c r="Q53" s="1181"/>
      <c r="R53" s="1181"/>
      <c r="S53" s="1181"/>
      <c r="T53" s="1181"/>
      <c r="U53" s="1181"/>
      <c r="V53" s="1181"/>
      <c r="W53" s="1181"/>
      <c r="X53" s="1181"/>
      <c r="Y53" s="1181"/>
      <c r="Z53" s="1181"/>
      <c r="AF53" s="88"/>
      <c r="AG53" s="88"/>
      <c r="AH53" s="88"/>
      <c r="AI53" s="88"/>
      <c r="AJ53" s="88"/>
      <c r="AK53" s="88"/>
      <c r="AL53" s="88"/>
      <c r="AM53" s="88"/>
      <c r="AN53" s="88"/>
      <c r="AO53" s="88"/>
    </row>
    <row r="54" spans="1:41" ht="15.75" customHeight="1" x14ac:dyDescent="0.2">
      <c r="A54" s="435"/>
      <c r="B54" s="1181"/>
      <c r="C54" s="1181"/>
      <c r="D54" s="1181"/>
      <c r="E54" s="1181"/>
      <c r="F54" s="1181"/>
      <c r="G54" s="1181"/>
      <c r="H54" s="1181"/>
      <c r="I54" s="1181"/>
      <c r="J54" s="1181"/>
      <c r="K54" s="1181"/>
      <c r="L54" s="1181"/>
      <c r="M54" s="1181"/>
      <c r="N54" s="1181"/>
      <c r="O54" s="1181"/>
      <c r="P54" s="1181"/>
      <c r="Q54" s="1181"/>
      <c r="R54" s="1181"/>
      <c r="S54" s="1181"/>
      <c r="T54" s="1181"/>
      <c r="U54" s="1181"/>
      <c r="V54" s="1181"/>
      <c r="W54" s="1181"/>
      <c r="X54" s="1181"/>
      <c r="Y54" s="1181"/>
      <c r="Z54" s="1181"/>
    </row>
    <row r="55" spans="1:41" ht="15.75" customHeight="1" x14ac:dyDescent="0.2">
      <c r="A55" s="436" t="s">
        <v>560</v>
      </c>
      <c r="B55" s="1181" t="s">
        <v>789</v>
      </c>
      <c r="C55" s="1181"/>
      <c r="D55" s="1181"/>
      <c r="E55" s="1181"/>
      <c r="F55" s="1181"/>
      <c r="G55" s="1181"/>
      <c r="H55" s="1181"/>
      <c r="I55" s="1181"/>
      <c r="J55" s="1181"/>
      <c r="K55" s="1181"/>
      <c r="L55" s="1181"/>
      <c r="M55" s="1181"/>
      <c r="N55" s="1181"/>
      <c r="O55" s="1181"/>
      <c r="P55" s="1181"/>
      <c r="Q55" s="1181"/>
      <c r="R55" s="1181"/>
      <c r="S55" s="1181"/>
      <c r="T55" s="1181"/>
      <c r="U55" s="1181"/>
      <c r="V55" s="1181"/>
      <c r="W55" s="1181"/>
      <c r="X55" s="1181"/>
      <c r="Y55" s="1181"/>
      <c r="Z55" s="1181"/>
    </row>
    <row r="56" spans="1:41" ht="15.75" customHeight="1" x14ac:dyDescent="0.2">
      <c r="A56" s="436"/>
      <c r="B56" s="1181"/>
      <c r="C56" s="1181"/>
      <c r="D56" s="1181"/>
      <c r="E56" s="1181"/>
      <c r="F56" s="1181"/>
      <c r="G56" s="1181"/>
      <c r="H56" s="1181"/>
      <c r="I56" s="1181"/>
      <c r="J56" s="1181"/>
      <c r="K56" s="1181"/>
      <c r="L56" s="1181"/>
      <c r="M56" s="1181"/>
      <c r="N56" s="1181"/>
      <c r="O56" s="1181"/>
      <c r="P56" s="1181"/>
      <c r="Q56" s="1181"/>
      <c r="R56" s="1181"/>
      <c r="S56" s="1181"/>
      <c r="T56" s="1181"/>
      <c r="U56" s="1181"/>
      <c r="V56" s="1181"/>
      <c r="W56" s="1181"/>
      <c r="X56" s="1181"/>
      <c r="Y56" s="1181"/>
      <c r="Z56" s="1181"/>
    </row>
    <row r="57" spans="1:41" ht="15.75" customHeight="1" x14ac:dyDescent="0.2">
      <c r="A57" s="436"/>
      <c r="B57" s="1181"/>
      <c r="C57" s="1181"/>
      <c r="D57" s="1181"/>
      <c r="E57" s="1181"/>
      <c r="F57" s="1181"/>
      <c r="G57" s="1181"/>
      <c r="H57" s="1181"/>
      <c r="I57" s="1181"/>
      <c r="J57" s="1181"/>
      <c r="K57" s="1181"/>
      <c r="L57" s="1181"/>
      <c r="M57" s="1181"/>
      <c r="N57" s="1181"/>
      <c r="O57" s="1181"/>
      <c r="P57" s="1181"/>
      <c r="Q57" s="1181"/>
      <c r="R57" s="1181"/>
      <c r="S57" s="1181"/>
      <c r="T57" s="1181"/>
      <c r="U57" s="1181"/>
      <c r="V57" s="1181"/>
      <c r="W57" s="1181"/>
      <c r="X57" s="1181"/>
      <c r="Y57" s="1181"/>
      <c r="Z57" s="1181"/>
    </row>
    <row r="58" spans="1:41" ht="15.75" customHeight="1" x14ac:dyDescent="0.2">
      <c r="A58" s="434" t="s">
        <v>578</v>
      </c>
      <c r="B58" s="1181" t="s">
        <v>725</v>
      </c>
      <c r="C58" s="1181"/>
      <c r="D58" s="1181"/>
      <c r="E58" s="1181"/>
      <c r="F58" s="1181"/>
      <c r="G58" s="1181"/>
      <c r="H58" s="1181"/>
      <c r="I58" s="1181"/>
      <c r="J58" s="1181"/>
      <c r="K58" s="1181"/>
      <c r="L58" s="1181"/>
      <c r="M58" s="1181"/>
      <c r="N58" s="1181"/>
      <c r="O58" s="1181"/>
      <c r="P58" s="1181"/>
      <c r="Q58" s="1181"/>
      <c r="R58" s="1181"/>
      <c r="S58" s="1181"/>
      <c r="T58" s="1181"/>
      <c r="U58" s="1181"/>
      <c r="V58" s="1181"/>
      <c r="W58" s="1181"/>
      <c r="X58" s="1181"/>
      <c r="Y58" s="1181"/>
      <c r="Z58" s="1181"/>
    </row>
    <row r="59" spans="1:41" ht="15.75" customHeight="1" x14ac:dyDescent="0.2">
      <c r="A59" s="435"/>
      <c r="B59" s="1181"/>
      <c r="C59" s="1181"/>
      <c r="D59" s="1181"/>
      <c r="E59" s="1181"/>
      <c r="F59" s="1181"/>
      <c r="G59" s="1181"/>
      <c r="H59" s="1181"/>
      <c r="I59" s="1181"/>
      <c r="J59" s="1181"/>
      <c r="K59" s="1181"/>
      <c r="L59" s="1181"/>
      <c r="M59" s="1181"/>
      <c r="N59" s="1181"/>
      <c r="O59" s="1181"/>
      <c r="P59" s="1181"/>
      <c r="Q59" s="1181"/>
      <c r="R59" s="1181"/>
      <c r="S59" s="1181"/>
      <c r="T59" s="1181"/>
      <c r="U59" s="1181"/>
      <c r="V59" s="1181"/>
      <c r="W59" s="1181"/>
      <c r="X59" s="1181"/>
      <c r="Y59" s="1181"/>
      <c r="Z59" s="1181"/>
    </row>
    <row r="60" spans="1:41" ht="15.75" customHeight="1" x14ac:dyDescent="0.2">
      <c r="A60" s="436" t="s">
        <v>579</v>
      </c>
      <c r="B60" s="1181" t="s">
        <v>726</v>
      </c>
      <c r="C60" s="1181"/>
      <c r="D60" s="1181"/>
      <c r="E60" s="1181"/>
      <c r="F60" s="1181"/>
      <c r="G60" s="1181"/>
      <c r="H60" s="1181"/>
      <c r="I60" s="1181"/>
      <c r="J60" s="1181"/>
      <c r="K60" s="1181"/>
      <c r="L60" s="1181"/>
      <c r="M60" s="1181"/>
      <c r="N60" s="1181"/>
      <c r="O60" s="1181"/>
      <c r="P60" s="1181"/>
      <c r="Q60" s="1181"/>
      <c r="R60" s="1181"/>
      <c r="S60" s="1181"/>
      <c r="T60" s="1181"/>
      <c r="U60" s="1181"/>
      <c r="V60" s="1181"/>
      <c r="W60" s="1181"/>
      <c r="X60" s="1181"/>
      <c r="Y60" s="1181"/>
      <c r="Z60" s="1181"/>
    </row>
    <row r="61" spans="1:41" ht="15.75" customHeight="1" x14ac:dyDescent="0.2">
      <c r="A61" s="436"/>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row>
    <row r="62" spans="1:41" ht="15.75" customHeight="1" x14ac:dyDescent="0.2">
      <c r="A62" s="436" t="s">
        <v>639</v>
      </c>
      <c r="B62" s="1181" t="s">
        <v>790</v>
      </c>
      <c r="C62" s="1181"/>
      <c r="D62" s="1181"/>
      <c r="E62" s="1181"/>
      <c r="F62" s="1181"/>
      <c r="G62" s="1181"/>
      <c r="H62" s="1181"/>
      <c r="I62" s="1181"/>
      <c r="J62" s="1181"/>
      <c r="K62" s="1181"/>
      <c r="L62" s="1181"/>
      <c r="M62" s="1181"/>
      <c r="N62" s="1181"/>
      <c r="O62" s="1181"/>
      <c r="P62" s="1181"/>
      <c r="Q62" s="1181"/>
      <c r="R62" s="1181"/>
      <c r="S62" s="1181"/>
      <c r="T62" s="1181"/>
      <c r="U62" s="1181"/>
      <c r="V62" s="1181"/>
      <c r="W62" s="1181"/>
      <c r="X62" s="1181"/>
      <c r="Y62" s="1181"/>
      <c r="Z62" s="1181"/>
    </row>
    <row r="63" spans="1:41" ht="15.75" customHeight="1" x14ac:dyDescent="0.2">
      <c r="A63" s="436"/>
      <c r="B63" s="1181"/>
      <c r="C63" s="1181"/>
      <c r="D63" s="1181"/>
      <c r="E63" s="1181"/>
      <c r="F63" s="1181"/>
      <c r="G63" s="1181"/>
      <c r="H63" s="1181"/>
      <c r="I63" s="1181"/>
      <c r="J63" s="1181"/>
      <c r="K63" s="1181"/>
      <c r="L63" s="1181"/>
      <c r="M63" s="1181"/>
      <c r="N63" s="1181"/>
      <c r="O63" s="1181"/>
      <c r="P63" s="1181"/>
      <c r="Q63" s="1181"/>
      <c r="R63" s="1181"/>
      <c r="S63" s="1181"/>
      <c r="T63" s="1181"/>
      <c r="U63" s="1181"/>
      <c r="V63" s="1181"/>
      <c r="W63" s="1181"/>
      <c r="X63" s="1181"/>
      <c r="Y63" s="1181"/>
      <c r="Z63" s="1181"/>
    </row>
    <row r="64" spans="1:41" ht="15.75" customHeight="1" x14ac:dyDescent="0.2">
      <c r="A64" s="436"/>
      <c r="B64" s="1181"/>
      <c r="C64" s="1181"/>
      <c r="D64" s="1181"/>
      <c r="E64" s="1181"/>
      <c r="F64" s="1181"/>
      <c r="G64" s="1181"/>
      <c r="H64" s="1181"/>
      <c r="I64" s="1181"/>
      <c r="J64" s="1181"/>
      <c r="K64" s="1181"/>
      <c r="L64" s="1181"/>
      <c r="M64" s="1181"/>
      <c r="N64" s="1181"/>
      <c r="O64" s="1181"/>
      <c r="P64" s="1181"/>
      <c r="Q64" s="1181"/>
      <c r="R64" s="1181"/>
      <c r="S64" s="1181"/>
      <c r="T64" s="1181"/>
      <c r="U64" s="1181"/>
      <c r="V64" s="1181"/>
      <c r="W64" s="1181"/>
      <c r="X64" s="1181"/>
      <c r="Y64" s="1181"/>
      <c r="Z64" s="1181"/>
    </row>
    <row r="65" spans="1:41" ht="15.75" customHeight="1" x14ac:dyDescent="0.2">
      <c r="A65" s="436"/>
      <c r="B65" s="1181"/>
      <c r="C65" s="1181"/>
      <c r="D65" s="1181"/>
      <c r="E65" s="1181"/>
      <c r="F65" s="1181"/>
      <c r="G65" s="1181"/>
      <c r="H65" s="1181"/>
      <c r="I65" s="1181"/>
      <c r="J65" s="1181"/>
      <c r="K65" s="1181"/>
      <c r="L65" s="1181"/>
      <c r="M65" s="1181"/>
      <c r="N65" s="1181"/>
      <c r="O65" s="1181"/>
      <c r="P65" s="1181"/>
      <c r="Q65" s="1181"/>
      <c r="R65" s="1181"/>
      <c r="S65" s="1181"/>
      <c r="T65" s="1181"/>
      <c r="U65" s="1181"/>
      <c r="V65" s="1181"/>
      <c r="W65" s="1181"/>
      <c r="X65" s="1181"/>
      <c r="Y65" s="1181"/>
      <c r="Z65" s="1181"/>
    </row>
    <row r="66" spans="1:41" ht="15.75" customHeight="1" x14ac:dyDescent="0.2">
      <c r="A66" s="436" t="s">
        <v>680</v>
      </c>
      <c r="B66" s="1181" t="s">
        <v>791</v>
      </c>
      <c r="C66" s="1181"/>
      <c r="D66" s="1181"/>
      <c r="E66" s="1181"/>
      <c r="F66" s="1181"/>
      <c r="G66" s="1181"/>
      <c r="H66" s="1181"/>
      <c r="I66" s="1181"/>
      <c r="J66" s="1181"/>
      <c r="K66" s="1181"/>
      <c r="L66" s="1181"/>
      <c r="M66" s="1181"/>
      <c r="N66" s="1181"/>
      <c r="O66" s="1181"/>
      <c r="P66" s="1181"/>
      <c r="Q66" s="1181"/>
      <c r="R66" s="1181"/>
      <c r="S66" s="1181"/>
      <c r="T66" s="1181"/>
      <c r="U66" s="1181"/>
      <c r="V66" s="1181"/>
      <c r="W66" s="1181"/>
      <c r="X66" s="1181"/>
      <c r="Y66" s="1181"/>
      <c r="Z66" s="1181"/>
    </row>
    <row r="67" spans="1:41" ht="15.75" customHeight="1" x14ac:dyDescent="0.2">
      <c r="A67" s="436"/>
      <c r="B67" s="1181"/>
      <c r="C67" s="1181"/>
      <c r="D67" s="1181"/>
      <c r="E67" s="1181"/>
      <c r="F67" s="1181"/>
      <c r="G67" s="1181"/>
      <c r="H67" s="1181"/>
      <c r="I67" s="1181"/>
      <c r="J67" s="1181"/>
      <c r="K67" s="1181"/>
      <c r="L67" s="1181"/>
      <c r="M67" s="1181"/>
      <c r="N67" s="1181"/>
      <c r="O67" s="1181"/>
      <c r="P67" s="1181"/>
      <c r="Q67" s="1181"/>
      <c r="R67" s="1181"/>
      <c r="S67" s="1181"/>
      <c r="T67" s="1181"/>
      <c r="U67" s="1181"/>
      <c r="V67" s="1181"/>
      <c r="W67" s="1181"/>
      <c r="X67" s="1181"/>
      <c r="Y67" s="1181"/>
      <c r="Z67" s="1181"/>
    </row>
    <row r="68" spans="1:41" ht="15.75" customHeight="1" x14ac:dyDescent="0.2">
      <c r="A68" s="436"/>
      <c r="B68" s="1181"/>
      <c r="C68" s="1181"/>
      <c r="D68" s="1181"/>
      <c r="E68" s="1181"/>
      <c r="F68" s="1181"/>
      <c r="G68" s="1181"/>
      <c r="H68" s="1181"/>
      <c r="I68" s="1181"/>
      <c r="J68" s="1181"/>
      <c r="K68" s="1181"/>
      <c r="L68" s="1181"/>
      <c r="M68" s="1181"/>
      <c r="N68" s="1181"/>
      <c r="O68" s="1181"/>
      <c r="P68" s="1181"/>
      <c r="Q68" s="1181"/>
      <c r="R68" s="1181"/>
      <c r="S68" s="1181"/>
      <c r="T68" s="1181"/>
      <c r="U68" s="1181"/>
      <c r="V68" s="1181"/>
      <c r="W68" s="1181"/>
      <c r="X68" s="1181"/>
      <c r="Y68" s="1181"/>
      <c r="Z68" s="1181"/>
    </row>
    <row r="69" spans="1:41" ht="15.75" customHeight="1" x14ac:dyDescent="0.3">
      <c r="A69" s="436" t="s">
        <v>681</v>
      </c>
      <c r="B69" s="1176" t="s">
        <v>792</v>
      </c>
      <c r="C69" s="1176"/>
      <c r="D69" s="1176"/>
      <c r="E69" s="1176"/>
      <c r="F69" s="1176"/>
      <c r="G69" s="1176"/>
      <c r="H69" s="1176"/>
      <c r="I69" s="1176"/>
      <c r="J69" s="1176"/>
      <c r="K69" s="1176"/>
      <c r="L69" s="1176"/>
      <c r="M69" s="1176"/>
      <c r="N69" s="1176"/>
      <c r="O69" s="1176"/>
      <c r="P69" s="1176"/>
      <c r="Q69" s="1176"/>
      <c r="R69" s="1176"/>
      <c r="S69" s="1176"/>
      <c r="T69" s="1176"/>
      <c r="U69" s="1176"/>
      <c r="V69" s="1176"/>
      <c r="W69" s="1176"/>
      <c r="X69" s="1176"/>
      <c r="Y69" s="1176"/>
      <c r="Z69" s="1176"/>
      <c r="AA69" s="212"/>
      <c r="AB69" s="212"/>
      <c r="AC69" s="212"/>
      <c r="AD69" s="212"/>
      <c r="AE69" s="212"/>
      <c r="AF69" s="88"/>
      <c r="AG69" s="88"/>
      <c r="AH69" s="88"/>
      <c r="AI69" s="88"/>
      <c r="AJ69" s="88"/>
      <c r="AK69" s="88"/>
      <c r="AL69" s="88"/>
      <c r="AM69" s="88"/>
      <c r="AN69" s="88"/>
      <c r="AO69" s="88"/>
    </row>
    <row r="70" spans="1:41" ht="15.75" customHeight="1" x14ac:dyDescent="0.3">
      <c r="A70" s="443"/>
      <c r="B70" s="1182"/>
      <c r="C70" s="1182"/>
      <c r="D70" s="1182"/>
      <c r="E70" s="1182"/>
      <c r="F70" s="1182"/>
      <c r="G70" s="1182"/>
      <c r="H70" s="1182"/>
      <c r="I70" s="1182"/>
      <c r="J70" s="1182"/>
      <c r="K70" s="1182"/>
      <c r="L70" s="1182"/>
      <c r="M70" s="1182"/>
      <c r="N70" s="1182"/>
      <c r="O70" s="1182"/>
      <c r="P70" s="1182"/>
      <c r="Q70" s="1182"/>
      <c r="R70" s="1182"/>
      <c r="S70" s="1182"/>
      <c r="T70" s="1182"/>
      <c r="U70" s="1182"/>
      <c r="V70" s="1182"/>
      <c r="W70" s="1182"/>
      <c r="X70" s="1182"/>
      <c r="Y70" s="1182"/>
      <c r="Z70" s="1182"/>
      <c r="AA70" s="212"/>
      <c r="AB70" s="212"/>
      <c r="AC70" s="212"/>
      <c r="AD70" s="212"/>
      <c r="AE70" s="212"/>
      <c r="AF70" s="88"/>
      <c r="AG70" s="88"/>
      <c r="AH70" s="88"/>
      <c r="AI70" s="88"/>
      <c r="AJ70" s="88"/>
      <c r="AK70" s="88"/>
      <c r="AL70" s="88"/>
      <c r="AM70" s="88"/>
      <c r="AN70" s="88"/>
      <c r="AO70" s="88"/>
    </row>
    <row r="71" spans="1:41" ht="15.75" customHeight="1" x14ac:dyDescent="0.2">
      <c r="A71" s="444"/>
      <c r="B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row>
    <row r="72" spans="1:41" x14ac:dyDescent="0.2">
      <c r="A72" s="441" t="s">
        <v>727</v>
      </c>
      <c r="B72" s="441"/>
      <c r="C72" s="441"/>
      <c r="D72" s="441"/>
      <c r="E72" s="441"/>
      <c r="F72" s="441"/>
      <c r="G72" s="441"/>
      <c r="H72" s="441"/>
      <c r="I72" s="441"/>
      <c r="J72" s="441"/>
      <c r="K72" s="441"/>
      <c r="L72" s="441"/>
      <c r="M72" s="441"/>
      <c r="N72" s="441"/>
      <c r="O72" s="441"/>
      <c r="P72" s="441"/>
      <c r="Q72" s="441"/>
      <c r="R72" s="441"/>
      <c r="S72" s="441"/>
      <c r="T72" s="441"/>
      <c r="U72" s="441"/>
      <c r="V72" s="441"/>
      <c r="W72" s="441"/>
      <c r="X72" s="441"/>
      <c r="Y72" s="441"/>
      <c r="Z72" s="441"/>
    </row>
    <row r="73" spans="1:41" ht="14.1" customHeight="1" x14ac:dyDescent="0.2">
      <c r="A73" s="1173" t="s">
        <v>777</v>
      </c>
      <c r="B73" s="1173"/>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row>
    <row r="74" spans="1:41" x14ac:dyDescent="0.2">
      <c r="A74" s="1174"/>
      <c r="B74" s="1174"/>
      <c r="C74" s="1174"/>
      <c r="D74" s="1174"/>
      <c r="E74" s="1174"/>
      <c r="F74" s="1174"/>
      <c r="G74" s="1174"/>
      <c r="H74" s="1174"/>
      <c r="I74" s="1174"/>
      <c r="J74" s="1174"/>
      <c r="K74" s="1174"/>
      <c r="L74" s="1174"/>
      <c r="M74" s="1174"/>
      <c r="N74" s="1174"/>
      <c r="O74" s="1174"/>
      <c r="P74" s="1174"/>
      <c r="Q74" s="1174"/>
      <c r="R74" s="1174"/>
      <c r="S74" s="1174"/>
      <c r="T74" s="1174"/>
      <c r="U74" s="1174"/>
      <c r="V74" s="1174"/>
      <c r="W74" s="1174"/>
      <c r="X74" s="1174"/>
      <c r="Y74" s="1174"/>
      <c r="Z74" s="1174"/>
    </row>
    <row r="75" spans="1:41" ht="14.25" customHeight="1" x14ac:dyDescent="0.2">
      <c r="A75" s="436" t="s">
        <v>2</v>
      </c>
      <c r="B75" s="1175" t="s">
        <v>564</v>
      </c>
      <c r="C75" s="1175"/>
      <c r="D75" s="1175"/>
      <c r="E75" s="1175"/>
      <c r="F75" s="1175"/>
      <c r="G75" s="1175"/>
      <c r="H75" s="1175"/>
      <c r="I75" s="1175"/>
      <c r="J75" s="1175"/>
      <c r="K75" s="1175"/>
      <c r="L75" s="1175"/>
      <c r="M75" s="1175"/>
      <c r="N75" s="1175"/>
      <c r="O75" s="1175"/>
      <c r="P75" s="1175"/>
      <c r="Q75" s="1175"/>
      <c r="R75" s="1175"/>
      <c r="S75" s="1175"/>
      <c r="T75" s="1175"/>
      <c r="U75" s="1175"/>
      <c r="V75" s="1175"/>
      <c r="W75" s="1175"/>
      <c r="X75" s="1175"/>
      <c r="Y75" s="1175"/>
      <c r="Z75" s="1175"/>
    </row>
    <row r="76" spans="1:41" ht="15" customHeight="1" x14ac:dyDescent="0.2">
      <c r="A76" s="436"/>
      <c r="B76" s="1175"/>
      <c r="C76" s="1175"/>
      <c r="D76" s="1175"/>
      <c r="E76" s="1175"/>
      <c r="F76" s="1175"/>
      <c r="G76" s="1175"/>
      <c r="H76" s="1175"/>
      <c r="I76" s="1175"/>
      <c r="J76" s="1175"/>
      <c r="K76" s="1175"/>
      <c r="L76" s="1175"/>
      <c r="M76" s="1175"/>
      <c r="N76" s="1175"/>
      <c r="O76" s="1175"/>
      <c r="P76" s="1175"/>
      <c r="Q76" s="1175"/>
      <c r="R76" s="1175"/>
      <c r="S76" s="1175"/>
      <c r="T76" s="1175"/>
      <c r="U76" s="1175"/>
      <c r="V76" s="1175"/>
      <c r="W76" s="1175"/>
      <c r="X76" s="1175"/>
      <c r="Y76" s="1175"/>
      <c r="Z76" s="1175"/>
    </row>
    <row r="77" spans="1:41" ht="15" customHeight="1" x14ac:dyDescent="0.2">
      <c r="A77" s="436"/>
      <c r="B77" s="1175"/>
      <c r="C77" s="1175"/>
      <c r="D77" s="1175"/>
      <c r="E77" s="1175"/>
      <c r="F77" s="1175"/>
      <c r="G77" s="1175"/>
      <c r="H77" s="1175"/>
      <c r="I77" s="1175"/>
      <c r="J77" s="1175"/>
      <c r="K77" s="1175"/>
      <c r="L77" s="1175"/>
      <c r="M77" s="1175"/>
      <c r="N77" s="1175"/>
      <c r="O77" s="1175"/>
      <c r="P77" s="1175"/>
      <c r="Q77" s="1175"/>
      <c r="R77" s="1175"/>
      <c r="S77" s="1175"/>
      <c r="T77" s="1175"/>
      <c r="U77" s="1175"/>
      <c r="V77" s="1175"/>
      <c r="W77" s="1175"/>
      <c r="X77" s="1175"/>
      <c r="Y77" s="1175"/>
      <c r="Z77" s="1175"/>
    </row>
    <row r="78" spans="1:41" ht="15" customHeight="1" x14ac:dyDescent="0.2">
      <c r="A78" s="436"/>
      <c r="B78" s="1175"/>
      <c r="C78" s="1175"/>
      <c r="D78" s="1175"/>
      <c r="E78" s="1175"/>
      <c r="F78" s="1175"/>
      <c r="G78" s="1175"/>
      <c r="H78" s="1175"/>
      <c r="I78" s="1175"/>
      <c r="J78" s="1175"/>
      <c r="K78" s="1175"/>
      <c r="L78" s="1175"/>
      <c r="M78" s="1175"/>
      <c r="N78" s="1175"/>
      <c r="O78" s="1175"/>
      <c r="P78" s="1175"/>
      <c r="Q78" s="1175"/>
      <c r="R78" s="1175"/>
      <c r="S78" s="1175"/>
      <c r="T78" s="1175"/>
      <c r="U78" s="1175"/>
      <c r="V78" s="1175"/>
      <c r="W78" s="1175"/>
      <c r="X78" s="1175"/>
      <c r="Y78" s="1175"/>
      <c r="Z78" s="1175"/>
    </row>
    <row r="79" spans="1:41" ht="15" customHeight="1" x14ac:dyDescent="0.2">
      <c r="A79" s="436"/>
      <c r="B79" s="1175"/>
      <c r="C79" s="1175"/>
      <c r="D79" s="1175"/>
      <c r="E79" s="1175"/>
      <c r="F79" s="1175"/>
      <c r="G79" s="1175"/>
      <c r="H79" s="1175"/>
      <c r="I79" s="1175"/>
      <c r="J79" s="1175"/>
      <c r="K79" s="1175"/>
      <c r="L79" s="1175"/>
      <c r="M79" s="1175"/>
      <c r="N79" s="1175"/>
      <c r="O79" s="1175"/>
      <c r="P79" s="1175"/>
      <c r="Q79" s="1175"/>
      <c r="R79" s="1175"/>
      <c r="S79" s="1175"/>
      <c r="T79" s="1175"/>
      <c r="U79" s="1175"/>
      <c r="V79" s="1175"/>
      <c r="W79" s="1175"/>
      <c r="X79" s="1175"/>
      <c r="Y79" s="1175"/>
      <c r="Z79" s="1175"/>
    </row>
    <row r="80" spans="1:41" ht="15" customHeight="1" x14ac:dyDescent="0.2">
      <c r="A80" s="436"/>
      <c r="B80" s="1175"/>
      <c r="C80" s="1175"/>
      <c r="D80" s="1175"/>
      <c r="E80" s="1175"/>
      <c r="F80" s="1175"/>
      <c r="G80" s="1175"/>
      <c r="H80" s="1175"/>
      <c r="I80" s="1175"/>
      <c r="J80" s="1175"/>
      <c r="K80" s="1175"/>
      <c r="L80" s="1175"/>
      <c r="M80" s="1175"/>
      <c r="N80" s="1175"/>
      <c r="O80" s="1175"/>
      <c r="P80" s="1175"/>
      <c r="Q80" s="1175"/>
      <c r="R80" s="1175"/>
      <c r="S80" s="1175"/>
      <c r="T80" s="1175"/>
      <c r="U80" s="1175"/>
      <c r="V80" s="1175"/>
      <c r="W80" s="1175"/>
      <c r="X80" s="1175"/>
      <c r="Y80" s="1175"/>
      <c r="Z80" s="1175"/>
    </row>
    <row r="81" spans="1:26" ht="15" customHeight="1" x14ac:dyDescent="0.2">
      <c r="A81" s="436"/>
      <c r="B81" s="1175"/>
      <c r="C81" s="1175"/>
      <c r="D81" s="1175"/>
      <c r="E81" s="1175"/>
      <c r="F81" s="1175"/>
      <c r="G81" s="1175"/>
      <c r="H81" s="1175"/>
      <c r="I81" s="1175"/>
      <c r="J81" s="1175"/>
      <c r="K81" s="1175"/>
      <c r="L81" s="1175"/>
      <c r="M81" s="1175"/>
      <c r="N81" s="1175"/>
      <c r="O81" s="1175"/>
      <c r="P81" s="1175"/>
      <c r="Q81" s="1175"/>
      <c r="R81" s="1175"/>
      <c r="S81" s="1175"/>
      <c r="T81" s="1175"/>
      <c r="U81" s="1175"/>
      <c r="V81" s="1175"/>
      <c r="W81" s="1175"/>
      <c r="X81" s="1175"/>
      <c r="Y81" s="1175"/>
      <c r="Z81" s="1175"/>
    </row>
    <row r="82" spans="1:26" ht="15" customHeight="1" x14ac:dyDescent="0.2">
      <c r="A82" s="436"/>
      <c r="B82" s="1175"/>
      <c r="C82" s="1175"/>
      <c r="D82" s="1175"/>
      <c r="E82" s="1175"/>
      <c r="F82" s="1175"/>
      <c r="G82" s="1175"/>
      <c r="H82" s="1175"/>
      <c r="I82" s="1175"/>
      <c r="J82" s="1175"/>
      <c r="K82" s="1175"/>
      <c r="L82" s="1175"/>
      <c r="M82" s="1175"/>
      <c r="N82" s="1175"/>
      <c r="O82" s="1175"/>
      <c r="P82" s="1175"/>
      <c r="Q82" s="1175"/>
      <c r="R82" s="1175"/>
      <c r="S82" s="1175"/>
      <c r="T82" s="1175"/>
      <c r="U82" s="1175"/>
      <c r="V82" s="1175"/>
      <c r="W82" s="1175"/>
      <c r="X82" s="1175"/>
      <c r="Y82" s="1175"/>
      <c r="Z82" s="1175"/>
    </row>
    <row r="83" spans="1:26" ht="15" customHeight="1" x14ac:dyDescent="0.2">
      <c r="A83" s="436"/>
      <c r="B83" s="1175"/>
      <c r="C83" s="1175"/>
      <c r="D83" s="1175"/>
      <c r="E83" s="1175"/>
      <c r="F83" s="1175"/>
      <c r="G83" s="1175"/>
      <c r="H83" s="1175"/>
      <c r="I83" s="1175"/>
      <c r="J83" s="1175"/>
      <c r="K83" s="1175"/>
      <c r="L83" s="1175"/>
      <c r="M83" s="1175"/>
      <c r="N83" s="1175"/>
      <c r="O83" s="1175"/>
      <c r="P83" s="1175"/>
      <c r="Q83" s="1175"/>
      <c r="R83" s="1175"/>
      <c r="S83" s="1175"/>
      <c r="T83" s="1175"/>
      <c r="U83" s="1175"/>
      <c r="V83" s="1175"/>
      <c r="W83" s="1175"/>
      <c r="X83" s="1175"/>
      <c r="Y83" s="1175"/>
      <c r="Z83" s="1175"/>
    </row>
    <row r="84" spans="1:26" ht="15" customHeight="1" x14ac:dyDescent="0.2">
      <c r="A84" s="436" t="s">
        <v>3</v>
      </c>
      <c r="B84" s="1175" t="s">
        <v>85</v>
      </c>
      <c r="C84" s="1175"/>
      <c r="D84" s="1175"/>
      <c r="E84" s="1175"/>
      <c r="F84" s="1175"/>
      <c r="G84" s="1175"/>
      <c r="H84" s="1175"/>
      <c r="I84" s="1175"/>
      <c r="J84" s="1175"/>
      <c r="K84" s="1175"/>
      <c r="L84" s="1175"/>
      <c r="M84" s="1175"/>
      <c r="N84" s="1175"/>
      <c r="O84" s="1175"/>
      <c r="P84" s="1175"/>
      <c r="Q84" s="1175"/>
      <c r="R84" s="1175"/>
      <c r="S84" s="1175"/>
      <c r="T84" s="1175"/>
      <c r="U84" s="1175"/>
      <c r="V84" s="1175"/>
      <c r="W84" s="1175"/>
      <c r="X84" s="1175"/>
      <c r="Y84" s="1175"/>
      <c r="Z84" s="1175"/>
    </row>
    <row r="85" spans="1:26" ht="15" customHeight="1" x14ac:dyDescent="0.2">
      <c r="A85" s="436"/>
      <c r="B85" s="1175"/>
      <c r="C85" s="1175"/>
      <c r="D85" s="1175"/>
      <c r="E85" s="1175"/>
      <c r="F85" s="1175"/>
      <c r="G85" s="1175"/>
      <c r="H85" s="1175"/>
      <c r="I85" s="1175"/>
      <c r="J85" s="1175"/>
      <c r="K85" s="1175"/>
      <c r="L85" s="1175"/>
      <c r="M85" s="1175"/>
      <c r="N85" s="1175"/>
      <c r="O85" s="1175"/>
      <c r="P85" s="1175"/>
      <c r="Q85" s="1175"/>
      <c r="R85" s="1175"/>
      <c r="S85" s="1175"/>
      <c r="T85" s="1175"/>
      <c r="U85" s="1175"/>
      <c r="V85" s="1175"/>
      <c r="W85" s="1175"/>
      <c r="X85" s="1175"/>
      <c r="Y85" s="1175"/>
      <c r="Z85" s="1175"/>
    </row>
    <row r="86" spans="1:26" ht="15" customHeight="1" x14ac:dyDescent="0.2">
      <c r="A86" s="436"/>
      <c r="B86" s="1175"/>
      <c r="C86" s="1175"/>
      <c r="D86" s="1175"/>
      <c r="E86" s="1175"/>
      <c r="F86" s="1175"/>
      <c r="G86" s="1175"/>
      <c r="H86" s="1175"/>
      <c r="I86" s="1175"/>
      <c r="J86" s="1175"/>
      <c r="K86" s="1175"/>
      <c r="L86" s="1175"/>
      <c r="M86" s="1175"/>
      <c r="N86" s="1175"/>
      <c r="O86" s="1175"/>
      <c r="P86" s="1175"/>
      <c r="Q86" s="1175"/>
      <c r="R86" s="1175"/>
      <c r="S86" s="1175"/>
      <c r="T86" s="1175"/>
      <c r="U86" s="1175"/>
      <c r="V86" s="1175"/>
      <c r="W86" s="1175"/>
      <c r="X86" s="1175"/>
      <c r="Y86" s="1175"/>
      <c r="Z86" s="1175"/>
    </row>
    <row r="87" spans="1:26" ht="15" customHeight="1" x14ac:dyDescent="0.2">
      <c r="A87" s="436"/>
      <c r="B87" s="1175"/>
      <c r="C87" s="1175"/>
      <c r="D87" s="1175"/>
      <c r="E87" s="1175"/>
      <c r="F87" s="1175"/>
      <c r="G87" s="1175"/>
      <c r="H87" s="1175"/>
      <c r="I87" s="1175"/>
      <c r="J87" s="1175"/>
      <c r="K87" s="1175"/>
      <c r="L87" s="1175"/>
      <c r="M87" s="1175"/>
      <c r="N87" s="1175"/>
      <c r="O87" s="1175"/>
      <c r="P87" s="1175"/>
      <c r="Q87" s="1175"/>
      <c r="R87" s="1175"/>
      <c r="S87" s="1175"/>
      <c r="T87" s="1175"/>
      <c r="U87" s="1175"/>
      <c r="V87" s="1175"/>
      <c r="W87" s="1175"/>
      <c r="X87" s="1175"/>
      <c r="Y87" s="1175"/>
      <c r="Z87" s="1175"/>
    </row>
    <row r="88" spans="1:26" ht="15" customHeight="1" x14ac:dyDescent="0.2">
      <c r="A88" s="436" t="s">
        <v>4</v>
      </c>
      <c r="B88" s="1175" t="s">
        <v>81</v>
      </c>
      <c r="C88" s="1175"/>
      <c r="D88" s="1175"/>
      <c r="E88" s="1175"/>
      <c r="F88" s="1175"/>
      <c r="G88" s="1175"/>
      <c r="H88" s="1175"/>
      <c r="I88" s="1175"/>
      <c r="J88" s="1175"/>
      <c r="K88" s="1175"/>
      <c r="L88" s="1175"/>
      <c r="M88" s="1175"/>
      <c r="N88" s="1175"/>
      <c r="O88" s="1175"/>
      <c r="P88" s="1175"/>
      <c r="Q88" s="1175"/>
      <c r="R88" s="1175"/>
      <c r="S88" s="1175"/>
      <c r="T88" s="1175"/>
      <c r="U88" s="1175"/>
      <c r="V88" s="1175"/>
      <c r="W88" s="1175"/>
      <c r="X88" s="1175"/>
      <c r="Y88" s="1175"/>
      <c r="Z88" s="1175"/>
    </row>
    <row r="89" spans="1:26" ht="14.25" customHeight="1" x14ac:dyDescent="0.2">
      <c r="A89" s="436"/>
      <c r="B89" s="1175"/>
      <c r="C89" s="1175"/>
      <c r="D89" s="1175"/>
      <c r="E89" s="1175"/>
      <c r="F89" s="1175"/>
      <c r="G89" s="1175"/>
      <c r="H89" s="1175"/>
      <c r="I89" s="1175"/>
      <c r="J89" s="1175"/>
      <c r="K89" s="1175"/>
      <c r="L89" s="1175"/>
      <c r="M89" s="1175"/>
      <c r="N89" s="1175"/>
      <c r="O89" s="1175"/>
      <c r="P89" s="1175"/>
      <c r="Q89" s="1175"/>
      <c r="R89" s="1175"/>
      <c r="S89" s="1175"/>
      <c r="T89" s="1175"/>
      <c r="U89" s="1175"/>
      <c r="V89" s="1175"/>
      <c r="W89" s="1175"/>
      <c r="X89" s="1175"/>
      <c r="Y89" s="1175"/>
      <c r="Z89" s="1175"/>
    </row>
    <row r="90" spans="1:26" ht="15" customHeight="1" x14ac:dyDescent="0.2">
      <c r="A90" s="436" t="s">
        <v>5</v>
      </c>
      <c r="B90" s="1175" t="s">
        <v>82</v>
      </c>
      <c r="C90" s="1175"/>
      <c r="D90" s="1175"/>
      <c r="E90" s="1175"/>
      <c r="F90" s="1175"/>
      <c r="G90" s="1175"/>
      <c r="H90" s="1175"/>
      <c r="I90" s="1175"/>
      <c r="J90" s="1175"/>
      <c r="K90" s="1175"/>
      <c r="L90" s="1175"/>
      <c r="M90" s="1175"/>
      <c r="N90" s="1175"/>
      <c r="O90" s="1175"/>
      <c r="P90" s="1175"/>
      <c r="Q90" s="1175"/>
      <c r="R90" s="1175"/>
      <c r="S90" s="1175"/>
      <c r="T90" s="1175"/>
      <c r="U90" s="1175"/>
      <c r="V90" s="1175"/>
      <c r="W90" s="1175"/>
      <c r="X90" s="1175"/>
      <c r="Y90" s="1175"/>
      <c r="Z90" s="1175"/>
    </row>
    <row r="91" spans="1:26" ht="14.25" customHeight="1" x14ac:dyDescent="0.2">
      <c r="A91" s="436"/>
      <c r="B91" s="1175"/>
      <c r="C91" s="1175"/>
      <c r="D91" s="1175"/>
      <c r="E91" s="1175"/>
      <c r="F91" s="1175"/>
      <c r="G91" s="1175"/>
      <c r="H91" s="1175"/>
      <c r="I91" s="1175"/>
      <c r="J91" s="1175"/>
      <c r="K91" s="1175"/>
      <c r="L91" s="1175"/>
      <c r="M91" s="1175"/>
      <c r="N91" s="1175"/>
      <c r="O91" s="1175"/>
      <c r="P91" s="1175"/>
      <c r="Q91" s="1175"/>
      <c r="R91" s="1175"/>
      <c r="S91" s="1175"/>
      <c r="T91" s="1175"/>
      <c r="U91" s="1175"/>
      <c r="V91" s="1175"/>
      <c r="W91" s="1175"/>
      <c r="X91" s="1175"/>
      <c r="Y91" s="1175"/>
      <c r="Z91" s="1175"/>
    </row>
    <row r="92" spans="1:26" ht="15" customHeight="1" x14ac:dyDescent="0.2">
      <c r="A92" s="436" t="s">
        <v>6</v>
      </c>
      <c r="B92" s="1175" t="s">
        <v>86</v>
      </c>
      <c r="C92" s="1175"/>
      <c r="D92" s="1175"/>
      <c r="E92" s="1175"/>
      <c r="F92" s="1175"/>
      <c r="G92" s="1175"/>
      <c r="H92" s="1175"/>
      <c r="I92" s="1175"/>
      <c r="J92" s="1175"/>
      <c r="K92" s="1175"/>
      <c r="L92" s="1175"/>
      <c r="M92" s="1175"/>
      <c r="N92" s="1175"/>
      <c r="O92" s="1175"/>
      <c r="P92" s="1175"/>
      <c r="Q92" s="1175"/>
      <c r="R92" s="1175"/>
      <c r="S92" s="1175"/>
      <c r="T92" s="1175"/>
      <c r="U92" s="1175"/>
      <c r="V92" s="1175"/>
      <c r="W92" s="1175"/>
      <c r="X92" s="1175"/>
      <c r="Y92" s="1175"/>
      <c r="Z92" s="1175"/>
    </row>
    <row r="93" spans="1:26" ht="14.25" customHeight="1" x14ac:dyDescent="0.2">
      <c r="A93" s="436"/>
      <c r="B93" s="1175"/>
      <c r="C93" s="1175"/>
      <c r="D93" s="1175"/>
      <c r="E93" s="1175"/>
      <c r="F93" s="1175"/>
      <c r="G93" s="1175"/>
      <c r="H93" s="1175"/>
      <c r="I93" s="1175"/>
      <c r="J93" s="1175"/>
      <c r="K93" s="1175"/>
      <c r="L93" s="1175"/>
      <c r="M93" s="1175"/>
      <c r="N93" s="1175"/>
      <c r="O93" s="1175"/>
      <c r="P93" s="1175"/>
      <c r="Q93" s="1175"/>
      <c r="R93" s="1175"/>
      <c r="S93" s="1175"/>
      <c r="T93" s="1175"/>
      <c r="U93" s="1175"/>
      <c r="V93" s="1175"/>
      <c r="W93" s="1175"/>
      <c r="X93" s="1175"/>
      <c r="Y93" s="1175"/>
      <c r="Z93" s="1175"/>
    </row>
    <row r="94" spans="1:26" ht="15" customHeight="1" x14ac:dyDescent="0.2">
      <c r="A94" s="436" t="s">
        <v>7</v>
      </c>
      <c r="B94" s="1175" t="s">
        <v>83</v>
      </c>
      <c r="C94" s="1175"/>
      <c r="D94" s="1175"/>
      <c r="E94" s="1175"/>
      <c r="F94" s="1175"/>
      <c r="G94" s="1175"/>
      <c r="H94" s="1175"/>
      <c r="I94" s="1175"/>
      <c r="J94" s="1175"/>
      <c r="K94" s="1175"/>
      <c r="L94" s="1175"/>
      <c r="M94" s="1175"/>
      <c r="N94" s="1175"/>
      <c r="O94" s="1175"/>
      <c r="P94" s="1175"/>
      <c r="Q94" s="1175"/>
      <c r="R94" s="1175"/>
      <c r="S94" s="1175"/>
      <c r="T94" s="1175"/>
      <c r="U94" s="1175"/>
      <c r="V94" s="1175"/>
      <c r="W94" s="1175"/>
      <c r="X94" s="1175"/>
      <c r="Y94" s="1175"/>
      <c r="Z94" s="1175"/>
    </row>
    <row r="95" spans="1:26" ht="14.25" customHeight="1" x14ac:dyDescent="0.2">
      <c r="A95" s="436"/>
      <c r="B95" s="1175"/>
      <c r="C95" s="1175"/>
      <c r="D95" s="1175"/>
      <c r="E95" s="1175"/>
      <c r="F95" s="1175"/>
      <c r="G95" s="1175"/>
      <c r="H95" s="1175"/>
      <c r="I95" s="1175"/>
      <c r="J95" s="1175"/>
      <c r="K95" s="1175"/>
      <c r="L95" s="1175"/>
      <c r="M95" s="1175"/>
      <c r="N95" s="1175"/>
      <c r="O95" s="1175"/>
      <c r="P95" s="1175"/>
      <c r="Q95" s="1175"/>
      <c r="R95" s="1175"/>
      <c r="S95" s="1175"/>
      <c r="T95" s="1175"/>
      <c r="U95" s="1175"/>
      <c r="V95" s="1175"/>
      <c r="W95" s="1175"/>
      <c r="X95" s="1175"/>
      <c r="Y95" s="1175"/>
      <c r="Z95" s="1175"/>
    </row>
    <row r="96" spans="1:26" ht="15" customHeight="1" x14ac:dyDescent="0.2">
      <c r="A96" s="436" t="s">
        <v>8</v>
      </c>
      <c r="B96" s="1176" t="s">
        <v>565</v>
      </c>
      <c r="C96" s="1176"/>
      <c r="D96" s="1176"/>
      <c r="E96" s="1176"/>
      <c r="F96" s="1176"/>
      <c r="G96" s="1176"/>
      <c r="H96" s="1176"/>
      <c r="I96" s="1176"/>
      <c r="J96" s="1176"/>
      <c r="K96" s="1176"/>
      <c r="L96" s="1176"/>
      <c r="M96" s="1176"/>
      <c r="N96" s="1176"/>
      <c r="O96" s="1176"/>
      <c r="P96" s="1176"/>
      <c r="Q96" s="1176"/>
      <c r="R96" s="1176"/>
      <c r="S96" s="1176"/>
      <c r="T96" s="1176"/>
      <c r="U96" s="1176"/>
      <c r="V96" s="1176"/>
      <c r="W96" s="1176"/>
      <c r="X96" s="1176"/>
      <c r="Y96" s="1176"/>
      <c r="Z96" s="1176"/>
    </row>
    <row r="97" spans="1:41" ht="15" customHeight="1" x14ac:dyDescent="0.2">
      <c r="A97" s="436"/>
      <c r="B97" s="1176"/>
      <c r="C97" s="1176"/>
      <c r="D97" s="1176"/>
      <c r="E97" s="1176"/>
      <c r="F97" s="1176"/>
      <c r="G97" s="1176"/>
      <c r="H97" s="1176"/>
      <c r="I97" s="1176"/>
      <c r="J97" s="1176"/>
      <c r="K97" s="1176"/>
      <c r="L97" s="1176"/>
      <c r="M97" s="1176"/>
      <c r="N97" s="1176"/>
      <c r="O97" s="1176"/>
      <c r="P97" s="1176"/>
      <c r="Q97" s="1176"/>
      <c r="R97" s="1176"/>
      <c r="S97" s="1176"/>
      <c r="T97" s="1176"/>
      <c r="U97" s="1176"/>
      <c r="V97" s="1176"/>
      <c r="W97" s="1176"/>
      <c r="X97" s="1176"/>
      <c r="Y97" s="1176"/>
      <c r="Z97" s="1176"/>
    </row>
    <row r="98" spans="1:41" ht="15" customHeight="1" x14ac:dyDescent="0.2">
      <c r="A98" s="436"/>
      <c r="B98" s="1176"/>
      <c r="C98" s="1176"/>
      <c r="D98" s="1176"/>
      <c r="E98" s="1176"/>
      <c r="F98" s="1176"/>
      <c r="G98" s="1176"/>
      <c r="H98" s="1176"/>
      <c r="I98" s="1176"/>
      <c r="J98" s="1176"/>
      <c r="K98" s="1176"/>
      <c r="L98" s="1176"/>
      <c r="M98" s="1176"/>
      <c r="N98" s="1176"/>
      <c r="O98" s="1176"/>
      <c r="P98" s="1176"/>
      <c r="Q98" s="1176"/>
      <c r="R98" s="1176"/>
      <c r="S98" s="1176"/>
      <c r="T98" s="1176"/>
      <c r="U98" s="1176"/>
      <c r="V98" s="1176"/>
      <c r="W98" s="1176"/>
      <c r="X98" s="1176"/>
      <c r="Y98" s="1176"/>
      <c r="Z98" s="1176"/>
    </row>
    <row r="99" spans="1:41" ht="15" customHeight="1" x14ac:dyDescent="0.2">
      <c r="A99" s="436"/>
      <c r="B99" s="1176"/>
      <c r="C99" s="1176"/>
      <c r="D99" s="1176"/>
      <c r="E99" s="1176"/>
      <c r="F99" s="1176"/>
      <c r="G99" s="1176"/>
      <c r="H99" s="1176"/>
      <c r="I99" s="1176"/>
      <c r="J99" s="1176"/>
      <c r="K99" s="1176"/>
      <c r="L99" s="1176"/>
      <c r="M99" s="1176"/>
      <c r="N99" s="1176"/>
      <c r="O99" s="1176"/>
      <c r="P99" s="1176"/>
      <c r="Q99" s="1176"/>
      <c r="R99" s="1176"/>
      <c r="S99" s="1176"/>
      <c r="T99" s="1176"/>
      <c r="U99" s="1176"/>
      <c r="V99" s="1176"/>
      <c r="W99" s="1176"/>
      <c r="X99" s="1176"/>
      <c r="Y99" s="1176"/>
      <c r="Z99" s="1176"/>
    </row>
    <row r="100" spans="1:41" ht="15" customHeight="1" x14ac:dyDescent="0.2">
      <c r="A100" s="436"/>
      <c r="B100" s="1176"/>
      <c r="C100" s="1176"/>
      <c r="D100" s="1176"/>
      <c r="E100" s="1176"/>
      <c r="F100" s="1176"/>
      <c r="G100" s="1176"/>
      <c r="H100" s="1176"/>
      <c r="I100" s="1176"/>
      <c r="J100" s="1176"/>
      <c r="K100" s="1176"/>
      <c r="L100" s="1176"/>
      <c r="M100" s="1176"/>
      <c r="N100" s="1176"/>
      <c r="O100" s="1176"/>
      <c r="P100" s="1176"/>
      <c r="Q100" s="1176"/>
      <c r="R100" s="1176"/>
      <c r="S100" s="1176"/>
      <c r="T100" s="1176"/>
      <c r="U100" s="1176"/>
      <c r="V100" s="1176"/>
      <c r="W100" s="1176"/>
      <c r="X100" s="1176"/>
      <c r="Y100" s="1176"/>
      <c r="Z100" s="1176"/>
    </row>
    <row r="101" spans="1:41" ht="14.25" customHeight="1" x14ac:dyDescent="0.2">
      <c r="A101" s="436" t="s">
        <v>9</v>
      </c>
      <c r="B101" s="1175" t="s">
        <v>84</v>
      </c>
      <c r="C101" s="1175"/>
      <c r="D101" s="1175"/>
      <c r="E101" s="1175"/>
      <c r="F101" s="1175"/>
      <c r="G101" s="1175"/>
      <c r="H101" s="1175"/>
      <c r="I101" s="1175"/>
      <c r="J101" s="1175"/>
      <c r="K101" s="1175"/>
      <c r="L101" s="1175"/>
      <c r="M101" s="1175"/>
      <c r="N101" s="1175"/>
      <c r="O101" s="1175"/>
      <c r="P101" s="1175"/>
      <c r="Q101" s="1175"/>
      <c r="R101" s="1175"/>
      <c r="S101" s="1175"/>
      <c r="T101" s="1175"/>
      <c r="U101" s="1175"/>
      <c r="V101" s="1175"/>
      <c r="W101" s="1175"/>
      <c r="X101" s="1175"/>
      <c r="Y101" s="1175"/>
      <c r="Z101" s="1175"/>
    </row>
    <row r="102" spans="1:41" ht="14.25" customHeight="1" x14ac:dyDescent="0.2">
      <c r="A102" s="436"/>
      <c r="B102" s="1175"/>
      <c r="C102" s="1175"/>
      <c r="D102" s="1175"/>
      <c r="E102" s="1175"/>
      <c r="F102" s="1175"/>
      <c r="G102" s="1175"/>
      <c r="H102" s="1175"/>
      <c r="I102" s="1175"/>
      <c r="J102" s="1175"/>
      <c r="K102" s="1175"/>
      <c r="L102" s="1175"/>
      <c r="M102" s="1175"/>
      <c r="N102" s="1175"/>
      <c r="O102" s="1175"/>
      <c r="P102" s="1175"/>
      <c r="Q102" s="1175"/>
      <c r="R102" s="1175"/>
      <c r="S102" s="1175"/>
      <c r="T102" s="1175"/>
      <c r="U102" s="1175"/>
      <c r="V102" s="1175"/>
      <c r="W102" s="1175"/>
      <c r="X102" s="1175"/>
      <c r="Y102" s="1175"/>
      <c r="Z102" s="1175"/>
    </row>
    <row r="103" spans="1:41" ht="15" customHeight="1" x14ac:dyDescent="0.2">
      <c r="A103" s="436"/>
      <c r="B103" s="1175"/>
      <c r="C103" s="1175"/>
      <c r="D103" s="1175"/>
      <c r="E103" s="1175"/>
      <c r="F103" s="1175"/>
      <c r="G103" s="1175"/>
      <c r="H103" s="1175"/>
      <c r="I103" s="1175"/>
      <c r="J103" s="1175"/>
      <c r="K103" s="1175"/>
      <c r="L103" s="1175"/>
      <c r="M103" s="1175"/>
      <c r="N103" s="1175"/>
      <c r="O103" s="1175"/>
      <c r="P103" s="1175"/>
      <c r="Q103" s="1175"/>
      <c r="R103" s="1175"/>
      <c r="S103" s="1175"/>
      <c r="T103" s="1175"/>
      <c r="U103" s="1175"/>
      <c r="V103" s="1175"/>
      <c r="W103" s="1175"/>
      <c r="X103" s="1175"/>
      <c r="Y103" s="1175"/>
      <c r="Z103" s="1175"/>
    </row>
    <row r="104" spans="1:41" ht="15.75" customHeight="1" x14ac:dyDescent="0.3">
      <c r="A104" s="436" t="s">
        <v>10</v>
      </c>
      <c r="B104" s="1183" t="s">
        <v>728</v>
      </c>
      <c r="C104" s="1183"/>
      <c r="D104" s="1183"/>
      <c r="E104" s="1183"/>
      <c r="F104" s="1183"/>
      <c r="G104" s="1183"/>
      <c r="H104" s="1183"/>
      <c r="I104" s="1183"/>
      <c r="J104" s="1183"/>
      <c r="K104" s="1183"/>
      <c r="L104" s="1183"/>
      <c r="M104" s="1183"/>
      <c r="N104" s="1183"/>
      <c r="O104" s="1183"/>
      <c r="P104" s="1183"/>
      <c r="Q104" s="1183"/>
      <c r="R104" s="1183"/>
      <c r="S104" s="1183"/>
      <c r="T104" s="1183"/>
      <c r="U104" s="1183"/>
      <c r="V104" s="1183"/>
      <c r="W104" s="1183"/>
      <c r="X104" s="1183"/>
      <c r="Y104" s="1183"/>
      <c r="Z104" s="1183"/>
      <c r="AD104" s="88"/>
      <c r="AE104" s="88"/>
      <c r="AF104" s="88"/>
      <c r="AG104" s="88"/>
      <c r="AH104" s="88"/>
      <c r="AI104" s="88"/>
      <c r="AJ104" s="88"/>
      <c r="AK104" s="88"/>
      <c r="AL104" s="88"/>
      <c r="AM104" s="88"/>
      <c r="AN104" s="88"/>
      <c r="AO104" s="88"/>
    </row>
    <row r="105" spans="1:41" ht="15.75" customHeight="1" x14ac:dyDescent="0.2">
      <c r="A105" s="436"/>
      <c r="B105" s="1183"/>
      <c r="C105" s="1183"/>
      <c r="D105" s="1183"/>
      <c r="E105" s="1183"/>
      <c r="F105" s="1183"/>
      <c r="G105" s="1183"/>
      <c r="H105" s="1183"/>
      <c r="I105" s="1183"/>
      <c r="J105" s="1183"/>
      <c r="K105" s="1183"/>
      <c r="L105" s="1183"/>
      <c r="M105" s="1183"/>
      <c r="N105" s="1183"/>
      <c r="O105" s="1183"/>
      <c r="P105" s="1183"/>
      <c r="Q105" s="1183"/>
      <c r="R105" s="1183"/>
      <c r="S105" s="1183"/>
      <c r="T105" s="1183"/>
      <c r="U105" s="1183"/>
      <c r="V105" s="1183"/>
      <c r="W105" s="1183"/>
      <c r="X105" s="1183"/>
      <c r="Y105" s="1183"/>
      <c r="Z105" s="1183"/>
    </row>
    <row r="106" spans="1:41" x14ac:dyDescent="0.2">
      <c r="A106" s="1184"/>
      <c r="B106" s="1184"/>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c r="Y106" s="1184"/>
      <c r="Z106" s="1184"/>
    </row>
  </sheetData>
  <sheetProtection algorithmName="SHA-512" hashValue="E0Rq9us1I9H4iqkBcyfpqCHa2RfWxQ5rBe3HIaTtQ/Xa3T7CnUtwz1jh9zVqWnO5YAmUSpNgWPIjYRmXYc2RDA==" saltValue="LWqiwCwgw42Y0G9m199c5A==" spinCount="100000" sheet="1" selectLockedCells="1" selectUnlockedCells="1"/>
  <mergeCells count="80">
    <mergeCell ref="A96:A100"/>
    <mergeCell ref="B96:Z100"/>
    <mergeCell ref="A101:A103"/>
    <mergeCell ref="B101:Z103"/>
    <mergeCell ref="A104:A105"/>
    <mergeCell ref="B104:Z105"/>
    <mergeCell ref="A106:Z106"/>
    <mergeCell ref="A53:A54"/>
    <mergeCell ref="A92:A93"/>
    <mergeCell ref="B92:Z93"/>
    <mergeCell ref="A94:A95"/>
    <mergeCell ref="B94:Z95"/>
    <mergeCell ref="A71:Z71"/>
    <mergeCell ref="A72:Z72"/>
    <mergeCell ref="A73:Z74"/>
    <mergeCell ref="A75:A83"/>
    <mergeCell ref="B75:Z83"/>
    <mergeCell ref="A84:A87"/>
    <mergeCell ref="B84:Z87"/>
    <mergeCell ref="A88:A89"/>
    <mergeCell ref="B88:Z89"/>
    <mergeCell ref="A90:A91"/>
    <mergeCell ref="B90:Z91"/>
    <mergeCell ref="B36:Z37"/>
    <mergeCell ref="B38:Z39"/>
    <mergeCell ref="A40:A42"/>
    <mergeCell ref="B40:Z42"/>
    <mergeCell ref="A43:A44"/>
    <mergeCell ref="B43:Z44"/>
    <mergeCell ref="A36:A37"/>
    <mergeCell ref="A38:A39"/>
    <mergeCell ref="A29:A31"/>
    <mergeCell ref="B29:Z31"/>
    <mergeCell ref="A32:A33"/>
    <mergeCell ref="B32:Z33"/>
    <mergeCell ref="B34:Z35"/>
    <mergeCell ref="A34:A35"/>
    <mergeCell ref="A20:A21"/>
    <mergeCell ref="B20:Z21"/>
    <mergeCell ref="A22:A23"/>
    <mergeCell ref="B22:Z23"/>
    <mergeCell ref="B24:Z28"/>
    <mergeCell ref="A24:A28"/>
    <mergeCell ref="A62:A65"/>
    <mergeCell ref="B62:Z65"/>
    <mergeCell ref="A66:A68"/>
    <mergeCell ref="B66:Z68"/>
    <mergeCell ref="A69:A70"/>
    <mergeCell ref="B69:Z70"/>
    <mergeCell ref="A14:A16"/>
    <mergeCell ref="B14:Z16"/>
    <mergeCell ref="A17:A19"/>
    <mergeCell ref="B17:Z19"/>
    <mergeCell ref="A1:Z1"/>
    <mergeCell ref="A2:Z2"/>
    <mergeCell ref="A3:Z4"/>
    <mergeCell ref="A5:A6"/>
    <mergeCell ref="B5:Z6"/>
    <mergeCell ref="A7:A8"/>
    <mergeCell ref="B7:Z8"/>
    <mergeCell ref="A9:A11"/>
    <mergeCell ref="B9:Z11"/>
    <mergeCell ref="A12:A13"/>
    <mergeCell ref="B12:Z13"/>
    <mergeCell ref="A51:A52"/>
    <mergeCell ref="B51:Z52"/>
    <mergeCell ref="A60:A61"/>
    <mergeCell ref="B60:Z61"/>
    <mergeCell ref="C48:J48"/>
    <mergeCell ref="C49:J49"/>
    <mergeCell ref="A45:A50"/>
    <mergeCell ref="B45:Z45"/>
    <mergeCell ref="C46:J46"/>
    <mergeCell ref="C47:J47"/>
    <mergeCell ref="B50:Z50"/>
    <mergeCell ref="B53:Z54"/>
    <mergeCell ref="A55:A57"/>
    <mergeCell ref="B55:Z57"/>
    <mergeCell ref="A58:A59"/>
    <mergeCell ref="B58:Z59"/>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L116"/>
  <sheetViews>
    <sheetView showGridLines="0" showRowColHeaders="0" topLeftCell="A81" zoomScale="90" zoomScaleNormal="90" zoomScaleSheetLayoutView="85" workbookViewId="0">
      <selection activeCell="P70" sqref="P70:AC70"/>
    </sheetView>
  </sheetViews>
  <sheetFormatPr defaultColWidth="10.6640625" defaultRowHeight="14.25" x14ac:dyDescent="0.2"/>
  <cols>
    <col min="1" max="8" width="6.33203125" style="327" customWidth="1"/>
    <col min="9" max="15" width="6.5546875" style="327" customWidth="1"/>
    <col min="16" max="38" width="6.77734375" style="327" customWidth="1"/>
    <col min="39" max="16384" width="10.6640625" style="327"/>
  </cols>
  <sheetData>
    <row r="1" spans="1:31" ht="15.75" x14ac:dyDescent="0.2">
      <c r="A1" s="534" t="s">
        <v>24</v>
      </c>
      <c r="B1" s="534"/>
      <c r="C1" s="534"/>
      <c r="D1" s="534"/>
      <c r="E1" s="534"/>
      <c r="F1" s="534"/>
      <c r="G1" s="534"/>
      <c r="H1" s="535"/>
      <c r="I1" s="534" t="s">
        <v>730</v>
      </c>
      <c r="J1" s="534"/>
      <c r="K1" s="534"/>
      <c r="L1" s="534"/>
      <c r="M1" s="534"/>
      <c r="N1" s="534"/>
      <c r="O1" s="534"/>
      <c r="P1" s="534"/>
      <c r="Q1" s="534"/>
      <c r="R1" s="534"/>
      <c r="S1" s="534"/>
      <c r="T1" s="534"/>
      <c r="U1" s="534"/>
      <c r="V1" s="534"/>
      <c r="W1" s="534"/>
      <c r="X1" s="534"/>
      <c r="Y1" s="534"/>
      <c r="Z1" s="534"/>
      <c r="AA1" s="534"/>
      <c r="AB1" s="534"/>
      <c r="AC1" s="534"/>
      <c r="AD1" s="213"/>
      <c r="AE1" s="213"/>
    </row>
    <row r="2" spans="1:31" ht="15" customHeight="1" x14ac:dyDescent="0.2">
      <c r="A2" s="452" t="s">
        <v>793</v>
      </c>
      <c r="B2" s="452"/>
      <c r="C2" s="452"/>
      <c r="D2" s="452"/>
      <c r="E2" s="452"/>
      <c r="F2" s="452"/>
      <c r="G2" s="452"/>
      <c r="H2" s="535"/>
      <c r="I2" s="541" t="s">
        <v>731</v>
      </c>
      <c r="J2" s="541"/>
      <c r="K2" s="541"/>
      <c r="L2" s="541"/>
      <c r="M2" s="541"/>
      <c r="N2" s="541"/>
      <c r="O2" s="260"/>
      <c r="P2" s="214" t="s">
        <v>14</v>
      </c>
      <c r="Q2" s="215"/>
      <c r="R2" s="215"/>
      <c r="S2" s="215"/>
      <c r="T2" s="215"/>
      <c r="U2" s="215"/>
      <c r="V2" s="215"/>
      <c r="W2" s="215"/>
      <c r="X2" s="299" t="s">
        <v>61</v>
      </c>
      <c r="Y2" s="300"/>
      <c r="Z2" s="542" t="s">
        <v>732</v>
      </c>
      <c r="AA2" s="543"/>
      <c r="AB2" s="544" t="s">
        <v>25</v>
      </c>
      <c r="AC2" s="545"/>
      <c r="AD2" s="545"/>
      <c r="AE2" s="545"/>
    </row>
    <row r="3" spans="1:31" ht="15" customHeight="1" x14ac:dyDescent="0.2">
      <c r="A3" s="452"/>
      <c r="B3" s="452"/>
      <c r="C3" s="452"/>
      <c r="D3" s="452"/>
      <c r="E3" s="452"/>
      <c r="F3" s="452"/>
      <c r="G3" s="452"/>
      <c r="H3" s="535"/>
      <c r="I3" s="541"/>
      <c r="J3" s="541"/>
      <c r="K3" s="541"/>
      <c r="L3" s="541"/>
      <c r="M3" s="541"/>
      <c r="N3" s="541"/>
      <c r="O3" s="260"/>
      <c r="P3" s="214"/>
      <c r="Q3" s="215"/>
      <c r="R3" s="215"/>
      <c r="S3" s="215"/>
      <c r="T3" s="215"/>
      <c r="U3" s="215"/>
      <c r="V3" s="215"/>
      <c r="W3" s="215"/>
      <c r="X3" s="214"/>
      <c r="Y3" s="215"/>
      <c r="Z3" s="542"/>
      <c r="AA3" s="543"/>
      <c r="AB3" s="544"/>
      <c r="AC3" s="545"/>
      <c r="AD3" s="545"/>
      <c r="AE3" s="545"/>
    </row>
    <row r="4" spans="1:31" ht="15" customHeight="1" x14ac:dyDescent="0.2">
      <c r="A4" s="452"/>
      <c r="B4" s="452"/>
      <c r="C4" s="452"/>
      <c r="D4" s="452"/>
      <c r="E4" s="452"/>
      <c r="F4" s="452"/>
      <c r="G4" s="452"/>
      <c r="H4" s="535"/>
      <c r="I4" s="541"/>
      <c r="J4" s="541"/>
      <c r="K4" s="541"/>
      <c r="L4" s="541"/>
      <c r="M4" s="541"/>
      <c r="N4" s="541"/>
      <c r="O4" s="260"/>
      <c r="P4" s="536">
        <v>5307</v>
      </c>
      <c r="Q4" s="537"/>
      <c r="R4" s="537">
        <v>5310</v>
      </c>
      <c r="S4" s="537"/>
      <c r="T4" s="537">
        <v>5337</v>
      </c>
      <c r="U4" s="537"/>
      <c r="V4" s="537">
        <v>5339</v>
      </c>
      <c r="W4" s="538"/>
      <c r="X4" s="536">
        <v>5307</v>
      </c>
      <c r="Y4" s="538"/>
      <c r="Z4" s="536">
        <v>5307</v>
      </c>
      <c r="AA4" s="538"/>
      <c r="AB4" s="544"/>
      <c r="AC4" s="545"/>
      <c r="AD4" s="545"/>
      <c r="AE4" s="545"/>
    </row>
    <row r="5" spans="1:31" ht="15" customHeight="1" x14ac:dyDescent="0.2">
      <c r="A5" s="452"/>
      <c r="B5" s="452"/>
      <c r="C5" s="452"/>
      <c r="D5" s="452"/>
      <c r="E5" s="452"/>
      <c r="F5" s="452"/>
      <c r="G5" s="452"/>
      <c r="H5" s="535"/>
      <c r="I5" s="209">
        <v>2025</v>
      </c>
      <c r="J5" s="209"/>
      <c r="K5" s="209"/>
      <c r="L5" s="209"/>
      <c r="M5" s="209"/>
      <c r="N5" s="209"/>
      <c r="O5" s="209"/>
      <c r="P5" s="209"/>
      <c r="Q5" s="209"/>
      <c r="R5" s="209"/>
      <c r="S5" s="209"/>
      <c r="T5" s="209"/>
      <c r="U5" s="209"/>
      <c r="V5" s="209"/>
      <c r="W5" s="209"/>
      <c r="X5" s="209"/>
      <c r="Y5" s="209"/>
      <c r="Z5" s="209"/>
      <c r="AA5" s="301"/>
      <c r="AB5" s="544"/>
      <c r="AC5" s="545"/>
      <c r="AD5" s="545"/>
      <c r="AE5" s="545"/>
    </row>
    <row r="6" spans="1:31" ht="15" customHeight="1" x14ac:dyDescent="0.2">
      <c r="A6" s="452"/>
      <c r="B6" s="452"/>
      <c r="C6" s="452"/>
      <c r="D6" s="452"/>
      <c r="E6" s="452"/>
      <c r="F6" s="452"/>
      <c r="G6" s="452"/>
      <c r="H6" s="535"/>
      <c r="I6" s="526" t="s">
        <v>23</v>
      </c>
      <c r="J6" s="526"/>
      <c r="K6" s="526"/>
      <c r="L6" s="526"/>
      <c r="M6" s="526"/>
      <c r="N6" s="259"/>
      <c r="O6" s="259"/>
      <c r="P6" s="525">
        <v>11757206</v>
      </c>
      <c r="Q6" s="525"/>
      <c r="R6" s="525">
        <v>641223</v>
      </c>
      <c r="S6" s="525"/>
      <c r="T6" s="525">
        <v>20826882</v>
      </c>
      <c r="U6" s="525"/>
      <c r="V6" s="525">
        <v>431936</v>
      </c>
      <c r="W6" s="520"/>
      <c r="X6" s="519">
        <v>2729923</v>
      </c>
      <c r="Y6" s="520"/>
      <c r="Z6" s="519">
        <v>951324</v>
      </c>
      <c r="AA6" s="520"/>
      <c r="AB6" s="544"/>
      <c r="AC6" s="545"/>
      <c r="AD6" s="545"/>
      <c r="AE6" s="545"/>
    </row>
    <row r="7" spans="1:31" ht="15" customHeight="1" x14ac:dyDescent="0.2">
      <c r="A7" s="452"/>
      <c r="B7" s="452"/>
      <c r="C7" s="452"/>
      <c r="D7" s="452"/>
      <c r="E7" s="452"/>
      <c r="F7" s="452"/>
      <c r="G7" s="452"/>
      <c r="H7" s="535"/>
      <c r="I7" s="526" t="s">
        <v>733</v>
      </c>
      <c r="J7" s="526"/>
      <c r="K7" s="526"/>
      <c r="L7" s="526"/>
      <c r="M7" s="526"/>
      <c r="N7" s="259"/>
      <c r="O7" s="259"/>
      <c r="P7" s="525">
        <f>P6</f>
        <v>11757206</v>
      </c>
      <c r="Q7" s="525"/>
      <c r="R7" s="525">
        <f t="shared" ref="R7" si="0">R6</f>
        <v>641223</v>
      </c>
      <c r="S7" s="525"/>
      <c r="T7" s="525">
        <f t="shared" ref="T7" si="1">T6</f>
        <v>20826882</v>
      </c>
      <c r="U7" s="525"/>
      <c r="V7" s="525">
        <f t="shared" ref="V7" si="2">V6</f>
        <v>431936</v>
      </c>
      <c r="W7" s="525"/>
      <c r="X7" s="519">
        <f>X6</f>
        <v>2729923</v>
      </c>
      <c r="Y7" s="520"/>
      <c r="Z7" s="519">
        <f>Z6</f>
        <v>951324</v>
      </c>
      <c r="AA7" s="520"/>
      <c r="AB7" s="544"/>
      <c r="AC7" s="545"/>
      <c r="AD7" s="545"/>
      <c r="AE7" s="545"/>
    </row>
    <row r="8" spans="1:31" ht="15" customHeight="1" x14ac:dyDescent="0.2">
      <c r="A8" s="452"/>
      <c r="B8" s="452"/>
      <c r="C8" s="452"/>
      <c r="D8" s="452"/>
      <c r="E8" s="452"/>
      <c r="F8" s="452"/>
      <c r="G8" s="452"/>
      <c r="H8" s="535"/>
      <c r="I8" s="95" t="s">
        <v>22</v>
      </c>
      <c r="J8" s="95"/>
      <c r="K8" s="95"/>
      <c r="L8" s="95"/>
      <c r="M8" s="95"/>
      <c r="N8" s="95"/>
      <c r="O8" s="217"/>
      <c r="P8" s="521">
        <f>P6-P7</f>
        <v>0</v>
      </c>
      <c r="Q8" s="521"/>
      <c r="R8" s="521">
        <f>R6-R7</f>
        <v>0</v>
      </c>
      <c r="S8" s="521"/>
      <c r="T8" s="521">
        <f>T6-T7</f>
        <v>0</v>
      </c>
      <c r="U8" s="521"/>
      <c r="V8" s="521">
        <f>V6-V7</f>
        <v>0</v>
      </c>
      <c r="W8" s="522"/>
      <c r="X8" s="527">
        <f>X6-X7</f>
        <v>0</v>
      </c>
      <c r="Y8" s="522"/>
      <c r="Z8" s="546">
        <f>Z6-Z7</f>
        <v>0</v>
      </c>
      <c r="AA8" s="547"/>
      <c r="AB8" s="544"/>
      <c r="AC8" s="545"/>
      <c r="AD8" s="545"/>
      <c r="AE8" s="545"/>
    </row>
    <row r="9" spans="1:31" ht="15" customHeight="1" x14ac:dyDescent="0.2">
      <c r="A9" s="452"/>
      <c r="B9" s="452"/>
      <c r="C9" s="452"/>
      <c r="D9" s="452"/>
      <c r="E9" s="452"/>
      <c r="F9" s="452"/>
      <c r="G9" s="452"/>
      <c r="H9" s="535"/>
      <c r="I9" s="209">
        <v>2026</v>
      </c>
      <c r="J9" s="209"/>
      <c r="K9" s="209"/>
      <c r="L9" s="209"/>
      <c r="M9" s="209"/>
      <c r="N9" s="209"/>
      <c r="O9" s="209"/>
      <c r="P9" s="209"/>
      <c r="Q9" s="209"/>
      <c r="R9" s="209"/>
      <c r="S9" s="209"/>
      <c r="T9" s="209"/>
      <c r="U9" s="209"/>
      <c r="V9" s="209"/>
      <c r="W9" s="209"/>
      <c r="X9" s="209"/>
      <c r="Y9" s="209"/>
      <c r="Z9" s="209"/>
      <c r="AA9" s="301"/>
      <c r="AB9" s="544"/>
      <c r="AC9" s="545"/>
      <c r="AD9" s="545"/>
      <c r="AE9" s="545"/>
    </row>
    <row r="10" spans="1:31" ht="15" customHeight="1" x14ac:dyDescent="0.2">
      <c r="A10" s="452"/>
      <c r="B10" s="452"/>
      <c r="C10" s="452"/>
      <c r="D10" s="452"/>
      <c r="E10" s="452"/>
      <c r="F10" s="452"/>
      <c r="G10" s="452"/>
      <c r="H10" s="535"/>
      <c r="I10" s="526" t="s">
        <v>23</v>
      </c>
      <c r="J10" s="526"/>
      <c r="K10" s="526"/>
      <c r="L10" s="526"/>
      <c r="M10" s="526"/>
      <c r="N10" s="259"/>
      <c r="O10" s="259"/>
      <c r="P10" s="525">
        <f>P6*1.018</f>
        <v>11968835.708000001</v>
      </c>
      <c r="Q10" s="525"/>
      <c r="R10" s="525">
        <f t="shared" ref="R10" si="3">R6*1.018</f>
        <v>652765.01399999997</v>
      </c>
      <c r="S10" s="525"/>
      <c r="T10" s="525">
        <f t="shared" ref="T10" si="4">T6*1.018</f>
        <v>21201765.876000002</v>
      </c>
      <c r="U10" s="525"/>
      <c r="V10" s="525">
        <f t="shared" ref="V10" si="5">V6*1.018</f>
        <v>439710.848</v>
      </c>
      <c r="W10" s="525"/>
      <c r="X10" s="519">
        <f>X6*1.018</f>
        <v>2779061.6140000001</v>
      </c>
      <c r="Y10" s="520"/>
      <c r="Z10" s="519">
        <f>Z6*1.018</f>
        <v>968447.83200000005</v>
      </c>
      <c r="AA10" s="520"/>
      <c r="AB10" s="544"/>
      <c r="AC10" s="545"/>
      <c r="AD10" s="545"/>
      <c r="AE10" s="545"/>
    </row>
    <row r="11" spans="1:31" ht="15" customHeight="1" x14ac:dyDescent="0.2">
      <c r="A11" s="452"/>
      <c r="B11" s="452"/>
      <c r="C11" s="452"/>
      <c r="D11" s="452"/>
      <c r="E11" s="452"/>
      <c r="F11" s="452"/>
      <c r="G11" s="452"/>
      <c r="H11" s="535"/>
      <c r="I11" s="526" t="s">
        <v>734</v>
      </c>
      <c r="J11" s="526"/>
      <c r="K11" s="526"/>
      <c r="L11" s="526"/>
      <c r="M11" s="526"/>
      <c r="N11" s="259"/>
      <c r="O11" s="259"/>
      <c r="P11" s="525">
        <f>P10</f>
        <v>11968835.708000001</v>
      </c>
      <c r="Q11" s="525"/>
      <c r="R11" s="525">
        <f t="shared" ref="R11" si="6">R10</f>
        <v>652765.01399999997</v>
      </c>
      <c r="S11" s="525"/>
      <c r="T11" s="525">
        <f t="shared" ref="T11" si="7">T10</f>
        <v>21201765.876000002</v>
      </c>
      <c r="U11" s="525"/>
      <c r="V11" s="525">
        <f t="shared" ref="V11" si="8">V10</f>
        <v>439710.848</v>
      </c>
      <c r="W11" s="525"/>
      <c r="X11" s="519">
        <f>X10</f>
        <v>2779061.6140000001</v>
      </c>
      <c r="Y11" s="520"/>
      <c r="Z11" s="519">
        <f>Z10</f>
        <v>968447.83200000005</v>
      </c>
      <c r="AA11" s="520"/>
      <c r="AB11" s="544"/>
      <c r="AC11" s="545"/>
      <c r="AD11" s="545"/>
      <c r="AE11" s="545"/>
    </row>
    <row r="12" spans="1:31" ht="15" customHeight="1" x14ac:dyDescent="0.2">
      <c r="A12" s="452"/>
      <c r="B12" s="452"/>
      <c r="C12" s="452"/>
      <c r="D12" s="452"/>
      <c r="E12" s="452"/>
      <c r="F12" s="452"/>
      <c r="G12" s="452"/>
      <c r="H12" s="535"/>
      <c r="I12" s="95" t="s">
        <v>22</v>
      </c>
      <c r="J12" s="95"/>
      <c r="K12" s="95"/>
      <c r="L12" s="95"/>
      <c r="M12" s="95"/>
      <c r="N12" s="95"/>
      <c r="O12" s="217"/>
      <c r="P12" s="521">
        <f>P10-P11</f>
        <v>0</v>
      </c>
      <c r="Q12" s="521"/>
      <c r="R12" s="521">
        <f>R10-R11</f>
        <v>0</v>
      </c>
      <c r="S12" s="521"/>
      <c r="T12" s="521">
        <f>T10-T11</f>
        <v>0</v>
      </c>
      <c r="U12" s="521"/>
      <c r="V12" s="521">
        <f>V10-V11</f>
        <v>0</v>
      </c>
      <c r="W12" s="522"/>
      <c r="X12" s="528">
        <f>X10-X11</f>
        <v>0</v>
      </c>
      <c r="Y12" s="529"/>
      <c r="Z12" s="527">
        <f>Z10-Z11</f>
        <v>0</v>
      </c>
      <c r="AA12" s="522"/>
      <c r="AB12" s="544"/>
      <c r="AC12" s="545"/>
      <c r="AD12" s="545"/>
      <c r="AE12" s="545"/>
    </row>
    <row r="13" spans="1:31" ht="15" customHeight="1" x14ac:dyDescent="0.2">
      <c r="A13" s="452"/>
      <c r="B13" s="452"/>
      <c r="C13" s="452"/>
      <c r="D13" s="452"/>
      <c r="E13" s="452"/>
      <c r="F13" s="452"/>
      <c r="G13" s="452"/>
      <c r="H13" s="535"/>
      <c r="I13" s="209">
        <v>2027</v>
      </c>
      <c r="J13" s="209"/>
      <c r="K13" s="209"/>
      <c r="L13" s="209"/>
      <c r="M13" s="209"/>
      <c r="N13" s="209"/>
      <c r="O13" s="209"/>
      <c r="P13" s="209"/>
      <c r="Q13" s="209"/>
      <c r="R13" s="209"/>
      <c r="S13" s="209"/>
      <c r="T13" s="209"/>
      <c r="U13" s="209"/>
      <c r="V13" s="209"/>
      <c r="W13" s="209"/>
      <c r="X13" s="209"/>
      <c r="Y13" s="209"/>
      <c r="Z13" s="209"/>
      <c r="AA13" s="301"/>
      <c r="AB13" s="544"/>
      <c r="AC13" s="545"/>
      <c r="AD13" s="545"/>
      <c r="AE13" s="545"/>
    </row>
    <row r="14" spans="1:31" ht="15" customHeight="1" x14ac:dyDescent="0.2">
      <c r="A14" s="452"/>
      <c r="B14" s="452"/>
      <c r="C14" s="452"/>
      <c r="D14" s="452"/>
      <c r="E14" s="452"/>
      <c r="F14" s="452"/>
      <c r="G14" s="452"/>
      <c r="H14" s="535"/>
      <c r="I14" s="526" t="s">
        <v>23</v>
      </c>
      <c r="J14" s="526"/>
      <c r="K14" s="526"/>
      <c r="L14" s="526"/>
      <c r="M14" s="526"/>
      <c r="N14" s="259"/>
      <c r="O14" s="259"/>
      <c r="P14" s="525">
        <f>P10*1.018</f>
        <v>12184274.750744</v>
      </c>
      <c r="Q14" s="525"/>
      <c r="R14" s="525">
        <f t="shared" ref="R14" si="9">R10*1.018</f>
        <v>664514.78425199992</v>
      </c>
      <c r="S14" s="525"/>
      <c r="T14" s="525">
        <f t="shared" ref="T14" si="10">T10*1.018</f>
        <v>21583397.661768001</v>
      </c>
      <c r="U14" s="525"/>
      <c r="V14" s="525">
        <f t="shared" ref="V14" si="11">V10*1.018</f>
        <v>447625.64326400001</v>
      </c>
      <c r="W14" s="525"/>
      <c r="X14" s="519">
        <f>X10*1.018</f>
        <v>2829084.7230520002</v>
      </c>
      <c r="Y14" s="520"/>
      <c r="Z14" s="519">
        <f>Z10*1.018</f>
        <v>985879.89297600009</v>
      </c>
      <c r="AA14" s="520"/>
      <c r="AB14" s="544"/>
      <c r="AC14" s="545"/>
      <c r="AD14" s="545"/>
      <c r="AE14" s="545"/>
    </row>
    <row r="15" spans="1:31" ht="15" customHeight="1" x14ac:dyDescent="0.2">
      <c r="A15" s="452"/>
      <c r="B15" s="452"/>
      <c r="C15" s="452"/>
      <c r="D15" s="452"/>
      <c r="E15" s="452"/>
      <c r="F15" s="452"/>
      <c r="G15" s="452"/>
      <c r="H15" s="535"/>
      <c r="I15" s="526" t="s">
        <v>735</v>
      </c>
      <c r="J15" s="526"/>
      <c r="K15" s="526"/>
      <c r="L15" s="526"/>
      <c r="M15" s="526"/>
      <c r="N15" s="259"/>
      <c r="O15" s="259"/>
      <c r="P15" s="525">
        <f>P14</f>
        <v>12184274.750744</v>
      </c>
      <c r="Q15" s="525"/>
      <c r="R15" s="525">
        <f t="shared" ref="R15" si="12">R14</f>
        <v>664514.78425199992</v>
      </c>
      <c r="S15" s="525"/>
      <c r="T15" s="525">
        <f t="shared" ref="T15" si="13">T14</f>
        <v>21583397.661768001</v>
      </c>
      <c r="U15" s="525"/>
      <c r="V15" s="525">
        <f t="shared" ref="V15" si="14">V14</f>
        <v>447625.64326400001</v>
      </c>
      <c r="W15" s="525"/>
      <c r="X15" s="519">
        <f>X14</f>
        <v>2829084.7230520002</v>
      </c>
      <c r="Y15" s="520"/>
      <c r="Z15" s="519">
        <f>Z14</f>
        <v>985879.89297600009</v>
      </c>
      <c r="AA15" s="520"/>
      <c r="AB15" s="544"/>
      <c r="AC15" s="545"/>
      <c r="AD15" s="545"/>
      <c r="AE15" s="545"/>
    </row>
    <row r="16" spans="1:31" ht="15" customHeight="1" x14ac:dyDescent="0.2">
      <c r="A16" s="452"/>
      <c r="B16" s="452"/>
      <c r="C16" s="452"/>
      <c r="D16" s="452"/>
      <c r="E16" s="452"/>
      <c r="F16" s="452"/>
      <c r="G16" s="452"/>
      <c r="H16" s="535"/>
      <c r="I16" s="95" t="s">
        <v>22</v>
      </c>
      <c r="J16" s="95"/>
      <c r="K16" s="95"/>
      <c r="L16" s="95"/>
      <c r="M16" s="95"/>
      <c r="N16" s="95"/>
      <c r="O16" s="217"/>
      <c r="P16" s="521">
        <f>P14-P15</f>
        <v>0</v>
      </c>
      <c r="Q16" s="521"/>
      <c r="R16" s="521">
        <f>R14-R15</f>
        <v>0</v>
      </c>
      <c r="S16" s="521"/>
      <c r="T16" s="521">
        <f>T14-T15</f>
        <v>0</v>
      </c>
      <c r="U16" s="521"/>
      <c r="V16" s="521">
        <f>V14-V15</f>
        <v>0</v>
      </c>
      <c r="W16" s="522"/>
      <c r="X16" s="302">
        <f>X14-X15</f>
        <v>0</v>
      </c>
      <c r="Y16" s="303"/>
      <c r="Z16" s="527">
        <f>Z14-Z15</f>
        <v>0</v>
      </c>
      <c r="AA16" s="522"/>
      <c r="AB16" s="544"/>
      <c r="AC16" s="545"/>
      <c r="AD16" s="545"/>
      <c r="AE16" s="545"/>
    </row>
    <row r="17" spans="1:31" ht="15" customHeight="1" x14ac:dyDescent="0.2">
      <c r="A17" s="452"/>
      <c r="B17" s="452"/>
      <c r="C17" s="452"/>
      <c r="D17" s="452"/>
      <c r="E17" s="452"/>
      <c r="F17" s="452"/>
      <c r="G17" s="452"/>
      <c r="H17" s="535"/>
      <c r="I17" s="209">
        <v>2028</v>
      </c>
      <c r="J17" s="209"/>
      <c r="K17" s="209"/>
      <c r="L17" s="209"/>
      <c r="M17" s="209"/>
      <c r="N17" s="209"/>
      <c r="O17" s="209"/>
      <c r="P17" s="209"/>
      <c r="Q17" s="209"/>
      <c r="R17" s="304"/>
      <c r="S17" s="209"/>
      <c r="T17" s="209"/>
      <c r="U17" s="209"/>
      <c r="V17" s="209"/>
      <c r="W17" s="209"/>
      <c r="X17" s="209"/>
      <c r="Y17" s="209"/>
      <c r="Z17" s="209"/>
      <c r="AA17" s="301"/>
      <c r="AB17" s="544"/>
      <c r="AC17" s="545"/>
      <c r="AD17" s="545"/>
      <c r="AE17" s="545"/>
    </row>
    <row r="18" spans="1:31" ht="15" customHeight="1" x14ac:dyDescent="0.2">
      <c r="A18" s="452"/>
      <c r="B18" s="452"/>
      <c r="C18" s="452"/>
      <c r="D18" s="452"/>
      <c r="E18" s="452"/>
      <c r="F18" s="452"/>
      <c r="G18" s="452"/>
      <c r="H18" s="535"/>
      <c r="I18" s="526" t="s">
        <v>23</v>
      </c>
      <c r="J18" s="526"/>
      <c r="K18" s="526"/>
      <c r="L18" s="526"/>
      <c r="M18" s="526"/>
      <c r="N18" s="259"/>
      <c r="O18" s="259"/>
      <c r="P18" s="525">
        <f>P14*1.018</f>
        <v>12403591.696257392</v>
      </c>
      <c r="Q18" s="525"/>
      <c r="R18" s="525">
        <f t="shared" ref="R18" si="15">R14*1.018</f>
        <v>676476.05036853591</v>
      </c>
      <c r="S18" s="525"/>
      <c r="T18" s="525">
        <f t="shared" ref="T18" si="16">T14*1.018</f>
        <v>21971898.819679826</v>
      </c>
      <c r="U18" s="525"/>
      <c r="V18" s="525">
        <f t="shared" ref="V18" si="17">V14*1.018</f>
        <v>455682.90484275203</v>
      </c>
      <c r="W18" s="525"/>
      <c r="X18" s="519">
        <f>X14*1.018</f>
        <v>2880008.2480669362</v>
      </c>
      <c r="Y18" s="520"/>
      <c r="Z18" s="519">
        <f>Z14*1.018</f>
        <v>1003625.7310495682</v>
      </c>
      <c r="AA18" s="520"/>
      <c r="AB18" s="544"/>
      <c r="AC18" s="545"/>
      <c r="AD18" s="545"/>
      <c r="AE18" s="545"/>
    </row>
    <row r="19" spans="1:31" ht="15" customHeight="1" x14ac:dyDescent="0.2">
      <c r="A19" s="452"/>
      <c r="B19" s="452"/>
      <c r="C19" s="452"/>
      <c r="D19" s="452"/>
      <c r="E19" s="452"/>
      <c r="F19" s="452"/>
      <c r="G19" s="452"/>
      <c r="H19" s="535"/>
      <c r="I19" s="526" t="s">
        <v>736</v>
      </c>
      <c r="J19" s="526"/>
      <c r="K19" s="526"/>
      <c r="L19" s="526"/>
      <c r="M19" s="526"/>
      <c r="N19" s="259"/>
      <c r="O19" s="259"/>
      <c r="P19" s="525">
        <f>P18</f>
        <v>12403591.696257392</v>
      </c>
      <c r="Q19" s="525"/>
      <c r="R19" s="525">
        <f t="shared" ref="R19" si="18">R18</f>
        <v>676476.05036853591</v>
      </c>
      <c r="S19" s="525"/>
      <c r="T19" s="525">
        <f t="shared" ref="T19" si="19">T18</f>
        <v>21971898.819679826</v>
      </c>
      <c r="U19" s="525"/>
      <c r="V19" s="525">
        <f t="shared" ref="V19" si="20">V18</f>
        <v>455682.90484275203</v>
      </c>
      <c r="W19" s="525"/>
      <c r="X19" s="519">
        <f>X18</f>
        <v>2880008.2480669362</v>
      </c>
      <c r="Y19" s="520"/>
      <c r="Z19" s="519">
        <f>Z18</f>
        <v>1003625.7310495682</v>
      </c>
      <c r="AA19" s="520"/>
      <c r="AB19" s="544"/>
      <c r="AC19" s="545"/>
      <c r="AD19" s="545"/>
      <c r="AE19" s="545"/>
    </row>
    <row r="20" spans="1:31" ht="15" customHeight="1" x14ac:dyDescent="0.2">
      <c r="A20" s="452"/>
      <c r="B20" s="452"/>
      <c r="C20" s="452"/>
      <c r="D20" s="452"/>
      <c r="E20" s="452"/>
      <c r="F20" s="452"/>
      <c r="G20" s="452"/>
      <c r="H20" s="535"/>
      <c r="I20" s="95" t="s">
        <v>22</v>
      </c>
      <c r="J20" s="95"/>
      <c r="K20" s="95"/>
      <c r="L20" s="95"/>
      <c r="M20" s="95"/>
      <c r="N20" s="95"/>
      <c r="O20" s="217"/>
      <c r="P20" s="521">
        <f>P18-P19</f>
        <v>0</v>
      </c>
      <c r="Q20" s="521"/>
      <c r="R20" s="521">
        <f>R18-R19</f>
        <v>0</v>
      </c>
      <c r="S20" s="521"/>
      <c r="T20" s="521">
        <f>T18-T19</f>
        <v>0</v>
      </c>
      <c r="U20" s="521"/>
      <c r="V20" s="521">
        <f>V18-V19</f>
        <v>0</v>
      </c>
      <c r="W20" s="522"/>
      <c r="X20" s="527">
        <f>X18-X19</f>
        <v>0</v>
      </c>
      <c r="Y20" s="522"/>
      <c r="Z20" s="527">
        <f>Z18-Z19</f>
        <v>0</v>
      </c>
      <c r="AA20" s="522"/>
      <c r="AB20" s="544"/>
      <c r="AC20" s="545"/>
      <c r="AD20" s="545"/>
      <c r="AE20" s="545"/>
    </row>
    <row r="21" spans="1:31" ht="15" customHeight="1" x14ac:dyDescent="0.2">
      <c r="A21" s="452"/>
      <c r="B21" s="452"/>
      <c r="C21" s="452"/>
      <c r="D21" s="452"/>
      <c r="E21" s="452"/>
      <c r="F21" s="452"/>
      <c r="G21" s="452"/>
      <c r="H21" s="535"/>
      <c r="I21" s="209">
        <v>2029</v>
      </c>
      <c r="J21" s="209"/>
      <c r="K21" s="209"/>
      <c r="L21" s="209"/>
      <c r="M21" s="209"/>
      <c r="N21" s="209"/>
      <c r="O21" s="209"/>
      <c r="P21" s="209"/>
      <c r="Q21" s="209"/>
      <c r="R21" s="209"/>
      <c r="S21" s="209"/>
      <c r="T21" s="209"/>
      <c r="U21" s="209"/>
      <c r="V21" s="209"/>
      <c r="W21" s="209"/>
      <c r="X21" s="209"/>
      <c r="Y21" s="209"/>
      <c r="Z21" s="209"/>
      <c r="AA21" s="301"/>
      <c r="AB21" s="544"/>
      <c r="AC21" s="545"/>
      <c r="AD21" s="545"/>
      <c r="AE21" s="545"/>
    </row>
    <row r="22" spans="1:31" ht="15" customHeight="1" x14ac:dyDescent="0.2">
      <c r="A22" s="452"/>
      <c r="B22" s="452"/>
      <c r="C22" s="452"/>
      <c r="D22" s="452"/>
      <c r="E22" s="452"/>
      <c r="F22" s="452"/>
      <c r="G22" s="452"/>
      <c r="H22" s="535"/>
      <c r="I22" s="526" t="s">
        <v>23</v>
      </c>
      <c r="J22" s="526"/>
      <c r="K22" s="526"/>
      <c r="L22" s="526"/>
      <c r="M22" s="526"/>
      <c r="N22" s="259"/>
      <c r="O22" s="259"/>
      <c r="P22" s="525">
        <f>P18*1.018</f>
        <v>12626856.346790025</v>
      </c>
      <c r="Q22" s="525"/>
      <c r="R22" s="525">
        <f t="shared" ref="R22" si="21">R18*1.018</f>
        <v>688652.61927516956</v>
      </c>
      <c r="S22" s="525"/>
      <c r="T22" s="525">
        <f t="shared" ref="T22" si="22">T18*1.018</f>
        <v>22367392.998434063</v>
      </c>
      <c r="U22" s="525"/>
      <c r="V22" s="525">
        <f t="shared" ref="V22" si="23">V18*1.018</f>
        <v>463885.19712992158</v>
      </c>
      <c r="W22" s="525"/>
      <c r="X22" s="519">
        <f>X18*1.018</f>
        <v>2931848.3965321411</v>
      </c>
      <c r="Y22" s="520"/>
      <c r="Z22" s="519">
        <f>Z18*1.018</f>
        <v>1021690.9942084604</v>
      </c>
      <c r="AA22" s="520"/>
      <c r="AB22" s="544"/>
      <c r="AC22" s="545"/>
      <c r="AD22" s="545"/>
      <c r="AE22" s="545"/>
    </row>
    <row r="23" spans="1:31" ht="15" customHeight="1" x14ac:dyDescent="0.2">
      <c r="A23" s="452"/>
      <c r="B23" s="452"/>
      <c r="C23" s="452"/>
      <c r="D23" s="452"/>
      <c r="E23" s="452"/>
      <c r="F23" s="452"/>
      <c r="G23" s="452"/>
      <c r="H23" s="535"/>
      <c r="I23" s="526" t="s">
        <v>737</v>
      </c>
      <c r="J23" s="526"/>
      <c r="K23" s="526"/>
      <c r="L23" s="526"/>
      <c r="M23" s="526"/>
      <c r="N23" s="259"/>
      <c r="O23" s="259"/>
      <c r="P23" s="525">
        <v>0</v>
      </c>
      <c r="Q23" s="525"/>
      <c r="R23" s="525">
        <v>0</v>
      </c>
      <c r="S23" s="525"/>
      <c r="T23" s="525">
        <v>0</v>
      </c>
      <c r="U23" s="525"/>
      <c r="V23" s="525">
        <v>0</v>
      </c>
      <c r="W23" s="520"/>
      <c r="X23" s="519">
        <f>X22</f>
        <v>2931848.3965321411</v>
      </c>
      <c r="Y23" s="520"/>
      <c r="Z23" s="519">
        <f>Z22</f>
        <v>1021690.9942084604</v>
      </c>
      <c r="AA23" s="520"/>
      <c r="AB23" s="544"/>
      <c r="AC23" s="545"/>
      <c r="AD23" s="545"/>
      <c r="AE23" s="545"/>
    </row>
    <row r="24" spans="1:31" ht="15" customHeight="1" x14ac:dyDescent="0.2">
      <c r="A24" s="452"/>
      <c r="B24" s="452"/>
      <c r="C24" s="452"/>
      <c r="D24" s="452"/>
      <c r="E24" s="452"/>
      <c r="F24" s="452"/>
      <c r="G24" s="452"/>
      <c r="H24" s="535"/>
      <c r="I24" s="95" t="s">
        <v>22</v>
      </c>
      <c r="J24" s="95"/>
      <c r="K24" s="95"/>
      <c r="L24" s="95"/>
      <c r="M24" s="95"/>
      <c r="N24" s="95"/>
      <c r="O24" s="217"/>
      <c r="P24" s="521">
        <f>P22</f>
        <v>12626856.346790025</v>
      </c>
      <c r="Q24" s="521"/>
      <c r="R24" s="521">
        <f>R22-R23</f>
        <v>688652.61927516956</v>
      </c>
      <c r="S24" s="521"/>
      <c r="T24" s="521">
        <f>T22-T23</f>
        <v>22367392.998434063</v>
      </c>
      <c r="U24" s="521"/>
      <c r="V24" s="521">
        <f>V22-V23</f>
        <v>463885.19712992158</v>
      </c>
      <c r="W24" s="522"/>
      <c r="X24" s="527">
        <f>X22-X23</f>
        <v>0</v>
      </c>
      <c r="Y24" s="522"/>
      <c r="Z24" s="527">
        <f>Z22-Z23</f>
        <v>0</v>
      </c>
      <c r="AA24" s="522"/>
      <c r="AB24" s="544"/>
      <c r="AC24" s="545"/>
      <c r="AD24" s="545"/>
      <c r="AE24" s="545"/>
    </row>
    <row r="25" spans="1:31" ht="15" customHeight="1" x14ac:dyDescent="0.2">
      <c r="A25" s="452"/>
      <c r="B25" s="452"/>
      <c r="C25" s="452"/>
      <c r="D25" s="452"/>
      <c r="E25" s="452"/>
      <c r="F25" s="452"/>
      <c r="G25" s="452"/>
      <c r="H25" s="535"/>
      <c r="I25" s="209">
        <v>2030</v>
      </c>
      <c r="J25" s="209"/>
      <c r="K25" s="209"/>
      <c r="L25" s="209"/>
      <c r="M25" s="209"/>
      <c r="N25" s="209"/>
      <c r="O25" s="209"/>
      <c r="P25" s="209"/>
      <c r="Q25" s="209"/>
      <c r="R25" s="209"/>
      <c r="S25" s="209"/>
      <c r="T25" s="209"/>
      <c r="U25" s="209"/>
      <c r="V25" s="209"/>
      <c r="W25" s="209"/>
      <c r="X25" s="209"/>
      <c r="Y25" s="209"/>
      <c r="Z25" s="209"/>
      <c r="AA25" s="301"/>
      <c r="AB25" s="544"/>
      <c r="AC25" s="545"/>
      <c r="AD25" s="545"/>
      <c r="AE25" s="545"/>
    </row>
    <row r="26" spans="1:31" ht="15" customHeight="1" x14ac:dyDescent="0.2">
      <c r="A26" s="452"/>
      <c r="B26" s="452"/>
      <c r="C26" s="452"/>
      <c r="D26" s="452"/>
      <c r="E26" s="452"/>
      <c r="F26" s="452"/>
      <c r="G26" s="452"/>
      <c r="H26" s="535"/>
      <c r="I26" s="526" t="s">
        <v>23</v>
      </c>
      <c r="J26" s="526"/>
      <c r="K26" s="526"/>
      <c r="L26" s="526"/>
      <c r="M26" s="526"/>
      <c r="N26" s="259"/>
      <c r="O26" s="259"/>
      <c r="P26" s="525">
        <f>P22*1.016</f>
        <v>12828886.048338665</v>
      </c>
      <c r="Q26" s="525"/>
      <c r="R26" s="525">
        <f t="shared" ref="R26" si="24">R22*1.016</f>
        <v>699671.06118357228</v>
      </c>
      <c r="S26" s="525"/>
      <c r="T26" s="525">
        <f t="shared" ref="T26" si="25">T22*1.016</f>
        <v>22725271.286409009</v>
      </c>
      <c r="U26" s="525"/>
      <c r="V26" s="525">
        <f t="shared" ref="V26" si="26">V22*1.016</f>
        <v>471307.36028400034</v>
      </c>
      <c r="W26" s="525"/>
      <c r="X26" s="519">
        <f>X22*1.016</f>
        <v>2978757.9708766555</v>
      </c>
      <c r="Y26" s="520"/>
      <c r="Z26" s="519">
        <f>Z22*1.016</f>
        <v>1038038.0501157958</v>
      </c>
      <c r="AA26" s="520"/>
      <c r="AB26" s="544"/>
      <c r="AC26" s="545"/>
      <c r="AD26" s="545"/>
      <c r="AE26" s="545"/>
    </row>
    <row r="27" spans="1:31" ht="15" customHeight="1" x14ac:dyDescent="0.2">
      <c r="A27" s="452"/>
      <c r="B27" s="452"/>
      <c r="C27" s="452"/>
      <c r="D27" s="452"/>
      <c r="E27" s="452"/>
      <c r="F27" s="452"/>
      <c r="G27" s="452"/>
      <c r="H27" s="535"/>
      <c r="I27" s="526" t="s">
        <v>738</v>
      </c>
      <c r="J27" s="526"/>
      <c r="K27" s="526"/>
      <c r="L27" s="526"/>
      <c r="M27" s="526"/>
      <c r="N27" s="259"/>
      <c r="O27" s="259"/>
      <c r="P27" s="525">
        <v>0</v>
      </c>
      <c r="Q27" s="525"/>
      <c r="R27" s="525">
        <v>0</v>
      </c>
      <c r="S27" s="525"/>
      <c r="T27" s="525">
        <v>0</v>
      </c>
      <c r="U27" s="525"/>
      <c r="V27" s="525">
        <v>0</v>
      </c>
      <c r="W27" s="520"/>
      <c r="X27" s="519">
        <f>X26</f>
        <v>2978757.9708766555</v>
      </c>
      <c r="Y27" s="520"/>
      <c r="Z27" s="519">
        <f>Z26</f>
        <v>1038038.0501157958</v>
      </c>
      <c r="AA27" s="520"/>
      <c r="AB27" s="261"/>
      <c r="AC27" s="261"/>
      <c r="AD27" s="261"/>
      <c r="AE27" s="261"/>
    </row>
    <row r="28" spans="1:31" ht="15" customHeight="1" x14ac:dyDescent="0.2">
      <c r="A28" s="452"/>
      <c r="B28" s="452"/>
      <c r="C28" s="452"/>
      <c r="D28" s="452"/>
      <c r="E28" s="452"/>
      <c r="F28" s="452"/>
      <c r="G28" s="452"/>
      <c r="H28" s="535"/>
      <c r="I28" s="95" t="s">
        <v>22</v>
      </c>
      <c r="J28" s="95"/>
      <c r="K28" s="95"/>
      <c r="L28" s="95"/>
      <c r="M28" s="95"/>
      <c r="N28" s="95"/>
      <c r="O28" s="217"/>
      <c r="P28" s="521">
        <f>P26-P27</f>
        <v>12828886.048338665</v>
      </c>
      <c r="Q28" s="521"/>
      <c r="R28" s="521">
        <f>R26-R27</f>
        <v>699671.06118357228</v>
      </c>
      <c r="S28" s="521"/>
      <c r="T28" s="521">
        <f>T26-T27</f>
        <v>22725271.286409009</v>
      </c>
      <c r="U28" s="521"/>
      <c r="V28" s="521">
        <f>V26-V27</f>
        <v>471307.36028400034</v>
      </c>
      <c r="W28" s="522"/>
      <c r="X28" s="523">
        <f>X26-X27</f>
        <v>0</v>
      </c>
      <c r="Y28" s="524"/>
      <c r="Z28" s="527">
        <f>Z26-Z27</f>
        <v>0</v>
      </c>
      <c r="AA28" s="522"/>
      <c r="AB28" s="261"/>
      <c r="AC28" s="261"/>
      <c r="AD28" s="261"/>
      <c r="AE28" s="261"/>
    </row>
    <row r="29" spans="1:31" ht="15" customHeight="1" x14ac:dyDescent="0.2">
      <c r="A29" s="452"/>
      <c r="B29" s="452"/>
      <c r="C29" s="452"/>
      <c r="D29" s="452"/>
      <c r="E29" s="452"/>
      <c r="F29" s="452"/>
      <c r="G29" s="452"/>
      <c r="H29" s="535"/>
      <c r="I29" s="500" t="s">
        <v>592</v>
      </c>
      <c r="J29" s="500"/>
      <c r="K29" s="500"/>
      <c r="L29" s="500"/>
      <c r="M29" s="500"/>
      <c r="N29" s="500"/>
      <c r="O29" s="500"/>
      <c r="P29" s="501">
        <f>SUM(P8,P12,P16,P20,P24,P28,P32)</f>
        <v>25455742.39512869</v>
      </c>
      <c r="Q29" s="502"/>
      <c r="R29" s="501">
        <f>SUM(R8,R12,R16,R20,R24,R28,R32)</f>
        <v>1388323.6804587417</v>
      </c>
      <c r="S29" s="502"/>
      <c r="T29" s="501">
        <f>SUM(T8,T12,T16,T20,T24,T28,T32)</f>
        <v>45092664.284843072</v>
      </c>
      <c r="U29" s="502"/>
      <c r="V29" s="501">
        <f>SUM(V8,V12,V16,V20,V24,V28,V32)</f>
        <v>935192.55741392192</v>
      </c>
      <c r="W29" s="502"/>
      <c r="X29" s="503">
        <f>SUM(X8,X12,X16,X20,X24,X28,X32)</f>
        <v>0</v>
      </c>
      <c r="Y29" s="504"/>
      <c r="Z29" s="503">
        <f>SUM(Z8,Z12,Z16,Z20,Z24,Z28,Z32)</f>
        <v>0</v>
      </c>
      <c r="AA29" s="504"/>
      <c r="AB29" s="548">
        <f>SUM(P29:AA29)</f>
        <v>72871922.91784443</v>
      </c>
      <c r="AC29" s="548"/>
      <c r="AD29" s="548"/>
      <c r="AE29" s="218"/>
    </row>
    <row r="30" spans="1:31" ht="15" customHeight="1" x14ac:dyDescent="0.2">
      <c r="A30" s="452"/>
      <c r="B30" s="452"/>
      <c r="C30" s="452"/>
      <c r="D30" s="452"/>
      <c r="E30" s="452"/>
      <c r="F30" s="452"/>
      <c r="G30" s="452"/>
      <c r="H30" s="535"/>
      <c r="I30" s="259"/>
      <c r="J30" s="259"/>
      <c r="K30" s="259"/>
      <c r="L30" s="259"/>
      <c r="M30" s="259"/>
      <c r="N30" s="259"/>
      <c r="O30" s="259"/>
      <c r="P30" s="216"/>
      <c r="Q30" s="216"/>
      <c r="R30" s="216"/>
      <c r="S30" s="216"/>
      <c r="T30" s="216"/>
      <c r="U30" s="216"/>
      <c r="V30" s="216"/>
      <c r="W30" s="216"/>
      <c r="X30" s="305"/>
      <c r="Y30" s="306"/>
      <c r="Z30" s="519">
        <f>Z26*1.06</f>
        <v>1100320.3331227435</v>
      </c>
      <c r="AA30" s="520"/>
      <c r="AB30" s="261"/>
      <c r="AC30" s="261"/>
      <c r="AD30" s="261"/>
      <c r="AE30" s="261"/>
    </row>
    <row r="31" spans="1:31" ht="15" customHeight="1" x14ac:dyDescent="0.2">
      <c r="A31" s="452"/>
      <c r="B31" s="452"/>
      <c r="C31" s="452"/>
      <c r="D31" s="452"/>
      <c r="E31" s="452"/>
      <c r="F31" s="452"/>
      <c r="G31" s="452"/>
      <c r="H31" s="535"/>
      <c r="I31" s="259"/>
      <c r="J31" s="259"/>
      <c r="K31" s="259"/>
      <c r="L31" s="259"/>
      <c r="M31" s="259"/>
      <c r="N31" s="259"/>
      <c r="O31" s="259"/>
      <c r="P31" s="216"/>
      <c r="Q31" s="216"/>
      <c r="R31" s="216"/>
      <c r="S31" s="216"/>
      <c r="T31" s="216"/>
      <c r="U31" s="216"/>
      <c r="V31" s="216"/>
      <c r="W31" s="216"/>
      <c r="X31" s="305"/>
      <c r="Y31" s="306"/>
      <c r="Z31" s="519">
        <f>Z30</f>
        <v>1100320.3331227435</v>
      </c>
      <c r="AA31" s="520"/>
      <c r="AB31" s="261"/>
      <c r="AC31" s="261"/>
      <c r="AD31" s="261"/>
      <c r="AE31" s="261"/>
    </row>
    <row r="32" spans="1:31" ht="15" customHeight="1" x14ac:dyDescent="0.2">
      <c r="A32" s="452"/>
      <c r="B32" s="452"/>
      <c r="C32" s="452"/>
      <c r="D32" s="452"/>
      <c r="E32" s="452"/>
      <c r="F32" s="452"/>
      <c r="G32" s="452"/>
      <c r="H32" s="535"/>
      <c r="I32" s="259"/>
      <c r="J32" s="259"/>
      <c r="K32" s="259"/>
      <c r="L32" s="259"/>
      <c r="M32" s="259"/>
      <c r="N32" s="259"/>
      <c r="O32" s="307"/>
      <c r="P32" s="307"/>
      <c r="Q32" s="307"/>
      <c r="R32" s="307"/>
      <c r="S32" s="307"/>
      <c r="T32" s="307"/>
      <c r="U32" s="307"/>
      <c r="V32" s="307"/>
      <c r="W32" s="307"/>
      <c r="X32" s="308"/>
      <c r="Y32" s="309"/>
      <c r="Z32" s="527">
        <f>Z30-Z31</f>
        <v>0</v>
      </c>
      <c r="AA32" s="522"/>
      <c r="AB32" s="261"/>
      <c r="AC32" s="261"/>
      <c r="AD32" s="261"/>
      <c r="AE32" s="261"/>
    </row>
    <row r="33" spans="1:38" ht="39.75" customHeight="1" x14ac:dyDescent="0.2">
      <c r="A33" s="452"/>
      <c r="B33" s="452"/>
      <c r="C33" s="452"/>
      <c r="D33" s="452"/>
      <c r="E33" s="452"/>
      <c r="F33" s="452"/>
      <c r="G33" s="452"/>
      <c r="AG33" s="505">
        <f>AB29+S66+AH66</f>
        <v>108420965.12584443</v>
      </c>
      <c r="AH33" s="506"/>
      <c r="AI33" s="506"/>
    </row>
    <row r="34" spans="1:38" ht="15.75" x14ac:dyDescent="0.2">
      <c r="A34" s="219"/>
      <c r="B34" s="219"/>
      <c r="C34" s="219"/>
      <c r="D34" s="219"/>
      <c r="E34" s="21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row>
    <row r="35" spans="1:38" s="220" customFormat="1" ht="15.75" x14ac:dyDescent="0.2">
      <c r="A35" s="550" t="s">
        <v>739</v>
      </c>
      <c r="B35" s="550"/>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c r="AG35" s="550"/>
      <c r="AH35" s="550"/>
      <c r="AI35" s="550"/>
      <c r="AJ35" s="550"/>
      <c r="AK35" s="550"/>
      <c r="AL35" s="550"/>
    </row>
    <row r="36" spans="1:38" s="220" customFormat="1" ht="15" customHeight="1" x14ac:dyDescent="0.2">
      <c r="A36" s="507"/>
      <c r="B36" s="507"/>
      <c r="C36" s="507"/>
      <c r="D36" s="507"/>
      <c r="E36" s="508"/>
      <c r="F36" s="509" t="s">
        <v>740</v>
      </c>
      <c r="G36" s="510"/>
      <c r="H36" s="510"/>
      <c r="I36" s="510"/>
      <c r="J36" s="510"/>
      <c r="K36" s="510"/>
      <c r="L36" s="510"/>
      <c r="M36" s="510"/>
      <c r="N36" s="510"/>
      <c r="O36" s="510"/>
      <c r="P36" s="510"/>
      <c r="Q36" s="510"/>
      <c r="R36" s="510"/>
      <c r="S36" s="510"/>
      <c r="T36" s="511"/>
      <c r="U36" s="509" t="s">
        <v>19</v>
      </c>
      <c r="V36" s="510"/>
      <c r="W36" s="510"/>
      <c r="X36" s="510"/>
      <c r="Y36" s="510"/>
      <c r="Z36" s="510"/>
      <c r="AA36" s="510"/>
      <c r="AB36" s="510"/>
      <c r="AC36" s="510"/>
      <c r="AD36" s="510"/>
      <c r="AE36" s="510"/>
      <c r="AF36" s="510"/>
      <c r="AG36" s="510"/>
      <c r="AH36" s="510"/>
      <c r="AI36" s="510"/>
      <c r="AJ36" s="551" t="s">
        <v>741</v>
      </c>
      <c r="AK36" s="551"/>
      <c r="AL36" s="551"/>
    </row>
    <row r="37" spans="1:38" s="220" customFormat="1" ht="15.75" x14ac:dyDescent="0.2">
      <c r="A37" s="507"/>
      <c r="B37" s="507"/>
      <c r="C37" s="507"/>
      <c r="D37" s="507"/>
      <c r="E37" s="508"/>
      <c r="F37" s="222"/>
      <c r="G37" s="512" t="s">
        <v>15</v>
      </c>
      <c r="H37" s="513"/>
      <c r="I37" s="513" t="s">
        <v>16</v>
      </c>
      <c r="J37" s="513"/>
      <c r="K37" s="513" t="s">
        <v>17</v>
      </c>
      <c r="L37" s="513"/>
      <c r="M37" s="514" t="s">
        <v>640</v>
      </c>
      <c r="N37" s="514"/>
      <c r="O37" s="513" t="s">
        <v>18</v>
      </c>
      <c r="P37" s="513"/>
      <c r="Q37" s="515" t="s">
        <v>641</v>
      </c>
      <c r="R37" s="516"/>
      <c r="S37" s="517" t="s">
        <v>593</v>
      </c>
      <c r="T37" s="518"/>
      <c r="U37" s="222"/>
      <c r="V37" s="512" t="s">
        <v>15</v>
      </c>
      <c r="W37" s="513"/>
      <c r="X37" s="513" t="s">
        <v>16</v>
      </c>
      <c r="Y37" s="513"/>
      <c r="Z37" s="513" t="s">
        <v>17</v>
      </c>
      <c r="AA37" s="513"/>
      <c r="AB37" s="514" t="s">
        <v>640</v>
      </c>
      <c r="AC37" s="514"/>
      <c r="AD37" s="513" t="s">
        <v>18</v>
      </c>
      <c r="AE37" s="513"/>
      <c r="AF37" s="515" t="s">
        <v>641</v>
      </c>
      <c r="AG37" s="516"/>
      <c r="AH37" s="517" t="s">
        <v>593</v>
      </c>
      <c r="AI37" s="518"/>
      <c r="AJ37" s="551"/>
      <c r="AK37" s="551"/>
      <c r="AL37" s="551"/>
    </row>
    <row r="38" spans="1:38" s="220" customFormat="1" ht="15.75" x14ac:dyDescent="0.2">
      <c r="A38" s="467">
        <v>2026</v>
      </c>
      <c r="B38" s="467"/>
      <c r="C38" s="467"/>
      <c r="D38" s="467"/>
      <c r="E38" s="467"/>
      <c r="F38" s="467"/>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551"/>
      <c r="AK38" s="551"/>
      <c r="AL38" s="551"/>
    </row>
    <row r="39" spans="1:38" s="220" customFormat="1" ht="16.5" thickBot="1" x14ac:dyDescent="0.25">
      <c r="A39" s="478" t="s">
        <v>23</v>
      </c>
      <c r="B39" s="478"/>
      <c r="C39" s="478"/>
      <c r="D39" s="478"/>
      <c r="E39" s="478"/>
      <c r="F39" s="223"/>
      <c r="G39" s="460">
        <v>14448373</v>
      </c>
      <c r="H39" s="460"/>
      <c r="I39" s="460">
        <v>2362225</v>
      </c>
      <c r="J39" s="460"/>
      <c r="K39" s="460">
        <v>2680741</v>
      </c>
      <c r="L39" s="460"/>
      <c r="M39" s="461">
        <v>1738127</v>
      </c>
      <c r="N39" s="461"/>
      <c r="O39" s="460">
        <v>1992078</v>
      </c>
      <c r="P39" s="460"/>
      <c r="Q39" s="539">
        <v>642706</v>
      </c>
      <c r="R39" s="540"/>
      <c r="S39" s="496">
        <f>SUM(G39:R39)</f>
        <v>23864250</v>
      </c>
      <c r="T39" s="497"/>
      <c r="U39" s="223"/>
      <c r="V39" s="492">
        <v>1161870</v>
      </c>
      <c r="W39" s="492"/>
      <c r="X39" s="492">
        <v>671428</v>
      </c>
      <c r="Y39" s="492"/>
      <c r="Z39" s="492">
        <v>408508</v>
      </c>
      <c r="AA39" s="492"/>
      <c r="AB39" s="493">
        <v>200907</v>
      </c>
      <c r="AC39" s="493"/>
      <c r="AD39" s="492">
        <v>230261</v>
      </c>
      <c r="AE39" s="492"/>
      <c r="AF39" s="492">
        <v>78481</v>
      </c>
      <c r="AG39" s="492"/>
      <c r="AH39" s="494">
        <f>SUM(V39:AG39)</f>
        <v>2751455</v>
      </c>
      <c r="AI39" s="495"/>
      <c r="AJ39" s="551"/>
      <c r="AK39" s="551"/>
      <c r="AL39" s="551"/>
    </row>
    <row r="40" spans="1:38" s="220" customFormat="1" ht="15.75" x14ac:dyDescent="0.2">
      <c r="A40" s="499" t="s">
        <v>20</v>
      </c>
      <c r="B40" s="499"/>
      <c r="C40" s="499"/>
      <c r="D40" s="499"/>
      <c r="E40" s="499"/>
      <c r="F40" s="224"/>
      <c r="G40" s="469">
        <v>19248619</v>
      </c>
      <c r="H40" s="469"/>
      <c r="I40" s="469">
        <v>1110000</v>
      </c>
      <c r="J40" s="469"/>
      <c r="K40" s="469">
        <v>951296</v>
      </c>
      <c r="L40" s="469"/>
      <c r="M40" s="472">
        <v>0</v>
      </c>
      <c r="N40" s="472"/>
      <c r="O40" s="469">
        <v>3921820</v>
      </c>
      <c r="P40" s="469"/>
      <c r="Q40" s="489">
        <v>0</v>
      </c>
      <c r="R40" s="490"/>
      <c r="S40" s="472">
        <f>SUM(G40:R40)</f>
        <v>25231735</v>
      </c>
      <c r="T40" s="473"/>
      <c r="U40" s="224"/>
      <c r="V40" s="491">
        <v>1311897</v>
      </c>
      <c r="W40" s="491"/>
      <c r="X40" s="491">
        <v>1127633</v>
      </c>
      <c r="Y40" s="491"/>
      <c r="Z40" s="491">
        <v>310200</v>
      </c>
      <c r="AA40" s="491"/>
      <c r="AB40" s="484">
        <v>0</v>
      </c>
      <c r="AC40" s="484"/>
      <c r="AD40" s="491">
        <v>0</v>
      </c>
      <c r="AE40" s="491"/>
      <c r="AF40" s="491">
        <v>0</v>
      </c>
      <c r="AG40" s="491"/>
      <c r="AH40" s="484">
        <f>SUM(V40:AE40)</f>
        <v>2749730</v>
      </c>
      <c r="AI40" s="498"/>
      <c r="AJ40" s="551"/>
      <c r="AK40" s="551"/>
      <c r="AL40" s="551"/>
    </row>
    <row r="41" spans="1:38" s="220" customFormat="1" ht="15.75" x14ac:dyDescent="0.2">
      <c r="A41" s="488" t="s">
        <v>21</v>
      </c>
      <c r="B41" s="488"/>
      <c r="C41" s="488"/>
      <c r="D41" s="488"/>
      <c r="E41" s="488"/>
      <c r="F41" s="310"/>
      <c r="G41" s="463">
        <v>350000</v>
      </c>
      <c r="H41" s="463"/>
      <c r="I41" s="463">
        <v>0</v>
      </c>
      <c r="J41" s="463"/>
      <c r="K41" s="463">
        <v>0</v>
      </c>
      <c r="L41" s="463"/>
      <c r="M41" s="464">
        <v>0</v>
      </c>
      <c r="N41" s="464"/>
      <c r="O41" s="463">
        <v>0</v>
      </c>
      <c r="P41" s="463"/>
      <c r="Q41" s="481">
        <v>0</v>
      </c>
      <c r="R41" s="482"/>
      <c r="S41" s="464">
        <f>SUM(G41:R41)</f>
        <v>350000</v>
      </c>
      <c r="T41" s="465"/>
      <c r="U41" s="226">
        <f>2.5%</f>
        <v>2.5000000000000001E-2</v>
      </c>
      <c r="V41" s="483">
        <f>V39*U41</f>
        <v>29046.75</v>
      </c>
      <c r="W41" s="483"/>
      <c r="X41" s="483">
        <v>0</v>
      </c>
      <c r="Y41" s="483"/>
      <c r="Z41" s="483">
        <v>0</v>
      </c>
      <c r="AA41" s="483"/>
      <c r="AB41" s="485">
        <v>0</v>
      </c>
      <c r="AC41" s="485"/>
      <c r="AD41" s="483">
        <v>0</v>
      </c>
      <c r="AE41" s="483"/>
      <c r="AF41" s="483">
        <v>0</v>
      </c>
      <c r="AG41" s="483"/>
      <c r="AH41" s="485">
        <f>SUM(V41:AE41)</f>
        <v>29046.75</v>
      </c>
      <c r="AI41" s="486"/>
      <c r="AJ41" s="551"/>
      <c r="AK41" s="551"/>
      <c r="AL41" s="551"/>
    </row>
    <row r="42" spans="1:38" s="220" customFormat="1" ht="15.75" x14ac:dyDescent="0.2">
      <c r="A42" s="487" t="s">
        <v>642</v>
      </c>
      <c r="B42" s="487"/>
      <c r="C42" s="487"/>
      <c r="D42" s="487"/>
      <c r="E42" s="487"/>
      <c r="F42" s="227"/>
      <c r="G42" s="463">
        <v>0</v>
      </c>
      <c r="H42" s="463"/>
      <c r="I42" s="463">
        <v>0</v>
      </c>
      <c r="J42" s="463"/>
      <c r="K42" s="463">
        <v>0</v>
      </c>
      <c r="L42" s="463"/>
      <c r="M42" s="464">
        <v>0</v>
      </c>
      <c r="N42" s="464"/>
      <c r="O42" s="463">
        <v>0</v>
      </c>
      <c r="P42" s="463"/>
      <c r="Q42" s="481">
        <v>0</v>
      </c>
      <c r="R42" s="482"/>
      <c r="S42" s="464">
        <f>SUM(G42:R42)</f>
        <v>0</v>
      </c>
      <c r="T42" s="465"/>
      <c r="U42" s="228"/>
      <c r="V42" s="485">
        <v>0</v>
      </c>
      <c r="W42" s="485"/>
      <c r="X42" s="485">
        <v>0</v>
      </c>
      <c r="Y42" s="485"/>
      <c r="Z42" s="485">
        <v>0</v>
      </c>
      <c r="AA42" s="485"/>
      <c r="AB42" s="485">
        <v>0</v>
      </c>
      <c r="AC42" s="485"/>
      <c r="AD42" s="485">
        <v>0</v>
      </c>
      <c r="AE42" s="485"/>
      <c r="AF42" s="485">
        <v>0</v>
      </c>
      <c r="AG42" s="485"/>
      <c r="AH42" s="485">
        <f>SUM(V42:AE42)</f>
        <v>0</v>
      </c>
      <c r="AI42" s="486"/>
      <c r="AJ42" s="551"/>
      <c r="AK42" s="551"/>
      <c r="AL42" s="551"/>
    </row>
    <row r="43" spans="1:38" s="220" customFormat="1" x14ac:dyDescent="0.2">
      <c r="A43" s="477" t="s">
        <v>144</v>
      </c>
      <c r="B43" s="477"/>
      <c r="C43" s="477"/>
      <c r="D43" s="477"/>
      <c r="E43" s="477"/>
      <c r="F43" s="229"/>
      <c r="G43" s="475">
        <f>SUM(G39-G40-G41-G42)</f>
        <v>-5150246</v>
      </c>
      <c r="H43" s="475"/>
      <c r="I43" s="475">
        <f>SUM(I39-I40-I41)</f>
        <v>1252225</v>
      </c>
      <c r="J43" s="475"/>
      <c r="K43" s="475">
        <f>SUM(K39-K40-K41)</f>
        <v>1729445</v>
      </c>
      <c r="L43" s="475"/>
      <c r="M43" s="475">
        <f>SUM(M39-M40-M41)</f>
        <v>1738127</v>
      </c>
      <c r="N43" s="475"/>
      <c r="O43" s="475">
        <f>SUM(O39-O40-O41)</f>
        <v>-1929742</v>
      </c>
      <c r="P43" s="475"/>
      <c r="Q43" s="475">
        <f>SUM(Q39-Q40-Q41)</f>
        <v>642706</v>
      </c>
      <c r="R43" s="475"/>
      <c r="S43" s="475">
        <f>SUM(G43:R43)</f>
        <v>-1717485</v>
      </c>
      <c r="T43" s="476"/>
      <c r="U43" s="229"/>
      <c r="V43" s="474">
        <f>SUM(V39-V40-V41)</f>
        <v>-179073.75</v>
      </c>
      <c r="W43" s="474"/>
      <c r="X43" s="474">
        <f>SUM(X39-X40-X41)</f>
        <v>-456205</v>
      </c>
      <c r="Y43" s="474"/>
      <c r="Z43" s="455">
        <f>SUM(Z39-Z40)</f>
        <v>98308</v>
      </c>
      <c r="AA43" s="455"/>
      <c r="AB43" s="455">
        <f>SUM(AB39-AB40)</f>
        <v>200907</v>
      </c>
      <c r="AC43" s="455"/>
      <c r="AD43" s="455">
        <f>SUM(AD39-AD40)</f>
        <v>230261</v>
      </c>
      <c r="AE43" s="455"/>
      <c r="AF43" s="455">
        <f>SUM(AF39-AF40)</f>
        <v>78481</v>
      </c>
      <c r="AG43" s="455"/>
      <c r="AH43" s="455">
        <f>SUM(V43:AG43)</f>
        <v>-27321.75</v>
      </c>
      <c r="AI43" s="456"/>
      <c r="AJ43" s="551"/>
      <c r="AK43" s="551"/>
      <c r="AL43" s="551"/>
    </row>
    <row r="44" spans="1:38" s="220" customFormat="1" ht="16.5" thickBot="1" x14ac:dyDescent="0.25">
      <c r="A44" s="467">
        <v>2027</v>
      </c>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551"/>
      <c r="AK44" s="551"/>
      <c r="AL44" s="551"/>
    </row>
    <row r="45" spans="1:38" s="220" customFormat="1" ht="16.5" thickBot="1" x14ac:dyDescent="0.25">
      <c r="A45" s="478" t="s">
        <v>23</v>
      </c>
      <c r="B45" s="478"/>
      <c r="C45" s="478"/>
      <c r="D45" s="478"/>
      <c r="E45" s="478"/>
      <c r="F45" s="223"/>
      <c r="G45" s="460">
        <f>G39</f>
        <v>14448373</v>
      </c>
      <c r="H45" s="460"/>
      <c r="I45" s="460">
        <f t="shared" ref="I45" si="27">I39</f>
        <v>2362225</v>
      </c>
      <c r="J45" s="460"/>
      <c r="K45" s="460">
        <f t="shared" ref="K45" si="28">K39</f>
        <v>2680741</v>
      </c>
      <c r="L45" s="460"/>
      <c r="M45" s="460">
        <f t="shared" ref="M45" si="29">M39</f>
        <v>1738127</v>
      </c>
      <c r="N45" s="460"/>
      <c r="O45" s="460">
        <f t="shared" ref="O45" si="30">O39</f>
        <v>1992078</v>
      </c>
      <c r="P45" s="460"/>
      <c r="Q45" s="460">
        <f t="shared" ref="Q45" si="31">Q39</f>
        <v>642706</v>
      </c>
      <c r="R45" s="460"/>
      <c r="S45" s="460">
        <f t="shared" ref="S45" si="32">S39</f>
        <v>23864250</v>
      </c>
      <c r="T45" s="460"/>
      <c r="U45" s="223"/>
      <c r="V45" s="460">
        <v>1182784</v>
      </c>
      <c r="W45" s="460"/>
      <c r="X45" s="460">
        <f>X39*1.018</f>
        <v>683513.70400000003</v>
      </c>
      <c r="Y45" s="460"/>
      <c r="Z45" s="460">
        <f>Z39*1.018</f>
        <v>415861.14400000003</v>
      </c>
      <c r="AA45" s="460"/>
      <c r="AB45" s="460">
        <f t="shared" ref="AB45" si="33">AB39*1.018</f>
        <v>204523.326</v>
      </c>
      <c r="AC45" s="460"/>
      <c r="AD45" s="460">
        <f t="shared" ref="AD45" si="34">AD39*1.018</f>
        <v>234405.698</v>
      </c>
      <c r="AE45" s="460"/>
      <c r="AF45" s="460">
        <f t="shared" ref="AF45" si="35">AF39*1.018</f>
        <v>79893.657999999996</v>
      </c>
      <c r="AG45" s="460"/>
      <c r="AH45" s="479">
        <f>SUM(V45:AG45)</f>
        <v>2800981.5299999993</v>
      </c>
      <c r="AI45" s="480"/>
      <c r="AJ45" s="551"/>
      <c r="AK45" s="551"/>
      <c r="AL45" s="551"/>
    </row>
    <row r="46" spans="1:38" s="220" customFormat="1" ht="15.75" x14ac:dyDescent="0.2">
      <c r="A46" s="499" t="s">
        <v>20</v>
      </c>
      <c r="B46" s="499"/>
      <c r="C46" s="499"/>
      <c r="D46" s="499"/>
      <c r="E46" s="499"/>
      <c r="F46" s="224"/>
      <c r="G46" s="469">
        <v>12563192</v>
      </c>
      <c r="H46" s="469"/>
      <c r="I46" s="469">
        <v>7759366</v>
      </c>
      <c r="J46" s="469"/>
      <c r="K46" s="469">
        <v>930338</v>
      </c>
      <c r="L46" s="469"/>
      <c r="M46" s="470">
        <v>0</v>
      </c>
      <c r="N46" s="470"/>
      <c r="O46" s="469">
        <v>4066802</v>
      </c>
      <c r="P46" s="469"/>
      <c r="Q46" s="469">
        <v>0</v>
      </c>
      <c r="R46" s="469"/>
      <c r="S46" s="472">
        <f>SUM(G46:R46)</f>
        <v>25319698</v>
      </c>
      <c r="T46" s="473"/>
      <c r="U46" s="224"/>
      <c r="V46" s="469">
        <v>1401280</v>
      </c>
      <c r="W46" s="469"/>
      <c r="X46" s="469">
        <v>690000</v>
      </c>
      <c r="Y46" s="469"/>
      <c r="Z46" s="469">
        <v>0</v>
      </c>
      <c r="AA46" s="469"/>
      <c r="AB46" s="470">
        <v>0</v>
      </c>
      <c r="AC46" s="470"/>
      <c r="AD46" s="469">
        <v>200000</v>
      </c>
      <c r="AE46" s="469"/>
      <c r="AF46" s="469">
        <v>0</v>
      </c>
      <c r="AG46" s="469"/>
      <c r="AH46" s="472">
        <f>SUM(V46:AG46)</f>
        <v>2291280</v>
      </c>
      <c r="AI46" s="473"/>
      <c r="AJ46" s="551"/>
      <c r="AK46" s="551"/>
      <c r="AL46" s="551"/>
    </row>
    <row r="47" spans="1:38" s="220" customFormat="1" ht="15.75" x14ac:dyDescent="0.2">
      <c r="A47" s="488" t="s">
        <v>21</v>
      </c>
      <c r="B47" s="488"/>
      <c r="C47" s="488"/>
      <c r="D47" s="488"/>
      <c r="E47" s="488"/>
      <c r="F47" s="310"/>
      <c r="G47" s="463">
        <v>350000</v>
      </c>
      <c r="H47" s="463"/>
      <c r="I47" s="463">
        <v>0</v>
      </c>
      <c r="J47" s="463"/>
      <c r="K47" s="463">
        <v>0</v>
      </c>
      <c r="L47" s="463"/>
      <c r="M47" s="464">
        <v>0</v>
      </c>
      <c r="N47" s="464"/>
      <c r="O47" s="463">
        <v>0</v>
      </c>
      <c r="P47" s="463"/>
      <c r="Q47" s="463">
        <v>0</v>
      </c>
      <c r="R47" s="463"/>
      <c r="S47" s="472">
        <f>SUM(G47:R47)</f>
        <v>350000</v>
      </c>
      <c r="T47" s="473"/>
      <c r="U47" s="225">
        <v>2.5000000000000001E-2</v>
      </c>
      <c r="V47" s="463">
        <f>V45*U47</f>
        <v>29569.600000000002</v>
      </c>
      <c r="W47" s="463"/>
      <c r="X47" s="463">
        <v>0</v>
      </c>
      <c r="Y47" s="463"/>
      <c r="Z47" s="463">
        <v>0</v>
      </c>
      <c r="AA47" s="463"/>
      <c r="AB47" s="464">
        <v>0</v>
      </c>
      <c r="AC47" s="464"/>
      <c r="AD47" s="463">
        <v>0</v>
      </c>
      <c r="AE47" s="463"/>
      <c r="AF47" s="463">
        <v>0</v>
      </c>
      <c r="AG47" s="463"/>
      <c r="AH47" s="472">
        <f>SUM(V47:AG47)</f>
        <v>29569.600000000002</v>
      </c>
      <c r="AI47" s="473"/>
      <c r="AJ47" s="551"/>
      <c r="AK47" s="551"/>
      <c r="AL47" s="551"/>
    </row>
    <row r="48" spans="1:38" s="220" customFormat="1" ht="15.75" x14ac:dyDescent="0.2">
      <c r="A48" s="487" t="s">
        <v>642</v>
      </c>
      <c r="B48" s="487"/>
      <c r="C48" s="487"/>
      <c r="D48" s="487"/>
      <c r="E48" s="487"/>
      <c r="F48" s="227"/>
      <c r="G48" s="463">
        <v>250000</v>
      </c>
      <c r="H48" s="463"/>
      <c r="I48" s="463">
        <v>0</v>
      </c>
      <c r="J48" s="463"/>
      <c r="K48" s="463">
        <v>0</v>
      </c>
      <c r="L48" s="463"/>
      <c r="M48" s="464">
        <v>0</v>
      </c>
      <c r="N48" s="464"/>
      <c r="O48" s="463">
        <v>0</v>
      </c>
      <c r="P48" s="463"/>
      <c r="Q48" s="463">
        <v>0</v>
      </c>
      <c r="R48" s="463"/>
      <c r="S48" s="472">
        <f>SUM(G48:R48)</f>
        <v>250000</v>
      </c>
      <c r="T48" s="473"/>
      <c r="U48" s="227"/>
      <c r="V48" s="464">
        <v>70000</v>
      </c>
      <c r="W48" s="464"/>
      <c r="X48" s="464">
        <v>0</v>
      </c>
      <c r="Y48" s="464"/>
      <c r="Z48" s="464">
        <v>0</v>
      </c>
      <c r="AA48" s="464"/>
      <c r="AB48" s="472">
        <v>0</v>
      </c>
      <c r="AC48" s="472"/>
      <c r="AD48" s="464">
        <v>0</v>
      </c>
      <c r="AE48" s="464"/>
      <c r="AF48" s="464">
        <v>0</v>
      </c>
      <c r="AG48" s="464"/>
      <c r="AH48" s="472">
        <f>SUM(V48:AG48)</f>
        <v>70000</v>
      </c>
      <c r="AI48" s="473"/>
      <c r="AJ48" s="551"/>
      <c r="AK48" s="551"/>
      <c r="AL48" s="551"/>
    </row>
    <row r="49" spans="1:38" s="220" customFormat="1" ht="15.75" x14ac:dyDescent="0.2">
      <c r="A49" s="477" t="s">
        <v>144</v>
      </c>
      <c r="B49" s="477"/>
      <c r="C49" s="477"/>
      <c r="D49" s="477"/>
      <c r="E49" s="477"/>
      <c r="F49" s="230"/>
      <c r="G49" s="454">
        <f>SUM(G45-G46-G47-G48)</f>
        <v>1285181</v>
      </c>
      <c r="H49" s="454"/>
      <c r="I49" s="468">
        <f>SUM(I45-I46-I47-I48)</f>
        <v>-5397141</v>
      </c>
      <c r="J49" s="468"/>
      <c r="K49" s="454">
        <f>SUM(K45-K46-K47-K48)</f>
        <v>1750403</v>
      </c>
      <c r="L49" s="454"/>
      <c r="M49" s="454">
        <f>SUM(M45-M46-M47-M48)</f>
        <v>1738127</v>
      </c>
      <c r="N49" s="454"/>
      <c r="O49" s="468">
        <f>SUM(O45-O46-O47-O48)</f>
        <v>-2074724</v>
      </c>
      <c r="P49" s="468"/>
      <c r="Q49" s="454">
        <f>SUM(Q45-Q46-Q47-Q48)</f>
        <v>642706</v>
      </c>
      <c r="R49" s="454"/>
      <c r="S49" s="468">
        <f>SUM(S45-S46-S47-S48)</f>
        <v>-2055448</v>
      </c>
      <c r="T49" s="468"/>
      <c r="U49" s="229"/>
      <c r="V49" s="468">
        <f>SUM(V45-V46-V47)</f>
        <v>-248065.6</v>
      </c>
      <c r="W49" s="468"/>
      <c r="X49" s="468">
        <f>SUM(X45-X46-X47)</f>
        <v>-6486.295999999973</v>
      </c>
      <c r="Y49" s="468"/>
      <c r="Z49" s="454">
        <f>SUM(Z45-Z46)</f>
        <v>415861.14400000003</v>
      </c>
      <c r="AA49" s="454"/>
      <c r="AB49" s="454">
        <f>SUM(AB45-AB46)</f>
        <v>204523.326</v>
      </c>
      <c r="AC49" s="454"/>
      <c r="AD49" s="454">
        <f>SUM(AD45-AD46)</f>
        <v>34405.698000000004</v>
      </c>
      <c r="AE49" s="454"/>
      <c r="AF49" s="454">
        <f>SUM(AF45-AF46)</f>
        <v>79893.657999999996</v>
      </c>
      <c r="AG49" s="454"/>
      <c r="AH49" s="455">
        <f>SUM(V49:AG49)</f>
        <v>480131.93</v>
      </c>
      <c r="AI49" s="456"/>
      <c r="AJ49" s="551"/>
      <c r="AK49" s="551"/>
      <c r="AL49" s="551"/>
    </row>
    <row r="50" spans="1:38" s="220" customFormat="1" ht="15.75" x14ac:dyDescent="0.2">
      <c r="A50" s="467">
        <v>2028</v>
      </c>
      <c r="B50" s="467"/>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551"/>
      <c r="AK50" s="551"/>
      <c r="AL50" s="551"/>
    </row>
    <row r="51" spans="1:38" s="220" customFormat="1" ht="16.5" thickBot="1" x14ac:dyDescent="0.25">
      <c r="A51" s="478" t="s">
        <v>23</v>
      </c>
      <c r="B51" s="478"/>
      <c r="C51" s="478"/>
      <c r="D51" s="478"/>
      <c r="E51" s="478"/>
      <c r="F51" s="223"/>
      <c r="G51" s="460">
        <v>15686836</v>
      </c>
      <c r="H51" s="460"/>
      <c r="I51" s="460">
        <v>2362225</v>
      </c>
      <c r="J51" s="460"/>
      <c r="K51" s="460">
        <v>2680741</v>
      </c>
      <c r="L51" s="460"/>
      <c r="M51" s="460">
        <v>1738127</v>
      </c>
      <c r="N51" s="460"/>
      <c r="O51" s="460">
        <v>1992078</v>
      </c>
      <c r="P51" s="460"/>
      <c r="Q51" s="460">
        <v>642706</v>
      </c>
      <c r="R51" s="460"/>
      <c r="S51" s="460">
        <f t="shared" ref="S51" si="36">S45*1.02</f>
        <v>24341535</v>
      </c>
      <c r="T51" s="460"/>
      <c r="U51" s="223"/>
      <c r="V51" s="460">
        <v>3712784</v>
      </c>
      <c r="W51" s="460"/>
      <c r="X51" s="460">
        <f>X45</f>
        <v>683513.70400000003</v>
      </c>
      <c r="Y51" s="460"/>
      <c r="Z51" s="460">
        <v>421909</v>
      </c>
      <c r="AA51" s="460"/>
      <c r="AB51" s="460">
        <f t="shared" ref="AB51" si="37">AB45</f>
        <v>204523.326</v>
      </c>
      <c r="AC51" s="460"/>
      <c r="AD51" s="460">
        <f t="shared" ref="AD51" si="38">AD45</f>
        <v>234405.698</v>
      </c>
      <c r="AE51" s="460"/>
      <c r="AF51" s="460">
        <f t="shared" ref="AF51" si="39">AF45</f>
        <v>79893.657999999996</v>
      </c>
      <c r="AG51" s="460"/>
      <c r="AH51" s="461">
        <f>SUM(V51:AG51)</f>
        <v>5337029.3859999999</v>
      </c>
      <c r="AI51" s="462"/>
      <c r="AJ51" s="551"/>
      <c r="AK51" s="551"/>
      <c r="AL51" s="551"/>
    </row>
    <row r="52" spans="1:38" s="220" customFormat="1" ht="15.75" x14ac:dyDescent="0.2">
      <c r="A52" s="499" t="s">
        <v>20</v>
      </c>
      <c r="B52" s="499"/>
      <c r="C52" s="499"/>
      <c r="D52" s="499"/>
      <c r="E52" s="499"/>
      <c r="F52" s="224"/>
      <c r="G52" s="469">
        <v>29447292</v>
      </c>
      <c r="H52" s="469"/>
      <c r="I52" s="469">
        <v>2940653</v>
      </c>
      <c r="J52" s="469"/>
      <c r="K52" s="469">
        <v>6077500</v>
      </c>
      <c r="L52" s="469"/>
      <c r="M52" s="470">
        <v>0</v>
      </c>
      <c r="N52" s="470"/>
      <c r="O52" s="469">
        <v>0</v>
      </c>
      <c r="P52" s="469"/>
      <c r="Q52" s="469">
        <v>0</v>
      </c>
      <c r="R52" s="469"/>
      <c r="S52" s="470">
        <f>SUM(G52:R52)</f>
        <v>38465445</v>
      </c>
      <c r="T52" s="471"/>
      <c r="U52" s="224"/>
      <c r="V52" s="469">
        <v>3497559</v>
      </c>
      <c r="W52" s="469"/>
      <c r="X52" s="469">
        <v>1512000</v>
      </c>
      <c r="Y52" s="469"/>
      <c r="Z52" s="469">
        <v>0</v>
      </c>
      <c r="AA52" s="469"/>
      <c r="AB52" s="470">
        <v>0</v>
      </c>
      <c r="AC52" s="470"/>
      <c r="AD52" s="469">
        <v>246056</v>
      </c>
      <c r="AE52" s="469"/>
      <c r="AF52" s="469">
        <v>80620</v>
      </c>
      <c r="AG52" s="469"/>
      <c r="AH52" s="470">
        <f>SUM(V52:AG52)</f>
        <v>5336235</v>
      </c>
      <c r="AI52" s="471"/>
      <c r="AJ52" s="551"/>
      <c r="AK52" s="551"/>
      <c r="AL52" s="551"/>
    </row>
    <row r="53" spans="1:38" s="220" customFormat="1" ht="15.75" x14ac:dyDescent="0.2">
      <c r="A53" s="488" t="s">
        <v>21</v>
      </c>
      <c r="B53" s="488"/>
      <c r="C53" s="488"/>
      <c r="D53" s="488"/>
      <c r="E53" s="488"/>
      <c r="F53" s="310"/>
      <c r="G53" s="463">
        <v>350000</v>
      </c>
      <c r="H53" s="463"/>
      <c r="I53" s="463">
        <v>0</v>
      </c>
      <c r="J53" s="463"/>
      <c r="K53" s="463">
        <v>0</v>
      </c>
      <c r="L53" s="463"/>
      <c r="M53" s="464">
        <v>0</v>
      </c>
      <c r="N53" s="464"/>
      <c r="O53" s="463">
        <v>0</v>
      </c>
      <c r="P53" s="463"/>
      <c r="Q53" s="463">
        <v>0</v>
      </c>
      <c r="R53" s="463"/>
      <c r="S53" s="464">
        <f>SUM(G53:R53)</f>
        <v>350000</v>
      </c>
      <c r="T53" s="465"/>
      <c r="U53" s="310"/>
      <c r="V53" s="463">
        <v>0</v>
      </c>
      <c r="W53" s="463"/>
      <c r="X53" s="463">
        <v>0</v>
      </c>
      <c r="Y53" s="463"/>
      <c r="Z53" s="463">
        <v>0</v>
      </c>
      <c r="AA53" s="463"/>
      <c r="AB53" s="466">
        <v>0</v>
      </c>
      <c r="AC53" s="466"/>
      <c r="AD53" s="463">
        <v>0</v>
      </c>
      <c r="AE53" s="463"/>
      <c r="AF53" s="463">
        <v>0</v>
      </c>
      <c r="AG53" s="463"/>
      <c r="AH53" s="464">
        <f>SUM(V53:AG53)</f>
        <v>0</v>
      </c>
      <c r="AI53" s="465"/>
      <c r="AJ53" s="551"/>
      <c r="AK53" s="551"/>
      <c r="AL53" s="551"/>
    </row>
    <row r="54" spans="1:38" s="220" customFormat="1" ht="15.75" x14ac:dyDescent="0.2">
      <c r="A54" s="487" t="s">
        <v>594</v>
      </c>
      <c r="B54" s="487"/>
      <c r="C54" s="487"/>
      <c r="D54" s="487"/>
      <c r="E54" s="487"/>
      <c r="F54" s="227"/>
      <c r="G54" s="463">
        <v>500000</v>
      </c>
      <c r="H54" s="463"/>
      <c r="I54" s="463">
        <v>0</v>
      </c>
      <c r="J54" s="463"/>
      <c r="K54" s="463">
        <v>0</v>
      </c>
      <c r="L54" s="463"/>
      <c r="M54" s="464">
        <v>0</v>
      </c>
      <c r="N54" s="464"/>
      <c r="O54" s="463">
        <v>0</v>
      </c>
      <c r="P54" s="463"/>
      <c r="Q54" s="463">
        <v>0</v>
      </c>
      <c r="R54" s="463"/>
      <c r="S54" s="464">
        <f>SUM(G54:R54)</f>
        <v>500000</v>
      </c>
      <c r="T54" s="465"/>
      <c r="U54" s="227"/>
      <c r="V54" s="463">
        <v>0</v>
      </c>
      <c r="W54" s="463"/>
      <c r="X54" s="463">
        <v>0</v>
      </c>
      <c r="Y54" s="463"/>
      <c r="Z54" s="463">
        <v>0</v>
      </c>
      <c r="AA54" s="463"/>
      <c r="AB54" s="464">
        <v>0</v>
      </c>
      <c r="AC54" s="464"/>
      <c r="AD54" s="463">
        <v>0</v>
      </c>
      <c r="AE54" s="463"/>
      <c r="AF54" s="463">
        <v>0</v>
      </c>
      <c r="AG54" s="463"/>
      <c r="AH54" s="464">
        <f>SUM(V54:AG54)</f>
        <v>0</v>
      </c>
      <c r="AI54" s="465"/>
      <c r="AJ54" s="551"/>
      <c r="AK54" s="551"/>
      <c r="AL54" s="551"/>
    </row>
    <row r="55" spans="1:38" s="220" customFormat="1" ht="15.75" x14ac:dyDescent="0.2">
      <c r="A55" s="477" t="s">
        <v>144</v>
      </c>
      <c r="B55" s="477"/>
      <c r="C55" s="477"/>
      <c r="D55" s="477"/>
      <c r="E55" s="477"/>
      <c r="F55" s="230"/>
      <c r="G55" s="468">
        <f>SUM(G51-G52-G53-G54)</f>
        <v>-14610456</v>
      </c>
      <c r="H55" s="468"/>
      <c r="I55" s="468">
        <f>SUM(I51-I52)</f>
        <v>-578428</v>
      </c>
      <c r="J55" s="468"/>
      <c r="K55" s="468">
        <f>SUM(K51-K52)</f>
        <v>-3396759</v>
      </c>
      <c r="L55" s="468"/>
      <c r="M55" s="454">
        <f>SUM(M51-M52)</f>
        <v>1738127</v>
      </c>
      <c r="N55" s="454"/>
      <c r="O55" s="454">
        <f>SUM(O51-O52)</f>
        <v>1992078</v>
      </c>
      <c r="P55" s="454"/>
      <c r="Q55" s="454">
        <f>SUM(Q51-Q52)</f>
        <v>642706</v>
      </c>
      <c r="R55" s="454"/>
      <c r="S55" s="455">
        <f>SUM(G55:P55)</f>
        <v>-14855438</v>
      </c>
      <c r="T55" s="456"/>
      <c r="U55" s="229"/>
      <c r="V55" s="454">
        <f>SUM(V51-V52-V53-V54)</f>
        <v>215225</v>
      </c>
      <c r="W55" s="454"/>
      <c r="X55" s="468">
        <f>SUM(X51-X52-X53-X54)</f>
        <v>-828486.29599999997</v>
      </c>
      <c r="Y55" s="468"/>
      <c r="Z55" s="454">
        <f>SUM(Z51-Z52-Z53-Z54)</f>
        <v>421909</v>
      </c>
      <c r="AA55" s="454"/>
      <c r="AB55" s="454">
        <f>SUM(AB51-AB52-AB53-AB54)</f>
        <v>204523.326</v>
      </c>
      <c r="AC55" s="454"/>
      <c r="AD55" s="468">
        <f>SUM(AD51-AD52-AD53-AD54)</f>
        <v>-11650.301999999996</v>
      </c>
      <c r="AE55" s="468"/>
      <c r="AF55" s="468">
        <f>SUM(AF51-AF52-AF53-AF54)</f>
        <v>-726.34200000000419</v>
      </c>
      <c r="AG55" s="468"/>
      <c r="AH55" s="455">
        <f>SUM(V55:AG55)</f>
        <v>794.38600000002771</v>
      </c>
      <c r="AI55" s="456"/>
      <c r="AJ55" s="551"/>
      <c r="AK55" s="551"/>
      <c r="AL55" s="551"/>
    </row>
    <row r="56" spans="1:38" s="220" customFormat="1" ht="15.75" x14ac:dyDescent="0.2">
      <c r="A56" s="467">
        <v>2029</v>
      </c>
      <c r="B56" s="467"/>
      <c r="C56" s="467"/>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67"/>
      <c r="AE56" s="467"/>
      <c r="AF56" s="467"/>
      <c r="AG56" s="467"/>
      <c r="AH56" s="467"/>
      <c r="AI56" s="467"/>
      <c r="AJ56" s="551"/>
      <c r="AK56" s="551"/>
      <c r="AL56" s="551"/>
    </row>
    <row r="57" spans="1:38" s="220" customFormat="1" ht="16.5" thickBot="1" x14ac:dyDescent="0.25">
      <c r="A57" s="478" t="s">
        <v>23</v>
      </c>
      <c r="B57" s="478"/>
      <c r="C57" s="478"/>
      <c r="D57" s="478"/>
      <c r="E57" s="478"/>
      <c r="F57" s="223"/>
      <c r="G57" s="460">
        <f>G45+520000</f>
        <v>14968373</v>
      </c>
      <c r="H57" s="460"/>
      <c r="I57" s="460">
        <f t="shared" ref="I57" si="40">I51</f>
        <v>2362225</v>
      </c>
      <c r="J57" s="460"/>
      <c r="K57" s="460">
        <f t="shared" ref="K57" si="41">K51</f>
        <v>2680741</v>
      </c>
      <c r="L57" s="460"/>
      <c r="M57" s="460">
        <f t="shared" ref="M57" si="42">M51</f>
        <v>1738127</v>
      </c>
      <c r="N57" s="460"/>
      <c r="O57" s="460">
        <f t="shared" ref="O57" si="43">O51</f>
        <v>1992078</v>
      </c>
      <c r="P57" s="460"/>
      <c r="Q57" s="460">
        <f t="shared" ref="Q57" si="44">Q51</f>
        <v>642706</v>
      </c>
      <c r="R57" s="460"/>
      <c r="S57" s="460">
        <f t="shared" ref="S57" si="45">S51</f>
        <v>24341535</v>
      </c>
      <c r="T57" s="460"/>
      <c r="U57" s="223"/>
      <c r="V57" s="460">
        <f>1182784-520000</f>
        <v>662784</v>
      </c>
      <c r="W57" s="460"/>
      <c r="X57" s="460">
        <f>X51</f>
        <v>683513.70400000003</v>
      </c>
      <c r="Y57" s="460"/>
      <c r="Z57" s="460">
        <f>Z51</f>
        <v>421909</v>
      </c>
      <c r="AA57" s="460"/>
      <c r="AB57" s="460">
        <f t="shared" ref="AB57" si="46">AB51</f>
        <v>204523.326</v>
      </c>
      <c r="AC57" s="460"/>
      <c r="AD57" s="460">
        <f t="shared" ref="AD57" si="47">AD51</f>
        <v>234405.698</v>
      </c>
      <c r="AE57" s="460"/>
      <c r="AF57" s="460">
        <f t="shared" ref="AF57" si="48">AF51</f>
        <v>79893.657999999996</v>
      </c>
      <c r="AG57" s="460"/>
      <c r="AH57" s="461">
        <f>SUM(V57:AG57)</f>
        <v>2287029.3859999995</v>
      </c>
      <c r="AI57" s="462"/>
      <c r="AJ57" s="551"/>
      <c r="AK57" s="551"/>
      <c r="AL57" s="551"/>
    </row>
    <row r="58" spans="1:38" s="220" customFormat="1" ht="15.75" x14ac:dyDescent="0.2">
      <c r="A58" s="488" t="s">
        <v>21</v>
      </c>
      <c r="B58" s="488"/>
      <c r="C58" s="488"/>
      <c r="D58" s="488"/>
      <c r="E58" s="488"/>
      <c r="F58" s="310"/>
      <c r="G58" s="463">
        <v>350000</v>
      </c>
      <c r="H58" s="463"/>
      <c r="I58" s="463">
        <v>0</v>
      </c>
      <c r="J58" s="463"/>
      <c r="K58" s="463">
        <v>0</v>
      </c>
      <c r="L58" s="463"/>
      <c r="M58" s="464">
        <v>0</v>
      </c>
      <c r="N58" s="464"/>
      <c r="O58" s="463">
        <v>0</v>
      </c>
      <c r="P58" s="463"/>
      <c r="Q58" s="463">
        <v>0</v>
      </c>
      <c r="R58" s="463"/>
      <c r="S58" s="464">
        <f>SUM(G58:P58)</f>
        <v>350000</v>
      </c>
      <c r="T58" s="465"/>
      <c r="U58" s="225">
        <v>2.5000000000000001E-2</v>
      </c>
      <c r="V58" s="463">
        <f>V57*U58</f>
        <v>16569.600000000002</v>
      </c>
      <c r="W58" s="463"/>
      <c r="X58" s="463">
        <v>0</v>
      </c>
      <c r="Y58" s="463"/>
      <c r="Z58" s="463">
        <v>0</v>
      </c>
      <c r="AA58" s="463"/>
      <c r="AB58" s="466">
        <v>0</v>
      </c>
      <c r="AC58" s="466"/>
      <c r="AD58" s="463">
        <v>0</v>
      </c>
      <c r="AE58" s="463"/>
      <c r="AF58" s="463">
        <v>0</v>
      </c>
      <c r="AG58" s="463"/>
      <c r="AH58" s="464">
        <f>SUM(V58:AG58)</f>
        <v>16569.600000000002</v>
      </c>
      <c r="AI58" s="465"/>
      <c r="AJ58" s="551"/>
      <c r="AK58" s="551"/>
      <c r="AL58" s="551"/>
    </row>
    <row r="59" spans="1:38" s="220" customFormat="1" ht="15.75" x14ac:dyDescent="0.2">
      <c r="A59" s="487" t="s">
        <v>594</v>
      </c>
      <c r="B59" s="487"/>
      <c r="C59" s="487"/>
      <c r="D59" s="487"/>
      <c r="E59" s="487"/>
      <c r="F59" s="227"/>
      <c r="G59" s="463">
        <v>500000</v>
      </c>
      <c r="H59" s="463"/>
      <c r="I59" s="463">
        <v>0</v>
      </c>
      <c r="J59" s="463"/>
      <c r="K59" s="463">
        <v>0</v>
      </c>
      <c r="L59" s="463"/>
      <c r="M59" s="464">
        <v>0</v>
      </c>
      <c r="N59" s="464"/>
      <c r="O59" s="463">
        <v>0</v>
      </c>
      <c r="P59" s="463"/>
      <c r="Q59" s="463">
        <v>0</v>
      </c>
      <c r="R59" s="463"/>
      <c r="S59" s="464">
        <f>SUM(G59:P59)</f>
        <v>500000</v>
      </c>
      <c r="T59" s="465"/>
      <c r="U59" s="227"/>
      <c r="V59" s="463">
        <v>140000</v>
      </c>
      <c r="W59" s="463"/>
      <c r="X59" s="463">
        <v>0</v>
      </c>
      <c r="Y59" s="463"/>
      <c r="Z59" s="463">
        <v>0</v>
      </c>
      <c r="AA59" s="463"/>
      <c r="AB59" s="464">
        <v>0</v>
      </c>
      <c r="AC59" s="464"/>
      <c r="AD59" s="463">
        <v>0</v>
      </c>
      <c r="AE59" s="463"/>
      <c r="AF59" s="463">
        <v>0</v>
      </c>
      <c r="AG59" s="463"/>
      <c r="AH59" s="464">
        <f>SUM(V59:AG59)</f>
        <v>140000</v>
      </c>
      <c r="AI59" s="465"/>
      <c r="AJ59" s="551"/>
      <c r="AK59" s="551"/>
      <c r="AL59" s="551"/>
    </row>
    <row r="60" spans="1:38" s="220" customFormat="1" ht="15.75" x14ac:dyDescent="0.2">
      <c r="A60" s="477" t="s">
        <v>144</v>
      </c>
      <c r="B60" s="477"/>
      <c r="C60" s="477"/>
      <c r="D60" s="477"/>
      <c r="E60" s="477"/>
      <c r="F60" s="230"/>
      <c r="G60" s="454">
        <f>SUM(G57-G58-G59)</f>
        <v>14118373</v>
      </c>
      <c r="H60" s="454"/>
      <c r="I60" s="454">
        <f>I57</f>
        <v>2362225</v>
      </c>
      <c r="J60" s="454"/>
      <c r="K60" s="454">
        <f>K57</f>
        <v>2680741</v>
      </c>
      <c r="L60" s="454"/>
      <c r="M60" s="454">
        <f>M57</f>
        <v>1738127</v>
      </c>
      <c r="N60" s="454"/>
      <c r="O60" s="454">
        <f>O57</f>
        <v>1992078</v>
      </c>
      <c r="P60" s="454"/>
      <c r="Q60" s="454">
        <f>Q57</f>
        <v>642706</v>
      </c>
      <c r="R60" s="454"/>
      <c r="S60" s="455">
        <f>SUM(G60:P60)</f>
        <v>22891544</v>
      </c>
      <c r="T60" s="456"/>
      <c r="U60" s="229"/>
      <c r="V60" s="454">
        <f>SUM(V57-V58-V59)</f>
        <v>506214.40000000002</v>
      </c>
      <c r="W60" s="454"/>
      <c r="X60" s="454">
        <f>SUM(X57-X58-X59)</f>
        <v>683513.70400000003</v>
      </c>
      <c r="Y60" s="454"/>
      <c r="Z60" s="454">
        <f>SUM(Z57-Z58-Z59)</f>
        <v>421909</v>
      </c>
      <c r="AA60" s="454"/>
      <c r="AB60" s="454">
        <f>SUM(AB57-AB58-AB59)</f>
        <v>204523.326</v>
      </c>
      <c r="AC60" s="454"/>
      <c r="AD60" s="454">
        <f>SUM(AD57-AD58-AD59)</f>
        <v>234405.698</v>
      </c>
      <c r="AE60" s="454"/>
      <c r="AF60" s="454">
        <f>SUM(AF57-AF58-AF59)</f>
        <v>79893.657999999996</v>
      </c>
      <c r="AG60" s="454"/>
      <c r="AH60" s="455">
        <f>SUM(V60:AG60)</f>
        <v>2130459.7860000003</v>
      </c>
      <c r="AI60" s="456"/>
      <c r="AJ60" s="551"/>
      <c r="AK60" s="551"/>
      <c r="AL60" s="551"/>
    </row>
    <row r="61" spans="1:38" s="220" customFormat="1" ht="15.75" x14ac:dyDescent="0.2">
      <c r="A61" s="467">
        <v>2030</v>
      </c>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551"/>
      <c r="AK61" s="551"/>
      <c r="AL61" s="551"/>
    </row>
    <row r="62" spans="1:38" s="220" customFormat="1" ht="16.5" thickBot="1" x14ac:dyDescent="0.25">
      <c r="A62" s="478" t="s">
        <v>23</v>
      </c>
      <c r="B62" s="478"/>
      <c r="C62" s="478"/>
      <c r="D62" s="478"/>
      <c r="E62" s="478"/>
      <c r="F62" s="223"/>
      <c r="G62" s="460">
        <f>G45+400000</f>
        <v>14848373</v>
      </c>
      <c r="H62" s="460"/>
      <c r="I62" s="460">
        <f t="shared" ref="I62" si="49">I57</f>
        <v>2362225</v>
      </c>
      <c r="J62" s="460"/>
      <c r="K62" s="460">
        <f t="shared" ref="K62" si="50">K57</f>
        <v>2680741</v>
      </c>
      <c r="L62" s="460"/>
      <c r="M62" s="460">
        <f t="shared" ref="M62" si="51">M57</f>
        <v>1738127</v>
      </c>
      <c r="N62" s="460"/>
      <c r="O62" s="460">
        <f t="shared" ref="O62" si="52">O57</f>
        <v>1992078</v>
      </c>
      <c r="P62" s="460"/>
      <c r="Q62" s="460">
        <f t="shared" ref="Q62" si="53">Q57</f>
        <v>642706</v>
      </c>
      <c r="R62" s="460"/>
      <c r="S62" s="460">
        <f t="shared" ref="S62" si="54">S57</f>
        <v>24341535</v>
      </c>
      <c r="T62" s="460"/>
      <c r="U62" s="223"/>
      <c r="V62" s="460">
        <v>1182784</v>
      </c>
      <c r="W62" s="460"/>
      <c r="X62" s="460">
        <f>X57</f>
        <v>683513.70400000003</v>
      </c>
      <c r="Y62" s="460"/>
      <c r="Z62" s="460">
        <f>Z57</f>
        <v>421909</v>
      </c>
      <c r="AA62" s="460"/>
      <c r="AB62" s="460">
        <f t="shared" ref="AB62" si="55">AB57</f>
        <v>204523.326</v>
      </c>
      <c r="AC62" s="460"/>
      <c r="AD62" s="460">
        <f t="shared" ref="AD62" si="56">AD57</f>
        <v>234405.698</v>
      </c>
      <c r="AE62" s="460"/>
      <c r="AF62" s="460">
        <f t="shared" ref="AF62" si="57">AF57</f>
        <v>79893.657999999996</v>
      </c>
      <c r="AG62" s="460"/>
      <c r="AH62" s="461">
        <f>SUM(V62:AG62)</f>
        <v>2807029.3859999995</v>
      </c>
      <c r="AI62" s="462"/>
      <c r="AJ62" s="551"/>
      <c r="AK62" s="551"/>
      <c r="AL62" s="551"/>
    </row>
    <row r="63" spans="1:38" s="220" customFormat="1" ht="15.75" x14ac:dyDescent="0.2">
      <c r="A63" s="488" t="s">
        <v>21</v>
      </c>
      <c r="B63" s="488"/>
      <c r="C63" s="488"/>
      <c r="D63" s="488"/>
      <c r="E63" s="488"/>
      <c r="F63" s="310"/>
      <c r="G63" s="463">
        <v>350000</v>
      </c>
      <c r="H63" s="463"/>
      <c r="I63" s="463">
        <v>0</v>
      </c>
      <c r="J63" s="463"/>
      <c r="K63" s="463">
        <v>0</v>
      </c>
      <c r="L63" s="463"/>
      <c r="M63" s="464">
        <v>0</v>
      </c>
      <c r="N63" s="464"/>
      <c r="O63" s="463">
        <v>0</v>
      </c>
      <c r="P63" s="463"/>
      <c r="Q63" s="463">
        <v>0</v>
      </c>
      <c r="R63" s="463"/>
      <c r="S63" s="464">
        <f>SUM(G63:P63)</f>
        <v>350000</v>
      </c>
      <c r="T63" s="465"/>
      <c r="U63" s="231">
        <v>2.5000000000000001E-2</v>
      </c>
      <c r="V63" s="463">
        <f>V62*U63</f>
        <v>29569.600000000002</v>
      </c>
      <c r="W63" s="463"/>
      <c r="X63" s="463">
        <v>0</v>
      </c>
      <c r="Y63" s="463"/>
      <c r="Z63" s="463">
        <v>0</v>
      </c>
      <c r="AA63" s="463"/>
      <c r="AB63" s="466">
        <v>0</v>
      </c>
      <c r="AC63" s="466"/>
      <c r="AD63" s="463">
        <v>0</v>
      </c>
      <c r="AE63" s="463"/>
      <c r="AF63" s="463">
        <v>0</v>
      </c>
      <c r="AG63" s="463"/>
      <c r="AH63" s="464">
        <f>SUM(V63:AG63)</f>
        <v>29569.600000000002</v>
      </c>
      <c r="AI63" s="465"/>
      <c r="AJ63" s="551"/>
      <c r="AK63" s="551"/>
      <c r="AL63" s="551"/>
    </row>
    <row r="64" spans="1:38" s="220" customFormat="1" ht="15.75" x14ac:dyDescent="0.2">
      <c r="A64" s="487" t="s">
        <v>594</v>
      </c>
      <c r="B64" s="487"/>
      <c r="C64" s="487"/>
      <c r="D64" s="487"/>
      <c r="E64" s="487"/>
      <c r="F64" s="227"/>
      <c r="G64" s="463">
        <v>500000</v>
      </c>
      <c r="H64" s="463"/>
      <c r="I64" s="463">
        <v>0</v>
      </c>
      <c r="J64" s="463"/>
      <c r="K64" s="463">
        <v>0</v>
      </c>
      <c r="L64" s="463"/>
      <c r="M64" s="464">
        <v>0</v>
      </c>
      <c r="N64" s="464"/>
      <c r="O64" s="463">
        <v>0</v>
      </c>
      <c r="P64" s="463"/>
      <c r="Q64" s="463">
        <v>0</v>
      </c>
      <c r="R64" s="463"/>
      <c r="S64" s="464">
        <f>SUM(G64:P64)</f>
        <v>500000</v>
      </c>
      <c r="T64" s="465"/>
      <c r="U64" s="227"/>
      <c r="V64" s="463">
        <v>140000</v>
      </c>
      <c r="W64" s="463"/>
      <c r="X64" s="463">
        <v>0</v>
      </c>
      <c r="Y64" s="463"/>
      <c r="Z64" s="463">
        <v>0</v>
      </c>
      <c r="AA64" s="463"/>
      <c r="AB64" s="464">
        <v>0</v>
      </c>
      <c r="AC64" s="464"/>
      <c r="AD64" s="463">
        <v>0</v>
      </c>
      <c r="AE64" s="463"/>
      <c r="AF64" s="463">
        <v>0</v>
      </c>
      <c r="AG64" s="463"/>
      <c r="AH64" s="464">
        <f>SUM(V64:AG64)</f>
        <v>140000</v>
      </c>
      <c r="AI64" s="465"/>
      <c r="AJ64" s="551"/>
      <c r="AK64" s="551"/>
      <c r="AL64" s="551"/>
    </row>
    <row r="65" spans="1:38" s="220" customFormat="1" ht="15.75" x14ac:dyDescent="0.2">
      <c r="A65" s="477" t="s">
        <v>22</v>
      </c>
      <c r="B65" s="477"/>
      <c r="C65" s="477"/>
      <c r="D65" s="477"/>
      <c r="E65" s="477"/>
      <c r="F65" s="230"/>
      <c r="G65" s="454">
        <f>SUM(G62-G63-G64)</f>
        <v>13998373</v>
      </c>
      <c r="H65" s="454"/>
      <c r="I65" s="454">
        <f>I62</f>
        <v>2362225</v>
      </c>
      <c r="J65" s="454"/>
      <c r="K65" s="454">
        <f>K62</f>
        <v>2680741</v>
      </c>
      <c r="L65" s="454"/>
      <c r="M65" s="454">
        <f>M62</f>
        <v>1738127</v>
      </c>
      <c r="N65" s="454"/>
      <c r="O65" s="454">
        <f>O62</f>
        <v>1992078</v>
      </c>
      <c r="P65" s="454"/>
      <c r="Q65" s="454">
        <f>Q62</f>
        <v>642706</v>
      </c>
      <c r="R65" s="454"/>
      <c r="S65" s="455">
        <f>SUM(G65:P65)</f>
        <v>22771544</v>
      </c>
      <c r="T65" s="456"/>
      <c r="U65" s="229"/>
      <c r="V65" s="454">
        <f>SUM(V62-V63-V64)</f>
        <v>1013214.3999999999</v>
      </c>
      <c r="W65" s="454"/>
      <c r="X65" s="454">
        <f>SUM(X62-X63-X64)</f>
        <v>683513.70400000003</v>
      </c>
      <c r="Y65" s="454"/>
      <c r="Z65" s="454">
        <f>SUM(Z62-Z63-Z64)</f>
        <v>421909</v>
      </c>
      <c r="AA65" s="454"/>
      <c r="AB65" s="454">
        <f>SUM(AB62-AB63-AB64)</f>
        <v>204523.326</v>
      </c>
      <c r="AC65" s="454"/>
      <c r="AD65" s="454">
        <f>SUM(AD62-AD63-AD64)</f>
        <v>234405.698</v>
      </c>
      <c r="AE65" s="454"/>
      <c r="AF65" s="454">
        <f>SUM(AF62-AF63-AF64)</f>
        <v>79893.657999999996</v>
      </c>
      <c r="AG65" s="454"/>
      <c r="AH65" s="455">
        <f>SUM(V65:AG65)</f>
        <v>2637459.7859999994</v>
      </c>
      <c r="AI65" s="456"/>
      <c r="AJ65" s="551"/>
      <c r="AK65" s="551"/>
      <c r="AL65" s="551"/>
    </row>
    <row r="66" spans="1:38" s="220" customFormat="1" x14ac:dyDescent="0.2">
      <c r="A66" s="457" t="s">
        <v>592</v>
      </c>
      <c r="B66" s="457"/>
      <c r="C66" s="457"/>
      <c r="D66" s="457"/>
      <c r="E66" s="457"/>
      <c r="F66" s="457"/>
      <c r="G66" s="458">
        <f>G60+G65</f>
        <v>28116746</v>
      </c>
      <c r="H66" s="459"/>
      <c r="I66" s="458">
        <f>I60+I65</f>
        <v>4724450</v>
      </c>
      <c r="J66" s="459"/>
      <c r="K66" s="458">
        <f>K60+K65</f>
        <v>5361482</v>
      </c>
      <c r="L66" s="459"/>
      <c r="M66" s="458">
        <f>M60+M65</f>
        <v>3476254</v>
      </c>
      <c r="N66" s="459"/>
      <c r="O66" s="458">
        <f>O60+O65</f>
        <v>3984156</v>
      </c>
      <c r="P66" s="459"/>
      <c r="Q66" s="458">
        <f>Q60+Q65</f>
        <v>1285412</v>
      </c>
      <c r="R66" s="459"/>
      <c r="S66" s="458">
        <f>S55+S60+S65</f>
        <v>30807650</v>
      </c>
      <c r="T66" s="459"/>
      <c r="U66" s="232"/>
      <c r="V66" s="458">
        <f>V60+V65</f>
        <v>1519428.7999999998</v>
      </c>
      <c r="W66" s="459"/>
      <c r="X66" s="458">
        <f>X60+X65</f>
        <v>1367027.4080000001</v>
      </c>
      <c r="Y66" s="459"/>
      <c r="Z66" s="458">
        <f>Z60+Z65</f>
        <v>843818</v>
      </c>
      <c r="AA66" s="459"/>
      <c r="AB66" s="458">
        <f>AB60+AB65</f>
        <v>409046.652</v>
      </c>
      <c r="AC66" s="459"/>
      <c r="AD66" s="458">
        <f>AD60+AD65</f>
        <v>468811.39600000001</v>
      </c>
      <c r="AE66" s="459"/>
      <c r="AF66" s="458">
        <f>AF60+AF65</f>
        <v>159787.31599999999</v>
      </c>
      <c r="AG66" s="459"/>
      <c r="AH66" s="458">
        <f>AH43+AH55+AH60+AH65</f>
        <v>4741392.2079999996</v>
      </c>
      <c r="AI66" s="459"/>
      <c r="AJ66" s="221"/>
      <c r="AK66" s="221"/>
    </row>
    <row r="67" spans="1:38" ht="15.75" x14ac:dyDescent="0.2">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row>
    <row r="68" spans="1:38" ht="15.75" x14ac:dyDescent="0.2">
      <c r="A68" s="534" t="s">
        <v>595</v>
      </c>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534"/>
      <c r="Z68" s="534"/>
      <c r="AA68" s="534"/>
      <c r="AB68" s="534"/>
      <c r="AC68" s="534"/>
      <c r="AD68" s="239"/>
      <c r="AE68" s="239"/>
    </row>
    <row r="69" spans="1:38" ht="15.75" x14ac:dyDescent="0.2">
      <c r="A69" s="532" t="s">
        <v>643</v>
      </c>
      <c r="B69" s="532"/>
      <c r="C69" s="532"/>
      <c r="D69" s="532"/>
      <c r="E69" s="532"/>
      <c r="F69" s="532"/>
      <c r="G69" s="532"/>
      <c r="H69" s="532"/>
      <c r="I69" s="532"/>
      <c r="J69" s="532"/>
      <c r="K69" s="532"/>
      <c r="L69" s="532"/>
      <c r="M69" s="532"/>
      <c r="N69" s="532"/>
      <c r="O69" s="532"/>
      <c r="P69" s="532"/>
      <c r="Q69" s="532"/>
      <c r="R69" s="532"/>
      <c r="S69" s="532"/>
      <c r="T69" s="532"/>
      <c r="U69" s="532"/>
      <c r="V69" s="532"/>
      <c r="W69" s="532"/>
      <c r="X69" s="532"/>
      <c r="Y69" s="532"/>
      <c r="Z69" s="532"/>
      <c r="AA69" s="532"/>
      <c r="AB69" s="532"/>
      <c r="AC69" s="532"/>
      <c r="AD69" s="240"/>
      <c r="AE69" s="240"/>
    </row>
    <row r="70" spans="1:38" ht="15.75" x14ac:dyDescent="0.2">
      <c r="A70" s="448" t="s">
        <v>26</v>
      </c>
      <c r="B70" s="448"/>
      <c r="C70" s="448"/>
      <c r="D70" s="448"/>
      <c r="E70" s="448"/>
      <c r="F70" s="448"/>
      <c r="G70" s="448"/>
      <c r="H70" s="448"/>
      <c r="I70" s="448"/>
      <c r="J70" s="448"/>
      <c r="K70" s="448"/>
      <c r="L70" s="448"/>
      <c r="M70" s="448"/>
      <c r="N70" s="448"/>
      <c r="O70" s="448"/>
      <c r="P70" s="533" t="s">
        <v>644</v>
      </c>
      <c r="Q70" s="533"/>
      <c r="R70" s="533"/>
      <c r="S70" s="533"/>
      <c r="T70" s="533"/>
      <c r="U70" s="533"/>
      <c r="V70" s="533"/>
      <c r="W70" s="533"/>
      <c r="X70" s="533"/>
      <c r="Y70" s="533"/>
      <c r="Z70" s="533"/>
      <c r="AA70" s="533"/>
      <c r="AB70" s="533"/>
      <c r="AC70" s="533"/>
      <c r="AD70" s="233"/>
      <c r="AE70" s="233"/>
    </row>
    <row r="71" spans="1:38" ht="15.75" x14ac:dyDescent="0.2">
      <c r="A71" s="445" t="s">
        <v>30</v>
      </c>
      <c r="B71" s="445"/>
      <c r="C71" s="445"/>
      <c r="D71" s="445"/>
      <c r="E71" s="445"/>
      <c r="F71" s="445"/>
      <c r="G71" s="445"/>
      <c r="H71" s="445"/>
      <c r="I71" s="445"/>
      <c r="J71" s="445"/>
      <c r="K71" s="445"/>
      <c r="L71" s="445"/>
      <c r="M71" s="445"/>
      <c r="N71" s="445"/>
      <c r="O71" s="445"/>
      <c r="P71" s="445" t="s">
        <v>794</v>
      </c>
      <c r="Q71" s="445"/>
      <c r="R71" s="445"/>
      <c r="S71" s="445"/>
      <c r="T71" s="445"/>
      <c r="U71" s="445"/>
      <c r="V71" s="445"/>
      <c r="W71" s="445"/>
      <c r="X71" s="445"/>
      <c r="Y71" s="445"/>
      <c r="Z71" s="445"/>
      <c r="AA71" s="445"/>
      <c r="AB71" s="445"/>
      <c r="AC71" s="445"/>
      <c r="AD71" s="234"/>
      <c r="AE71" s="234"/>
    </row>
    <row r="72" spans="1:38" ht="15.75" x14ac:dyDescent="0.2">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234"/>
      <c r="AE72" s="234"/>
    </row>
    <row r="73" spans="1:38" ht="15.75" x14ac:dyDescent="0.2">
      <c r="A73" s="445"/>
      <c r="B73" s="445"/>
      <c r="C73" s="445"/>
      <c r="D73" s="445"/>
      <c r="E73" s="445"/>
      <c r="F73" s="445"/>
      <c r="G73" s="445"/>
      <c r="H73" s="445"/>
      <c r="I73" s="445"/>
      <c r="J73" s="445"/>
      <c r="K73" s="445"/>
      <c r="L73" s="445"/>
      <c r="M73" s="445"/>
      <c r="N73" s="445"/>
      <c r="O73" s="445"/>
      <c r="P73" s="453"/>
      <c r="Q73" s="453"/>
      <c r="R73" s="453"/>
      <c r="S73" s="453"/>
      <c r="T73" s="453"/>
      <c r="U73" s="453"/>
      <c r="V73" s="453"/>
      <c r="W73" s="453"/>
      <c r="X73" s="453"/>
      <c r="Y73" s="453"/>
      <c r="Z73" s="453"/>
      <c r="AA73" s="453"/>
      <c r="AB73" s="453"/>
      <c r="AC73" s="453"/>
      <c r="AD73" s="234"/>
      <c r="AE73" s="234"/>
    </row>
    <row r="74" spans="1:38" ht="15.75" x14ac:dyDescent="0.2">
      <c r="A74" s="448" t="s">
        <v>27</v>
      </c>
      <c r="B74" s="448"/>
      <c r="C74" s="448"/>
      <c r="D74" s="448"/>
      <c r="E74" s="448"/>
      <c r="F74" s="448"/>
      <c r="G74" s="448"/>
      <c r="H74" s="448"/>
      <c r="I74" s="448"/>
      <c r="J74" s="448"/>
      <c r="K74" s="448"/>
      <c r="L74" s="448"/>
      <c r="M74" s="448"/>
      <c r="N74" s="448"/>
      <c r="O74" s="448"/>
      <c r="P74" s="449" t="s">
        <v>742</v>
      </c>
      <c r="Q74" s="449"/>
      <c r="R74" s="449"/>
      <c r="S74" s="449"/>
      <c r="T74" s="449"/>
      <c r="U74" s="449"/>
      <c r="V74" s="449"/>
      <c r="W74" s="449"/>
      <c r="X74" s="449"/>
      <c r="Y74" s="449"/>
      <c r="Z74" s="449"/>
      <c r="AA74" s="449"/>
      <c r="AB74" s="449"/>
      <c r="AC74" s="449"/>
      <c r="AD74" s="235"/>
      <c r="AE74" s="235"/>
    </row>
    <row r="75" spans="1:38" ht="15.75" x14ac:dyDescent="0.2">
      <c r="A75" s="445" t="s">
        <v>596</v>
      </c>
      <c r="B75" s="445"/>
      <c r="C75" s="445"/>
      <c r="D75" s="445"/>
      <c r="E75" s="445"/>
      <c r="F75" s="445"/>
      <c r="G75" s="445"/>
      <c r="H75" s="445"/>
      <c r="I75" s="445"/>
      <c r="J75" s="445"/>
      <c r="K75" s="445"/>
      <c r="L75" s="445"/>
      <c r="M75" s="445"/>
      <c r="N75" s="445"/>
      <c r="O75" s="445"/>
      <c r="P75" s="530" t="s">
        <v>795</v>
      </c>
      <c r="Q75" s="530"/>
      <c r="R75" s="530"/>
      <c r="S75" s="530"/>
      <c r="T75" s="530"/>
      <c r="U75" s="530"/>
      <c r="V75" s="530"/>
      <c r="W75" s="530"/>
      <c r="X75" s="530"/>
      <c r="Y75" s="530"/>
      <c r="Z75" s="530"/>
      <c r="AA75" s="530"/>
      <c r="AB75" s="530"/>
      <c r="AC75" s="530"/>
      <c r="AD75" s="236"/>
      <c r="AE75" s="236"/>
    </row>
    <row r="76" spans="1:38" ht="15.75" x14ac:dyDescent="0.2">
      <c r="A76" s="445"/>
      <c r="B76" s="445"/>
      <c r="C76" s="445"/>
      <c r="D76" s="445"/>
      <c r="E76" s="445"/>
      <c r="F76" s="445"/>
      <c r="G76" s="445"/>
      <c r="H76" s="445"/>
      <c r="I76" s="445"/>
      <c r="J76" s="445"/>
      <c r="K76" s="445"/>
      <c r="L76" s="445"/>
      <c r="M76" s="445"/>
      <c r="N76" s="445"/>
      <c r="O76" s="445"/>
      <c r="P76" s="530"/>
      <c r="Q76" s="530"/>
      <c r="R76" s="530"/>
      <c r="S76" s="530"/>
      <c r="T76" s="530"/>
      <c r="U76" s="530"/>
      <c r="V76" s="530"/>
      <c r="W76" s="530"/>
      <c r="X76" s="530"/>
      <c r="Y76" s="530"/>
      <c r="Z76" s="530"/>
      <c r="AA76" s="530"/>
      <c r="AB76" s="530"/>
      <c r="AC76" s="530"/>
      <c r="AD76" s="236"/>
      <c r="AE76" s="236"/>
    </row>
    <row r="77" spans="1:38" ht="15.75" x14ac:dyDescent="0.2">
      <c r="A77" s="445"/>
      <c r="B77" s="445"/>
      <c r="C77" s="445"/>
      <c r="D77" s="445"/>
      <c r="E77" s="445"/>
      <c r="F77" s="445"/>
      <c r="G77" s="445"/>
      <c r="H77" s="445"/>
      <c r="I77" s="445"/>
      <c r="J77" s="445"/>
      <c r="K77" s="445"/>
      <c r="L77" s="445"/>
      <c r="M77" s="445"/>
      <c r="N77" s="445"/>
      <c r="O77" s="445"/>
      <c r="P77" s="530"/>
      <c r="Q77" s="530"/>
      <c r="R77" s="530"/>
      <c r="S77" s="530"/>
      <c r="T77" s="530"/>
      <c r="U77" s="530"/>
      <c r="V77" s="530"/>
      <c r="W77" s="530"/>
      <c r="X77" s="530"/>
      <c r="Y77" s="530"/>
      <c r="Z77" s="530"/>
      <c r="AA77" s="530"/>
      <c r="AB77" s="530"/>
      <c r="AC77" s="530"/>
      <c r="AD77" s="236"/>
      <c r="AE77" s="236"/>
    </row>
    <row r="78" spans="1:38" ht="15.75" x14ac:dyDescent="0.2">
      <c r="A78" s="445"/>
      <c r="B78" s="445"/>
      <c r="C78" s="445"/>
      <c r="D78" s="445"/>
      <c r="E78" s="445"/>
      <c r="F78" s="445"/>
      <c r="G78" s="445"/>
      <c r="H78" s="445"/>
      <c r="I78" s="445"/>
      <c r="J78" s="445"/>
      <c r="K78" s="445"/>
      <c r="L78" s="445"/>
      <c r="M78" s="445"/>
      <c r="N78" s="445"/>
      <c r="O78" s="445"/>
      <c r="P78" s="531"/>
      <c r="Q78" s="531"/>
      <c r="R78" s="531"/>
      <c r="S78" s="531"/>
      <c r="T78" s="531"/>
      <c r="U78" s="531"/>
      <c r="V78" s="531"/>
      <c r="W78" s="531"/>
      <c r="X78" s="531"/>
      <c r="Y78" s="531"/>
      <c r="Z78" s="531"/>
      <c r="AA78" s="531"/>
      <c r="AB78" s="531"/>
      <c r="AC78" s="531"/>
      <c r="AD78" s="236"/>
      <c r="AE78" s="236"/>
    </row>
    <row r="79" spans="1:38" ht="15.75" x14ac:dyDescent="0.2">
      <c r="A79" s="448" t="s">
        <v>28</v>
      </c>
      <c r="B79" s="448"/>
      <c r="C79" s="448"/>
      <c r="D79" s="448"/>
      <c r="E79" s="448"/>
      <c r="F79" s="448"/>
      <c r="G79" s="448"/>
      <c r="H79" s="448"/>
      <c r="I79" s="448"/>
      <c r="J79" s="448"/>
      <c r="K79" s="448"/>
      <c r="L79" s="448"/>
      <c r="M79" s="448"/>
      <c r="N79" s="448"/>
      <c r="O79" s="448"/>
      <c r="P79" s="449" t="s">
        <v>743</v>
      </c>
      <c r="Q79" s="449"/>
      <c r="R79" s="449"/>
      <c r="S79" s="449"/>
      <c r="T79" s="449"/>
      <c r="U79" s="449"/>
      <c r="V79" s="449"/>
      <c r="W79" s="449"/>
      <c r="X79" s="449"/>
      <c r="Y79" s="449"/>
      <c r="Z79" s="449"/>
      <c r="AA79" s="449"/>
      <c r="AB79" s="449"/>
      <c r="AC79" s="449"/>
      <c r="AD79" s="235"/>
      <c r="AE79" s="235"/>
    </row>
    <row r="80" spans="1:38" ht="15.75" x14ac:dyDescent="0.2">
      <c r="A80" s="445" t="s">
        <v>39</v>
      </c>
      <c r="B80" s="445"/>
      <c r="C80" s="445"/>
      <c r="D80" s="445"/>
      <c r="E80" s="445"/>
      <c r="F80" s="445"/>
      <c r="G80" s="445"/>
      <c r="H80" s="445"/>
      <c r="I80" s="445"/>
      <c r="J80" s="445"/>
      <c r="K80" s="445"/>
      <c r="L80" s="445"/>
      <c r="M80" s="445"/>
      <c r="N80" s="445"/>
      <c r="O80" s="445"/>
      <c r="P80" s="530" t="s">
        <v>597</v>
      </c>
      <c r="Q80" s="530"/>
      <c r="R80" s="530"/>
      <c r="S80" s="530"/>
      <c r="T80" s="530"/>
      <c r="U80" s="530"/>
      <c r="V80" s="530"/>
      <c r="W80" s="530"/>
      <c r="X80" s="530"/>
      <c r="Y80" s="530"/>
      <c r="Z80" s="530"/>
      <c r="AA80" s="530"/>
      <c r="AB80" s="530"/>
      <c r="AC80" s="530"/>
      <c r="AD80" s="234"/>
      <c r="AE80" s="234"/>
    </row>
    <row r="81" spans="1:31" ht="15.75" x14ac:dyDescent="0.2">
      <c r="A81" s="445"/>
      <c r="B81" s="445"/>
      <c r="C81" s="445"/>
      <c r="D81" s="445"/>
      <c r="E81" s="445"/>
      <c r="F81" s="445"/>
      <c r="G81" s="445"/>
      <c r="H81" s="445"/>
      <c r="I81" s="445"/>
      <c r="J81" s="445"/>
      <c r="K81" s="445"/>
      <c r="L81" s="445"/>
      <c r="M81" s="445"/>
      <c r="N81" s="445"/>
      <c r="O81" s="445"/>
      <c r="P81" s="530"/>
      <c r="Q81" s="530"/>
      <c r="R81" s="530"/>
      <c r="S81" s="530"/>
      <c r="T81" s="530"/>
      <c r="U81" s="530"/>
      <c r="V81" s="530"/>
      <c r="W81" s="530"/>
      <c r="X81" s="530"/>
      <c r="Y81" s="530"/>
      <c r="Z81" s="530"/>
      <c r="AA81" s="530"/>
      <c r="AB81" s="530"/>
      <c r="AC81" s="530"/>
      <c r="AD81" s="234"/>
      <c r="AE81" s="234"/>
    </row>
    <row r="82" spans="1:31" ht="15.75" x14ac:dyDescent="0.2">
      <c r="A82" s="445"/>
      <c r="B82" s="445"/>
      <c r="C82" s="445"/>
      <c r="D82" s="445"/>
      <c r="E82" s="445"/>
      <c r="F82" s="445"/>
      <c r="G82" s="445"/>
      <c r="H82" s="445"/>
      <c r="I82" s="445"/>
      <c r="J82" s="445"/>
      <c r="K82" s="445"/>
      <c r="L82" s="445"/>
      <c r="M82" s="445"/>
      <c r="N82" s="445"/>
      <c r="O82" s="445"/>
      <c r="P82" s="530"/>
      <c r="Q82" s="530"/>
      <c r="R82" s="530"/>
      <c r="S82" s="530"/>
      <c r="T82" s="530"/>
      <c r="U82" s="530"/>
      <c r="V82" s="530"/>
      <c r="W82" s="530"/>
      <c r="X82" s="530"/>
      <c r="Y82" s="530"/>
      <c r="Z82" s="530"/>
      <c r="AA82" s="530"/>
      <c r="AB82" s="530"/>
      <c r="AC82" s="530"/>
      <c r="AD82" s="234"/>
      <c r="AE82" s="234"/>
    </row>
    <row r="83" spans="1:31" ht="15.75" x14ac:dyDescent="0.2">
      <c r="A83" s="445"/>
      <c r="B83" s="445"/>
      <c r="C83" s="445"/>
      <c r="D83" s="445"/>
      <c r="E83" s="445"/>
      <c r="F83" s="445"/>
      <c r="G83" s="445"/>
      <c r="H83" s="445"/>
      <c r="I83" s="445"/>
      <c r="J83" s="445"/>
      <c r="K83" s="445"/>
      <c r="L83" s="445"/>
      <c r="M83" s="445"/>
      <c r="N83" s="445"/>
      <c r="O83" s="445"/>
      <c r="P83" s="531"/>
      <c r="Q83" s="531"/>
      <c r="R83" s="531"/>
      <c r="S83" s="531"/>
      <c r="T83" s="531"/>
      <c r="U83" s="531"/>
      <c r="V83" s="531"/>
      <c r="W83" s="531"/>
      <c r="X83" s="531"/>
      <c r="Y83" s="531"/>
      <c r="Z83" s="531"/>
      <c r="AA83" s="531"/>
      <c r="AB83" s="531"/>
      <c r="AC83" s="531"/>
      <c r="AD83" s="234"/>
      <c r="AE83" s="234"/>
    </row>
    <row r="84" spans="1:31" ht="15.75" x14ac:dyDescent="0.2">
      <c r="A84" s="448" t="s">
        <v>645</v>
      </c>
      <c r="B84" s="448"/>
      <c r="C84" s="448"/>
      <c r="D84" s="448"/>
      <c r="E84" s="448"/>
      <c r="F84" s="448"/>
      <c r="G84" s="448"/>
      <c r="H84" s="448"/>
      <c r="I84" s="448"/>
      <c r="J84" s="448"/>
      <c r="K84" s="448"/>
      <c r="L84" s="448"/>
      <c r="M84" s="448"/>
      <c r="N84" s="448"/>
      <c r="O84" s="448"/>
      <c r="P84" s="451" t="s">
        <v>646</v>
      </c>
      <c r="Q84" s="451"/>
      <c r="R84" s="451"/>
      <c r="S84" s="451"/>
      <c r="T84" s="451"/>
      <c r="U84" s="451"/>
      <c r="V84" s="451"/>
      <c r="W84" s="451"/>
      <c r="X84" s="451"/>
      <c r="Y84" s="451"/>
      <c r="Z84" s="451"/>
      <c r="AA84" s="451"/>
      <c r="AB84" s="451"/>
      <c r="AC84" s="451"/>
      <c r="AD84" s="237"/>
      <c r="AE84" s="237"/>
    </row>
    <row r="85" spans="1:31" x14ac:dyDescent="0.2">
      <c r="A85" s="445" t="s">
        <v>796</v>
      </c>
      <c r="B85" s="445"/>
      <c r="C85" s="445"/>
      <c r="D85" s="445"/>
      <c r="E85" s="445"/>
      <c r="F85" s="445"/>
      <c r="G85" s="445"/>
      <c r="H85" s="445"/>
      <c r="I85" s="445"/>
      <c r="J85" s="445"/>
      <c r="K85" s="445"/>
      <c r="L85" s="445"/>
      <c r="M85" s="445"/>
      <c r="N85" s="445"/>
      <c r="O85" s="445"/>
      <c r="P85" s="451"/>
      <c r="Q85" s="451"/>
      <c r="R85" s="451"/>
      <c r="S85" s="451"/>
      <c r="T85" s="451"/>
      <c r="U85" s="451"/>
      <c r="V85" s="451"/>
      <c r="W85" s="451"/>
      <c r="X85" s="451"/>
      <c r="Y85" s="451"/>
      <c r="Z85" s="451"/>
      <c r="AA85" s="451"/>
      <c r="AB85" s="451"/>
      <c r="AC85" s="451"/>
      <c r="AD85" s="237"/>
      <c r="AE85" s="237"/>
    </row>
    <row r="86" spans="1:31" ht="15.75" x14ac:dyDescent="0.2">
      <c r="A86" s="445"/>
      <c r="B86" s="445"/>
      <c r="C86" s="445"/>
      <c r="D86" s="445"/>
      <c r="E86" s="445"/>
      <c r="F86" s="445"/>
      <c r="G86" s="445"/>
      <c r="H86" s="445"/>
      <c r="I86" s="445"/>
      <c r="J86" s="445"/>
      <c r="K86" s="445"/>
      <c r="L86" s="445"/>
      <c r="M86" s="445"/>
      <c r="N86" s="445"/>
      <c r="O86" s="445"/>
      <c r="P86" s="445" t="s">
        <v>647</v>
      </c>
      <c r="Q86" s="445"/>
      <c r="R86" s="445"/>
      <c r="S86" s="445"/>
      <c r="T86" s="445"/>
      <c r="U86" s="445"/>
      <c r="V86" s="445"/>
      <c r="W86" s="445"/>
      <c r="X86" s="445"/>
      <c r="Y86" s="445"/>
      <c r="Z86" s="445"/>
      <c r="AA86" s="445"/>
      <c r="AB86" s="445"/>
      <c r="AC86" s="445"/>
      <c r="AD86" s="234"/>
      <c r="AE86" s="234"/>
    </row>
    <row r="87" spans="1:31" ht="15.75" x14ac:dyDescent="0.2">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c r="AA87" s="445"/>
      <c r="AB87" s="445"/>
      <c r="AC87" s="445"/>
      <c r="AD87" s="234"/>
      <c r="AE87" s="234"/>
    </row>
    <row r="88" spans="1:31" ht="15.75" x14ac:dyDescent="0.2">
      <c r="A88" s="445"/>
      <c r="B88" s="445"/>
      <c r="C88" s="445"/>
      <c r="D88" s="445"/>
      <c r="E88" s="445"/>
      <c r="F88" s="445"/>
      <c r="G88" s="445"/>
      <c r="H88" s="445"/>
      <c r="I88" s="445"/>
      <c r="J88" s="445"/>
      <c r="K88" s="445"/>
      <c r="L88" s="445"/>
      <c r="M88" s="445"/>
      <c r="N88" s="445"/>
      <c r="O88" s="445"/>
      <c r="P88" s="453"/>
      <c r="Q88" s="453"/>
      <c r="R88" s="453"/>
      <c r="S88" s="453"/>
      <c r="T88" s="453"/>
      <c r="U88" s="453"/>
      <c r="V88" s="453"/>
      <c r="W88" s="453"/>
      <c r="X88" s="453"/>
      <c r="Y88" s="453"/>
      <c r="Z88" s="453"/>
      <c r="AA88" s="453"/>
      <c r="AB88" s="453"/>
      <c r="AC88" s="453"/>
      <c r="AD88" s="234"/>
      <c r="AE88" s="234"/>
    </row>
    <row r="89" spans="1:31" ht="15.75" x14ac:dyDescent="0.2">
      <c r="A89" s="448" t="s">
        <v>29</v>
      </c>
      <c r="B89" s="448"/>
      <c r="C89" s="448"/>
      <c r="D89" s="448"/>
      <c r="E89" s="448"/>
      <c r="F89" s="448"/>
      <c r="G89" s="448"/>
      <c r="H89" s="448"/>
      <c r="I89" s="448"/>
      <c r="J89" s="448"/>
      <c r="K89" s="448"/>
      <c r="L89" s="448"/>
      <c r="M89" s="448"/>
      <c r="N89" s="448"/>
      <c r="O89" s="448"/>
      <c r="P89" s="451" t="s">
        <v>744</v>
      </c>
      <c r="Q89" s="451"/>
      <c r="R89" s="451"/>
      <c r="S89" s="451"/>
      <c r="T89" s="451"/>
      <c r="U89" s="451"/>
      <c r="V89" s="451"/>
      <c r="W89" s="451"/>
      <c r="X89" s="451"/>
      <c r="Y89" s="451"/>
      <c r="Z89" s="451"/>
      <c r="AA89" s="451"/>
      <c r="AB89" s="451"/>
      <c r="AC89" s="451"/>
      <c r="AD89" s="237"/>
      <c r="AE89" s="237"/>
    </row>
    <row r="90" spans="1:31" x14ac:dyDescent="0.2">
      <c r="A90" s="445" t="s">
        <v>38</v>
      </c>
      <c r="B90" s="445"/>
      <c r="C90" s="445"/>
      <c r="D90" s="445"/>
      <c r="E90" s="445"/>
      <c r="F90" s="445"/>
      <c r="G90" s="445"/>
      <c r="H90" s="445"/>
      <c r="I90" s="445"/>
      <c r="J90" s="445"/>
      <c r="K90" s="445"/>
      <c r="L90" s="445"/>
      <c r="M90" s="445"/>
      <c r="N90" s="445"/>
      <c r="O90" s="445"/>
      <c r="P90" s="451"/>
      <c r="Q90" s="451"/>
      <c r="R90" s="451"/>
      <c r="S90" s="451"/>
      <c r="T90" s="451"/>
      <c r="U90" s="451"/>
      <c r="V90" s="451"/>
      <c r="W90" s="451"/>
      <c r="X90" s="451"/>
      <c r="Y90" s="451"/>
      <c r="Z90" s="451"/>
      <c r="AA90" s="451"/>
      <c r="AB90" s="451"/>
      <c r="AC90" s="451"/>
      <c r="AD90" s="237"/>
      <c r="AE90" s="237"/>
    </row>
    <row r="91" spans="1:31" ht="15.75" x14ac:dyDescent="0.2">
      <c r="A91" s="445"/>
      <c r="B91" s="445"/>
      <c r="C91" s="445"/>
      <c r="D91" s="445"/>
      <c r="E91" s="445"/>
      <c r="F91" s="445"/>
      <c r="G91" s="445"/>
      <c r="H91" s="445"/>
      <c r="I91" s="445"/>
      <c r="J91" s="445"/>
      <c r="K91" s="445"/>
      <c r="L91" s="445"/>
      <c r="M91" s="445"/>
      <c r="N91" s="445"/>
      <c r="O91" s="445"/>
      <c r="P91" s="445" t="s">
        <v>797</v>
      </c>
      <c r="Q91" s="445"/>
      <c r="R91" s="445"/>
      <c r="S91" s="445"/>
      <c r="T91" s="445"/>
      <c r="U91" s="445"/>
      <c r="V91" s="445"/>
      <c r="W91" s="445"/>
      <c r="X91" s="445"/>
      <c r="Y91" s="445"/>
      <c r="Z91" s="445"/>
      <c r="AA91" s="445"/>
      <c r="AB91" s="445"/>
      <c r="AC91" s="445"/>
      <c r="AD91" s="234"/>
      <c r="AE91" s="234"/>
    </row>
    <row r="92" spans="1:31" ht="15.75" x14ac:dyDescent="0.2">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445"/>
      <c r="AC92" s="445"/>
      <c r="AD92" s="234"/>
      <c r="AE92" s="234"/>
    </row>
    <row r="93" spans="1:31" ht="15.75" x14ac:dyDescent="0.2">
      <c r="A93" s="445"/>
      <c r="B93" s="445"/>
      <c r="C93" s="445"/>
      <c r="D93" s="445"/>
      <c r="E93" s="445"/>
      <c r="F93" s="445"/>
      <c r="G93" s="445"/>
      <c r="H93" s="445"/>
      <c r="I93" s="445"/>
      <c r="J93" s="445"/>
      <c r="K93" s="445"/>
      <c r="L93" s="445"/>
      <c r="M93" s="445"/>
      <c r="N93" s="445"/>
      <c r="O93" s="445"/>
      <c r="P93" s="453"/>
      <c r="Q93" s="453"/>
      <c r="R93" s="453"/>
      <c r="S93" s="453"/>
      <c r="T93" s="453"/>
      <c r="U93" s="453"/>
      <c r="V93" s="453"/>
      <c r="W93" s="453"/>
      <c r="X93" s="453"/>
      <c r="Y93" s="453"/>
      <c r="Z93" s="453"/>
      <c r="AA93" s="453"/>
      <c r="AB93" s="453"/>
      <c r="AC93" s="453"/>
      <c r="AD93" s="234"/>
      <c r="AE93" s="234"/>
    </row>
    <row r="94" spans="1:31" ht="15.75" x14ac:dyDescent="0.2">
      <c r="A94" s="448" t="s">
        <v>648</v>
      </c>
      <c r="B94" s="448"/>
      <c r="C94" s="448"/>
      <c r="D94" s="448"/>
      <c r="E94" s="448"/>
      <c r="F94" s="448"/>
      <c r="G94" s="448"/>
      <c r="H94" s="448"/>
      <c r="I94" s="448"/>
      <c r="J94" s="448"/>
      <c r="K94" s="448"/>
      <c r="L94" s="448"/>
      <c r="M94" s="448"/>
      <c r="N94" s="448"/>
      <c r="O94" s="448"/>
      <c r="P94" s="451" t="s">
        <v>649</v>
      </c>
      <c r="Q94" s="451"/>
      <c r="R94" s="451"/>
      <c r="S94" s="451"/>
      <c r="T94" s="451"/>
      <c r="U94" s="451"/>
      <c r="V94" s="451"/>
      <c r="W94" s="451"/>
      <c r="X94" s="451"/>
      <c r="Y94" s="451"/>
      <c r="Z94" s="451"/>
      <c r="AA94" s="451"/>
      <c r="AB94" s="451"/>
      <c r="AC94" s="451"/>
      <c r="AD94" s="237"/>
      <c r="AE94" s="237"/>
    </row>
    <row r="95" spans="1:31" x14ac:dyDescent="0.2">
      <c r="A95" s="445" t="s">
        <v>798</v>
      </c>
      <c r="B95" s="445"/>
      <c r="C95" s="445"/>
      <c r="D95" s="445"/>
      <c r="E95" s="445"/>
      <c r="F95" s="445"/>
      <c r="G95" s="445"/>
      <c r="H95" s="445"/>
      <c r="I95" s="445"/>
      <c r="J95" s="445"/>
      <c r="K95" s="445"/>
      <c r="L95" s="445"/>
      <c r="M95" s="445"/>
      <c r="N95" s="445"/>
      <c r="O95" s="445"/>
      <c r="P95" s="451"/>
      <c r="Q95" s="451"/>
      <c r="R95" s="451"/>
      <c r="S95" s="451"/>
      <c r="T95" s="451"/>
      <c r="U95" s="451"/>
      <c r="V95" s="451"/>
      <c r="W95" s="451"/>
      <c r="X95" s="451"/>
      <c r="Y95" s="451"/>
      <c r="Z95" s="451"/>
      <c r="AA95" s="451"/>
      <c r="AB95" s="451"/>
      <c r="AC95" s="451"/>
      <c r="AD95" s="237"/>
      <c r="AE95" s="237"/>
    </row>
    <row r="96" spans="1:31" ht="15.75" x14ac:dyDescent="0.2">
      <c r="A96" s="445"/>
      <c r="B96" s="445"/>
      <c r="C96" s="445"/>
      <c r="D96" s="445"/>
      <c r="E96" s="445"/>
      <c r="F96" s="445"/>
      <c r="G96" s="445"/>
      <c r="H96" s="445"/>
      <c r="I96" s="445"/>
      <c r="J96" s="445"/>
      <c r="K96" s="445"/>
      <c r="L96" s="445"/>
      <c r="M96" s="445"/>
      <c r="N96" s="445"/>
      <c r="O96" s="445"/>
      <c r="P96" s="445" t="s">
        <v>799</v>
      </c>
      <c r="Q96" s="445"/>
      <c r="R96" s="445"/>
      <c r="S96" s="445"/>
      <c r="T96" s="445"/>
      <c r="U96" s="445"/>
      <c r="V96" s="445"/>
      <c r="W96" s="445"/>
      <c r="X96" s="445"/>
      <c r="Y96" s="445"/>
      <c r="Z96" s="445"/>
      <c r="AA96" s="445"/>
      <c r="AB96" s="445"/>
      <c r="AC96" s="445"/>
      <c r="AD96" s="234"/>
      <c r="AE96" s="234"/>
    </row>
    <row r="97" spans="1:31" ht="15.75" x14ac:dyDescent="0.2">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5"/>
      <c r="AB97" s="445"/>
      <c r="AC97" s="445"/>
      <c r="AD97" s="234"/>
      <c r="AE97" s="234"/>
    </row>
    <row r="98" spans="1:31" ht="37.5" customHeight="1" x14ac:dyDescent="0.2">
      <c r="A98" s="445"/>
      <c r="B98" s="445"/>
      <c r="C98" s="445"/>
      <c r="D98" s="445"/>
      <c r="E98" s="445"/>
      <c r="F98" s="445"/>
      <c r="G98" s="445"/>
      <c r="H98" s="445"/>
      <c r="I98" s="445"/>
      <c r="J98" s="445"/>
      <c r="K98" s="445"/>
      <c r="L98" s="445"/>
      <c r="M98" s="445"/>
      <c r="N98" s="445"/>
      <c r="O98" s="445"/>
      <c r="P98" s="453"/>
      <c r="Q98" s="453"/>
      <c r="R98" s="453"/>
      <c r="S98" s="453"/>
      <c r="T98" s="453"/>
      <c r="U98" s="453"/>
      <c r="V98" s="453"/>
      <c r="W98" s="453"/>
      <c r="X98" s="453"/>
      <c r="Y98" s="453"/>
      <c r="Z98" s="453"/>
      <c r="AA98" s="453"/>
      <c r="AB98" s="453"/>
      <c r="AC98" s="453"/>
      <c r="AD98" s="234"/>
      <c r="AE98" s="234"/>
    </row>
    <row r="99" spans="1:31" ht="15" customHeight="1" x14ac:dyDescent="0.2">
      <c r="A99" s="448" t="s">
        <v>34</v>
      </c>
      <c r="B99" s="448"/>
      <c r="C99" s="448"/>
      <c r="D99" s="448"/>
      <c r="E99" s="448"/>
      <c r="F99" s="448"/>
      <c r="G99" s="448"/>
      <c r="H99" s="448"/>
      <c r="I99" s="448"/>
      <c r="J99" s="448"/>
      <c r="K99" s="448"/>
      <c r="L99" s="448"/>
      <c r="M99" s="448"/>
      <c r="N99" s="448"/>
      <c r="O99" s="448"/>
      <c r="P99" s="451" t="s">
        <v>598</v>
      </c>
      <c r="Q99" s="451"/>
      <c r="R99" s="451"/>
      <c r="S99" s="451"/>
      <c r="T99" s="451"/>
      <c r="U99" s="451"/>
      <c r="V99" s="451"/>
      <c r="W99" s="451"/>
      <c r="X99" s="451"/>
      <c r="Y99" s="451"/>
      <c r="Z99" s="451"/>
      <c r="AA99" s="451"/>
      <c r="AB99" s="451"/>
      <c r="AC99" s="451"/>
      <c r="AD99" s="237"/>
      <c r="AE99" s="237"/>
    </row>
    <row r="100" spans="1:31" ht="15.75" x14ac:dyDescent="0.2">
      <c r="A100" s="452" t="s">
        <v>35</v>
      </c>
      <c r="B100" s="452"/>
      <c r="C100" s="452"/>
      <c r="D100" s="452"/>
      <c r="E100" s="452"/>
      <c r="F100" s="452"/>
      <c r="G100" s="452"/>
      <c r="H100" s="452"/>
      <c r="I100" s="452"/>
      <c r="J100" s="452"/>
      <c r="K100" s="452"/>
      <c r="L100" s="452"/>
      <c r="M100" s="452"/>
      <c r="N100" s="452"/>
      <c r="O100" s="452"/>
      <c r="P100" s="445" t="s">
        <v>60</v>
      </c>
      <c r="Q100" s="445"/>
      <c r="R100" s="445"/>
      <c r="S100" s="445"/>
      <c r="T100" s="445"/>
      <c r="U100" s="445"/>
      <c r="V100" s="445"/>
      <c r="W100" s="445"/>
      <c r="X100" s="445"/>
      <c r="Y100" s="445"/>
      <c r="Z100" s="445"/>
      <c r="AA100" s="445"/>
      <c r="AB100" s="445"/>
      <c r="AC100" s="445"/>
      <c r="AD100" s="234"/>
      <c r="AE100" s="234"/>
    </row>
    <row r="101" spans="1:31" ht="15.75" x14ac:dyDescent="0.2">
      <c r="A101" s="452"/>
      <c r="B101" s="452"/>
      <c r="C101" s="452"/>
      <c r="D101" s="452"/>
      <c r="E101" s="452"/>
      <c r="F101" s="452"/>
      <c r="G101" s="452"/>
      <c r="H101" s="452"/>
      <c r="I101" s="452"/>
      <c r="J101" s="452"/>
      <c r="K101" s="452"/>
      <c r="L101" s="452"/>
      <c r="M101" s="452"/>
      <c r="N101" s="452"/>
      <c r="O101" s="452"/>
      <c r="P101" s="445"/>
      <c r="Q101" s="445"/>
      <c r="R101" s="445"/>
      <c r="S101" s="445"/>
      <c r="T101" s="445"/>
      <c r="U101" s="445"/>
      <c r="V101" s="445"/>
      <c r="W101" s="445"/>
      <c r="X101" s="445"/>
      <c r="Y101" s="445"/>
      <c r="Z101" s="445"/>
      <c r="AA101" s="445"/>
      <c r="AB101" s="445"/>
      <c r="AC101" s="445"/>
      <c r="AD101" s="234"/>
      <c r="AE101" s="234"/>
    </row>
    <row r="102" spans="1:31" ht="15.75" x14ac:dyDescent="0.2">
      <c r="A102" s="452"/>
      <c r="B102" s="452"/>
      <c r="C102" s="452"/>
      <c r="D102" s="452"/>
      <c r="E102" s="452"/>
      <c r="F102" s="452"/>
      <c r="G102" s="452"/>
      <c r="H102" s="452"/>
      <c r="I102" s="452"/>
      <c r="J102" s="452"/>
      <c r="K102" s="452"/>
      <c r="L102" s="452"/>
      <c r="M102" s="452"/>
      <c r="N102" s="452"/>
      <c r="O102" s="452"/>
      <c r="P102" s="445"/>
      <c r="Q102" s="445"/>
      <c r="R102" s="445"/>
      <c r="S102" s="445"/>
      <c r="T102" s="445"/>
      <c r="U102" s="445"/>
      <c r="V102" s="445"/>
      <c r="W102" s="445"/>
      <c r="X102" s="445"/>
      <c r="Y102" s="445"/>
      <c r="Z102" s="445"/>
      <c r="AA102" s="445"/>
      <c r="AB102" s="445"/>
      <c r="AC102" s="445"/>
      <c r="AD102" s="234"/>
      <c r="AE102" s="234"/>
    </row>
    <row r="103" spans="1:31" ht="15" customHeight="1" x14ac:dyDescent="0.2">
      <c r="A103" s="452"/>
      <c r="B103" s="452"/>
      <c r="C103" s="452"/>
      <c r="D103" s="452"/>
      <c r="E103" s="452"/>
      <c r="F103" s="452"/>
      <c r="G103" s="452"/>
      <c r="H103" s="452"/>
      <c r="I103" s="452"/>
      <c r="J103" s="452"/>
      <c r="K103" s="452"/>
      <c r="L103" s="452"/>
      <c r="M103" s="452"/>
      <c r="N103" s="452"/>
      <c r="O103" s="452"/>
      <c r="P103" s="453"/>
      <c r="Q103" s="453"/>
      <c r="R103" s="453"/>
      <c r="S103" s="453"/>
      <c r="T103" s="453"/>
      <c r="U103" s="453"/>
      <c r="V103" s="453"/>
      <c r="W103" s="453"/>
      <c r="X103" s="453"/>
      <c r="Y103" s="453"/>
      <c r="Z103" s="453"/>
      <c r="AA103" s="453"/>
      <c r="AB103" s="453"/>
      <c r="AC103" s="453"/>
      <c r="AD103" s="234"/>
      <c r="AE103" s="234"/>
    </row>
    <row r="104" spans="1:31" ht="15.75" x14ac:dyDescent="0.2">
      <c r="A104" s="448" t="s">
        <v>31</v>
      </c>
      <c r="B104" s="448"/>
      <c r="C104" s="448"/>
      <c r="D104" s="448"/>
      <c r="E104" s="448"/>
      <c r="F104" s="448"/>
      <c r="G104" s="448"/>
      <c r="H104" s="448"/>
      <c r="I104" s="448"/>
      <c r="J104" s="448"/>
      <c r="K104" s="448"/>
      <c r="L104" s="448"/>
      <c r="M104" s="448"/>
      <c r="N104" s="448"/>
      <c r="O104" s="448"/>
      <c r="P104" s="451" t="s">
        <v>599</v>
      </c>
      <c r="Q104" s="451"/>
      <c r="R104" s="451"/>
      <c r="S104" s="451"/>
      <c r="T104" s="451"/>
      <c r="U104" s="451"/>
      <c r="V104" s="451"/>
      <c r="W104" s="451"/>
      <c r="X104" s="451"/>
      <c r="Y104" s="451"/>
      <c r="Z104" s="451"/>
      <c r="AA104" s="451"/>
      <c r="AB104" s="451"/>
      <c r="AC104" s="451"/>
      <c r="AD104" s="237"/>
      <c r="AE104" s="237"/>
    </row>
    <row r="105" spans="1:31" x14ac:dyDescent="0.2">
      <c r="A105" s="445" t="s">
        <v>37</v>
      </c>
      <c r="B105" s="445"/>
      <c r="C105" s="445"/>
      <c r="D105" s="445"/>
      <c r="E105" s="445"/>
      <c r="F105" s="445"/>
      <c r="G105" s="445"/>
      <c r="H105" s="445"/>
      <c r="I105" s="445"/>
      <c r="J105" s="445"/>
      <c r="K105" s="445"/>
      <c r="L105" s="445"/>
      <c r="M105" s="445"/>
      <c r="N105" s="445"/>
      <c r="O105" s="445"/>
      <c r="P105" s="451"/>
      <c r="Q105" s="451"/>
      <c r="R105" s="451"/>
      <c r="S105" s="451"/>
      <c r="T105" s="451"/>
      <c r="U105" s="451"/>
      <c r="V105" s="451"/>
      <c r="W105" s="451"/>
      <c r="X105" s="451"/>
      <c r="Y105" s="451"/>
      <c r="Z105" s="451"/>
      <c r="AA105" s="451"/>
      <c r="AB105" s="451"/>
      <c r="AC105" s="451"/>
      <c r="AD105" s="237"/>
      <c r="AE105" s="237"/>
    </row>
    <row r="106" spans="1:31" ht="15.75" x14ac:dyDescent="0.2">
      <c r="A106" s="445"/>
      <c r="B106" s="445"/>
      <c r="C106" s="445"/>
      <c r="D106" s="445"/>
      <c r="E106" s="445"/>
      <c r="F106" s="445"/>
      <c r="G106" s="445"/>
      <c r="H106" s="445"/>
      <c r="I106" s="445"/>
      <c r="J106" s="445"/>
      <c r="K106" s="445"/>
      <c r="L106" s="445"/>
      <c r="M106" s="445"/>
      <c r="N106" s="445"/>
      <c r="O106" s="445"/>
      <c r="P106" s="445" t="s">
        <v>40</v>
      </c>
      <c r="Q106" s="445"/>
      <c r="R106" s="445"/>
      <c r="S106" s="445"/>
      <c r="T106" s="445"/>
      <c r="U106" s="445"/>
      <c r="V106" s="445"/>
      <c r="W106" s="445"/>
      <c r="X106" s="445"/>
      <c r="Y106" s="445"/>
      <c r="Z106" s="445"/>
      <c r="AA106" s="445"/>
      <c r="AB106" s="445"/>
      <c r="AC106" s="445"/>
      <c r="AD106" s="234"/>
      <c r="AE106" s="234"/>
    </row>
    <row r="107" spans="1:31" ht="15.75" x14ac:dyDescent="0.2">
      <c r="A107" s="445"/>
      <c r="B107" s="445"/>
      <c r="C107" s="445"/>
      <c r="D107" s="445"/>
      <c r="E107" s="445"/>
      <c r="F107" s="445"/>
      <c r="G107" s="445"/>
      <c r="H107" s="445"/>
      <c r="I107" s="445"/>
      <c r="J107" s="445"/>
      <c r="K107" s="445"/>
      <c r="L107" s="445"/>
      <c r="M107" s="445"/>
      <c r="N107" s="445"/>
      <c r="O107" s="445"/>
      <c r="P107" s="453"/>
      <c r="Q107" s="453"/>
      <c r="R107" s="453"/>
      <c r="S107" s="453"/>
      <c r="T107" s="453"/>
      <c r="U107" s="453"/>
      <c r="V107" s="453"/>
      <c r="W107" s="453"/>
      <c r="X107" s="453"/>
      <c r="Y107" s="453"/>
      <c r="Z107" s="453"/>
      <c r="AA107" s="453"/>
      <c r="AB107" s="453"/>
      <c r="AC107" s="453"/>
      <c r="AD107" s="234"/>
      <c r="AE107" s="234"/>
    </row>
    <row r="108" spans="1:31" ht="15.75" x14ac:dyDescent="0.2">
      <c r="A108" s="448" t="s">
        <v>33</v>
      </c>
      <c r="B108" s="448"/>
      <c r="C108" s="448"/>
      <c r="D108" s="448"/>
      <c r="E108" s="448"/>
      <c r="F108" s="448"/>
      <c r="G108" s="448"/>
      <c r="H108" s="448"/>
      <c r="I108" s="448"/>
      <c r="J108" s="448"/>
      <c r="K108" s="448"/>
      <c r="L108" s="448"/>
      <c r="M108" s="448"/>
      <c r="N108" s="448"/>
      <c r="O108" s="448"/>
      <c r="P108" s="451" t="s">
        <v>600</v>
      </c>
      <c r="Q108" s="451"/>
      <c r="R108" s="451"/>
      <c r="S108" s="451"/>
      <c r="T108" s="451"/>
      <c r="U108" s="451"/>
      <c r="V108" s="451"/>
      <c r="W108" s="451"/>
      <c r="X108" s="451"/>
      <c r="Y108" s="451"/>
      <c r="Z108" s="451"/>
      <c r="AA108" s="451"/>
      <c r="AB108" s="451"/>
      <c r="AC108" s="451"/>
      <c r="AD108" s="237"/>
      <c r="AE108" s="237"/>
    </row>
    <row r="109" spans="1:31" ht="15.75" x14ac:dyDescent="0.2">
      <c r="A109" s="445" t="s">
        <v>59</v>
      </c>
      <c r="B109" s="445"/>
      <c r="C109" s="445"/>
      <c r="D109" s="445"/>
      <c r="E109" s="445"/>
      <c r="F109" s="445"/>
      <c r="G109" s="445"/>
      <c r="H109" s="445"/>
      <c r="I109" s="445"/>
      <c r="J109" s="445"/>
      <c r="K109" s="445"/>
      <c r="L109" s="445"/>
      <c r="M109" s="445"/>
      <c r="N109" s="445"/>
      <c r="O109" s="445"/>
      <c r="P109" s="446" t="s">
        <v>41</v>
      </c>
      <c r="Q109" s="446"/>
      <c r="R109" s="446"/>
      <c r="S109" s="446"/>
      <c r="T109" s="446"/>
      <c r="U109" s="446"/>
      <c r="V109" s="446"/>
      <c r="W109" s="446"/>
      <c r="X109" s="446"/>
      <c r="Y109" s="446"/>
      <c r="Z109" s="446"/>
      <c r="AA109" s="446"/>
      <c r="AB109" s="446"/>
      <c r="AC109" s="446"/>
      <c r="AD109" s="238"/>
      <c r="AE109" s="238"/>
    </row>
    <row r="110" spans="1:31" ht="15.75" x14ac:dyDescent="0.2">
      <c r="A110" s="445"/>
      <c r="B110" s="445"/>
      <c r="C110" s="445"/>
      <c r="D110" s="445"/>
      <c r="E110" s="445"/>
      <c r="F110" s="445"/>
      <c r="G110" s="445"/>
      <c r="H110" s="445"/>
      <c r="I110" s="445"/>
      <c r="J110" s="445"/>
      <c r="K110" s="445"/>
      <c r="L110" s="445"/>
      <c r="M110" s="445"/>
      <c r="N110" s="445"/>
      <c r="O110" s="445"/>
      <c r="P110" s="446"/>
      <c r="Q110" s="446"/>
      <c r="R110" s="446"/>
      <c r="S110" s="446"/>
      <c r="T110" s="446"/>
      <c r="U110" s="446"/>
      <c r="V110" s="446"/>
      <c r="W110" s="446"/>
      <c r="X110" s="446"/>
      <c r="Y110" s="446"/>
      <c r="Z110" s="446"/>
      <c r="AA110" s="446"/>
      <c r="AB110" s="446"/>
      <c r="AC110" s="446"/>
      <c r="AD110" s="238"/>
      <c r="AE110" s="238"/>
    </row>
    <row r="111" spans="1:31" ht="15.75" x14ac:dyDescent="0.2">
      <c r="A111" s="445"/>
      <c r="B111" s="445"/>
      <c r="C111" s="445"/>
      <c r="D111" s="445"/>
      <c r="E111" s="445"/>
      <c r="F111" s="445"/>
      <c r="G111" s="445"/>
      <c r="H111" s="445"/>
      <c r="I111" s="445"/>
      <c r="J111" s="445"/>
      <c r="K111" s="445"/>
      <c r="L111" s="445"/>
      <c r="M111" s="445"/>
      <c r="N111" s="445"/>
      <c r="O111" s="445"/>
      <c r="P111" s="447"/>
      <c r="Q111" s="447"/>
      <c r="R111" s="447"/>
      <c r="S111" s="447"/>
      <c r="T111" s="447"/>
      <c r="U111" s="447"/>
      <c r="V111" s="447"/>
      <c r="W111" s="447"/>
      <c r="X111" s="447"/>
      <c r="Y111" s="447"/>
      <c r="Z111" s="447"/>
      <c r="AA111" s="447"/>
      <c r="AB111" s="447"/>
      <c r="AC111" s="447"/>
      <c r="AD111" s="238"/>
      <c r="AE111" s="238"/>
    </row>
    <row r="112" spans="1:31" ht="15.75" x14ac:dyDescent="0.2">
      <c r="A112" s="448" t="s">
        <v>32</v>
      </c>
      <c r="B112" s="448"/>
      <c r="C112" s="448"/>
      <c r="D112" s="448"/>
      <c r="E112" s="448"/>
      <c r="F112" s="448"/>
      <c r="G112" s="448"/>
      <c r="H112" s="448"/>
      <c r="I112" s="448"/>
      <c r="J112" s="448"/>
      <c r="K112" s="448"/>
      <c r="L112" s="448"/>
      <c r="M112" s="448"/>
      <c r="N112" s="448"/>
      <c r="O112" s="448"/>
      <c r="P112" s="449" t="s">
        <v>601</v>
      </c>
      <c r="Q112" s="449"/>
      <c r="R112" s="449"/>
      <c r="S112" s="449"/>
      <c r="T112" s="449"/>
      <c r="U112" s="449"/>
      <c r="V112" s="449"/>
      <c r="W112" s="449"/>
      <c r="X112" s="449"/>
      <c r="Y112" s="449"/>
      <c r="Z112" s="449"/>
      <c r="AA112" s="449"/>
      <c r="AB112" s="449"/>
      <c r="AC112" s="449"/>
      <c r="AD112" s="235"/>
      <c r="AE112" s="235"/>
    </row>
    <row r="113" spans="1:31" ht="15.75" x14ac:dyDescent="0.2">
      <c r="A113" s="445" t="s">
        <v>36</v>
      </c>
      <c r="B113" s="445"/>
      <c r="C113" s="445"/>
      <c r="D113" s="445"/>
      <c r="E113" s="445"/>
      <c r="F113" s="445"/>
      <c r="G113" s="445"/>
      <c r="H113" s="445"/>
      <c r="I113" s="445"/>
      <c r="J113" s="445"/>
      <c r="K113" s="445"/>
      <c r="L113" s="445"/>
      <c r="M113" s="445"/>
      <c r="N113" s="445"/>
      <c r="O113" s="445"/>
      <c r="P113" s="445" t="s">
        <v>800</v>
      </c>
      <c r="Q113" s="445"/>
      <c r="R113" s="445"/>
      <c r="S113" s="445"/>
      <c r="T113" s="445"/>
      <c r="U113" s="445"/>
      <c r="V113" s="445"/>
      <c r="W113" s="445"/>
      <c r="X113" s="445"/>
      <c r="Y113" s="445"/>
      <c r="Z113" s="445"/>
      <c r="AA113" s="445"/>
      <c r="AB113" s="445"/>
      <c r="AC113" s="445"/>
      <c r="AD113" s="234"/>
      <c r="AE113" s="234"/>
    </row>
    <row r="114" spans="1:31" ht="15.75" x14ac:dyDescent="0.2">
      <c r="A114" s="44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234"/>
      <c r="AE114" s="234"/>
    </row>
    <row r="115" spans="1:31" ht="15.75" x14ac:dyDescent="0.2">
      <c r="A115" s="44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c r="AA115" s="445"/>
      <c r="AB115" s="445"/>
      <c r="AC115" s="445"/>
      <c r="AD115" s="234"/>
      <c r="AE115" s="234"/>
    </row>
    <row r="116" spans="1:31" ht="15.75" x14ac:dyDescent="0.2">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239"/>
      <c r="AE116" s="239"/>
    </row>
  </sheetData>
  <sheetProtection algorithmName="SHA-512" hashValue="/Ox54V5tZAVF+WL8w4zyEuLCM6Uz4TNpUkbe57/NZ5CUdZIBHJccOwYLDzS6aF4AHnuNEtBDUgFU1+9T7HrEeQ==" saltValue="+TQzXaUOkaAPcvy4uEto4w==" spinCount="100000" sheet="1" selectLockedCells="1"/>
  <mergeCells count="572">
    <mergeCell ref="AB29:AD29"/>
    <mergeCell ref="Z30:AA30"/>
    <mergeCell ref="Z31:AA31"/>
    <mergeCell ref="Z32:AA32"/>
    <mergeCell ref="F34:AL34"/>
    <mergeCell ref="A35:AL35"/>
    <mergeCell ref="AJ36:AL65"/>
    <mergeCell ref="Z22:AA22"/>
    <mergeCell ref="I23:M23"/>
    <mergeCell ref="Z23:AA23"/>
    <mergeCell ref="Z24:AA24"/>
    <mergeCell ref="I26:M26"/>
    <mergeCell ref="Z26:AA26"/>
    <mergeCell ref="I27:M27"/>
    <mergeCell ref="Z27:AA27"/>
    <mergeCell ref="Z28:AA28"/>
    <mergeCell ref="A55:E55"/>
    <mergeCell ref="G55:H55"/>
    <mergeCell ref="I55:J55"/>
    <mergeCell ref="K55:L55"/>
    <mergeCell ref="M55:N55"/>
    <mergeCell ref="V60:W60"/>
    <mergeCell ref="V62:W62"/>
    <mergeCell ref="A63:E63"/>
    <mergeCell ref="I2:N4"/>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 ref="Z15:AA15"/>
    <mergeCell ref="Z16:AA16"/>
    <mergeCell ref="I18:M18"/>
    <mergeCell ref="Z18:AA18"/>
    <mergeCell ref="I19:M19"/>
    <mergeCell ref="Z19:AA19"/>
    <mergeCell ref="Z20:AA20"/>
    <mergeCell ref="G63:H63"/>
    <mergeCell ref="I63:J63"/>
    <mergeCell ref="K63:L63"/>
    <mergeCell ref="M63:N63"/>
    <mergeCell ref="V63:W63"/>
    <mergeCell ref="A62:E62"/>
    <mergeCell ref="G62:H62"/>
    <mergeCell ref="I62:J62"/>
    <mergeCell ref="K62:L62"/>
    <mergeCell ref="M62:N62"/>
    <mergeCell ref="O63:P63"/>
    <mergeCell ref="A48:E48"/>
    <mergeCell ref="G48:H48"/>
    <mergeCell ref="I48:J48"/>
    <mergeCell ref="K48:L48"/>
    <mergeCell ref="M48:N48"/>
    <mergeCell ref="V48:W48"/>
    <mergeCell ref="A47:E47"/>
    <mergeCell ref="G47:H47"/>
    <mergeCell ref="I47:J47"/>
    <mergeCell ref="K47:L47"/>
    <mergeCell ref="M47:N47"/>
    <mergeCell ref="Q47:R47"/>
    <mergeCell ref="S47:T47"/>
    <mergeCell ref="A1:G1"/>
    <mergeCell ref="V39:W39"/>
    <mergeCell ref="X40:Y40"/>
    <mergeCell ref="P7:Q7"/>
    <mergeCell ref="R7:S7"/>
    <mergeCell ref="T7:U7"/>
    <mergeCell ref="V7:W7"/>
    <mergeCell ref="P6:Q6"/>
    <mergeCell ref="R6:S6"/>
    <mergeCell ref="T6:U6"/>
    <mergeCell ref="V6:W6"/>
    <mergeCell ref="P10:Q10"/>
    <mergeCell ref="R10:S10"/>
    <mergeCell ref="T10:U10"/>
    <mergeCell ref="V10:W10"/>
    <mergeCell ref="P11:Q11"/>
    <mergeCell ref="R11:S11"/>
    <mergeCell ref="T11:U11"/>
    <mergeCell ref="V11:W11"/>
    <mergeCell ref="V37:W37"/>
    <mergeCell ref="K39:L39"/>
    <mergeCell ref="M39:N39"/>
    <mergeCell ref="O39:P39"/>
    <mergeCell ref="Q39:R39"/>
    <mergeCell ref="A49:E49"/>
    <mergeCell ref="G49:H49"/>
    <mergeCell ref="I49:J49"/>
    <mergeCell ref="K49:L49"/>
    <mergeCell ref="M49:N49"/>
    <mergeCell ref="H1:H32"/>
    <mergeCell ref="I1:AC1"/>
    <mergeCell ref="A2:G33"/>
    <mergeCell ref="P4:Q4"/>
    <mergeCell ref="R4:S4"/>
    <mergeCell ref="T4:U4"/>
    <mergeCell ref="V4:W4"/>
    <mergeCell ref="X4:Y4"/>
    <mergeCell ref="X6:Y6"/>
    <mergeCell ref="X7:Y7"/>
    <mergeCell ref="P8:Q8"/>
    <mergeCell ref="R8:S8"/>
    <mergeCell ref="T8:U8"/>
    <mergeCell ref="V8:W8"/>
    <mergeCell ref="X8:Y8"/>
    <mergeCell ref="K43:L43"/>
    <mergeCell ref="M43:N43"/>
    <mergeCell ref="O43:P43"/>
    <mergeCell ref="Q43:R43"/>
    <mergeCell ref="A50:AI50"/>
    <mergeCell ref="A46:E46"/>
    <mergeCell ref="G46:H46"/>
    <mergeCell ref="I46:J46"/>
    <mergeCell ref="K46:L46"/>
    <mergeCell ref="M46:N46"/>
    <mergeCell ref="O46:P46"/>
    <mergeCell ref="V46:W46"/>
    <mergeCell ref="X46:Y46"/>
    <mergeCell ref="Z46:AA46"/>
    <mergeCell ref="O47:P47"/>
    <mergeCell ref="X47:Y47"/>
    <mergeCell ref="Z47:AA47"/>
    <mergeCell ref="O48:P48"/>
    <mergeCell ref="X48:Y48"/>
    <mergeCell ref="Z48:AA48"/>
    <mergeCell ref="O49:P49"/>
    <mergeCell ref="Q46:R46"/>
    <mergeCell ref="S46:T46"/>
    <mergeCell ref="Q48:R48"/>
    <mergeCell ref="S48:T48"/>
    <mergeCell ref="AB48:AC48"/>
    <mergeCell ref="AD48:AE48"/>
    <mergeCell ref="AF48:AG48"/>
    <mergeCell ref="A51:E51"/>
    <mergeCell ref="G51:H51"/>
    <mergeCell ref="I51:J51"/>
    <mergeCell ref="K51:L51"/>
    <mergeCell ref="M51:N51"/>
    <mergeCell ref="V51:W51"/>
    <mergeCell ref="O51:P51"/>
    <mergeCell ref="Q51:R51"/>
    <mergeCell ref="S51:T51"/>
    <mergeCell ref="A52:E52"/>
    <mergeCell ref="G52:H52"/>
    <mergeCell ref="I52:J52"/>
    <mergeCell ref="K52:L52"/>
    <mergeCell ref="M52:N52"/>
    <mergeCell ref="O52:P52"/>
    <mergeCell ref="V52:W52"/>
    <mergeCell ref="X52:Y52"/>
    <mergeCell ref="Z52:AA52"/>
    <mergeCell ref="O54:P54"/>
    <mergeCell ref="X54:Y54"/>
    <mergeCell ref="Z54:AA54"/>
    <mergeCell ref="A53:E53"/>
    <mergeCell ref="G53:H53"/>
    <mergeCell ref="I53:J53"/>
    <mergeCell ref="K53:L53"/>
    <mergeCell ref="M53:N53"/>
    <mergeCell ref="V53:W53"/>
    <mergeCell ref="O53:P53"/>
    <mergeCell ref="A54:E54"/>
    <mergeCell ref="G54:H54"/>
    <mergeCell ref="I54:J54"/>
    <mergeCell ref="K54:L54"/>
    <mergeCell ref="M54:N54"/>
    <mergeCell ref="V54:W54"/>
    <mergeCell ref="Q53:R53"/>
    <mergeCell ref="S53:T53"/>
    <mergeCell ref="Z57:AA57"/>
    <mergeCell ref="A58:E58"/>
    <mergeCell ref="G58:H58"/>
    <mergeCell ref="I58:J58"/>
    <mergeCell ref="K58:L58"/>
    <mergeCell ref="M58:N58"/>
    <mergeCell ref="O58:P58"/>
    <mergeCell ref="V58:W58"/>
    <mergeCell ref="X58:Y58"/>
    <mergeCell ref="Z58:AA58"/>
    <mergeCell ref="A57:E57"/>
    <mergeCell ref="G57:H57"/>
    <mergeCell ref="I57:J57"/>
    <mergeCell ref="K57:L57"/>
    <mergeCell ref="M57:N57"/>
    <mergeCell ref="V57:W57"/>
    <mergeCell ref="O57:P57"/>
    <mergeCell ref="O60:P60"/>
    <mergeCell ref="X60:Y60"/>
    <mergeCell ref="Z60:AA60"/>
    <mergeCell ref="O62:P62"/>
    <mergeCell ref="X62:Y62"/>
    <mergeCell ref="Z62:AA62"/>
    <mergeCell ref="A59:E59"/>
    <mergeCell ref="G59:H59"/>
    <mergeCell ref="I59:J59"/>
    <mergeCell ref="K59:L59"/>
    <mergeCell ref="M59:N59"/>
    <mergeCell ref="V59:W59"/>
    <mergeCell ref="O59:P59"/>
    <mergeCell ref="A60:E60"/>
    <mergeCell ref="G60:H60"/>
    <mergeCell ref="I60:J60"/>
    <mergeCell ref="K60:L60"/>
    <mergeCell ref="M60:N60"/>
    <mergeCell ref="Q59:R59"/>
    <mergeCell ref="S59:T59"/>
    <mergeCell ref="A61:AI61"/>
    <mergeCell ref="Q62:R62"/>
    <mergeCell ref="S62:T62"/>
    <mergeCell ref="AB62:AC62"/>
    <mergeCell ref="A64:E64"/>
    <mergeCell ref="G64:H64"/>
    <mergeCell ref="I64:J64"/>
    <mergeCell ref="K64:L64"/>
    <mergeCell ref="M64:N64"/>
    <mergeCell ref="O64:P64"/>
    <mergeCell ref="V64:W64"/>
    <mergeCell ref="X64:Y64"/>
    <mergeCell ref="Z64:AA64"/>
    <mergeCell ref="A69:AC69"/>
    <mergeCell ref="A70:O70"/>
    <mergeCell ref="P70:AC70"/>
    <mergeCell ref="X65:Y65"/>
    <mergeCell ref="Z65:AA65"/>
    <mergeCell ref="O66:P66"/>
    <mergeCell ref="X66:Y66"/>
    <mergeCell ref="Z66:AA66"/>
    <mergeCell ref="A65:E65"/>
    <mergeCell ref="G65:H65"/>
    <mergeCell ref="I65:J65"/>
    <mergeCell ref="K65:L65"/>
    <mergeCell ref="M65:N65"/>
    <mergeCell ref="V65:W65"/>
    <mergeCell ref="O65:P65"/>
    <mergeCell ref="V66:W66"/>
    <mergeCell ref="G66:H66"/>
    <mergeCell ref="I66:J66"/>
    <mergeCell ref="K66:L66"/>
    <mergeCell ref="M66:N66"/>
    <mergeCell ref="A68:AC68"/>
    <mergeCell ref="Q65:R65"/>
    <mergeCell ref="S65:T65"/>
    <mergeCell ref="AB65:AC65"/>
    <mergeCell ref="A89:O89"/>
    <mergeCell ref="P89:AC90"/>
    <mergeCell ref="A90:O93"/>
    <mergeCell ref="P91:AC93"/>
    <mergeCell ref="A94:O94"/>
    <mergeCell ref="P94:AC95"/>
    <mergeCell ref="A95:O98"/>
    <mergeCell ref="A71:O73"/>
    <mergeCell ref="P71:AC73"/>
    <mergeCell ref="A74:O74"/>
    <mergeCell ref="P74:AC74"/>
    <mergeCell ref="A75:O78"/>
    <mergeCell ref="P75:AC78"/>
    <mergeCell ref="A79:O79"/>
    <mergeCell ref="P79:AC79"/>
    <mergeCell ref="A80:O83"/>
    <mergeCell ref="P80:AC83"/>
    <mergeCell ref="A84:O84"/>
    <mergeCell ref="P84:AC85"/>
    <mergeCell ref="A85:O88"/>
    <mergeCell ref="P86:AC88"/>
    <mergeCell ref="P96:AC98"/>
    <mergeCell ref="X10:Y10"/>
    <mergeCell ref="X11:Y11"/>
    <mergeCell ref="P12:Q12"/>
    <mergeCell ref="R12:S12"/>
    <mergeCell ref="T12:U12"/>
    <mergeCell ref="V12:W12"/>
    <mergeCell ref="X12:Y12"/>
    <mergeCell ref="X14:Y14"/>
    <mergeCell ref="P14:Q14"/>
    <mergeCell ref="R14:S14"/>
    <mergeCell ref="T14:U14"/>
    <mergeCell ref="V14:W14"/>
    <mergeCell ref="X15:Y15"/>
    <mergeCell ref="P16:Q16"/>
    <mergeCell ref="R16:S16"/>
    <mergeCell ref="T16:U16"/>
    <mergeCell ref="V16:W16"/>
    <mergeCell ref="X18:Y18"/>
    <mergeCell ref="P18:Q18"/>
    <mergeCell ref="R18:S18"/>
    <mergeCell ref="T18:U18"/>
    <mergeCell ref="V18:W18"/>
    <mergeCell ref="P15:Q15"/>
    <mergeCell ref="R15:S15"/>
    <mergeCell ref="T15:U15"/>
    <mergeCell ref="V15:W15"/>
    <mergeCell ref="X19:Y19"/>
    <mergeCell ref="P20:Q20"/>
    <mergeCell ref="R20:S20"/>
    <mergeCell ref="T20:U20"/>
    <mergeCell ref="V20:W20"/>
    <mergeCell ref="X20:Y20"/>
    <mergeCell ref="X22:Y22"/>
    <mergeCell ref="P19:Q19"/>
    <mergeCell ref="R19:S19"/>
    <mergeCell ref="T19:U19"/>
    <mergeCell ref="V19:W19"/>
    <mergeCell ref="P22:Q22"/>
    <mergeCell ref="R22:S22"/>
    <mergeCell ref="T22:U22"/>
    <mergeCell ref="V22:W22"/>
    <mergeCell ref="I22:M22"/>
    <mergeCell ref="X23:Y23"/>
    <mergeCell ref="P24:Q24"/>
    <mergeCell ref="R24:S24"/>
    <mergeCell ref="T24:U24"/>
    <mergeCell ref="V24:W24"/>
    <mergeCell ref="X24:Y24"/>
    <mergeCell ref="X26:Y26"/>
    <mergeCell ref="P23:Q23"/>
    <mergeCell ref="R23:S23"/>
    <mergeCell ref="T23:U23"/>
    <mergeCell ref="V23:W23"/>
    <mergeCell ref="P26:Q26"/>
    <mergeCell ref="R26:S26"/>
    <mergeCell ref="T26:U26"/>
    <mergeCell ref="V26:W26"/>
    <mergeCell ref="X27:Y27"/>
    <mergeCell ref="P28:Q28"/>
    <mergeCell ref="R28:S28"/>
    <mergeCell ref="T28:U28"/>
    <mergeCell ref="V28:W28"/>
    <mergeCell ref="X28:Y28"/>
    <mergeCell ref="P27:Q27"/>
    <mergeCell ref="R27:S27"/>
    <mergeCell ref="T27:U27"/>
    <mergeCell ref="V27:W27"/>
    <mergeCell ref="I29:O29"/>
    <mergeCell ref="P29:Q29"/>
    <mergeCell ref="R29:S29"/>
    <mergeCell ref="T29:U29"/>
    <mergeCell ref="V29:W29"/>
    <mergeCell ref="X29:Y29"/>
    <mergeCell ref="AG33:AI33"/>
    <mergeCell ref="A36:E37"/>
    <mergeCell ref="F36:T36"/>
    <mergeCell ref="U36:AI36"/>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Z29:AA29"/>
    <mergeCell ref="A38:AI38"/>
    <mergeCell ref="A39:E39"/>
    <mergeCell ref="G39:H39"/>
    <mergeCell ref="I39:J39"/>
    <mergeCell ref="X39:Y39"/>
    <mergeCell ref="Z39:AA39"/>
    <mergeCell ref="AB39:AC39"/>
    <mergeCell ref="AD39:AE39"/>
    <mergeCell ref="AF39:AG39"/>
    <mergeCell ref="AH39:AI39"/>
    <mergeCell ref="S39:T39"/>
    <mergeCell ref="A41:E41"/>
    <mergeCell ref="K41:L41"/>
    <mergeCell ref="M41:N41"/>
    <mergeCell ref="X41:Y41"/>
    <mergeCell ref="Z41:AA41"/>
    <mergeCell ref="O41:P41"/>
    <mergeCell ref="G40:H40"/>
    <mergeCell ref="I40:J40"/>
    <mergeCell ref="K40:L40"/>
    <mergeCell ref="M40:N40"/>
    <mergeCell ref="O40:P40"/>
    <mergeCell ref="Q40:R40"/>
    <mergeCell ref="S40:T40"/>
    <mergeCell ref="Z40:AA40"/>
    <mergeCell ref="V40:W40"/>
    <mergeCell ref="A40:E40"/>
    <mergeCell ref="A42:E42"/>
    <mergeCell ref="G42:H42"/>
    <mergeCell ref="I42:J42"/>
    <mergeCell ref="K42:L42"/>
    <mergeCell ref="M42:N42"/>
    <mergeCell ref="O42:P42"/>
    <mergeCell ref="Q42:R42"/>
    <mergeCell ref="S42:T42"/>
    <mergeCell ref="V42:W42"/>
    <mergeCell ref="Q41:R41"/>
    <mergeCell ref="S41:T41"/>
    <mergeCell ref="V41:W41"/>
    <mergeCell ref="AB40:AC40"/>
    <mergeCell ref="AB41:AC41"/>
    <mergeCell ref="AB43:AC43"/>
    <mergeCell ref="AD43:AE43"/>
    <mergeCell ref="AF43:AG43"/>
    <mergeCell ref="AH43:AI43"/>
    <mergeCell ref="AD41:AE41"/>
    <mergeCell ref="AF41:AG41"/>
    <mergeCell ref="AH41:AI41"/>
    <mergeCell ref="X42:Y42"/>
    <mergeCell ref="Z42:AA42"/>
    <mergeCell ref="AB42:AC42"/>
    <mergeCell ref="AD42:AE42"/>
    <mergeCell ref="AF42:AG42"/>
    <mergeCell ref="AH42:AI42"/>
    <mergeCell ref="AD40:AE40"/>
    <mergeCell ref="AF40:AG40"/>
    <mergeCell ref="AH40:AI40"/>
    <mergeCell ref="A43:E43"/>
    <mergeCell ref="G41:H41"/>
    <mergeCell ref="I41:J41"/>
    <mergeCell ref="G43:H43"/>
    <mergeCell ref="V43:W43"/>
    <mergeCell ref="AB46:AC46"/>
    <mergeCell ref="AD46:AE46"/>
    <mergeCell ref="AF46:AG46"/>
    <mergeCell ref="AH46:AI46"/>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B47:AC47"/>
    <mergeCell ref="AD47:AE47"/>
    <mergeCell ref="AF47:AG47"/>
    <mergeCell ref="AH47:AI47"/>
    <mergeCell ref="X43:Y43"/>
    <mergeCell ref="Z43:AA43"/>
    <mergeCell ref="S43:T43"/>
    <mergeCell ref="V47:W47"/>
    <mergeCell ref="I43:J43"/>
    <mergeCell ref="AH45:AI45"/>
    <mergeCell ref="AH48:AI48"/>
    <mergeCell ref="Q49:R49"/>
    <mergeCell ref="S49:T49"/>
    <mergeCell ref="AB49:AC49"/>
    <mergeCell ref="AD49:AE49"/>
    <mergeCell ref="AF49:AG49"/>
    <mergeCell ref="AH49:AI49"/>
    <mergeCell ref="X49:Y49"/>
    <mergeCell ref="Z49:AA49"/>
    <mergeCell ref="V49:W49"/>
    <mergeCell ref="AB51:AC51"/>
    <mergeCell ref="AD51:AE51"/>
    <mergeCell ref="AF51:AG51"/>
    <mergeCell ref="AH51:AI51"/>
    <mergeCell ref="Q52:R52"/>
    <mergeCell ref="S52:T52"/>
    <mergeCell ref="AB52:AC52"/>
    <mergeCell ref="AD52:AE52"/>
    <mergeCell ref="AF52:AG52"/>
    <mergeCell ref="AH52:AI52"/>
    <mergeCell ref="X51:Y51"/>
    <mergeCell ref="Z51:AA51"/>
    <mergeCell ref="AB53:AC53"/>
    <mergeCell ref="AD53:AE53"/>
    <mergeCell ref="AF53:AG53"/>
    <mergeCell ref="AH53:AI53"/>
    <mergeCell ref="Q54:R54"/>
    <mergeCell ref="S54:T54"/>
    <mergeCell ref="AB54:AC54"/>
    <mergeCell ref="AD54:AE54"/>
    <mergeCell ref="AF54:AG54"/>
    <mergeCell ref="AH54:AI54"/>
    <mergeCell ref="X53:Y53"/>
    <mergeCell ref="Z53:AA53"/>
    <mergeCell ref="AH55:AI55"/>
    <mergeCell ref="A56:AI56"/>
    <mergeCell ref="Q57:R57"/>
    <mergeCell ref="S57:T57"/>
    <mergeCell ref="AB57:AC57"/>
    <mergeCell ref="AD57:AE57"/>
    <mergeCell ref="AF57:AG57"/>
    <mergeCell ref="AH57:AI57"/>
    <mergeCell ref="Q58:R58"/>
    <mergeCell ref="S58:T58"/>
    <mergeCell ref="AB58:AC58"/>
    <mergeCell ref="AD58:AE58"/>
    <mergeCell ref="AF58:AG58"/>
    <mergeCell ref="AH58:AI58"/>
    <mergeCell ref="O55:P55"/>
    <mergeCell ref="Q55:R55"/>
    <mergeCell ref="S55:T55"/>
    <mergeCell ref="V55:W55"/>
    <mergeCell ref="X55:Y55"/>
    <mergeCell ref="Z55:AA55"/>
    <mergeCell ref="AB55:AC55"/>
    <mergeCell ref="AD55:AE55"/>
    <mergeCell ref="AF55:AG55"/>
    <mergeCell ref="X57:Y57"/>
    <mergeCell ref="AB59:AC59"/>
    <mergeCell ref="AD59:AE59"/>
    <mergeCell ref="AF59:AG59"/>
    <mergeCell ref="AH59:AI59"/>
    <mergeCell ref="Q60:R60"/>
    <mergeCell ref="S60:T60"/>
    <mergeCell ref="AB60:AC60"/>
    <mergeCell ref="AD60:AE60"/>
    <mergeCell ref="AF60:AG60"/>
    <mergeCell ref="AH60:AI60"/>
    <mergeCell ref="X59:Y59"/>
    <mergeCell ref="Z59:AA59"/>
    <mergeCell ref="AF62:AG62"/>
    <mergeCell ref="AH62:AI62"/>
    <mergeCell ref="Q63:R63"/>
    <mergeCell ref="S63:T63"/>
    <mergeCell ref="AB63:AC63"/>
    <mergeCell ref="AD63:AE63"/>
    <mergeCell ref="AF63:AG63"/>
    <mergeCell ref="AH63:AI63"/>
    <mergeCell ref="Q64:R64"/>
    <mergeCell ref="S64:T64"/>
    <mergeCell ref="AB64:AC64"/>
    <mergeCell ref="AD64:AE64"/>
    <mergeCell ref="AF64:AG64"/>
    <mergeCell ref="AH64:AI64"/>
    <mergeCell ref="X63:Y63"/>
    <mergeCell ref="Z63:AA63"/>
    <mergeCell ref="AD62:AE62"/>
    <mergeCell ref="AD65:AE65"/>
    <mergeCell ref="AF65:AG65"/>
    <mergeCell ref="AH65:AI65"/>
    <mergeCell ref="A66:F66"/>
    <mergeCell ref="Q66:R66"/>
    <mergeCell ref="S66:T66"/>
    <mergeCell ref="AB66:AC66"/>
    <mergeCell ref="AD66:AE66"/>
    <mergeCell ref="AF66:AG66"/>
    <mergeCell ref="AH66:AI66"/>
    <mergeCell ref="A109:O111"/>
    <mergeCell ref="P109:AC111"/>
    <mergeCell ref="A112:O112"/>
    <mergeCell ref="P112:AC112"/>
    <mergeCell ref="A113:O115"/>
    <mergeCell ref="P113:AC115"/>
    <mergeCell ref="A116:AC116"/>
    <mergeCell ref="A99:O99"/>
    <mergeCell ref="P99:AC99"/>
    <mergeCell ref="A100:O103"/>
    <mergeCell ref="P100:AC103"/>
    <mergeCell ref="A104:O104"/>
    <mergeCell ref="P104:AC105"/>
    <mergeCell ref="A105:O107"/>
    <mergeCell ref="P106:AC107"/>
    <mergeCell ref="A108:O108"/>
    <mergeCell ref="P108:AC108"/>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2"/>
  <sheetViews>
    <sheetView showGridLines="0" showRowColHeaders="0" zoomScaleNormal="100" zoomScaleSheetLayoutView="85" workbookViewId="0">
      <selection activeCell="AA20" sqref="AA20"/>
    </sheetView>
  </sheetViews>
  <sheetFormatPr defaultColWidth="10.6640625" defaultRowHeight="15.75" x14ac:dyDescent="0.2"/>
  <cols>
    <col min="1" max="4" width="6.44140625" style="1" customWidth="1"/>
    <col min="5" max="16" width="5.6640625" style="1" customWidth="1"/>
    <col min="17" max="20" width="6" style="1" customWidth="1"/>
    <col min="21" max="22" width="6.44140625" style="1" customWidth="1"/>
    <col min="23" max="26" width="6" style="1" customWidth="1"/>
    <col min="27" max="27" width="13.33203125" style="1" bestFit="1" customWidth="1"/>
    <col min="28" max="28" width="14.44140625" style="1" bestFit="1" customWidth="1"/>
    <col min="29" max="29" width="14.33203125" style="1" bestFit="1" customWidth="1"/>
    <col min="30" max="31" width="13.33203125" style="1" bestFit="1" customWidth="1"/>
    <col min="32" max="32" width="10.6640625" style="1"/>
    <col min="33" max="33" width="10.6640625" style="41"/>
    <col min="34" max="16384" width="10.6640625" style="1"/>
  </cols>
  <sheetData>
    <row r="1" spans="1:26" ht="14.25" customHeight="1" x14ac:dyDescent="0.2">
      <c r="A1" s="441" t="s">
        <v>42</v>
      </c>
      <c r="B1" s="441"/>
      <c r="C1" s="441"/>
      <c r="D1" s="441"/>
      <c r="E1" s="441"/>
      <c r="F1" s="441"/>
      <c r="G1" s="441"/>
      <c r="H1" s="441"/>
      <c r="I1" s="441"/>
      <c r="J1" s="441"/>
      <c r="K1" s="441"/>
      <c r="L1" s="441"/>
      <c r="M1" s="441"/>
      <c r="N1" s="441"/>
      <c r="O1" s="441"/>
      <c r="P1" s="441"/>
      <c r="Q1" s="441"/>
      <c r="R1" s="441"/>
      <c r="S1" s="441"/>
      <c r="T1" s="441"/>
      <c r="U1" s="441"/>
      <c r="V1" s="441"/>
      <c r="W1" s="441"/>
      <c r="X1" s="441"/>
      <c r="Y1" s="441"/>
      <c r="Z1" s="441"/>
    </row>
    <row r="2" spans="1:26" ht="14.25" customHeight="1" x14ac:dyDescent="0.2">
      <c r="A2" s="400" t="s">
        <v>801</v>
      </c>
      <c r="B2" s="400"/>
      <c r="C2" s="400"/>
      <c r="D2" s="400"/>
      <c r="E2" s="400"/>
      <c r="F2" s="400"/>
      <c r="G2" s="400"/>
      <c r="H2" s="400"/>
      <c r="I2" s="400"/>
      <c r="J2" s="400"/>
      <c r="K2" s="400"/>
      <c r="L2" s="400"/>
      <c r="M2" s="400"/>
      <c r="N2" s="400"/>
      <c r="O2" s="400"/>
      <c r="P2" s="400"/>
      <c r="Q2" s="400"/>
      <c r="R2" s="400"/>
      <c r="S2" s="400"/>
      <c r="T2" s="400"/>
      <c r="U2" s="400"/>
      <c r="V2" s="400"/>
      <c r="W2" s="400"/>
      <c r="X2" s="400"/>
      <c r="Y2" s="400"/>
      <c r="Z2" s="400"/>
    </row>
    <row r="3" spans="1:26" ht="14.25" customHeight="1" x14ac:dyDescent="0.2">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row>
    <row r="4" spans="1:26" ht="14.25" customHeight="1" x14ac:dyDescent="0.2">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row>
    <row r="5" spans="1:26" ht="14.25" customHeight="1" x14ac:dyDescent="0.2">
      <c r="A5" s="400"/>
      <c r="B5" s="400"/>
      <c r="C5" s="400"/>
      <c r="D5" s="400"/>
      <c r="E5" s="400"/>
      <c r="F5" s="400"/>
      <c r="G5" s="400"/>
      <c r="H5" s="400"/>
      <c r="I5" s="400"/>
      <c r="J5" s="400"/>
      <c r="K5" s="400"/>
      <c r="L5" s="400"/>
      <c r="M5" s="400"/>
      <c r="N5" s="400"/>
      <c r="O5" s="400"/>
      <c r="P5" s="400"/>
      <c r="Q5" s="400"/>
      <c r="R5" s="400"/>
      <c r="S5" s="400"/>
      <c r="T5" s="400"/>
      <c r="U5" s="400"/>
      <c r="V5" s="400"/>
      <c r="W5" s="400"/>
      <c r="X5" s="400"/>
      <c r="Y5" s="400"/>
      <c r="Z5" s="400"/>
    </row>
    <row r="6" spans="1:26" ht="14.25" customHeight="1" x14ac:dyDescent="0.2">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row>
    <row r="7" spans="1:26" ht="14.25" customHeight="1" x14ac:dyDescent="0.2">
      <c r="A7" s="607"/>
      <c r="B7" s="607"/>
      <c r="C7" s="607"/>
      <c r="D7" s="607"/>
      <c r="E7" s="607"/>
      <c r="F7" s="607"/>
      <c r="G7" s="607"/>
      <c r="H7" s="607"/>
      <c r="I7" s="607"/>
      <c r="J7" s="607"/>
      <c r="K7" s="607"/>
      <c r="L7" s="607"/>
      <c r="M7" s="607"/>
      <c r="N7" s="607"/>
      <c r="O7" s="607"/>
      <c r="P7" s="607"/>
      <c r="Q7" s="607"/>
      <c r="R7" s="607"/>
      <c r="S7" s="607"/>
      <c r="T7" s="607"/>
      <c r="U7" s="607"/>
      <c r="V7" s="607"/>
      <c r="W7" s="607"/>
      <c r="X7" s="607"/>
      <c r="Y7" s="607"/>
      <c r="Z7" s="607"/>
    </row>
    <row r="8" spans="1:26" ht="14.25" customHeight="1" x14ac:dyDescent="0.2">
      <c r="A8" s="607"/>
      <c r="B8" s="607"/>
      <c r="C8" s="607"/>
      <c r="D8" s="607"/>
      <c r="E8" s="607"/>
      <c r="F8" s="607"/>
      <c r="G8" s="607"/>
      <c r="H8" s="607"/>
      <c r="I8" s="607"/>
      <c r="J8" s="607"/>
      <c r="K8" s="607"/>
      <c r="L8" s="607"/>
      <c r="M8" s="607"/>
      <c r="N8" s="607"/>
      <c r="O8" s="607"/>
      <c r="P8" s="607"/>
      <c r="Q8" s="607"/>
      <c r="R8" s="607"/>
      <c r="S8" s="607"/>
      <c r="T8" s="607"/>
      <c r="U8" s="607"/>
      <c r="V8" s="607"/>
      <c r="W8" s="607"/>
      <c r="X8" s="607"/>
      <c r="Y8" s="607"/>
      <c r="Z8" s="607"/>
    </row>
    <row r="9" spans="1:26" ht="14.25" customHeight="1" x14ac:dyDescent="0.2">
      <c r="A9" s="607"/>
      <c r="B9" s="607"/>
      <c r="C9" s="607"/>
      <c r="D9" s="607"/>
      <c r="E9" s="607"/>
      <c r="F9" s="607"/>
      <c r="G9" s="607"/>
      <c r="H9" s="607"/>
      <c r="I9" s="607"/>
      <c r="J9" s="607"/>
      <c r="K9" s="607"/>
      <c r="L9" s="607"/>
      <c r="M9" s="607"/>
      <c r="N9" s="607"/>
      <c r="O9" s="607"/>
      <c r="P9" s="607"/>
      <c r="Q9" s="607"/>
      <c r="R9" s="607"/>
      <c r="S9" s="607"/>
      <c r="T9" s="607"/>
      <c r="U9" s="607"/>
      <c r="V9" s="607"/>
      <c r="W9" s="607"/>
      <c r="X9" s="607"/>
      <c r="Y9" s="607"/>
      <c r="Z9" s="607"/>
    </row>
    <row r="10" spans="1:26" ht="14.25" customHeight="1" x14ac:dyDescent="0.2">
      <c r="A10" s="607"/>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row>
    <row r="11" spans="1:26" ht="14.25" customHeight="1" x14ac:dyDescent="0.2">
      <c r="A11" s="607"/>
      <c r="B11" s="607"/>
      <c r="C11" s="607"/>
      <c r="D11" s="607"/>
      <c r="E11" s="607"/>
      <c r="F11" s="607"/>
      <c r="G11" s="607"/>
      <c r="H11" s="607"/>
      <c r="I11" s="607"/>
      <c r="J11" s="607"/>
      <c r="K11" s="607"/>
      <c r="L11" s="607"/>
      <c r="M11" s="607"/>
      <c r="N11" s="607"/>
      <c r="O11" s="607"/>
      <c r="P11" s="607"/>
      <c r="Q11" s="607"/>
      <c r="R11" s="607"/>
      <c r="S11" s="607"/>
      <c r="T11" s="607"/>
      <c r="U11" s="607"/>
      <c r="V11" s="607"/>
      <c r="W11" s="607"/>
      <c r="X11" s="607"/>
      <c r="Y11" s="607"/>
      <c r="Z11" s="607"/>
    </row>
    <row r="12" spans="1:26" ht="14.25" customHeight="1" x14ac:dyDescent="0.2">
      <c r="A12" s="607"/>
      <c r="B12" s="607"/>
      <c r="C12" s="607"/>
      <c r="D12" s="607"/>
      <c r="E12" s="607"/>
      <c r="F12" s="607"/>
      <c r="G12" s="607"/>
      <c r="H12" s="607"/>
      <c r="I12" s="607"/>
      <c r="J12" s="607"/>
      <c r="K12" s="607"/>
      <c r="L12" s="607"/>
      <c r="M12" s="607"/>
      <c r="N12" s="607"/>
      <c r="O12" s="607"/>
      <c r="P12" s="607"/>
      <c r="Q12" s="607"/>
      <c r="R12" s="607"/>
      <c r="S12" s="607"/>
      <c r="T12" s="607"/>
      <c r="U12" s="607"/>
      <c r="V12" s="607"/>
      <c r="W12" s="607"/>
      <c r="X12" s="607"/>
      <c r="Y12" s="607"/>
      <c r="Z12" s="607"/>
    </row>
    <row r="13" spans="1:26" ht="14.25" customHeight="1" x14ac:dyDescent="0.2">
      <c r="A13" s="607"/>
      <c r="B13" s="607"/>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row>
    <row r="14" spans="1:26" ht="14.25" customHeight="1" x14ac:dyDescent="0.2">
      <c r="A14" s="607"/>
      <c r="B14" s="607"/>
      <c r="C14" s="607"/>
      <c r="D14" s="607"/>
      <c r="E14" s="607"/>
      <c r="F14" s="607"/>
      <c r="G14" s="607"/>
      <c r="H14" s="607"/>
      <c r="I14" s="607"/>
      <c r="J14" s="607"/>
      <c r="K14" s="607"/>
      <c r="L14" s="607"/>
      <c r="M14" s="607"/>
      <c r="N14" s="607"/>
      <c r="O14" s="607"/>
      <c r="P14" s="607"/>
      <c r="Q14" s="607"/>
      <c r="R14" s="607"/>
      <c r="S14" s="607"/>
      <c r="T14" s="607"/>
      <c r="U14" s="607"/>
      <c r="V14" s="607"/>
      <c r="W14" s="607"/>
      <c r="X14" s="607"/>
      <c r="Y14" s="607"/>
      <c r="Z14" s="607"/>
    </row>
    <row r="15" spans="1:26" ht="14.25" customHeight="1" x14ac:dyDescent="0.2">
      <c r="A15" s="607"/>
      <c r="B15" s="607"/>
      <c r="C15" s="607"/>
      <c r="D15" s="607"/>
      <c r="E15" s="607"/>
      <c r="F15" s="607"/>
      <c r="G15" s="607"/>
      <c r="H15" s="607"/>
      <c r="I15" s="607"/>
      <c r="J15" s="607"/>
      <c r="K15" s="607"/>
      <c r="L15" s="607"/>
      <c r="M15" s="607"/>
      <c r="N15" s="607"/>
      <c r="O15" s="607"/>
      <c r="P15" s="607"/>
      <c r="Q15" s="607"/>
      <c r="R15" s="607"/>
      <c r="S15" s="607"/>
      <c r="T15" s="607"/>
      <c r="U15" s="607"/>
      <c r="V15" s="607"/>
      <c r="W15" s="607"/>
      <c r="X15" s="607"/>
      <c r="Y15" s="607"/>
      <c r="Z15" s="607"/>
    </row>
    <row r="16" spans="1:26" ht="14.25" customHeight="1" x14ac:dyDescent="0.2">
      <c r="A16" s="607"/>
      <c r="B16" s="607"/>
      <c r="C16" s="607"/>
      <c r="D16" s="607"/>
      <c r="E16" s="607"/>
      <c r="F16" s="607"/>
      <c r="G16" s="607"/>
      <c r="H16" s="607"/>
      <c r="I16" s="607"/>
      <c r="J16" s="607"/>
      <c r="K16" s="607"/>
      <c r="L16" s="607"/>
      <c r="M16" s="607"/>
      <c r="N16" s="607"/>
      <c r="O16" s="607"/>
      <c r="P16" s="607"/>
      <c r="Q16" s="607"/>
      <c r="R16" s="607"/>
      <c r="S16" s="607"/>
      <c r="T16" s="607"/>
      <c r="U16" s="607"/>
      <c r="V16" s="607"/>
      <c r="W16" s="607"/>
      <c r="X16" s="607"/>
      <c r="Y16" s="607"/>
      <c r="Z16" s="607"/>
    </row>
    <row r="17" spans="1:26" ht="14.25" customHeight="1" x14ac:dyDescent="0.2">
      <c r="A17" s="607"/>
      <c r="B17" s="607"/>
      <c r="C17" s="607"/>
      <c r="D17" s="607"/>
      <c r="E17" s="607"/>
      <c r="F17" s="607"/>
      <c r="G17" s="607"/>
      <c r="H17" s="607"/>
      <c r="I17" s="607"/>
      <c r="J17" s="607"/>
      <c r="K17" s="607"/>
      <c r="L17" s="607"/>
      <c r="M17" s="607"/>
      <c r="N17" s="607"/>
      <c r="O17" s="607"/>
      <c r="P17" s="607"/>
      <c r="Q17" s="607"/>
      <c r="R17" s="607"/>
      <c r="S17" s="607"/>
      <c r="T17" s="607"/>
      <c r="U17" s="607"/>
      <c r="V17" s="607"/>
      <c r="W17" s="607"/>
      <c r="X17" s="607"/>
      <c r="Y17" s="607"/>
      <c r="Z17" s="607"/>
    </row>
    <row r="18" spans="1:26" ht="14.25" customHeight="1" x14ac:dyDescent="0.2">
      <c r="A18" s="607"/>
      <c r="B18" s="607"/>
      <c r="C18" s="607"/>
      <c r="D18" s="607"/>
      <c r="E18" s="607"/>
      <c r="F18" s="607"/>
      <c r="G18" s="607"/>
      <c r="H18" s="607"/>
      <c r="I18" s="607"/>
      <c r="J18" s="607"/>
      <c r="K18" s="607"/>
      <c r="L18" s="607"/>
      <c r="M18" s="607"/>
      <c r="N18" s="607"/>
      <c r="O18" s="607"/>
      <c r="P18" s="607"/>
      <c r="Q18" s="607"/>
      <c r="R18" s="607"/>
      <c r="S18" s="607"/>
      <c r="T18" s="607"/>
      <c r="U18" s="607"/>
      <c r="V18" s="607"/>
      <c r="W18" s="607"/>
      <c r="X18" s="607"/>
      <c r="Y18" s="607"/>
      <c r="Z18" s="607"/>
    </row>
    <row r="19" spans="1:26" ht="14.25" customHeight="1" x14ac:dyDescent="0.2">
      <c r="A19" s="607"/>
      <c r="B19" s="607"/>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row>
    <row r="20" spans="1:26" ht="14.25" customHeight="1" x14ac:dyDescent="0.2">
      <c r="A20" s="607"/>
      <c r="B20" s="607"/>
      <c r="C20" s="607"/>
      <c r="D20" s="607"/>
      <c r="E20" s="607"/>
      <c r="F20" s="607"/>
      <c r="G20" s="607"/>
      <c r="H20" s="607"/>
      <c r="I20" s="607"/>
      <c r="J20" s="607"/>
      <c r="K20" s="607"/>
      <c r="L20" s="607"/>
      <c r="M20" s="607"/>
      <c r="N20" s="607"/>
      <c r="O20" s="607"/>
      <c r="P20" s="607"/>
      <c r="Q20" s="607"/>
      <c r="R20" s="607"/>
      <c r="S20" s="607"/>
      <c r="T20" s="607"/>
      <c r="U20" s="607"/>
      <c r="V20" s="607"/>
      <c r="W20" s="607"/>
      <c r="X20" s="607"/>
      <c r="Y20" s="607"/>
      <c r="Z20" s="607"/>
    </row>
    <row r="21" spans="1:26" ht="14.25" customHeight="1" x14ac:dyDescent="0.2">
      <c r="A21" s="607"/>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row>
    <row r="22" spans="1:26" ht="14.25" customHeight="1" x14ac:dyDescent="0.2">
      <c r="A22" s="607"/>
      <c r="B22" s="607"/>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row>
    <row r="23" spans="1:26" ht="14.25" customHeight="1" x14ac:dyDescent="0.2">
      <c r="A23" s="607"/>
      <c r="B23" s="607"/>
      <c r="C23" s="607"/>
      <c r="D23" s="607"/>
      <c r="E23" s="607"/>
      <c r="F23" s="607"/>
      <c r="G23" s="607"/>
      <c r="H23" s="607"/>
      <c r="I23" s="607"/>
      <c r="J23" s="607"/>
      <c r="K23" s="607"/>
      <c r="L23" s="607"/>
      <c r="M23" s="607"/>
      <c r="N23" s="607"/>
      <c r="O23" s="607"/>
      <c r="P23" s="607"/>
      <c r="Q23" s="607"/>
      <c r="R23" s="607"/>
      <c r="S23" s="607"/>
      <c r="T23" s="607"/>
      <c r="U23" s="607"/>
      <c r="V23" s="607"/>
      <c r="W23" s="607"/>
      <c r="X23" s="607"/>
      <c r="Y23" s="607"/>
      <c r="Z23" s="607"/>
    </row>
    <row r="24" spans="1:26" ht="14.25" customHeight="1" x14ac:dyDescent="0.2">
      <c r="A24" s="607"/>
      <c r="B24" s="607"/>
      <c r="C24" s="607"/>
      <c r="D24" s="607"/>
      <c r="E24" s="607"/>
      <c r="F24" s="607"/>
      <c r="G24" s="607"/>
      <c r="H24" s="607"/>
      <c r="I24" s="607"/>
      <c r="J24" s="607"/>
      <c r="K24" s="607"/>
      <c r="L24" s="607"/>
      <c r="M24" s="607"/>
      <c r="N24" s="607"/>
      <c r="O24" s="607"/>
      <c r="P24" s="607"/>
      <c r="Q24" s="607"/>
      <c r="R24" s="607"/>
      <c r="S24" s="607"/>
      <c r="T24" s="607"/>
      <c r="U24" s="607"/>
      <c r="V24" s="607"/>
      <c r="W24" s="607"/>
      <c r="X24" s="607"/>
      <c r="Y24" s="607"/>
      <c r="Z24" s="607"/>
    </row>
    <row r="25" spans="1:26" ht="14.25" customHeight="1" x14ac:dyDescent="0.2">
      <c r="A25" s="607"/>
      <c r="B25" s="607"/>
      <c r="C25" s="607"/>
      <c r="D25" s="607"/>
      <c r="E25" s="607"/>
      <c r="F25" s="607"/>
      <c r="G25" s="607"/>
      <c r="H25" s="607"/>
      <c r="I25" s="607"/>
      <c r="J25" s="607"/>
      <c r="K25" s="607"/>
      <c r="L25" s="607"/>
      <c r="M25" s="607"/>
      <c r="N25" s="607"/>
      <c r="O25" s="607"/>
      <c r="P25" s="607"/>
      <c r="Q25" s="607"/>
      <c r="R25" s="607"/>
      <c r="S25" s="607"/>
      <c r="T25" s="607"/>
      <c r="U25" s="607"/>
      <c r="V25" s="607"/>
      <c r="W25" s="607"/>
      <c r="X25" s="607"/>
      <c r="Y25" s="607"/>
      <c r="Z25" s="607"/>
    </row>
    <row r="26" spans="1:26" ht="14.25" customHeight="1" x14ac:dyDescent="0.2">
      <c r="A26" s="607"/>
      <c r="B26" s="607"/>
      <c r="C26" s="607"/>
      <c r="D26" s="607"/>
      <c r="E26" s="607"/>
      <c r="F26" s="607"/>
      <c r="G26" s="607"/>
      <c r="H26" s="607"/>
      <c r="I26" s="607"/>
      <c r="J26" s="607"/>
      <c r="K26" s="607"/>
      <c r="L26" s="607"/>
      <c r="M26" s="607"/>
      <c r="N26" s="607"/>
      <c r="O26" s="607"/>
      <c r="P26" s="607"/>
      <c r="Q26" s="607"/>
      <c r="R26" s="607"/>
      <c r="S26" s="607"/>
      <c r="T26" s="607"/>
      <c r="U26" s="607"/>
      <c r="V26" s="607"/>
      <c r="W26" s="607"/>
      <c r="X26" s="607"/>
      <c r="Y26" s="607"/>
      <c r="Z26" s="607"/>
    </row>
    <row r="27" spans="1:26" ht="14.25" customHeight="1" x14ac:dyDescent="0.2">
      <c r="A27" s="607"/>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row>
    <row r="28" spans="1:26" ht="14.25" customHeight="1" x14ac:dyDescent="0.2">
      <c r="A28" s="607"/>
      <c r="B28" s="607"/>
      <c r="C28" s="607"/>
      <c r="D28" s="607"/>
      <c r="E28" s="607"/>
      <c r="F28" s="607"/>
      <c r="G28" s="607"/>
      <c r="H28" s="607"/>
      <c r="I28" s="607"/>
      <c r="J28" s="607"/>
      <c r="K28" s="607"/>
      <c r="L28" s="607"/>
      <c r="M28" s="607"/>
      <c r="N28" s="607"/>
      <c r="O28" s="607"/>
      <c r="P28" s="607"/>
      <c r="Q28" s="607"/>
      <c r="R28" s="607"/>
      <c r="S28" s="607"/>
      <c r="T28" s="607"/>
      <c r="U28" s="607"/>
      <c r="V28" s="607"/>
      <c r="W28" s="607"/>
      <c r="X28" s="607"/>
      <c r="Y28" s="607"/>
      <c r="Z28" s="607"/>
    </row>
    <row r="29" spans="1:26" ht="14.25" customHeight="1" x14ac:dyDescent="0.2">
      <c r="A29" s="607"/>
      <c r="B29" s="607"/>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row>
    <row r="30" spans="1:26" ht="14.25" customHeight="1" x14ac:dyDescent="0.2">
      <c r="A30" s="607"/>
      <c r="B30" s="607"/>
      <c r="C30" s="607"/>
      <c r="D30" s="607"/>
      <c r="E30" s="607"/>
      <c r="F30" s="607"/>
      <c r="G30" s="607"/>
      <c r="H30" s="607"/>
      <c r="I30" s="607"/>
      <c r="J30" s="607"/>
      <c r="K30" s="607"/>
      <c r="L30" s="607"/>
      <c r="M30" s="607"/>
      <c r="N30" s="607"/>
      <c r="O30" s="607"/>
      <c r="P30" s="607"/>
      <c r="Q30" s="607"/>
      <c r="R30" s="607"/>
      <c r="S30" s="607"/>
      <c r="T30" s="607"/>
      <c r="U30" s="607"/>
      <c r="V30" s="607"/>
      <c r="W30" s="607"/>
      <c r="X30" s="607"/>
      <c r="Y30" s="607"/>
      <c r="Z30" s="607"/>
    </row>
    <row r="31" spans="1:26" ht="14.25" customHeight="1" x14ac:dyDescent="0.2">
      <c r="A31" s="607"/>
      <c r="B31" s="607"/>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row>
    <row r="32" spans="1:26" ht="14.25" customHeight="1" x14ac:dyDescent="0.2">
      <c r="A32" s="607"/>
      <c r="B32" s="607"/>
      <c r="C32" s="607"/>
      <c r="D32" s="607"/>
      <c r="E32" s="607"/>
      <c r="F32" s="607"/>
      <c r="G32" s="607"/>
      <c r="H32" s="607"/>
      <c r="I32" s="607"/>
      <c r="J32" s="607"/>
      <c r="K32" s="607"/>
      <c r="L32" s="607"/>
      <c r="M32" s="607"/>
      <c r="N32" s="607"/>
      <c r="O32" s="607"/>
      <c r="P32" s="607"/>
      <c r="Q32" s="607"/>
      <c r="R32" s="607"/>
      <c r="S32" s="607"/>
      <c r="T32" s="607"/>
      <c r="U32" s="607"/>
      <c r="V32" s="607"/>
      <c r="W32" s="607"/>
      <c r="X32" s="607"/>
      <c r="Y32" s="607"/>
      <c r="Z32" s="607"/>
    </row>
    <row r="33" spans="1:26" ht="14.25" customHeight="1" x14ac:dyDescent="0.2">
      <c r="A33" s="607"/>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row>
    <row r="34" spans="1:26" ht="14.25" customHeight="1" x14ac:dyDescent="0.2">
      <c r="A34" s="607"/>
      <c r="B34" s="607"/>
      <c r="C34" s="607"/>
      <c r="D34" s="607"/>
      <c r="E34" s="607"/>
      <c r="F34" s="607"/>
      <c r="G34" s="607"/>
      <c r="H34" s="607"/>
      <c r="I34" s="607"/>
      <c r="J34" s="607"/>
      <c r="K34" s="607"/>
      <c r="L34" s="607"/>
      <c r="M34" s="607"/>
      <c r="N34" s="607"/>
      <c r="O34" s="607"/>
      <c r="P34" s="607"/>
      <c r="Q34" s="607"/>
      <c r="R34" s="607"/>
      <c r="S34" s="607"/>
      <c r="T34" s="607"/>
      <c r="U34" s="607"/>
      <c r="V34" s="607"/>
      <c r="W34" s="607"/>
      <c r="X34" s="607"/>
      <c r="Y34" s="607"/>
      <c r="Z34" s="607"/>
    </row>
    <row r="35" spans="1:26" ht="14.25" customHeight="1" x14ac:dyDescent="0.2">
      <c r="A35" s="607"/>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row>
    <row r="36" spans="1:26" ht="14.25" customHeight="1" x14ac:dyDescent="0.2">
      <c r="A36" s="607"/>
      <c r="B36" s="607"/>
      <c r="C36" s="607"/>
      <c r="D36" s="607"/>
      <c r="E36" s="607"/>
      <c r="F36" s="607"/>
      <c r="G36" s="607"/>
      <c r="H36" s="607"/>
      <c r="I36" s="607"/>
      <c r="J36" s="607"/>
      <c r="K36" s="607"/>
      <c r="L36" s="607"/>
      <c r="M36" s="607"/>
      <c r="N36" s="607"/>
      <c r="O36" s="607"/>
      <c r="P36" s="607"/>
      <c r="Q36" s="607"/>
      <c r="R36" s="607"/>
      <c r="S36" s="607"/>
      <c r="T36" s="607"/>
      <c r="U36" s="607"/>
      <c r="V36" s="607"/>
      <c r="W36" s="607"/>
      <c r="X36" s="607"/>
      <c r="Y36" s="607"/>
      <c r="Z36" s="607"/>
    </row>
    <row r="37" spans="1:26" ht="14.25" customHeight="1" x14ac:dyDescent="0.2">
      <c r="A37" s="607"/>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row>
    <row r="38" spans="1:26" ht="14.25" customHeight="1" x14ac:dyDescent="0.2">
      <c r="A38" s="607"/>
      <c r="B38" s="607"/>
      <c r="C38" s="607"/>
      <c r="D38" s="607"/>
      <c r="E38" s="607"/>
      <c r="F38" s="607"/>
      <c r="G38" s="607"/>
      <c r="H38" s="607"/>
      <c r="I38" s="607"/>
      <c r="J38" s="607"/>
      <c r="K38" s="607"/>
      <c r="L38" s="607"/>
      <c r="M38" s="607"/>
      <c r="N38" s="607"/>
      <c r="O38" s="607"/>
      <c r="P38" s="607"/>
      <c r="Q38" s="607"/>
      <c r="R38" s="607"/>
      <c r="S38" s="607"/>
      <c r="T38" s="607"/>
      <c r="U38" s="607"/>
      <c r="V38" s="607"/>
      <c r="W38" s="607"/>
      <c r="X38" s="607"/>
      <c r="Y38" s="607"/>
      <c r="Z38" s="607"/>
    </row>
    <row r="39" spans="1:26" ht="14.25" customHeight="1" x14ac:dyDescent="0.2">
      <c r="A39" s="607"/>
      <c r="B39" s="607"/>
      <c r="C39" s="607"/>
      <c r="D39" s="607"/>
      <c r="E39" s="607"/>
      <c r="F39" s="607"/>
      <c r="G39" s="607"/>
      <c r="H39" s="607"/>
      <c r="I39" s="607"/>
      <c r="J39" s="607"/>
      <c r="K39" s="607"/>
      <c r="L39" s="607"/>
      <c r="M39" s="607"/>
      <c r="N39" s="607"/>
      <c r="O39" s="607"/>
      <c r="P39" s="607"/>
      <c r="Q39" s="607"/>
      <c r="R39" s="607"/>
      <c r="S39" s="607"/>
      <c r="T39" s="607"/>
      <c r="U39" s="607"/>
      <c r="V39" s="607"/>
      <c r="W39" s="607"/>
      <c r="X39" s="607"/>
      <c r="Y39" s="607"/>
      <c r="Z39" s="607"/>
    </row>
    <row r="40" spans="1:26" ht="14.25" customHeight="1" x14ac:dyDescent="0.2">
      <c r="A40" s="607"/>
      <c r="B40" s="607"/>
      <c r="C40" s="607"/>
      <c r="D40" s="607"/>
      <c r="E40" s="607"/>
      <c r="F40" s="607"/>
      <c r="G40" s="607"/>
      <c r="H40" s="607"/>
      <c r="I40" s="607"/>
      <c r="J40" s="607"/>
      <c r="K40" s="607"/>
      <c r="L40" s="607"/>
      <c r="M40" s="607"/>
      <c r="N40" s="607"/>
      <c r="O40" s="607"/>
      <c r="P40" s="607"/>
      <c r="Q40" s="607"/>
      <c r="R40" s="607"/>
      <c r="S40" s="607"/>
      <c r="T40" s="607"/>
      <c r="U40" s="607"/>
      <c r="V40" s="607"/>
      <c r="W40" s="607"/>
      <c r="X40" s="607"/>
      <c r="Y40" s="607"/>
      <c r="Z40" s="607"/>
    </row>
    <row r="41" spans="1:26" ht="14.25" customHeight="1" x14ac:dyDescent="0.2">
      <c r="A41" s="337"/>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row>
    <row r="42" spans="1:26" ht="14.25" customHeight="1" x14ac:dyDescent="0.2">
      <c r="A42" s="335" t="s">
        <v>745</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row>
    <row r="43" spans="1:26" ht="14.25" customHeight="1" x14ac:dyDescent="0.2">
      <c r="A43" s="375" t="s">
        <v>802</v>
      </c>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row>
    <row r="44" spans="1:26" ht="14.25" customHeight="1" x14ac:dyDescent="0.2">
      <c r="A44" s="375"/>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row>
    <row r="45" spans="1:26" ht="14.25" customHeight="1" x14ac:dyDescent="0.2">
      <c r="A45" s="375"/>
      <c r="B45" s="375"/>
      <c r="C45" s="375"/>
      <c r="D45" s="375"/>
      <c r="E45" s="375"/>
      <c r="F45" s="375"/>
      <c r="G45" s="375"/>
      <c r="H45" s="375"/>
      <c r="I45" s="375"/>
      <c r="J45" s="375"/>
      <c r="K45" s="375"/>
      <c r="L45" s="375"/>
      <c r="M45" s="375"/>
      <c r="N45" s="375"/>
      <c r="O45" s="375"/>
      <c r="P45" s="375"/>
      <c r="Q45" s="375"/>
      <c r="R45" s="375"/>
      <c r="S45" s="375"/>
      <c r="T45" s="375"/>
      <c r="U45" s="375"/>
      <c r="V45" s="375"/>
      <c r="W45" s="375"/>
      <c r="X45" s="375"/>
      <c r="Y45" s="375"/>
      <c r="Z45" s="375"/>
    </row>
    <row r="46" spans="1:26" ht="14.25" customHeight="1" x14ac:dyDescent="0.2">
      <c r="A46" s="375"/>
      <c r="B46" s="375"/>
      <c r="C46" s="375"/>
      <c r="D46" s="375"/>
      <c r="E46" s="375"/>
      <c r="F46" s="375"/>
      <c r="G46" s="375"/>
      <c r="H46" s="375"/>
      <c r="I46" s="375"/>
      <c r="J46" s="375"/>
      <c r="K46" s="375"/>
      <c r="L46" s="375"/>
      <c r="M46" s="375"/>
      <c r="N46" s="375"/>
      <c r="O46" s="375"/>
      <c r="P46" s="375"/>
      <c r="Q46" s="375"/>
      <c r="R46" s="375"/>
      <c r="S46" s="375"/>
      <c r="T46" s="375"/>
      <c r="U46" s="375"/>
      <c r="V46" s="375"/>
      <c r="W46" s="375"/>
      <c r="X46" s="375"/>
      <c r="Y46" s="375"/>
      <c r="Z46" s="375"/>
    </row>
    <row r="47" spans="1:26" ht="14.25" customHeight="1" x14ac:dyDescent="0.2">
      <c r="A47" s="375"/>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row>
    <row r="48" spans="1:26" ht="14.25" customHeight="1" x14ac:dyDescent="0.2">
      <c r="A48" s="375"/>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row>
    <row r="49" spans="1:33" ht="14.25" customHeight="1" x14ac:dyDescent="0.2">
      <c r="A49" s="375"/>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33" ht="14.25" customHeight="1" x14ac:dyDescent="0.2">
      <c r="A50" s="375"/>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33" ht="14.25" customHeight="1" x14ac:dyDescent="0.2">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33" s="69" customFormat="1" ht="15.75" customHeight="1" x14ac:dyDescent="0.3">
      <c r="A52" s="611" t="s">
        <v>93</v>
      </c>
      <c r="B52" s="608"/>
      <c r="C52" s="608"/>
      <c r="D52" s="608" t="s">
        <v>118</v>
      </c>
      <c r="E52" s="608"/>
      <c r="F52" s="608"/>
      <c r="G52" s="608" t="s">
        <v>94</v>
      </c>
      <c r="H52" s="608"/>
      <c r="I52" s="608"/>
      <c r="J52" s="608"/>
      <c r="K52" s="608"/>
      <c r="L52" s="608"/>
      <c r="M52" s="608"/>
      <c r="N52" s="608"/>
      <c r="O52" s="608"/>
      <c r="P52" s="608"/>
      <c r="Q52" s="608"/>
      <c r="R52" s="608" t="s">
        <v>88</v>
      </c>
      <c r="S52" s="609" t="s">
        <v>746</v>
      </c>
      <c r="T52" s="609"/>
      <c r="U52" s="609" t="s">
        <v>101</v>
      </c>
      <c r="V52" s="609"/>
      <c r="W52" s="608" t="s">
        <v>105</v>
      </c>
      <c r="X52" s="608"/>
      <c r="Y52" s="608"/>
      <c r="Z52" s="610"/>
      <c r="AB52" s="1"/>
      <c r="AC52" s="1"/>
      <c r="AD52" s="1"/>
      <c r="AE52" s="1"/>
      <c r="AF52" s="1"/>
      <c r="AG52" s="41"/>
    </row>
    <row r="53" spans="1:33" s="69" customFormat="1" ht="15.75" customHeight="1" x14ac:dyDescent="0.3">
      <c r="A53" s="611"/>
      <c r="B53" s="608"/>
      <c r="C53" s="608"/>
      <c r="D53" s="608"/>
      <c r="E53" s="608"/>
      <c r="F53" s="608"/>
      <c r="G53" s="608"/>
      <c r="H53" s="608"/>
      <c r="I53" s="608"/>
      <c r="J53" s="608"/>
      <c r="K53" s="608"/>
      <c r="L53" s="608"/>
      <c r="M53" s="608"/>
      <c r="N53" s="608"/>
      <c r="O53" s="608"/>
      <c r="P53" s="608"/>
      <c r="Q53" s="608"/>
      <c r="R53" s="608"/>
      <c r="S53" s="609"/>
      <c r="T53" s="609"/>
      <c r="U53" s="609"/>
      <c r="V53" s="609"/>
      <c r="W53" s="608"/>
      <c r="X53" s="608"/>
      <c r="Y53" s="608"/>
      <c r="Z53" s="610"/>
      <c r="AG53" s="245"/>
    </row>
    <row r="54" spans="1:33" s="69" customFormat="1" ht="15.75" customHeight="1" thickBot="1" x14ac:dyDescent="0.35">
      <c r="A54" s="611"/>
      <c r="B54" s="608"/>
      <c r="C54" s="608"/>
      <c r="D54" s="608"/>
      <c r="E54" s="608"/>
      <c r="F54" s="608"/>
      <c r="G54" s="608"/>
      <c r="H54" s="608"/>
      <c r="I54" s="608"/>
      <c r="J54" s="608"/>
      <c r="K54" s="608"/>
      <c r="L54" s="608"/>
      <c r="M54" s="608"/>
      <c r="N54" s="608"/>
      <c r="O54" s="608"/>
      <c r="P54" s="608"/>
      <c r="Q54" s="608"/>
      <c r="R54" s="608"/>
      <c r="S54" s="609"/>
      <c r="T54" s="609"/>
      <c r="U54" s="609"/>
      <c r="V54" s="609"/>
      <c r="W54" s="608"/>
      <c r="X54" s="608"/>
      <c r="Y54" s="608"/>
      <c r="Z54" s="610"/>
      <c r="AG54" s="245"/>
    </row>
    <row r="55" spans="1:33" s="69" customFormat="1" ht="15.75" customHeight="1" thickBot="1" x14ac:dyDescent="0.35">
      <c r="A55" s="612" t="s">
        <v>747</v>
      </c>
      <c r="B55" s="612"/>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G55" s="245"/>
    </row>
    <row r="56" spans="1:33" s="69" customFormat="1" ht="14.25" customHeight="1" thickTop="1" x14ac:dyDescent="0.3">
      <c r="A56" s="613" t="s">
        <v>49</v>
      </c>
      <c r="B56" s="614"/>
      <c r="C56" s="614"/>
      <c r="D56" s="619" t="s">
        <v>803</v>
      </c>
      <c r="E56" s="619"/>
      <c r="F56" s="619"/>
      <c r="G56" s="622" t="s">
        <v>50</v>
      </c>
      <c r="H56" s="622"/>
      <c r="I56" s="622"/>
      <c r="J56" s="622"/>
      <c r="K56" s="622"/>
      <c r="L56" s="622"/>
      <c r="M56" s="622"/>
      <c r="N56" s="622"/>
      <c r="O56" s="622"/>
      <c r="P56" s="622"/>
      <c r="Q56" s="622"/>
      <c r="R56" s="243" t="s">
        <v>89</v>
      </c>
      <c r="S56" s="573" t="s">
        <v>96</v>
      </c>
      <c r="T56" s="573"/>
      <c r="U56" s="574" t="s">
        <v>652</v>
      </c>
      <c r="V56" s="574"/>
      <c r="W56" s="575" t="s">
        <v>121</v>
      </c>
      <c r="X56" s="575"/>
      <c r="Y56" s="575"/>
      <c r="Z56" s="576"/>
      <c r="AB56" s="623" t="str">
        <f>G56</f>
        <v>Alternative fuel infrastructure</v>
      </c>
      <c r="AC56" s="624"/>
      <c r="AD56" s="624"/>
      <c r="AE56" s="624"/>
      <c r="AF56" s="625"/>
      <c r="AG56" s="249">
        <v>1</v>
      </c>
    </row>
    <row r="57" spans="1:33" s="69" customFormat="1" ht="14.25" customHeight="1" thickBot="1" x14ac:dyDescent="0.35">
      <c r="A57" s="615"/>
      <c r="B57" s="616"/>
      <c r="C57" s="616"/>
      <c r="D57" s="620"/>
      <c r="E57" s="620"/>
      <c r="F57" s="620"/>
      <c r="G57" s="555" t="s">
        <v>157</v>
      </c>
      <c r="H57" s="556"/>
      <c r="I57" s="556"/>
      <c r="J57" s="556"/>
      <c r="K57" s="556"/>
      <c r="L57" s="556"/>
      <c r="M57" s="556"/>
      <c r="N57" s="556"/>
      <c r="O57" s="556"/>
      <c r="P57" s="556"/>
      <c r="Q57" s="556"/>
      <c r="R57" s="556"/>
      <c r="S57" s="556"/>
      <c r="T57" s="556"/>
      <c r="U57" s="556"/>
      <c r="V57" s="556"/>
      <c r="W57" s="556"/>
      <c r="X57" s="556"/>
      <c r="Y57" s="556"/>
      <c r="Z57" s="566"/>
      <c r="AB57" s="579" t="str">
        <f>G58</f>
        <v>Vehicle emission reduction (new or modification)</v>
      </c>
      <c r="AC57" s="565"/>
      <c r="AD57" s="565"/>
      <c r="AE57" s="565"/>
      <c r="AF57" s="580"/>
      <c r="AG57" s="250">
        <v>1</v>
      </c>
    </row>
    <row r="58" spans="1:33" s="69" customFormat="1" ht="14.25" customHeight="1" x14ac:dyDescent="0.3">
      <c r="A58" s="615"/>
      <c r="B58" s="616"/>
      <c r="C58" s="616"/>
      <c r="D58" s="620"/>
      <c r="E58" s="620"/>
      <c r="F58" s="620"/>
      <c r="G58" s="559" t="s">
        <v>674</v>
      </c>
      <c r="H58" s="559"/>
      <c r="I58" s="559"/>
      <c r="J58" s="559"/>
      <c r="K58" s="559"/>
      <c r="L58" s="559"/>
      <c r="M58" s="559"/>
      <c r="N58" s="559"/>
      <c r="O58" s="559"/>
      <c r="P58" s="559"/>
      <c r="Q58" s="559"/>
      <c r="R58" s="244" t="s">
        <v>89</v>
      </c>
      <c r="S58" s="560" t="s">
        <v>96</v>
      </c>
      <c r="T58" s="560"/>
      <c r="U58" s="552" t="s">
        <v>652</v>
      </c>
      <c r="V58" s="552"/>
      <c r="W58" s="553" t="s">
        <v>121</v>
      </c>
      <c r="X58" s="553"/>
      <c r="Y58" s="553"/>
      <c r="Z58" s="554"/>
      <c r="AB58" s="579" t="str">
        <f>G60</f>
        <v>Air quality education</v>
      </c>
      <c r="AC58" s="565"/>
      <c r="AD58" s="565"/>
      <c r="AE58" s="565"/>
      <c r="AF58" s="580"/>
      <c r="AG58" s="250">
        <v>2</v>
      </c>
    </row>
    <row r="59" spans="1:33" s="69" customFormat="1" ht="14.25" customHeight="1" thickBot="1" x14ac:dyDescent="0.35">
      <c r="A59" s="615"/>
      <c r="B59" s="616"/>
      <c r="C59" s="616"/>
      <c r="D59" s="620"/>
      <c r="E59" s="620"/>
      <c r="F59" s="620"/>
      <c r="G59" s="555" t="s">
        <v>158</v>
      </c>
      <c r="H59" s="556"/>
      <c r="I59" s="556"/>
      <c r="J59" s="556"/>
      <c r="K59" s="556"/>
      <c r="L59" s="556"/>
      <c r="M59" s="556"/>
      <c r="N59" s="556"/>
      <c r="O59" s="556"/>
      <c r="P59" s="556"/>
      <c r="Q59" s="556"/>
      <c r="R59" s="556"/>
      <c r="S59" s="556"/>
      <c r="T59" s="556"/>
      <c r="U59" s="556"/>
      <c r="V59" s="556"/>
      <c r="W59" s="556"/>
      <c r="X59" s="556"/>
      <c r="Y59" s="556"/>
      <c r="Z59" s="566"/>
      <c r="AB59" s="263"/>
      <c r="AC59" s="263"/>
      <c r="AD59" s="263"/>
      <c r="AE59" s="263"/>
      <c r="AF59" s="263"/>
      <c r="AG59" s="247"/>
    </row>
    <row r="60" spans="1:33" s="69" customFormat="1" ht="14.25" customHeight="1" x14ac:dyDescent="0.3">
      <c r="A60" s="615"/>
      <c r="B60" s="616"/>
      <c r="C60" s="616"/>
      <c r="D60" s="620"/>
      <c r="E60" s="620"/>
      <c r="F60" s="620"/>
      <c r="G60" s="559" t="s">
        <v>51</v>
      </c>
      <c r="H60" s="559"/>
      <c r="I60" s="559"/>
      <c r="J60" s="559"/>
      <c r="K60" s="559"/>
      <c r="L60" s="559"/>
      <c r="M60" s="559"/>
      <c r="N60" s="559"/>
      <c r="O60" s="559"/>
      <c r="P60" s="559"/>
      <c r="Q60" s="559"/>
      <c r="R60" s="244" t="s">
        <v>90</v>
      </c>
      <c r="S60" s="560" t="s">
        <v>96</v>
      </c>
      <c r="T60" s="560"/>
      <c r="U60" s="552" t="s">
        <v>16</v>
      </c>
      <c r="V60" s="552"/>
      <c r="W60" s="553" t="s">
        <v>121</v>
      </c>
      <c r="X60" s="553"/>
      <c r="Y60" s="553"/>
      <c r="Z60" s="554"/>
      <c r="AG60" s="245"/>
    </row>
    <row r="61" spans="1:33" s="69" customFormat="1" ht="14.25" customHeight="1" thickBot="1" x14ac:dyDescent="0.35">
      <c r="A61" s="617"/>
      <c r="B61" s="618"/>
      <c r="C61" s="618"/>
      <c r="D61" s="621"/>
      <c r="E61" s="621"/>
      <c r="F61" s="621"/>
      <c r="G61" s="561" t="s">
        <v>585</v>
      </c>
      <c r="H61" s="562"/>
      <c r="I61" s="562"/>
      <c r="J61" s="562"/>
      <c r="K61" s="562"/>
      <c r="L61" s="562"/>
      <c r="M61" s="562"/>
      <c r="N61" s="562"/>
      <c r="O61" s="562"/>
      <c r="P61" s="562"/>
      <c r="Q61" s="562"/>
      <c r="R61" s="563"/>
      <c r="S61" s="563"/>
      <c r="T61" s="563"/>
      <c r="U61" s="563"/>
      <c r="V61" s="563"/>
      <c r="W61" s="563"/>
      <c r="X61" s="563"/>
      <c r="Y61" s="563"/>
      <c r="Z61" s="564"/>
      <c r="AG61" s="245"/>
    </row>
    <row r="62" spans="1:33" s="69" customFormat="1" ht="14.25" customHeight="1" thickTop="1" x14ac:dyDescent="0.3">
      <c r="A62" s="656" t="s">
        <v>107</v>
      </c>
      <c r="B62" s="656"/>
      <c r="C62" s="657"/>
      <c r="D62" s="662" t="s">
        <v>98</v>
      </c>
      <c r="E62" s="663"/>
      <c r="F62" s="664"/>
      <c r="G62" s="559" t="s">
        <v>675</v>
      </c>
      <c r="H62" s="559"/>
      <c r="I62" s="559"/>
      <c r="J62" s="559"/>
      <c r="K62" s="559"/>
      <c r="L62" s="559"/>
      <c r="M62" s="559"/>
      <c r="N62" s="559"/>
      <c r="O62" s="559"/>
      <c r="P62" s="559"/>
      <c r="Q62" s="559"/>
      <c r="R62" s="244" t="s">
        <v>89</v>
      </c>
      <c r="S62" s="560" t="s">
        <v>96</v>
      </c>
      <c r="T62" s="560"/>
      <c r="U62" s="552" t="s">
        <v>15</v>
      </c>
      <c r="V62" s="552"/>
      <c r="W62" s="553" t="s">
        <v>111</v>
      </c>
      <c r="X62" s="553"/>
      <c r="Y62" s="553"/>
      <c r="Z62" s="554"/>
      <c r="AB62" s="626" t="str">
        <f>G62</f>
        <v>Transportation projects for ADA compliance w/ universal design</v>
      </c>
      <c r="AC62" s="605"/>
      <c r="AD62" s="605"/>
      <c r="AE62" s="605"/>
      <c r="AF62" s="605"/>
      <c r="AG62" s="246">
        <v>1</v>
      </c>
    </row>
    <row r="63" spans="1:33" s="69" customFormat="1" ht="14.25" customHeight="1" thickBot="1" x14ac:dyDescent="0.35">
      <c r="A63" s="658"/>
      <c r="B63" s="658"/>
      <c r="C63" s="659"/>
      <c r="D63" s="665"/>
      <c r="E63" s="666"/>
      <c r="F63" s="667"/>
      <c r="G63" s="555" t="s">
        <v>804</v>
      </c>
      <c r="H63" s="556"/>
      <c r="I63" s="556"/>
      <c r="J63" s="556"/>
      <c r="K63" s="556"/>
      <c r="L63" s="556"/>
      <c r="M63" s="556"/>
      <c r="N63" s="556"/>
      <c r="O63" s="556"/>
      <c r="P63" s="556"/>
      <c r="Q63" s="556"/>
      <c r="R63" s="557"/>
      <c r="S63" s="557"/>
      <c r="T63" s="557"/>
      <c r="U63" s="557"/>
      <c r="V63" s="557"/>
      <c r="W63" s="557"/>
      <c r="X63" s="557"/>
      <c r="Y63" s="557"/>
      <c r="Z63" s="558"/>
      <c r="AB63" s="579" t="str">
        <f>G64</f>
        <v>Bicycle/pedestrian signals &amp; other safety modifications</v>
      </c>
      <c r="AC63" s="565"/>
      <c r="AD63" s="565"/>
      <c r="AE63" s="565"/>
      <c r="AF63" s="565"/>
      <c r="AG63" s="247">
        <v>1</v>
      </c>
    </row>
    <row r="64" spans="1:33" s="69" customFormat="1" ht="14.25" customHeight="1" x14ac:dyDescent="0.3">
      <c r="A64" s="658"/>
      <c r="B64" s="658"/>
      <c r="C64" s="659"/>
      <c r="D64" s="665"/>
      <c r="E64" s="666"/>
      <c r="F64" s="667"/>
      <c r="G64" s="559" t="s">
        <v>653</v>
      </c>
      <c r="H64" s="559"/>
      <c r="I64" s="559"/>
      <c r="J64" s="559"/>
      <c r="K64" s="559"/>
      <c r="L64" s="559"/>
      <c r="M64" s="559"/>
      <c r="N64" s="559"/>
      <c r="O64" s="559"/>
      <c r="P64" s="559"/>
      <c r="Q64" s="559"/>
      <c r="R64" s="244" t="s">
        <v>89</v>
      </c>
      <c r="S64" s="560" t="s">
        <v>96</v>
      </c>
      <c r="T64" s="560"/>
      <c r="U64" s="552" t="s">
        <v>654</v>
      </c>
      <c r="V64" s="552"/>
      <c r="W64" s="553" t="s">
        <v>104</v>
      </c>
      <c r="X64" s="553"/>
      <c r="Y64" s="553"/>
      <c r="Z64" s="554"/>
      <c r="AB64" s="579" t="str">
        <f>G66</f>
        <v>On-road trails</v>
      </c>
      <c r="AC64" s="565"/>
      <c r="AD64" s="565"/>
      <c r="AE64" s="565"/>
      <c r="AF64" s="565"/>
      <c r="AG64" s="247">
        <v>1</v>
      </c>
    </row>
    <row r="65" spans="1:34" s="69" customFormat="1" ht="14.25" customHeight="1" thickBot="1" x14ac:dyDescent="0.35">
      <c r="A65" s="658"/>
      <c r="B65" s="658"/>
      <c r="C65" s="659"/>
      <c r="D65" s="665"/>
      <c r="E65" s="666"/>
      <c r="F65" s="667"/>
      <c r="G65" s="555" t="s">
        <v>805</v>
      </c>
      <c r="H65" s="556"/>
      <c r="I65" s="556"/>
      <c r="J65" s="556"/>
      <c r="K65" s="556"/>
      <c r="L65" s="556"/>
      <c r="M65" s="556"/>
      <c r="N65" s="556"/>
      <c r="O65" s="556"/>
      <c r="P65" s="556"/>
      <c r="Q65" s="556"/>
      <c r="R65" s="556"/>
      <c r="S65" s="556"/>
      <c r="T65" s="556"/>
      <c r="U65" s="556"/>
      <c r="V65" s="556"/>
      <c r="W65" s="556"/>
      <c r="X65" s="556"/>
      <c r="Y65" s="556"/>
      <c r="Z65" s="566"/>
      <c r="AB65" s="579" t="str">
        <f>G68</f>
        <v>Sidewalks I (on Major Collectors &amp; above)</v>
      </c>
      <c r="AC65" s="565"/>
      <c r="AD65" s="565"/>
      <c r="AE65" s="565"/>
      <c r="AF65" s="565"/>
      <c r="AG65" s="247">
        <v>1</v>
      </c>
    </row>
    <row r="66" spans="1:34" s="69" customFormat="1" ht="14.25" customHeight="1" x14ac:dyDescent="0.3">
      <c r="A66" s="658"/>
      <c r="B66" s="658"/>
      <c r="C66" s="659"/>
      <c r="D66" s="665"/>
      <c r="E66" s="666"/>
      <c r="F66" s="667"/>
      <c r="G66" s="559" t="s">
        <v>108</v>
      </c>
      <c r="H66" s="559"/>
      <c r="I66" s="559"/>
      <c r="J66" s="559"/>
      <c r="K66" s="559"/>
      <c r="L66" s="559"/>
      <c r="M66" s="559"/>
      <c r="N66" s="559"/>
      <c r="O66" s="559"/>
      <c r="P66" s="559"/>
      <c r="Q66" s="559"/>
      <c r="R66" s="244" t="s">
        <v>89</v>
      </c>
      <c r="S66" s="560" t="s">
        <v>96</v>
      </c>
      <c r="T66" s="560"/>
      <c r="U66" s="552" t="s">
        <v>655</v>
      </c>
      <c r="V66" s="552"/>
      <c r="W66" s="553" t="s">
        <v>104</v>
      </c>
      <c r="X66" s="553"/>
      <c r="Y66" s="553"/>
      <c r="Z66" s="554"/>
      <c r="AB66" s="579" t="str">
        <f>G70</f>
        <v>Sidewalks II (on other streets &amp; roads)</v>
      </c>
      <c r="AC66" s="565"/>
      <c r="AD66" s="565"/>
      <c r="AE66" s="565"/>
      <c r="AF66" s="565"/>
      <c r="AG66" s="247">
        <v>2</v>
      </c>
    </row>
    <row r="67" spans="1:34" s="69" customFormat="1" ht="14.25" customHeight="1" thickBot="1" x14ac:dyDescent="0.35">
      <c r="A67" s="658"/>
      <c r="B67" s="658"/>
      <c r="C67" s="659"/>
      <c r="D67" s="665"/>
      <c r="E67" s="666"/>
      <c r="F67" s="667"/>
      <c r="G67" s="555" t="s">
        <v>806</v>
      </c>
      <c r="H67" s="556"/>
      <c r="I67" s="556"/>
      <c r="J67" s="556"/>
      <c r="K67" s="556"/>
      <c r="L67" s="556"/>
      <c r="M67" s="556"/>
      <c r="N67" s="556"/>
      <c r="O67" s="556"/>
      <c r="P67" s="556"/>
      <c r="Q67" s="556"/>
      <c r="R67" s="556"/>
      <c r="S67" s="556"/>
      <c r="T67" s="556"/>
      <c r="U67" s="556"/>
      <c r="V67" s="556"/>
      <c r="W67" s="556"/>
      <c r="X67" s="556"/>
      <c r="Y67" s="556"/>
      <c r="Z67" s="566"/>
      <c r="AB67" s="262" t="str">
        <f>G72</f>
        <v>Traffic calming</v>
      </c>
      <c r="AC67" s="263"/>
      <c r="AD67" s="263"/>
      <c r="AE67" s="263"/>
      <c r="AF67" s="263"/>
      <c r="AG67" s="247">
        <v>1</v>
      </c>
    </row>
    <row r="68" spans="1:34" s="69" customFormat="1" ht="14.25" customHeight="1" x14ac:dyDescent="0.3">
      <c r="A68" s="658"/>
      <c r="B68" s="658"/>
      <c r="C68" s="659"/>
      <c r="D68" s="665"/>
      <c r="E68" s="666"/>
      <c r="F68" s="667"/>
      <c r="G68" s="559" t="s">
        <v>656</v>
      </c>
      <c r="H68" s="559"/>
      <c r="I68" s="559"/>
      <c r="J68" s="559"/>
      <c r="K68" s="559"/>
      <c r="L68" s="559"/>
      <c r="M68" s="559"/>
      <c r="N68" s="559"/>
      <c r="O68" s="559"/>
      <c r="P68" s="559"/>
      <c r="Q68" s="559"/>
      <c r="R68" s="244" t="s">
        <v>89</v>
      </c>
      <c r="S68" s="560" t="s">
        <v>96</v>
      </c>
      <c r="T68" s="560"/>
      <c r="U68" s="552" t="s">
        <v>657</v>
      </c>
      <c r="V68" s="552"/>
      <c r="W68" s="553" t="s">
        <v>104</v>
      </c>
      <c r="X68" s="553"/>
      <c r="Y68" s="553"/>
      <c r="Z68" s="554"/>
      <c r="AB68" s="579" t="str">
        <f>G74</f>
        <v>Safe Routes to School infrastructure projects</v>
      </c>
      <c r="AC68" s="565"/>
      <c r="AD68" s="565"/>
      <c r="AE68" s="565"/>
      <c r="AF68" s="565"/>
      <c r="AG68" s="247">
        <v>1</v>
      </c>
    </row>
    <row r="69" spans="1:34" s="69" customFormat="1" ht="14.25" customHeight="1" thickBot="1" x14ac:dyDescent="0.35">
      <c r="A69" s="658"/>
      <c r="B69" s="658"/>
      <c r="C69" s="659"/>
      <c r="D69" s="665"/>
      <c r="E69" s="666"/>
      <c r="F69" s="667"/>
      <c r="G69" s="555" t="s">
        <v>807</v>
      </c>
      <c r="H69" s="556"/>
      <c r="I69" s="556"/>
      <c r="J69" s="556"/>
      <c r="K69" s="556"/>
      <c r="L69" s="556"/>
      <c r="M69" s="556"/>
      <c r="N69" s="556"/>
      <c r="O69" s="556"/>
      <c r="P69" s="556"/>
      <c r="Q69" s="556"/>
      <c r="R69" s="556"/>
      <c r="S69" s="556"/>
      <c r="T69" s="556"/>
      <c r="U69" s="556"/>
      <c r="V69" s="556"/>
      <c r="W69" s="556"/>
      <c r="X69" s="556"/>
      <c r="Y69" s="556"/>
      <c r="Z69" s="566"/>
      <c r="AB69" s="579" t="str">
        <f>G76</f>
        <v>Bicycle infrastructure</v>
      </c>
      <c r="AC69" s="565"/>
      <c r="AD69" s="565"/>
      <c r="AE69" s="565"/>
      <c r="AF69" s="565"/>
      <c r="AG69" s="247">
        <v>1</v>
      </c>
    </row>
    <row r="70" spans="1:34" s="69" customFormat="1" ht="14.25" customHeight="1" x14ac:dyDescent="0.3">
      <c r="A70" s="658"/>
      <c r="B70" s="658"/>
      <c r="C70" s="659"/>
      <c r="D70" s="665"/>
      <c r="E70" s="666"/>
      <c r="F70" s="667"/>
      <c r="G70" s="559" t="s">
        <v>658</v>
      </c>
      <c r="H70" s="559"/>
      <c r="I70" s="559"/>
      <c r="J70" s="559"/>
      <c r="K70" s="559"/>
      <c r="L70" s="559"/>
      <c r="M70" s="559"/>
      <c r="N70" s="559"/>
      <c r="O70" s="559"/>
      <c r="P70" s="559"/>
      <c r="Q70" s="559"/>
      <c r="R70" s="244" t="s">
        <v>90</v>
      </c>
      <c r="S70" s="560" t="s">
        <v>96</v>
      </c>
      <c r="T70" s="560"/>
      <c r="U70" s="552" t="s">
        <v>15</v>
      </c>
      <c r="V70" s="552"/>
      <c r="W70" s="553" t="s">
        <v>104</v>
      </c>
      <c r="X70" s="553"/>
      <c r="Y70" s="553"/>
      <c r="Z70" s="554"/>
      <c r="AB70" s="579" t="str">
        <f>G78</f>
        <v>Safe Routes to School non-infrastructure projects</v>
      </c>
      <c r="AC70" s="565"/>
      <c r="AD70" s="565"/>
      <c r="AE70" s="565"/>
      <c r="AF70" s="565"/>
      <c r="AG70" s="247">
        <v>1</v>
      </c>
    </row>
    <row r="71" spans="1:34" s="69" customFormat="1" ht="14.25" customHeight="1" thickBot="1" x14ac:dyDescent="0.35">
      <c r="A71" s="658"/>
      <c r="B71" s="658"/>
      <c r="C71" s="659"/>
      <c r="D71" s="665"/>
      <c r="E71" s="666"/>
      <c r="F71" s="667"/>
      <c r="G71" s="555" t="s">
        <v>808</v>
      </c>
      <c r="H71" s="556"/>
      <c r="I71" s="556"/>
      <c r="J71" s="556"/>
      <c r="K71" s="556"/>
      <c r="L71" s="556"/>
      <c r="M71" s="556"/>
      <c r="N71" s="556"/>
      <c r="O71" s="556"/>
      <c r="P71" s="556"/>
      <c r="Q71" s="556"/>
      <c r="R71" s="556"/>
      <c r="S71" s="556"/>
      <c r="T71" s="556"/>
      <c r="U71" s="556"/>
      <c r="V71" s="556"/>
      <c r="W71" s="556"/>
      <c r="X71" s="556"/>
      <c r="Y71" s="556"/>
      <c r="Z71" s="566"/>
      <c r="AB71" s="579" t="str">
        <f>G80</f>
        <v>Construct / install / maintain of signs at bike/ped xings in school zone</v>
      </c>
      <c r="AC71" s="565"/>
      <c r="AD71" s="565"/>
      <c r="AE71" s="565"/>
      <c r="AF71" s="565"/>
      <c r="AG71" s="247">
        <v>2</v>
      </c>
    </row>
    <row r="72" spans="1:34" s="69" customFormat="1" ht="14.25" customHeight="1" x14ac:dyDescent="0.3">
      <c r="A72" s="658"/>
      <c r="B72" s="658"/>
      <c r="C72" s="659"/>
      <c r="D72" s="665"/>
      <c r="E72" s="666"/>
      <c r="F72" s="667"/>
      <c r="G72" s="627" t="s">
        <v>54</v>
      </c>
      <c r="H72" s="628"/>
      <c r="I72" s="628"/>
      <c r="J72" s="628"/>
      <c r="K72" s="628"/>
      <c r="L72" s="628"/>
      <c r="M72" s="628"/>
      <c r="N72" s="628"/>
      <c r="O72" s="628"/>
      <c r="P72" s="628"/>
      <c r="Q72" s="629"/>
      <c r="R72" s="190" t="s">
        <v>89</v>
      </c>
      <c r="S72" s="630" t="s">
        <v>96</v>
      </c>
      <c r="T72" s="630"/>
      <c r="U72" s="631" t="s">
        <v>17</v>
      </c>
      <c r="V72" s="631"/>
      <c r="W72" s="632" t="s">
        <v>128</v>
      </c>
      <c r="X72" s="632"/>
      <c r="Y72" s="632"/>
      <c r="Z72" s="633"/>
      <c r="AA72" s="311"/>
      <c r="AB72" s="579" t="str">
        <f>G82</f>
        <v>Lighting</v>
      </c>
      <c r="AC72" s="565"/>
      <c r="AD72" s="565"/>
      <c r="AE72" s="565"/>
      <c r="AF72" s="565"/>
      <c r="AG72" s="247">
        <v>2</v>
      </c>
      <c r="AH72" s="247"/>
    </row>
    <row r="73" spans="1:34" s="69" customFormat="1" ht="14.25" customHeight="1" thickBot="1" x14ac:dyDescent="0.35">
      <c r="A73" s="658"/>
      <c r="B73" s="658"/>
      <c r="C73" s="659"/>
      <c r="D73" s="665"/>
      <c r="E73" s="666"/>
      <c r="F73" s="667"/>
      <c r="G73" s="581" t="s">
        <v>177</v>
      </c>
      <c r="H73" s="582"/>
      <c r="I73" s="582"/>
      <c r="J73" s="582"/>
      <c r="K73" s="582"/>
      <c r="L73" s="582"/>
      <c r="M73" s="582"/>
      <c r="N73" s="582"/>
      <c r="O73" s="582"/>
      <c r="P73" s="582"/>
      <c r="Q73" s="582"/>
      <c r="R73" s="582"/>
      <c r="S73" s="582"/>
      <c r="T73" s="582"/>
      <c r="U73" s="582"/>
      <c r="V73" s="582"/>
      <c r="W73" s="582"/>
      <c r="X73" s="582"/>
      <c r="Y73" s="583"/>
      <c r="Z73" s="311"/>
      <c r="AC73" s="263"/>
      <c r="AD73" s="263"/>
      <c r="AE73" s="263"/>
      <c r="AF73" s="263"/>
      <c r="AG73" s="263"/>
    </row>
    <row r="74" spans="1:34" s="69" customFormat="1" ht="14.25" customHeight="1" x14ac:dyDescent="0.3">
      <c r="A74" s="658"/>
      <c r="B74" s="658"/>
      <c r="C74" s="659"/>
      <c r="D74" s="665"/>
      <c r="E74" s="666"/>
      <c r="F74" s="667"/>
      <c r="G74" s="634" t="s">
        <v>47</v>
      </c>
      <c r="H74" s="635"/>
      <c r="I74" s="635"/>
      <c r="J74" s="635"/>
      <c r="K74" s="635"/>
      <c r="L74" s="635"/>
      <c r="M74" s="635"/>
      <c r="N74" s="635"/>
      <c r="O74" s="635"/>
      <c r="P74" s="635"/>
      <c r="Q74" s="636"/>
      <c r="R74" s="244" t="s">
        <v>89</v>
      </c>
      <c r="S74" s="637" t="s">
        <v>96</v>
      </c>
      <c r="T74" s="638"/>
      <c r="U74" s="639" t="s">
        <v>18</v>
      </c>
      <c r="V74" s="640"/>
      <c r="W74" s="641" t="s">
        <v>104</v>
      </c>
      <c r="X74" s="642"/>
      <c r="Y74" s="642"/>
      <c r="Z74" s="642"/>
      <c r="AB74" s="263"/>
      <c r="AC74" s="263"/>
      <c r="AD74" s="263"/>
      <c r="AE74" s="263"/>
      <c r="AF74" s="263"/>
      <c r="AG74" s="247"/>
    </row>
    <row r="75" spans="1:34" s="69" customFormat="1" ht="14.25" customHeight="1" thickBot="1" x14ac:dyDescent="0.35">
      <c r="A75" s="658"/>
      <c r="B75" s="658"/>
      <c r="C75" s="659"/>
      <c r="D75" s="665"/>
      <c r="E75" s="666"/>
      <c r="F75" s="667"/>
      <c r="G75" s="671" t="s">
        <v>809</v>
      </c>
      <c r="H75" s="672"/>
      <c r="I75" s="672"/>
      <c r="J75" s="672"/>
      <c r="K75" s="672"/>
      <c r="L75" s="672"/>
      <c r="M75" s="672"/>
      <c r="N75" s="672"/>
      <c r="O75" s="672"/>
      <c r="P75" s="672"/>
      <c r="Q75" s="672"/>
      <c r="R75" s="672"/>
      <c r="S75" s="672"/>
      <c r="T75" s="672"/>
      <c r="U75" s="672"/>
      <c r="V75" s="672"/>
      <c r="W75" s="672"/>
      <c r="X75" s="672"/>
      <c r="Y75" s="672"/>
      <c r="Z75" s="672"/>
      <c r="AG75" s="245"/>
    </row>
    <row r="76" spans="1:34" s="69" customFormat="1" ht="14.25" customHeight="1" x14ac:dyDescent="0.3">
      <c r="A76" s="658"/>
      <c r="B76" s="658"/>
      <c r="C76" s="659"/>
      <c r="D76" s="665"/>
      <c r="E76" s="666"/>
      <c r="F76" s="667"/>
      <c r="G76" s="559" t="s">
        <v>109</v>
      </c>
      <c r="H76" s="559"/>
      <c r="I76" s="559"/>
      <c r="J76" s="559"/>
      <c r="K76" s="559"/>
      <c r="L76" s="559"/>
      <c r="M76" s="559"/>
      <c r="N76" s="559"/>
      <c r="O76" s="559"/>
      <c r="P76" s="559"/>
      <c r="Q76" s="559"/>
      <c r="R76" s="244" t="s">
        <v>89</v>
      </c>
      <c r="S76" s="560" t="s">
        <v>96</v>
      </c>
      <c r="T76" s="560"/>
      <c r="U76" s="552" t="s">
        <v>18</v>
      </c>
      <c r="V76" s="552"/>
      <c r="W76" s="553" t="s">
        <v>104</v>
      </c>
      <c r="X76" s="553"/>
      <c r="Y76" s="553"/>
      <c r="Z76" s="554"/>
      <c r="AB76" s="1"/>
      <c r="AC76" s="1"/>
      <c r="AD76" s="1"/>
      <c r="AE76" s="1"/>
      <c r="AF76" s="1"/>
      <c r="AG76" s="41"/>
    </row>
    <row r="77" spans="1:34" s="69" customFormat="1" ht="14.25" customHeight="1" thickBot="1" x14ac:dyDescent="0.35">
      <c r="A77" s="658"/>
      <c r="B77" s="658"/>
      <c r="C77" s="659"/>
      <c r="D77" s="665"/>
      <c r="E77" s="666"/>
      <c r="F77" s="667"/>
      <c r="G77" s="555" t="s">
        <v>159</v>
      </c>
      <c r="H77" s="556"/>
      <c r="I77" s="556"/>
      <c r="J77" s="556"/>
      <c r="K77" s="556"/>
      <c r="L77" s="556"/>
      <c r="M77" s="556"/>
      <c r="N77" s="556"/>
      <c r="O77" s="556"/>
      <c r="P77" s="556"/>
      <c r="Q77" s="556"/>
      <c r="R77" s="557"/>
      <c r="S77" s="557"/>
      <c r="T77" s="557"/>
      <c r="U77" s="557"/>
      <c r="V77" s="557"/>
      <c r="W77" s="557"/>
      <c r="X77" s="557"/>
      <c r="Y77" s="557"/>
      <c r="Z77" s="558"/>
      <c r="AB77" s="1"/>
      <c r="AC77" s="1"/>
      <c r="AD77" s="1"/>
      <c r="AE77" s="1"/>
      <c r="AF77" s="1"/>
      <c r="AG77" s="41"/>
    </row>
    <row r="78" spans="1:34" s="69" customFormat="1" ht="14.25" customHeight="1" x14ac:dyDescent="0.3">
      <c r="A78" s="658"/>
      <c r="B78" s="658"/>
      <c r="C78" s="659"/>
      <c r="D78" s="665"/>
      <c r="E78" s="666"/>
      <c r="F78" s="667"/>
      <c r="G78" s="559" t="s">
        <v>48</v>
      </c>
      <c r="H78" s="559"/>
      <c r="I78" s="559"/>
      <c r="J78" s="559"/>
      <c r="K78" s="559"/>
      <c r="L78" s="559"/>
      <c r="M78" s="559"/>
      <c r="N78" s="559"/>
      <c r="O78" s="559"/>
      <c r="P78" s="559"/>
      <c r="Q78" s="559"/>
      <c r="R78" s="244" t="s">
        <v>89</v>
      </c>
      <c r="S78" s="560" t="s">
        <v>96</v>
      </c>
      <c r="T78" s="560"/>
      <c r="U78" s="552" t="s">
        <v>18</v>
      </c>
      <c r="V78" s="552"/>
      <c r="W78" s="553" t="s">
        <v>104</v>
      </c>
      <c r="X78" s="553"/>
      <c r="Y78" s="553"/>
      <c r="Z78" s="554"/>
      <c r="AB78" s="1"/>
      <c r="AC78" s="1"/>
      <c r="AD78" s="1"/>
      <c r="AE78" s="1"/>
      <c r="AF78" s="1"/>
      <c r="AG78" s="41"/>
    </row>
    <row r="79" spans="1:34" s="69" customFormat="1" ht="14.25" customHeight="1" thickBot="1" x14ac:dyDescent="0.35">
      <c r="A79" s="658"/>
      <c r="B79" s="658"/>
      <c r="C79" s="659"/>
      <c r="D79" s="665"/>
      <c r="E79" s="666"/>
      <c r="F79" s="667"/>
      <c r="G79" s="555" t="s">
        <v>160</v>
      </c>
      <c r="H79" s="556"/>
      <c r="I79" s="556"/>
      <c r="J79" s="556"/>
      <c r="K79" s="556"/>
      <c r="L79" s="556"/>
      <c r="M79" s="556"/>
      <c r="N79" s="556"/>
      <c r="O79" s="556"/>
      <c r="P79" s="556"/>
      <c r="Q79" s="556"/>
      <c r="R79" s="557"/>
      <c r="S79" s="557"/>
      <c r="T79" s="557"/>
      <c r="U79" s="557"/>
      <c r="V79" s="557"/>
      <c r="W79" s="557"/>
      <c r="X79" s="557"/>
      <c r="Y79" s="557"/>
      <c r="Z79" s="558"/>
      <c r="AB79" s="1"/>
      <c r="AC79" s="1"/>
      <c r="AD79" s="1"/>
      <c r="AE79" s="1"/>
      <c r="AF79" s="1"/>
      <c r="AG79" s="41"/>
    </row>
    <row r="80" spans="1:34" s="69" customFormat="1" ht="14.25" customHeight="1" x14ac:dyDescent="0.3">
      <c r="A80" s="658"/>
      <c r="B80" s="658"/>
      <c r="C80" s="659"/>
      <c r="D80" s="665"/>
      <c r="E80" s="666"/>
      <c r="F80" s="667"/>
      <c r="G80" s="559" t="s">
        <v>146</v>
      </c>
      <c r="H80" s="559"/>
      <c r="I80" s="559"/>
      <c r="J80" s="559"/>
      <c r="K80" s="559"/>
      <c r="L80" s="559"/>
      <c r="M80" s="559"/>
      <c r="N80" s="559"/>
      <c r="O80" s="559"/>
      <c r="P80" s="559"/>
      <c r="Q80" s="559"/>
      <c r="R80" s="244" t="s">
        <v>90</v>
      </c>
      <c r="S80" s="552" t="s">
        <v>145</v>
      </c>
      <c r="T80" s="552"/>
      <c r="U80" s="569"/>
      <c r="V80" s="569"/>
      <c r="W80" s="570"/>
      <c r="X80" s="570"/>
      <c r="Y80" s="570"/>
      <c r="Z80" s="571"/>
      <c r="AB80" s="1"/>
      <c r="AC80" s="1"/>
      <c r="AD80" s="1"/>
      <c r="AE80" s="1"/>
      <c r="AF80" s="1"/>
      <c r="AG80" s="41"/>
    </row>
    <row r="81" spans="1:33" s="69" customFormat="1" ht="14.25" customHeight="1" thickBot="1" x14ac:dyDescent="0.35">
      <c r="A81" s="658"/>
      <c r="B81" s="658"/>
      <c r="C81" s="659"/>
      <c r="D81" s="665"/>
      <c r="E81" s="666"/>
      <c r="F81" s="667"/>
      <c r="G81" s="555" t="s">
        <v>810</v>
      </c>
      <c r="H81" s="556"/>
      <c r="I81" s="556"/>
      <c r="J81" s="556"/>
      <c r="K81" s="556"/>
      <c r="L81" s="556"/>
      <c r="M81" s="556"/>
      <c r="N81" s="556"/>
      <c r="O81" s="556"/>
      <c r="P81" s="556"/>
      <c r="Q81" s="556"/>
      <c r="R81" s="557"/>
      <c r="S81" s="557"/>
      <c r="T81" s="557"/>
      <c r="U81" s="557"/>
      <c r="V81" s="557"/>
      <c r="W81" s="557"/>
      <c r="X81" s="557"/>
      <c r="Y81" s="557"/>
      <c r="Z81" s="558"/>
      <c r="AB81" s="1"/>
      <c r="AC81" s="1"/>
      <c r="AD81" s="1"/>
      <c r="AE81" s="1"/>
      <c r="AF81" s="1"/>
      <c r="AG81" s="41"/>
    </row>
    <row r="82" spans="1:33" s="69" customFormat="1" ht="14.25" customHeight="1" x14ac:dyDescent="0.3">
      <c r="A82" s="658"/>
      <c r="B82" s="658"/>
      <c r="C82" s="659"/>
      <c r="D82" s="665"/>
      <c r="E82" s="666"/>
      <c r="F82" s="667"/>
      <c r="G82" s="559" t="s">
        <v>110</v>
      </c>
      <c r="H82" s="559"/>
      <c r="I82" s="559"/>
      <c r="J82" s="559"/>
      <c r="K82" s="559"/>
      <c r="L82" s="559"/>
      <c r="M82" s="559"/>
      <c r="N82" s="559"/>
      <c r="O82" s="559"/>
      <c r="P82" s="559"/>
      <c r="Q82" s="559"/>
      <c r="R82" s="244" t="s">
        <v>90</v>
      </c>
      <c r="S82" s="552" t="s">
        <v>145</v>
      </c>
      <c r="T82" s="552"/>
      <c r="U82" s="646" t="s">
        <v>659</v>
      </c>
      <c r="V82" s="646"/>
      <c r="W82" s="647" t="s">
        <v>104</v>
      </c>
      <c r="X82" s="647"/>
      <c r="Y82" s="647"/>
      <c r="Z82" s="648"/>
      <c r="AB82" s="1"/>
      <c r="AC82" s="1"/>
      <c r="AD82" s="1"/>
      <c r="AE82" s="1"/>
      <c r="AF82" s="1"/>
      <c r="AG82" s="41"/>
    </row>
    <row r="83" spans="1:33" s="69" customFormat="1" ht="14.25" customHeight="1" thickBot="1" x14ac:dyDescent="0.35">
      <c r="A83" s="660"/>
      <c r="B83" s="660"/>
      <c r="C83" s="661"/>
      <c r="D83" s="668"/>
      <c r="E83" s="669"/>
      <c r="F83" s="670"/>
      <c r="G83" s="561" t="s">
        <v>660</v>
      </c>
      <c r="H83" s="562"/>
      <c r="I83" s="562"/>
      <c r="J83" s="562"/>
      <c r="K83" s="562"/>
      <c r="L83" s="562"/>
      <c r="M83" s="562"/>
      <c r="N83" s="562"/>
      <c r="O83" s="562"/>
      <c r="P83" s="562"/>
      <c r="Q83" s="562"/>
      <c r="R83" s="563"/>
      <c r="S83" s="563"/>
      <c r="T83" s="563"/>
      <c r="U83" s="563"/>
      <c r="V83" s="563"/>
      <c r="W83" s="563"/>
      <c r="X83" s="563"/>
      <c r="Y83" s="563"/>
      <c r="Z83" s="564"/>
      <c r="AB83" s="1"/>
      <c r="AC83" s="1"/>
      <c r="AD83" s="1"/>
      <c r="AE83" s="1"/>
      <c r="AF83" s="1"/>
      <c r="AG83" s="41"/>
    </row>
    <row r="84" spans="1:33" ht="14.25" customHeight="1" thickTop="1" x14ac:dyDescent="0.2">
      <c r="A84" s="653" t="s">
        <v>52</v>
      </c>
      <c r="B84" s="619"/>
      <c r="C84" s="619"/>
      <c r="D84" s="619" t="s">
        <v>803</v>
      </c>
      <c r="E84" s="619"/>
      <c r="F84" s="619"/>
      <c r="G84" s="655" t="s">
        <v>53</v>
      </c>
      <c r="H84" s="655"/>
      <c r="I84" s="655"/>
      <c r="J84" s="655"/>
      <c r="K84" s="655"/>
      <c r="L84" s="655"/>
      <c r="M84" s="655"/>
      <c r="N84" s="655"/>
      <c r="O84" s="655"/>
      <c r="P84" s="655"/>
      <c r="Q84" s="655"/>
      <c r="R84" s="241" t="s">
        <v>89</v>
      </c>
      <c r="S84" s="573" t="s">
        <v>96</v>
      </c>
      <c r="T84" s="573"/>
      <c r="U84" s="574" t="s">
        <v>666</v>
      </c>
      <c r="V84" s="574"/>
      <c r="W84" s="575" t="s">
        <v>104</v>
      </c>
      <c r="X84" s="575"/>
      <c r="Y84" s="575"/>
      <c r="Z84" s="576"/>
      <c r="AB84" s="623" t="str">
        <f>G84</f>
        <v>Stormwater management / control / prevention</v>
      </c>
      <c r="AC84" s="624"/>
      <c r="AD84" s="624"/>
      <c r="AE84" s="624"/>
      <c r="AF84" s="625"/>
      <c r="AG84" s="249">
        <v>1</v>
      </c>
    </row>
    <row r="85" spans="1:33" ht="14.25" customHeight="1" thickBot="1" x14ac:dyDescent="0.25">
      <c r="A85" s="654"/>
      <c r="B85" s="620"/>
      <c r="C85" s="620"/>
      <c r="D85" s="620"/>
      <c r="E85" s="620"/>
      <c r="F85" s="620"/>
      <c r="G85" s="555" t="s">
        <v>174</v>
      </c>
      <c r="H85" s="556"/>
      <c r="I85" s="556"/>
      <c r="J85" s="556"/>
      <c r="K85" s="556"/>
      <c r="L85" s="556"/>
      <c r="M85" s="556"/>
      <c r="N85" s="556"/>
      <c r="O85" s="556"/>
      <c r="P85" s="556"/>
      <c r="Q85" s="556"/>
      <c r="R85" s="556"/>
      <c r="S85" s="556"/>
      <c r="T85" s="556"/>
      <c r="U85" s="556"/>
      <c r="V85" s="556"/>
      <c r="W85" s="556"/>
      <c r="X85" s="556"/>
      <c r="Y85" s="556"/>
      <c r="Z85" s="566"/>
      <c r="AB85" s="649" t="str">
        <f>G86</f>
        <v>Contrib. to restore / enhance / create habitats/wetlands or mitigation bank</v>
      </c>
      <c r="AC85" s="650"/>
      <c r="AD85" s="650"/>
      <c r="AE85" s="650"/>
      <c r="AF85" s="651"/>
      <c r="AG85" s="252">
        <v>2</v>
      </c>
    </row>
    <row r="86" spans="1:33" ht="14.25" customHeight="1" x14ac:dyDescent="0.2">
      <c r="A86" s="654"/>
      <c r="B86" s="620"/>
      <c r="C86" s="620"/>
      <c r="D86" s="620"/>
      <c r="E86" s="620"/>
      <c r="F86" s="620"/>
      <c r="G86" s="652" t="s">
        <v>148</v>
      </c>
      <c r="H86" s="652"/>
      <c r="I86" s="652"/>
      <c r="J86" s="652"/>
      <c r="K86" s="652"/>
      <c r="L86" s="652"/>
      <c r="M86" s="652"/>
      <c r="N86" s="652"/>
      <c r="O86" s="652"/>
      <c r="P86" s="652"/>
      <c r="Q86" s="652"/>
      <c r="R86" s="242" t="s">
        <v>90</v>
      </c>
      <c r="S86" s="552" t="s">
        <v>145</v>
      </c>
      <c r="T86" s="552"/>
      <c r="U86" s="646" t="s">
        <v>666</v>
      </c>
      <c r="V86" s="646"/>
      <c r="W86" s="647" t="s">
        <v>104</v>
      </c>
      <c r="X86" s="647"/>
      <c r="Y86" s="647"/>
      <c r="Z86" s="648"/>
      <c r="AB86" s="579" t="str">
        <f>G88</f>
        <v>Vegetation management in ROWs</v>
      </c>
      <c r="AC86" s="565"/>
      <c r="AD86" s="565"/>
      <c r="AE86" s="565"/>
      <c r="AF86" s="580"/>
      <c r="AG86" s="250">
        <v>2</v>
      </c>
    </row>
    <row r="87" spans="1:33" ht="14.25" customHeight="1" thickBot="1" x14ac:dyDescent="0.25">
      <c r="A87" s="654"/>
      <c r="B87" s="620"/>
      <c r="C87" s="620"/>
      <c r="D87" s="620"/>
      <c r="E87" s="620"/>
      <c r="F87" s="620"/>
      <c r="G87" s="555" t="s">
        <v>175</v>
      </c>
      <c r="H87" s="556"/>
      <c r="I87" s="556"/>
      <c r="J87" s="556"/>
      <c r="K87" s="556"/>
      <c r="L87" s="556"/>
      <c r="M87" s="556"/>
      <c r="N87" s="556"/>
      <c r="O87" s="556"/>
      <c r="P87" s="556"/>
      <c r="Q87" s="556"/>
      <c r="R87" s="557"/>
      <c r="S87" s="557"/>
      <c r="T87" s="557"/>
      <c r="U87" s="557"/>
      <c r="V87" s="557"/>
      <c r="W87" s="557"/>
      <c r="X87" s="557"/>
      <c r="Y87" s="557"/>
      <c r="Z87" s="558"/>
      <c r="AB87" s="579" t="str">
        <f>G90</f>
        <v>Vehicle related wildlife mortality reduction</v>
      </c>
      <c r="AC87" s="565"/>
      <c r="AD87" s="565"/>
      <c r="AE87" s="565"/>
      <c r="AF87" s="580"/>
      <c r="AG87" s="250">
        <v>2</v>
      </c>
    </row>
    <row r="88" spans="1:33" ht="14.25" customHeight="1" x14ac:dyDescent="0.2">
      <c r="A88" s="654"/>
      <c r="B88" s="620"/>
      <c r="C88" s="620"/>
      <c r="D88" s="620"/>
      <c r="E88" s="620"/>
      <c r="F88" s="620"/>
      <c r="G88" s="567" t="s">
        <v>92</v>
      </c>
      <c r="H88" s="567"/>
      <c r="I88" s="567"/>
      <c r="J88" s="567"/>
      <c r="K88" s="567"/>
      <c r="L88" s="567"/>
      <c r="M88" s="567"/>
      <c r="N88" s="567"/>
      <c r="O88" s="567"/>
      <c r="P88" s="567"/>
      <c r="Q88" s="567"/>
      <c r="R88" s="242" t="s">
        <v>90</v>
      </c>
      <c r="S88" s="560" t="s">
        <v>96</v>
      </c>
      <c r="T88" s="560"/>
      <c r="U88" s="552" t="s">
        <v>666</v>
      </c>
      <c r="V88" s="552"/>
      <c r="W88" s="553" t="s">
        <v>104</v>
      </c>
      <c r="X88" s="553"/>
      <c r="Y88" s="553"/>
      <c r="Z88" s="554"/>
      <c r="AB88" s="643"/>
      <c r="AC88" s="644"/>
      <c r="AD88" s="644"/>
      <c r="AE88" s="644"/>
      <c r="AF88" s="645"/>
      <c r="AG88" s="312"/>
    </row>
    <row r="89" spans="1:33" ht="14.25" customHeight="1" thickBot="1" x14ac:dyDescent="0.25">
      <c r="A89" s="654"/>
      <c r="B89" s="620"/>
      <c r="C89" s="620"/>
      <c r="D89" s="620"/>
      <c r="E89" s="620"/>
      <c r="F89" s="620"/>
      <c r="G89" s="555" t="s">
        <v>811</v>
      </c>
      <c r="H89" s="556"/>
      <c r="I89" s="556"/>
      <c r="J89" s="556"/>
      <c r="K89" s="556"/>
      <c r="L89" s="556"/>
      <c r="M89" s="556"/>
      <c r="N89" s="556"/>
      <c r="O89" s="556"/>
      <c r="P89" s="556"/>
      <c r="Q89" s="556"/>
      <c r="R89" s="557"/>
      <c r="S89" s="557"/>
      <c r="T89" s="557"/>
      <c r="U89" s="557"/>
      <c r="V89" s="557"/>
      <c r="W89" s="557"/>
      <c r="X89" s="557"/>
      <c r="Y89" s="557"/>
      <c r="Z89" s="558"/>
      <c r="AB89" s="211"/>
      <c r="AC89" s="211"/>
      <c r="AD89" s="211"/>
      <c r="AE89" s="211"/>
      <c r="AF89" s="211"/>
    </row>
    <row r="90" spans="1:33" ht="14.25" customHeight="1" x14ac:dyDescent="0.2">
      <c r="A90" s="654"/>
      <c r="B90" s="620"/>
      <c r="C90" s="620"/>
      <c r="D90" s="620"/>
      <c r="E90" s="620"/>
      <c r="F90" s="620"/>
      <c r="G90" s="567" t="s">
        <v>126</v>
      </c>
      <c r="H90" s="567"/>
      <c r="I90" s="567"/>
      <c r="J90" s="567"/>
      <c r="K90" s="567"/>
      <c r="L90" s="567"/>
      <c r="M90" s="567"/>
      <c r="N90" s="567"/>
      <c r="O90" s="567"/>
      <c r="P90" s="567"/>
      <c r="Q90" s="567"/>
      <c r="R90" s="242" t="s">
        <v>90</v>
      </c>
      <c r="S90" s="552" t="s">
        <v>145</v>
      </c>
      <c r="T90" s="552"/>
      <c r="U90" s="569"/>
      <c r="V90" s="569"/>
      <c r="W90" s="570"/>
      <c r="X90" s="570"/>
      <c r="Y90" s="570"/>
      <c r="Z90" s="571"/>
      <c r="AB90" s="211"/>
      <c r="AC90" s="211"/>
      <c r="AD90" s="211"/>
      <c r="AE90" s="211"/>
      <c r="AF90" s="211"/>
    </row>
    <row r="91" spans="1:33" ht="14.25" customHeight="1" thickBot="1" x14ac:dyDescent="0.25">
      <c r="A91" s="654"/>
      <c r="B91" s="620"/>
      <c r="C91" s="620"/>
      <c r="D91" s="620"/>
      <c r="E91" s="620"/>
      <c r="F91" s="620"/>
      <c r="G91" s="555" t="s">
        <v>176</v>
      </c>
      <c r="H91" s="556"/>
      <c r="I91" s="556"/>
      <c r="J91" s="556"/>
      <c r="K91" s="556"/>
      <c r="L91" s="556"/>
      <c r="M91" s="556"/>
      <c r="N91" s="556"/>
      <c r="O91" s="556"/>
      <c r="P91" s="556"/>
      <c r="Q91" s="556"/>
      <c r="R91" s="557"/>
      <c r="S91" s="557"/>
      <c r="T91" s="557"/>
      <c r="U91" s="557"/>
      <c r="V91" s="557"/>
      <c r="W91" s="557"/>
      <c r="X91" s="557"/>
      <c r="Y91" s="557"/>
      <c r="Z91" s="558"/>
      <c r="AB91" s="211"/>
      <c r="AC91" s="211"/>
      <c r="AD91" s="211"/>
      <c r="AE91" s="211"/>
      <c r="AF91" s="211"/>
    </row>
    <row r="92" spans="1:33" s="69" customFormat="1" ht="14.25" customHeight="1" thickTop="1" x14ac:dyDescent="0.3">
      <c r="A92" s="679" t="s">
        <v>748</v>
      </c>
      <c r="B92" s="572"/>
      <c r="C92" s="572"/>
      <c r="D92" s="572" t="s">
        <v>749</v>
      </c>
      <c r="E92" s="572"/>
      <c r="F92" s="572"/>
      <c r="G92" s="622" t="s">
        <v>99</v>
      </c>
      <c r="H92" s="622"/>
      <c r="I92" s="622"/>
      <c r="J92" s="622"/>
      <c r="K92" s="622"/>
      <c r="L92" s="622"/>
      <c r="M92" s="622"/>
      <c r="N92" s="622"/>
      <c r="O92" s="622"/>
      <c r="P92" s="622"/>
      <c r="Q92" s="622"/>
      <c r="R92" s="243" t="s">
        <v>89</v>
      </c>
      <c r="S92" s="573" t="s">
        <v>96</v>
      </c>
      <c r="T92" s="573"/>
      <c r="U92" s="574" t="s">
        <v>584</v>
      </c>
      <c r="V92" s="574"/>
      <c r="W92" s="575" t="s">
        <v>104</v>
      </c>
      <c r="X92" s="575"/>
      <c r="Y92" s="575"/>
      <c r="Z92" s="576"/>
      <c r="AB92" s="623" t="str">
        <f>G92</f>
        <v>Off-road trails</v>
      </c>
      <c r="AC92" s="624"/>
      <c r="AD92" s="624"/>
      <c r="AE92" s="624"/>
      <c r="AF92" s="624"/>
      <c r="AG92" s="248">
        <v>1</v>
      </c>
    </row>
    <row r="93" spans="1:33" s="69" customFormat="1" ht="14.25" customHeight="1" thickBot="1" x14ac:dyDescent="0.35">
      <c r="A93" s="661"/>
      <c r="B93" s="680"/>
      <c r="C93" s="680"/>
      <c r="D93" s="680"/>
      <c r="E93" s="680"/>
      <c r="F93" s="680"/>
      <c r="G93" s="561" t="s">
        <v>152</v>
      </c>
      <c r="H93" s="562"/>
      <c r="I93" s="562"/>
      <c r="J93" s="562"/>
      <c r="K93" s="562"/>
      <c r="L93" s="562"/>
      <c r="M93" s="562"/>
      <c r="N93" s="562"/>
      <c r="O93" s="562"/>
      <c r="P93" s="562"/>
      <c r="Q93" s="562"/>
      <c r="R93" s="563"/>
      <c r="S93" s="563"/>
      <c r="T93" s="563"/>
      <c r="U93" s="563"/>
      <c r="V93" s="563"/>
      <c r="W93" s="563"/>
      <c r="X93" s="563"/>
      <c r="Y93" s="563"/>
      <c r="Z93" s="564"/>
      <c r="AG93" s="245"/>
    </row>
    <row r="94" spans="1:33" ht="15" customHeight="1" thickTop="1" x14ac:dyDescent="0.2">
      <c r="A94" s="597" t="s">
        <v>143</v>
      </c>
      <c r="B94" s="597"/>
      <c r="C94" s="599"/>
      <c r="D94" s="683" t="s">
        <v>750</v>
      </c>
      <c r="E94" s="684"/>
      <c r="F94" s="685"/>
      <c r="G94" s="692" t="s">
        <v>142</v>
      </c>
      <c r="H94" s="692"/>
      <c r="I94" s="692"/>
      <c r="J94" s="692"/>
      <c r="K94" s="692"/>
      <c r="L94" s="692"/>
      <c r="M94" s="692"/>
      <c r="N94" s="692"/>
      <c r="O94" s="692"/>
      <c r="P94" s="692"/>
      <c r="Q94" s="692"/>
      <c r="R94" s="189" t="s">
        <v>103</v>
      </c>
      <c r="S94" s="693" t="s">
        <v>145</v>
      </c>
      <c r="T94" s="693"/>
      <c r="U94" s="694"/>
      <c r="V94" s="694"/>
      <c r="W94" s="695"/>
      <c r="X94" s="695"/>
      <c r="Y94" s="695"/>
      <c r="Z94" s="696"/>
      <c r="AB94" s="623" t="str">
        <f>G94</f>
        <v>New bridge / roadway / tunnel construction</v>
      </c>
      <c r="AC94" s="624"/>
      <c r="AD94" s="624"/>
      <c r="AE94" s="624"/>
      <c r="AF94" s="625"/>
      <c r="AG94" s="249">
        <v>3</v>
      </c>
    </row>
    <row r="95" spans="1:33" ht="15" customHeight="1" thickBot="1" x14ac:dyDescent="0.25">
      <c r="A95" s="399"/>
      <c r="B95" s="399"/>
      <c r="C95" s="601"/>
      <c r="D95" s="686"/>
      <c r="E95" s="687"/>
      <c r="F95" s="688"/>
      <c r="G95" s="697" t="s">
        <v>189</v>
      </c>
      <c r="H95" s="698"/>
      <c r="I95" s="698"/>
      <c r="J95" s="698"/>
      <c r="K95" s="698"/>
      <c r="L95" s="698"/>
      <c r="M95" s="698"/>
      <c r="N95" s="698"/>
      <c r="O95" s="698"/>
      <c r="P95" s="698"/>
      <c r="Q95" s="698"/>
      <c r="R95" s="698"/>
      <c r="S95" s="698"/>
      <c r="T95" s="698"/>
      <c r="U95" s="698"/>
      <c r="V95" s="698"/>
      <c r="W95" s="698"/>
      <c r="X95" s="698"/>
      <c r="Y95" s="698"/>
      <c r="Z95" s="699"/>
      <c r="AB95" s="579" t="str">
        <f>G96</f>
        <v>Roadway expansion</v>
      </c>
      <c r="AC95" s="565"/>
      <c r="AD95" s="565"/>
      <c r="AE95" s="565"/>
      <c r="AF95" s="580"/>
      <c r="AG95" s="313">
        <v>3</v>
      </c>
    </row>
    <row r="96" spans="1:33" ht="15" customHeight="1" x14ac:dyDescent="0.2">
      <c r="A96" s="399"/>
      <c r="B96" s="399"/>
      <c r="C96" s="601"/>
      <c r="D96" s="686"/>
      <c r="E96" s="687"/>
      <c r="F96" s="688"/>
      <c r="G96" s="700" t="s">
        <v>127</v>
      </c>
      <c r="H96" s="700"/>
      <c r="I96" s="700"/>
      <c r="J96" s="700"/>
      <c r="K96" s="700"/>
      <c r="L96" s="700"/>
      <c r="M96" s="700"/>
      <c r="N96" s="700"/>
      <c r="O96" s="700"/>
      <c r="P96" s="700"/>
      <c r="Q96" s="700"/>
      <c r="R96" s="314" t="s">
        <v>103</v>
      </c>
      <c r="S96" s="701" t="s">
        <v>145</v>
      </c>
      <c r="T96" s="701"/>
      <c r="U96" s="702"/>
      <c r="V96" s="702"/>
      <c r="W96" s="703" t="s">
        <v>751</v>
      </c>
      <c r="X96" s="703"/>
      <c r="Y96" s="703"/>
      <c r="Z96" s="704"/>
    </row>
    <row r="97" spans="1:34" ht="16.5" thickBot="1" x14ac:dyDescent="0.25">
      <c r="A97" s="681"/>
      <c r="B97" s="681"/>
      <c r="C97" s="682"/>
      <c r="D97" s="689"/>
      <c r="E97" s="690"/>
      <c r="F97" s="691"/>
      <c r="G97" s="705" t="s">
        <v>178</v>
      </c>
      <c r="H97" s="563"/>
      <c r="I97" s="563"/>
      <c r="J97" s="563"/>
      <c r="K97" s="563"/>
      <c r="L97" s="563"/>
      <c r="M97" s="563"/>
      <c r="N97" s="563"/>
      <c r="O97" s="563"/>
      <c r="P97" s="563"/>
      <c r="Q97" s="563"/>
      <c r="R97" s="563"/>
      <c r="S97" s="563"/>
      <c r="T97" s="563"/>
      <c r="U97" s="563"/>
      <c r="V97" s="563"/>
      <c r="W97" s="563"/>
      <c r="X97" s="563"/>
      <c r="Y97" s="563"/>
      <c r="Z97" s="564"/>
    </row>
    <row r="98" spans="1:34" ht="15" customHeight="1" thickTop="1" x14ac:dyDescent="0.2">
      <c r="A98" s="684" t="s">
        <v>752</v>
      </c>
      <c r="B98" s="684"/>
      <c r="C98" s="685"/>
      <c r="D98" s="673" t="s">
        <v>56</v>
      </c>
      <c r="E98" s="673"/>
      <c r="F98" s="673"/>
      <c r="G98" s="567" t="s">
        <v>122</v>
      </c>
      <c r="H98" s="567"/>
      <c r="I98" s="567"/>
      <c r="J98" s="567"/>
      <c r="K98" s="567"/>
      <c r="L98" s="567"/>
      <c r="M98" s="567"/>
      <c r="N98" s="567"/>
      <c r="O98" s="567"/>
      <c r="P98" s="567"/>
      <c r="Q98" s="567"/>
      <c r="R98" s="242" t="s">
        <v>89</v>
      </c>
      <c r="S98" s="592" t="s">
        <v>96</v>
      </c>
      <c r="T98" s="592"/>
      <c r="U98" s="552">
        <v>5307</v>
      </c>
      <c r="V98" s="552"/>
      <c r="W98" s="553" t="s">
        <v>104</v>
      </c>
      <c r="X98" s="553"/>
      <c r="Y98" s="553"/>
      <c r="Z98" s="554"/>
      <c r="AB98" s="626" t="str">
        <f>G98</f>
        <v>Transit planning and administrative oversight</v>
      </c>
      <c r="AC98" s="605"/>
      <c r="AD98" s="605"/>
      <c r="AE98" s="605"/>
      <c r="AF98" s="605"/>
      <c r="AG98" s="246">
        <v>1</v>
      </c>
    </row>
    <row r="99" spans="1:34" ht="15" customHeight="1" thickBot="1" x14ac:dyDescent="0.25">
      <c r="A99" s="687"/>
      <c r="B99" s="687"/>
      <c r="C99" s="688"/>
      <c r="D99" s="674"/>
      <c r="E99" s="674"/>
      <c r="F99" s="674"/>
      <c r="G99" s="555" t="s">
        <v>169</v>
      </c>
      <c r="H99" s="556"/>
      <c r="I99" s="556"/>
      <c r="J99" s="556"/>
      <c r="K99" s="556"/>
      <c r="L99" s="556"/>
      <c r="M99" s="556"/>
      <c r="N99" s="556"/>
      <c r="O99" s="556"/>
      <c r="P99" s="556"/>
      <c r="Q99" s="556"/>
      <c r="R99" s="556"/>
      <c r="S99" s="556"/>
      <c r="T99" s="556"/>
      <c r="U99" s="556"/>
      <c r="V99" s="556"/>
      <c r="W99" s="556"/>
      <c r="X99" s="556"/>
      <c r="Y99" s="556"/>
      <c r="Z99" s="566"/>
      <c r="AB99" s="579" t="str">
        <f>G100</f>
        <v>Transportation planning (general)</v>
      </c>
      <c r="AC99" s="565"/>
      <c r="AD99" s="565"/>
      <c r="AE99" s="565"/>
      <c r="AF99" s="565"/>
      <c r="AG99" s="247">
        <v>1</v>
      </c>
    </row>
    <row r="100" spans="1:34" ht="15" customHeight="1" x14ac:dyDescent="0.2">
      <c r="A100" s="687"/>
      <c r="B100" s="687"/>
      <c r="C100" s="688"/>
      <c r="D100" s="673" t="s">
        <v>586</v>
      </c>
      <c r="E100" s="673"/>
      <c r="F100" s="673"/>
      <c r="G100" s="567" t="s">
        <v>753</v>
      </c>
      <c r="H100" s="567"/>
      <c r="I100" s="567"/>
      <c r="J100" s="567"/>
      <c r="K100" s="567"/>
      <c r="L100" s="567"/>
      <c r="M100" s="567"/>
      <c r="N100" s="567"/>
      <c r="O100" s="567"/>
      <c r="P100" s="567"/>
      <c r="Q100" s="567"/>
      <c r="R100" s="242" t="s">
        <v>89</v>
      </c>
      <c r="S100" s="592" t="s">
        <v>96</v>
      </c>
      <c r="T100" s="592"/>
      <c r="U100" s="675" t="s">
        <v>664</v>
      </c>
      <c r="V100" s="675"/>
      <c r="W100" s="570"/>
      <c r="X100" s="570"/>
      <c r="Y100" s="570"/>
      <c r="Z100" s="571"/>
      <c r="AB100" s="579" t="str">
        <f>G102</f>
        <v>Development of regional environmental protection plans</v>
      </c>
      <c r="AC100" s="565"/>
      <c r="AD100" s="565"/>
      <c r="AE100" s="565"/>
      <c r="AF100" s="565"/>
      <c r="AG100" s="247">
        <v>1</v>
      </c>
    </row>
    <row r="101" spans="1:34" ht="15" customHeight="1" thickBot="1" x14ac:dyDescent="0.25">
      <c r="A101" s="687"/>
      <c r="B101" s="687"/>
      <c r="C101" s="688"/>
      <c r="D101" s="674"/>
      <c r="E101" s="674"/>
      <c r="F101" s="674"/>
      <c r="G101" s="555" t="s">
        <v>170</v>
      </c>
      <c r="H101" s="556"/>
      <c r="I101" s="556"/>
      <c r="J101" s="556"/>
      <c r="K101" s="556"/>
      <c r="L101" s="556"/>
      <c r="M101" s="556"/>
      <c r="N101" s="556"/>
      <c r="O101" s="556"/>
      <c r="P101" s="556"/>
      <c r="Q101" s="556"/>
      <c r="R101" s="557"/>
      <c r="S101" s="557"/>
      <c r="T101" s="557"/>
      <c r="U101" s="557"/>
      <c r="V101" s="557"/>
      <c r="W101" s="557"/>
      <c r="X101" s="557"/>
      <c r="Y101" s="557"/>
      <c r="Z101" s="558"/>
      <c r="AB101" s="579" t="str">
        <f>G104</f>
        <v>Data collection / software / equip. or devel./implement of PbP system</v>
      </c>
      <c r="AC101" s="565"/>
      <c r="AD101" s="565"/>
      <c r="AE101" s="565"/>
      <c r="AF101" s="565"/>
      <c r="AG101" s="247">
        <v>3</v>
      </c>
    </row>
    <row r="102" spans="1:34" ht="22.9" customHeight="1" x14ac:dyDescent="0.2">
      <c r="A102" s="687"/>
      <c r="B102" s="687"/>
      <c r="C102" s="688"/>
      <c r="D102" s="673" t="s">
        <v>803</v>
      </c>
      <c r="E102" s="673"/>
      <c r="F102" s="673"/>
      <c r="G102" s="567" t="s">
        <v>123</v>
      </c>
      <c r="H102" s="567"/>
      <c r="I102" s="567"/>
      <c r="J102" s="567"/>
      <c r="K102" s="567"/>
      <c r="L102" s="567"/>
      <c r="M102" s="567"/>
      <c r="N102" s="567"/>
      <c r="O102" s="567"/>
      <c r="P102" s="567"/>
      <c r="Q102" s="567"/>
      <c r="R102" s="242" t="s">
        <v>89</v>
      </c>
      <c r="S102" s="592" t="s">
        <v>96</v>
      </c>
      <c r="T102" s="592"/>
      <c r="U102" s="675" t="s">
        <v>665</v>
      </c>
      <c r="V102" s="675"/>
      <c r="W102" s="570"/>
      <c r="X102" s="570"/>
      <c r="Y102" s="570"/>
      <c r="Z102" s="571"/>
      <c r="AB102" s="579" t="str">
        <f>G106</f>
        <v>Safety data collection / analysis and improvement of data</v>
      </c>
      <c r="AC102" s="565"/>
      <c r="AD102" s="565"/>
      <c r="AE102" s="565"/>
      <c r="AF102" s="565"/>
      <c r="AG102" s="247">
        <v>3</v>
      </c>
    </row>
    <row r="103" spans="1:34" ht="30.75" customHeight="1" thickBot="1" x14ac:dyDescent="0.25">
      <c r="A103" s="687"/>
      <c r="B103" s="687"/>
      <c r="C103" s="688"/>
      <c r="D103" s="674"/>
      <c r="E103" s="674"/>
      <c r="F103" s="674"/>
      <c r="G103" s="676" t="s">
        <v>812</v>
      </c>
      <c r="H103" s="677"/>
      <c r="I103" s="677"/>
      <c r="J103" s="677"/>
      <c r="K103" s="677"/>
      <c r="L103" s="677"/>
      <c r="M103" s="677"/>
      <c r="N103" s="677"/>
      <c r="O103" s="677"/>
      <c r="P103" s="677"/>
      <c r="Q103" s="677"/>
      <c r="R103" s="677"/>
      <c r="S103" s="677"/>
      <c r="T103" s="677"/>
      <c r="U103" s="677"/>
      <c r="V103" s="677"/>
      <c r="W103" s="677"/>
      <c r="X103" s="677"/>
      <c r="Y103" s="677"/>
      <c r="Z103" s="678"/>
      <c r="AB103" s="579" t="str">
        <f>G108</f>
        <v>Transportation safety planning or road safety audits</v>
      </c>
      <c r="AC103" s="565"/>
      <c r="AD103" s="565"/>
      <c r="AE103" s="565"/>
      <c r="AF103" s="565"/>
      <c r="AG103" s="247">
        <v>2</v>
      </c>
    </row>
    <row r="104" spans="1:34" ht="15" customHeight="1" x14ac:dyDescent="0.2">
      <c r="A104" s="687"/>
      <c r="B104" s="687"/>
      <c r="C104" s="688"/>
      <c r="D104" s="673" t="s">
        <v>58</v>
      </c>
      <c r="E104" s="673"/>
      <c r="F104" s="673"/>
      <c r="G104" s="567" t="s">
        <v>147</v>
      </c>
      <c r="H104" s="567"/>
      <c r="I104" s="567"/>
      <c r="J104" s="567"/>
      <c r="K104" s="567"/>
      <c r="L104" s="567"/>
      <c r="M104" s="567"/>
      <c r="N104" s="567"/>
      <c r="O104" s="567"/>
      <c r="P104" s="567"/>
      <c r="Q104" s="567"/>
      <c r="R104" s="242" t="s">
        <v>103</v>
      </c>
      <c r="S104" s="568" t="s">
        <v>145</v>
      </c>
      <c r="T104" s="568"/>
      <c r="U104" s="569"/>
      <c r="V104" s="569"/>
      <c r="W104" s="570"/>
      <c r="X104" s="570"/>
      <c r="Y104" s="570"/>
      <c r="Z104" s="571"/>
      <c r="AB104" s="565" t="str">
        <f>G110</f>
        <v>Land Use / Corridor Plan</v>
      </c>
      <c r="AC104" s="565"/>
      <c r="AD104" s="565"/>
      <c r="AE104" s="565"/>
      <c r="AG104" s="247">
        <v>2</v>
      </c>
    </row>
    <row r="105" spans="1:34" ht="15" customHeight="1" thickBot="1" x14ac:dyDescent="0.25">
      <c r="A105" s="687"/>
      <c r="B105" s="687"/>
      <c r="C105" s="688"/>
      <c r="D105" s="620"/>
      <c r="E105" s="620"/>
      <c r="F105" s="620"/>
      <c r="G105" s="555" t="s">
        <v>171</v>
      </c>
      <c r="H105" s="556"/>
      <c r="I105" s="556"/>
      <c r="J105" s="556"/>
      <c r="K105" s="556"/>
      <c r="L105" s="556"/>
      <c r="M105" s="556"/>
      <c r="N105" s="556"/>
      <c r="O105" s="556"/>
      <c r="P105" s="556"/>
      <c r="Q105" s="556"/>
      <c r="R105" s="556"/>
      <c r="S105" s="556"/>
      <c r="T105" s="556"/>
      <c r="U105" s="556"/>
      <c r="V105" s="556"/>
      <c r="W105" s="556"/>
      <c r="X105" s="556"/>
      <c r="Y105" s="556"/>
      <c r="Z105" s="566"/>
    </row>
    <row r="106" spans="1:34" ht="15" customHeight="1" x14ac:dyDescent="0.2">
      <c r="A106" s="687"/>
      <c r="B106" s="687"/>
      <c r="C106" s="688"/>
      <c r="D106" s="620"/>
      <c r="E106" s="620"/>
      <c r="F106" s="620"/>
      <c r="G106" s="708" t="s">
        <v>124</v>
      </c>
      <c r="H106" s="708"/>
      <c r="I106" s="708"/>
      <c r="J106" s="708"/>
      <c r="K106" s="708"/>
      <c r="L106" s="708"/>
      <c r="M106" s="708"/>
      <c r="N106" s="708"/>
      <c r="O106" s="708"/>
      <c r="P106" s="708"/>
      <c r="Q106" s="708"/>
      <c r="R106" s="315" t="s">
        <v>103</v>
      </c>
      <c r="S106" s="709" t="s">
        <v>145</v>
      </c>
      <c r="T106" s="709"/>
      <c r="U106" s="710"/>
      <c r="V106" s="710"/>
      <c r="W106" s="711"/>
      <c r="X106" s="711"/>
      <c r="Y106" s="711"/>
      <c r="Z106" s="712"/>
    </row>
    <row r="107" spans="1:34" ht="15" customHeight="1" thickBot="1" x14ac:dyDescent="0.25">
      <c r="A107" s="687"/>
      <c r="B107" s="687"/>
      <c r="C107" s="688"/>
      <c r="D107" s="620"/>
      <c r="E107" s="620"/>
      <c r="F107" s="706"/>
      <c r="G107" s="713" t="s">
        <v>172</v>
      </c>
      <c r="H107" s="556"/>
      <c r="I107" s="556"/>
      <c r="J107" s="556"/>
      <c r="K107" s="556"/>
      <c r="L107" s="556"/>
      <c r="M107" s="556"/>
      <c r="N107" s="556"/>
      <c r="O107" s="556"/>
      <c r="P107" s="556"/>
      <c r="Q107" s="556"/>
      <c r="R107" s="557"/>
      <c r="S107" s="557"/>
      <c r="T107" s="557"/>
      <c r="U107" s="557"/>
      <c r="V107" s="557"/>
      <c r="W107" s="557"/>
      <c r="X107" s="557"/>
      <c r="Y107" s="557"/>
      <c r="Z107" s="714"/>
    </row>
    <row r="108" spans="1:34" ht="15" customHeight="1" x14ac:dyDescent="0.2">
      <c r="A108" s="687"/>
      <c r="B108" s="687"/>
      <c r="C108" s="688"/>
      <c r="D108" s="620"/>
      <c r="E108" s="620"/>
      <c r="F108" s="620"/>
      <c r="G108" s="567" t="s">
        <v>125</v>
      </c>
      <c r="H108" s="567"/>
      <c r="I108" s="567"/>
      <c r="J108" s="567"/>
      <c r="K108" s="567"/>
      <c r="L108" s="567"/>
      <c r="M108" s="567"/>
      <c r="N108" s="567"/>
      <c r="O108" s="567"/>
      <c r="P108" s="567"/>
      <c r="Q108" s="567"/>
      <c r="R108" s="242" t="s">
        <v>90</v>
      </c>
      <c r="S108" s="568" t="s">
        <v>145</v>
      </c>
      <c r="T108" s="568"/>
      <c r="U108" s="569"/>
      <c r="V108" s="569"/>
      <c r="W108" s="570"/>
      <c r="X108" s="570"/>
      <c r="Y108" s="570"/>
      <c r="Z108" s="571"/>
    </row>
    <row r="109" spans="1:34" ht="15" customHeight="1" thickBot="1" x14ac:dyDescent="0.25">
      <c r="A109" s="687"/>
      <c r="B109" s="687"/>
      <c r="C109" s="688"/>
      <c r="D109" s="707"/>
      <c r="E109" s="707"/>
      <c r="F109" s="707"/>
      <c r="G109" s="715" t="s">
        <v>173</v>
      </c>
      <c r="H109" s="716"/>
      <c r="I109" s="716"/>
      <c r="J109" s="716"/>
      <c r="K109" s="716"/>
      <c r="L109" s="716"/>
      <c r="M109" s="716"/>
      <c r="N109" s="716"/>
      <c r="O109" s="716"/>
      <c r="P109" s="716"/>
      <c r="Q109" s="716"/>
      <c r="R109" s="716"/>
      <c r="S109" s="716"/>
      <c r="T109" s="716"/>
      <c r="U109" s="716"/>
      <c r="V109" s="716"/>
      <c r="W109" s="716"/>
      <c r="X109" s="716"/>
      <c r="Y109" s="716"/>
      <c r="Z109" s="717"/>
    </row>
    <row r="110" spans="1:34" ht="15" customHeight="1" x14ac:dyDescent="0.2">
      <c r="A110" s="687"/>
      <c r="B110" s="687"/>
      <c r="C110" s="688"/>
      <c r="D110" s="718" t="s">
        <v>57</v>
      </c>
      <c r="E110" s="719"/>
      <c r="F110" s="720"/>
      <c r="G110" s="721" t="s">
        <v>684</v>
      </c>
      <c r="H110" s="722"/>
      <c r="I110" s="722"/>
      <c r="J110" s="722"/>
      <c r="K110" s="722"/>
      <c r="L110" s="722"/>
      <c r="M110" s="722"/>
      <c r="N110" s="722"/>
      <c r="O110" s="722"/>
      <c r="P110" s="722"/>
      <c r="Q110" s="723"/>
      <c r="R110" s="317" t="s">
        <v>90</v>
      </c>
      <c r="S110" s="701" t="s">
        <v>145</v>
      </c>
      <c r="T110" s="701"/>
      <c r="U110" s="724"/>
      <c r="V110" s="725"/>
      <c r="W110" s="725"/>
      <c r="X110" s="725"/>
      <c r="Y110" s="725"/>
      <c r="Z110" s="725"/>
    </row>
    <row r="111" spans="1:34" ht="15" customHeight="1" thickBot="1" x14ac:dyDescent="0.25">
      <c r="A111" s="690"/>
      <c r="B111" s="690"/>
      <c r="C111" s="691"/>
      <c r="D111" s="689"/>
      <c r="E111" s="690"/>
      <c r="F111" s="691"/>
      <c r="G111" s="726" t="s">
        <v>685</v>
      </c>
      <c r="H111" s="727"/>
      <c r="I111" s="727"/>
      <c r="J111" s="727"/>
      <c r="K111" s="727"/>
      <c r="L111" s="727"/>
      <c r="M111" s="727"/>
      <c r="N111" s="727"/>
      <c r="O111" s="727"/>
      <c r="P111" s="727"/>
      <c r="Q111" s="727"/>
      <c r="R111" s="727"/>
      <c r="S111" s="727"/>
      <c r="T111" s="727"/>
      <c r="U111" s="727"/>
      <c r="V111" s="727"/>
      <c r="W111" s="727"/>
      <c r="X111" s="727"/>
      <c r="Y111" s="727"/>
      <c r="Z111" s="727"/>
    </row>
    <row r="112" spans="1:34" ht="13.9" customHeight="1" thickTop="1" x14ac:dyDescent="0.3">
      <c r="A112" s="728" t="s">
        <v>587</v>
      </c>
      <c r="B112" s="729"/>
      <c r="C112" s="730"/>
      <c r="D112" s="737" t="s">
        <v>57</v>
      </c>
      <c r="E112" s="729"/>
      <c r="F112" s="738"/>
      <c r="G112" s="743" t="s">
        <v>588</v>
      </c>
      <c r="H112" s="744"/>
      <c r="I112" s="744"/>
      <c r="J112" s="744"/>
      <c r="K112" s="744"/>
      <c r="L112" s="744"/>
      <c r="M112" s="744"/>
      <c r="N112" s="744"/>
      <c r="O112" s="744"/>
      <c r="P112" s="744"/>
      <c r="Q112" s="745"/>
      <c r="R112" s="241" t="s">
        <v>89</v>
      </c>
      <c r="S112" s="573" t="s">
        <v>96</v>
      </c>
      <c r="T112" s="573"/>
      <c r="U112" s="318" t="s">
        <v>589</v>
      </c>
      <c r="V112" s="318"/>
      <c r="W112" s="575" t="s">
        <v>129</v>
      </c>
      <c r="X112" s="575"/>
      <c r="Y112" s="575"/>
      <c r="Z112" s="576"/>
      <c r="AA112" s="69"/>
      <c r="AB112" s="605" t="str">
        <f>G112</f>
        <v>TOD Planning</v>
      </c>
      <c r="AC112" s="605"/>
      <c r="AD112" s="605"/>
      <c r="AE112" s="605"/>
      <c r="AF112" s="605"/>
      <c r="AG112" s="246">
        <v>1</v>
      </c>
      <c r="AH112" s="69"/>
    </row>
    <row r="113" spans="1:34" ht="13.9" customHeight="1" thickBot="1" x14ac:dyDescent="0.35">
      <c r="A113" s="731"/>
      <c r="B113" s="732"/>
      <c r="C113" s="733"/>
      <c r="D113" s="739"/>
      <c r="E113" s="732"/>
      <c r="F113" s="740"/>
      <c r="G113" s="671" t="s">
        <v>590</v>
      </c>
      <c r="H113" s="672"/>
      <c r="I113" s="672"/>
      <c r="J113" s="672"/>
      <c r="K113" s="672"/>
      <c r="L113" s="672"/>
      <c r="M113" s="672"/>
      <c r="N113" s="672"/>
      <c r="O113" s="672"/>
      <c r="P113" s="672"/>
      <c r="Q113" s="672"/>
      <c r="R113" s="672"/>
      <c r="S113" s="672"/>
      <c r="T113" s="746"/>
      <c r="U113" s="266"/>
      <c r="V113" s="266"/>
      <c r="W113" s="266"/>
      <c r="X113" s="266"/>
      <c r="Y113" s="266"/>
      <c r="Z113" s="267"/>
      <c r="AA113" s="69"/>
      <c r="AB113" s="565" t="str">
        <f>G114</f>
        <v>TOD - Supportive Policy</v>
      </c>
      <c r="AC113" s="565"/>
      <c r="AD113" s="565"/>
      <c r="AE113" s="565"/>
      <c r="AF113" s="565"/>
      <c r="AG113" s="247">
        <v>1</v>
      </c>
      <c r="AH113" s="69"/>
    </row>
    <row r="114" spans="1:34" ht="13.9" customHeight="1" thickTop="1" x14ac:dyDescent="0.3">
      <c r="A114" s="731"/>
      <c r="B114" s="732"/>
      <c r="C114" s="733"/>
      <c r="D114" s="739"/>
      <c r="E114" s="732"/>
      <c r="F114" s="740"/>
      <c r="G114" s="747" t="s">
        <v>754</v>
      </c>
      <c r="H114" s="748"/>
      <c r="I114" s="748"/>
      <c r="J114" s="748"/>
      <c r="K114" s="748"/>
      <c r="L114" s="748"/>
      <c r="M114" s="748"/>
      <c r="N114" s="748"/>
      <c r="O114" s="748"/>
      <c r="P114" s="748"/>
      <c r="Q114" s="319" t="s">
        <v>89</v>
      </c>
      <c r="R114" s="749" t="s">
        <v>96</v>
      </c>
      <c r="S114" s="750"/>
      <c r="T114" s="751" t="s">
        <v>589</v>
      </c>
      <c r="U114" s="752"/>
      <c r="V114" s="753" t="s">
        <v>129</v>
      </c>
      <c r="W114" s="753"/>
      <c r="X114" s="753"/>
      <c r="Y114" s="754"/>
      <c r="Z114" s="316"/>
      <c r="AA114" s="69"/>
      <c r="AB114" s="263" t="str">
        <f>G116</f>
        <v>TOD Implementation</v>
      </c>
      <c r="AC114" s="263"/>
      <c r="AD114" s="263"/>
      <c r="AE114" s="263"/>
      <c r="AF114" s="263"/>
      <c r="AG114" s="247">
        <v>1</v>
      </c>
      <c r="AH114" s="69"/>
    </row>
    <row r="115" spans="1:34" ht="13.9" customHeight="1" thickBot="1" x14ac:dyDescent="0.35">
      <c r="A115" s="731"/>
      <c r="B115" s="732"/>
      <c r="C115" s="733"/>
      <c r="D115" s="739"/>
      <c r="E115" s="732"/>
      <c r="F115" s="740"/>
      <c r="G115" s="671" t="s">
        <v>755</v>
      </c>
      <c r="H115" s="672"/>
      <c r="I115" s="672"/>
      <c r="J115" s="672"/>
      <c r="K115" s="672"/>
      <c r="L115" s="672"/>
      <c r="M115" s="672"/>
      <c r="N115" s="672"/>
      <c r="O115" s="672"/>
      <c r="P115" s="672"/>
      <c r="Q115" s="672"/>
      <c r="R115" s="672"/>
      <c r="S115" s="672"/>
      <c r="T115" s="672"/>
      <c r="U115" s="672"/>
      <c r="V115" s="672"/>
      <c r="W115" s="672"/>
      <c r="X115" s="672"/>
      <c r="Y115" s="672"/>
      <c r="Z115" s="316"/>
      <c r="AA115" s="69"/>
      <c r="AB115" s="263"/>
      <c r="AC115" s="263"/>
      <c r="AD115" s="263"/>
      <c r="AE115" s="263"/>
      <c r="AF115" s="263"/>
      <c r="AG115" s="247"/>
      <c r="AH115" s="69"/>
    </row>
    <row r="116" spans="1:34" ht="13.9" customHeight="1" x14ac:dyDescent="0.2">
      <c r="A116" s="731"/>
      <c r="B116" s="732"/>
      <c r="C116" s="733"/>
      <c r="D116" s="739"/>
      <c r="E116" s="732"/>
      <c r="F116" s="740"/>
      <c r="G116" s="755" t="s">
        <v>591</v>
      </c>
      <c r="H116" s="756"/>
      <c r="I116" s="756"/>
      <c r="J116" s="756"/>
      <c r="K116" s="756"/>
      <c r="L116" s="756"/>
      <c r="M116" s="756"/>
      <c r="N116" s="756"/>
      <c r="O116" s="756"/>
      <c r="P116" s="756"/>
      <c r="Q116" s="757"/>
      <c r="R116" s="242" t="s">
        <v>89</v>
      </c>
      <c r="S116" s="560" t="s">
        <v>96</v>
      </c>
      <c r="T116" s="560"/>
      <c r="U116" s="320" t="s">
        <v>589</v>
      </c>
      <c r="V116" s="320"/>
      <c r="W116" s="553" t="s">
        <v>129</v>
      </c>
      <c r="X116" s="553"/>
      <c r="Y116" s="553"/>
      <c r="Z116" s="554"/>
    </row>
    <row r="117" spans="1:34" ht="13.9" customHeight="1" thickBot="1" x14ac:dyDescent="0.25">
      <c r="A117" s="734"/>
      <c r="B117" s="735"/>
      <c r="C117" s="736"/>
      <c r="D117" s="741"/>
      <c r="E117" s="735"/>
      <c r="F117" s="742"/>
      <c r="G117" s="726" t="s">
        <v>813</v>
      </c>
      <c r="H117" s="727"/>
      <c r="I117" s="727"/>
      <c r="J117" s="727"/>
      <c r="K117" s="727"/>
      <c r="L117" s="727"/>
      <c r="M117" s="727"/>
      <c r="N117" s="727"/>
      <c r="O117" s="727"/>
      <c r="P117" s="727"/>
      <c r="Q117" s="727"/>
      <c r="R117" s="727"/>
      <c r="S117" s="727"/>
      <c r="T117" s="758"/>
      <c r="U117" s="268"/>
      <c r="V117" s="268"/>
      <c r="W117" s="268"/>
      <c r="X117" s="268"/>
      <c r="Y117" s="268"/>
      <c r="Z117" s="321"/>
    </row>
    <row r="118" spans="1:34" ht="14.25" customHeight="1" thickTop="1" x14ac:dyDescent="0.2">
      <c r="A118" s="597" t="s">
        <v>667</v>
      </c>
      <c r="B118" s="597"/>
      <c r="C118" s="597"/>
      <c r="D118" s="598" t="s">
        <v>58</v>
      </c>
      <c r="E118" s="597"/>
      <c r="F118" s="599"/>
      <c r="G118" s="596" t="s">
        <v>756</v>
      </c>
      <c r="H118" s="596"/>
      <c r="I118" s="596"/>
      <c r="J118" s="596"/>
      <c r="K118" s="596"/>
      <c r="L118" s="596"/>
      <c r="M118" s="596"/>
      <c r="N118" s="596"/>
      <c r="O118" s="596"/>
      <c r="P118" s="596"/>
      <c r="Q118" s="596"/>
      <c r="R118" s="242" t="s">
        <v>89</v>
      </c>
      <c r="S118" s="592" t="s">
        <v>96</v>
      </c>
      <c r="T118" s="592"/>
      <c r="U118" s="568" t="s">
        <v>17</v>
      </c>
      <c r="V118" s="568"/>
      <c r="W118" s="593" t="s">
        <v>128</v>
      </c>
      <c r="X118" s="593"/>
      <c r="Y118" s="593"/>
      <c r="Z118" s="594"/>
      <c r="AB118" s="606" t="str">
        <f>G118</f>
        <v>Roadway Rehabilitation - Safety</v>
      </c>
      <c r="AC118" s="606"/>
      <c r="AD118" s="606"/>
      <c r="AE118" s="606"/>
      <c r="AF118" s="606"/>
      <c r="AG118" s="322">
        <v>1</v>
      </c>
    </row>
    <row r="119" spans="1:34" ht="14.25" customHeight="1" thickBot="1" x14ac:dyDescent="0.25">
      <c r="A119" s="399"/>
      <c r="B119" s="399"/>
      <c r="C119" s="399"/>
      <c r="D119" s="600"/>
      <c r="E119" s="399"/>
      <c r="F119" s="601"/>
      <c r="G119" s="595" t="s">
        <v>757</v>
      </c>
      <c r="H119" s="557"/>
      <c r="I119" s="557"/>
      <c r="J119" s="557"/>
      <c r="K119" s="557"/>
      <c r="L119" s="557"/>
      <c r="M119" s="557"/>
      <c r="N119" s="557"/>
      <c r="O119" s="557"/>
      <c r="P119" s="557"/>
      <c r="Q119" s="557"/>
      <c r="R119" s="557"/>
      <c r="S119" s="557"/>
      <c r="T119" s="557"/>
      <c r="U119" s="557"/>
      <c r="V119" s="557"/>
      <c r="W119" s="557"/>
      <c r="X119" s="557"/>
      <c r="Y119" s="557"/>
      <c r="Z119" s="558"/>
      <c r="AB119" s="579" t="str">
        <f>G120</f>
        <v>Intersection safety modifications</v>
      </c>
      <c r="AC119" s="565"/>
      <c r="AD119" s="565"/>
      <c r="AE119" s="565"/>
      <c r="AF119" s="580"/>
      <c r="AG119" s="250">
        <v>1</v>
      </c>
    </row>
    <row r="120" spans="1:34" ht="14.25" customHeight="1" x14ac:dyDescent="0.2">
      <c r="A120" s="399"/>
      <c r="B120" s="399"/>
      <c r="C120" s="399"/>
      <c r="D120" s="600"/>
      <c r="E120" s="399"/>
      <c r="F120" s="601"/>
      <c r="G120" s="596" t="s">
        <v>668</v>
      </c>
      <c r="H120" s="596"/>
      <c r="I120" s="596"/>
      <c r="J120" s="596"/>
      <c r="K120" s="596"/>
      <c r="L120" s="596"/>
      <c r="M120" s="596"/>
      <c r="N120" s="596"/>
      <c r="O120" s="596"/>
      <c r="P120" s="596"/>
      <c r="Q120" s="596"/>
      <c r="R120" s="244" t="s">
        <v>89</v>
      </c>
      <c r="S120" s="560" t="s">
        <v>96</v>
      </c>
      <c r="T120" s="560"/>
      <c r="U120" s="552" t="s">
        <v>17</v>
      </c>
      <c r="V120" s="552"/>
      <c r="W120" s="553" t="s">
        <v>128</v>
      </c>
      <c r="X120" s="553"/>
      <c r="Y120" s="553"/>
      <c r="Z120" s="554"/>
      <c r="AB120" s="579" t="str">
        <f>G122</f>
        <v>Intelligent Transportation Systems</v>
      </c>
      <c r="AC120" s="565"/>
      <c r="AD120" s="565"/>
      <c r="AE120" s="565"/>
      <c r="AF120" s="580"/>
      <c r="AG120" s="250">
        <v>2</v>
      </c>
    </row>
    <row r="121" spans="1:34" ht="14.25" customHeight="1" thickBot="1" x14ac:dyDescent="0.25">
      <c r="A121" s="399"/>
      <c r="B121" s="399"/>
      <c r="C121" s="399"/>
      <c r="D121" s="600"/>
      <c r="E121" s="399"/>
      <c r="F121" s="601"/>
      <c r="G121" s="595" t="s">
        <v>814</v>
      </c>
      <c r="H121" s="557"/>
      <c r="I121" s="557"/>
      <c r="J121" s="557"/>
      <c r="K121" s="557"/>
      <c r="L121" s="557"/>
      <c r="M121" s="557"/>
      <c r="N121" s="557"/>
      <c r="O121" s="557"/>
      <c r="P121" s="557"/>
      <c r="Q121" s="557"/>
      <c r="R121" s="557"/>
      <c r="S121" s="557"/>
      <c r="T121" s="557"/>
      <c r="U121" s="557"/>
      <c r="V121" s="557"/>
      <c r="W121" s="557"/>
      <c r="X121" s="557"/>
      <c r="Y121" s="557"/>
      <c r="Z121" s="558"/>
      <c r="AB121" s="579" t="str">
        <f>G124</f>
        <v>Pavement rehabilitation or reconstruction</v>
      </c>
      <c r="AC121" s="565"/>
      <c r="AD121" s="565"/>
      <c r="AE121" s="565"/>
      <c r="AF121" s="580"/>
      <c r="AG121" s="250">
        <v>2</v>
      </c>
    </row>
    <row r="122" spans="1:34" ht="14.25" customHeight="1" x14ac:dyDescent="0.2">
      <c r="A122" s="399"/>
      <c r="B122" s="399"/>
      <c r="C122" s="399"/>
      <c r="D122" s="600"/>
      <c r="E122" s="399"/>
      <c r="F122" s="601"/>
      <c r="G122" s="584" t="s">
        <v>130</v>
      </c>
      <c r="H122" s="584"/>
      <c r="I122" s="584"/>
      <c r="J122" s="584"/>
      <c r="K122" s="584"/>
      <c r="L122" s="584"/>
      <c r="M122" s="584"/>
      <c r="N122" s="584"/>
      <c r="O122" s="584"/>
      <c r="P122" s="584"/>
      <c r="Q122" s="584"/>
      <c r="R122" s="188" t="s">
        <v>90</v>
      </c>
      <c r="S122" s="589" t="s">
        <v>145</v>
      </c>
      <c r="T122" s="589"/>
      <c r="U122" s="602"/>
      <c r="V122" s="602"/>
      <c r="W122" s="603"/>
      <c r="X122" s="603"/>
      <c r="Y122" s="603"/>
      <c r="Z122" s="604"/>
      <c r="AB122" s="579" t="str">
        <f>G126</f>
        <v>Railway-highway grade crossings</v>
      </c>
      <c r="AC122" s="565"/>
      <c r="AD122" s="565"/>
      <c r="AE122" s="565"/>
      <c r="AF122" s="580"/>
      <c r="AG122" s="250">
        <v>2</v>
      </c>
    </row>
    <row r="123" spans="1:34" ht="14.25" customHeight="1" thickBot="1" x14ac:dyDescent="0.25">
      <c r="A123" s="399"/>
      <c r="B123" s="399"/>
      <c r="C123" s="399"/>
      <c r="D123" s="600"/>
      <c r="E123" s="399"/>
      <c r="F123" s="601"/>
      <c r="G123" s="581" t="s">
        <v>669</v>
      </c>
      <c r="H123" s="582"/>
      <c r="I123" s="582"/>
      <c r="J123" s="582"/>
      <c r="K123" s="582"/>
      <c r="L123" s="582"/>
      <c r="M123" s="582"/>
      <c r="N123" s="582"/>
      <c r="O123" s="582"/>
      <c r="P123" s="582"/>
      <c r="Q123" s="582"/>
      <c r="R123" s="582"/>
      <c r="S123" s="582"/>
      <c r="T123" s="582"/>
      <c r="U123" s="582"/>
      <c r="V123" s="582"/>
      <c r="W123" s="582"/>
      <c r="X123" s="582"/>
      <c r="Y123" s="582"/>
      <c r="Z123" s="583"/>
      <c r="AB123" s="579" t="str">
        <f>G128</f>
        <v>Intersection congestion modifications</v>
      </c>
      <c r="AC123" s="565"/>
      <c r="AD123" s="565"/>
      <c r="AE123" s="565"/>
      <c r="AF123" s="580"/>
      <c r="AG123" s="250">
        <v>2</v>
      </c>
    </row>
    <row r="124" spans="1:34" ht="14.25" customHeight="1" x14ac:dyDescent="0.2">
      <c r="A124" s="399"/>
      <c r="B124" s="399"/>
      <c r="C124" s="399"/>
      <c r="D124" s="600"/>
      <c r="E124" s="399"/>
      <c r="F124" s="601"/>
      <c r="G124" s="596" t="s">
        <v>131</v>
      </c>
      <c r="H124" s="596"/>
      <c r="I124" s="596"/>
      <c r="J124" s="596"/>
      <c r="K124" s="596"/>
      <c r="L124" s="596"/>
      <c r="M124" s="596"/>
      <c r="N124" s="596"/>
      <c r="O124" s="596"/>
      <c r="P124" s="596"/>
      <c r="Q124" s="596"/>
      <c r="R124" s="244" t="s">
        <v>90</v>
      </c>
      <c r="S124" s="560" t="s">
        <v>96</v>
      </c>
      <c r="T124" s="560"/>
      <c r="U124" s="552" t="s">
        <v>665</v>
      </c>
      <c r="V124" s="552"/>
      <c r="W124" s="553" t="s">
        <v>104</v>
      </c>
      <c r="X124" s="553"/>
      <c r="Y124" s="553"/>
      <c r="Z124" s="554"/>
      <c r="AB124" s="579" t="str">
        <f>G130</f>
        <v>Traffic monitoring / management / control</v>
      </c>
      <c r="AC124" s="565"/>
      <c r="AD124" s="565"/>
      <c r="AE124" s="565"/>
      <c r="AF124" s="580"/>
      <c r="AG124" s="250">
        <v>2</v>
      </c>
    </row>
    <row r="125" spans="1:34" ht="14.25" customHeight="1" thickBot="1" x14ac:dyDescent="0.25">
      <c r="A125" s="399"/>
      <c r="B125" s="399"/>
      <c r="C125" s="399"/>
      <c r="D125" s="600"/>
      <c r="E125" s="399"/>
      <c r="F125" s="601"/>
      <c r="G125" s="595" t="s">
        <v>815</v>
      </c>
      <c r="H125" s="557"/>
      <c r="I125" s="557"/>
      <c r="J125" s="557"/>
      <c r="K125" s="557"/>
      <c r="L125" s="557"/>
      <c r="M125" s="557"/>
      <c r="N125" s="557"/>
      <c r="O125" s="557"/>
      <c r="P125" s="557"/>
      <c r="Q125" s="557"/>
      <c r="R125" s="557"/>
      <c r="S125" s="557"/>
      <c r="T125" s="557"/>
      <c r="U125" s="557"/>
      <c r="V125" s="557"/>
      <c r="W125" s="557"/>
      <c r="X125" s="557"/>
      <c r="Y125" s="557"/>
      <c r="Z125" s="558"/>
      <c r="AB125" s="579" t="str">
        <f>G132</f>
        <v>Bridge replacement, rehabilitation or reconstruction</v>
      </c>
      <c r="AC125" s="565"/>
      <c r="AD125" s="565"/>
      <c r="AE125" s="565"/>
      <c r="AF125" s="580"/>
      <c r="AG125" s="250">
        <v>2</v>
      </c>
    </row>
    <row r="126" spans="1:34" ht="14.25" customHeight="1" x14ac:dyDescent="0.2">
      <c r="A126" s="399"/>
      <c r="B126" s="399"/>
      <c r="C126" s="399"/>
      <c r="D126" s="600"/>
      <c r="E126" s="399"/>
      <c r="F126" s="601"/>
      <c r="G126" s="596" t="s">
        <v>55</v>
      </c>
      <c r="H126" s="596"/>
      <c r="I126" s="596"/>
      <c r="J126" s="596"/>
      <c r="K126" s="596"/>
      <c r="L126" s="596"/>
      <c r="M126" s="596"/>
      <c r="N126" s="596"/>
      <c r="O126" s="596"/>
      <c r="P126" s="596"/>
      <c r="Q126" s="596"/>
      <c r="R126" s="244" t="s">
        <v>90</v>
      </c>
      <c r="S126" s="560" t="s">
        <v>96</v>
      </c>
      <c r="T126" s="560"/>
      <c r="U126" s="552" t="s">
        <v>17</v>
      </c>
      <c r="V126" s="552"/>
      <c r="W126" s="553" t="s">
        <v>128</v>
      </c>
      <c r="X126" s="553"/>
      <c r="Y126" s="553"/>
      <c r="Z126" s="554"/>
      <c r="AB126" s="579" t="str">
        <f>G134</f>
        <v>Emergency communications equipment / priority control systems</v>
      </c>
      <c r="AC126" s="565"/>
      <c r="AD126" s="565"/>
      <c r="AE126" s="565"/>
      <c r="AF126" s="580"/>
      <c r="AG126" s="250">
        <v>2</v>
      </c>
    </row>
    <row r="127" spans="1:34" ht="14.25" customHeight="1" thickBot="1" x14ac:dyDescent="0.25">
      <c r="A127" s="399"/>
      <c r="B127" s="399"/>
      <c r="C127" s="399"/>
      <c r="D127" s="600"/>
      <c r="E127" s="399"/>
      <c r="F127" s="601"/>
      <c r="G127" s="595" t="s">
        <v>179</v>
      </c>
      <c r="H127" s="557"/>
      <c r="I127" s="557"/>
      <c r="J127" s="557"/>
      <c r="K127" s="557"/>
      <c r="L127" s="557"/>
      <c r="M127" s="557"/>
      <c r="N127" s="557"/>
      <c r="O127" s="557"/>
      <c r="P127" s="557"/>
      <c r="Q127" s="557"/>
      <c r="R127" s="557"/>
      <c r="S127" s="557"/>
      <c r="T127" s="557"/>
      <c r="U127" s="557"/>
      <c r="V127" s="557"/>
      <c r="W127" s="557"/>
      <c r="X127" s="557"/>
      <c r="Y127" s="557"/>
      <c r="Z127" s="558"/>
      <c r="AB127" s="579" t="str">
        <f>G136</f>
        <v>Travel demand management strategies / programs</v>
      </c>
      <c r="AC127" s="565"/>
      <c r="AD127" s="565"/>
      <c r="AE127" s="565"/>
      <c r="AF127" s="580"/>
      <c r="AG127" s="250">
        <v>2</v>
      </c>
    </row>
    <row r="128" spans="1:34" ht="14.25" customHeight="1" x14ac:dyDescent="0.2">
      <c r="A128" s="399"/>
      <c r="B128" s="399"/>
      <c r="C128" s="399"/>
      <c r="D128" s="600"/>
      <c r="E128" s="399"/>
      <c r="F128" s="601"/>
      <c r="G128" s="596" t="s">
        <v>670</v>
      </c>
      <c r="H128" s="596"/>
      <c r="I128" s="596"/>
      <c r="J128" s="596"/>
      <c r="K128" s="596"/>
      <c r="L128" s="596"/>
      <c r="M128" s="596"/>
      <c r="N128" s="596"/>
      <c r="O128" s="596"/>
      <c r="P128" s="596"/>
      <c r="Q128" s="596"/>
      <c r="R128" s="244" t="s">
        <v>90</v>
      </c>
      <c r="S128" s="560" t="s">
        <v>96</v>
      </c>
      <c r="T128" s="560"/>
      <c r="U128" s="552" t="s">
        <v>16</v>
      </c>
      <c r="V128" s="552"/>
      <c r="W128" s="553" t="s">
        <v>121</v>
      </c>
      <c r="X128" s="553"/>
      <c r="Y128" s="553"/>
      <c r="Z128" s="554"/>
      <c r="AB128" s="579" t="str">
        <f>G138</f>
        <v>Traffic Signal moderization</v>
      </c>
      <c r="AC128" s="565"/>
      <c r="AD128" s="565"/>
      <c r="AE128" s="565"/>
      <c r="AF128" s="580"/>
      <c r="AG128" s="250">
        <v>2</v>
      </c>
    </row>
    <row r="129" spans="1:33" ht="14.25" customHeight="1" thickBot="1" x14ac:dyDescent="0.25">
      <c r="A129" s="399"/>
      <c r="B129" s="399"/>
      <c r="C129" s="399"/>
      <c r="D129" s="600"/>
      <c r="E129" s="399"/>
      <c r="F129" s="601"/>
      <c r="G129" s="595" t="s">
        <v>180</v>
      </c>
      <c r="H129" s="557"/>
      <c r="I129" s="557"/>
      <c r="J129" s="557"/>
      <c r="K129" s="557"/>
      <c r="L129" s="557"/>
      <c r="M129" s="557"/>
      <c r="N129" s="557"/>
      <c r="O129" s="557"/>
      <c r="P129" s="557"/>
      <c r="Q129" s="557"/>
      <c r="R129" s="557"/>
      <c r="S129" s="557"/>
      <c r="T129" s="557"/>
      <c r="U129" s="557"/>
      <c r="V129" s="557"/>
      <c r="W129" s="557"/>
      <c r="X129" s="557"/>
      <c r="Y129" s="557"/>
      <c r="Z129" s="558"/>
      <c r="AB129" s="649" t="str">
        <f>G140</f>
        <v>Safety devices/control, rumbles, skid resist., or remove obstacles at crash loc.</v>
      </c>
      <c r="AC129" s="650"/>
      <c r="AD129" s="650"/>
      <c r="AE129" s="650"/>
      <c r="AF129" s="651"/>
      <c r="AG129" s="250">
        <v>1</v>
      </c>
    </row>
    <row r="130" spans="1:33" ht="14.25" customHeight="1" x14ac:dyDescent="0.2">
      <c r="A130" s="399"/>
      <c r="B130" s="399"/>
      <c r="C130" s="399"/>
      <c r="D130" s="600"/>
      <c r="E130" s="399"/>
      <c r="F130" s="601"/>
      <c r="G130" s="596" t="s">
        <v>132</v>
      </c>
      <c r="H130" s="596"/>
      <c r="I130" s="596"/>
      <c r="J130" s="596"/>
      <c r="K130" s="596"/>
      <c r="L130" s="596"/>
      <c r="M130" s="596"/>
      <c r="N130" s="596"/>
      <c r="O130" s="596"/>
      <c r="P130" s="596"/>
      <c r="Q130" s="596"/>
      <c r="R130" s="244" t="s">
        <v>90</v>
      </c>
      <c r="S130" s="552" t="s">
        <v>145</v>
      </c>
      <c r="T130" s="552"/>
      <c r="U130" s="569"/>
      <c r="V130" s="569"/>
      <c r="W130" s="570"/>
      <c r="X130" s="570"/>
      <c r="Y130" s="570"/>
      <c r="Z130" s="571"/>
      <c r="AB130" s="579" t="str">
        <f>G142</f>
        <v>Construction and operational modifications on high-risk rural roads</v>
      </c>
      <c r="AC130" s="565"/>
      <c r="AD130" s="565"/>
      <c r="AE130" s="565"/>
      <c r="AF130" s="580"/>
      <c r="AG130" s="250">
        <v>3</v>
      </c>
    </row>
    <row r="131" spans="1:33" ht="14.25" customHeight="1" thickBot="1" x14ac:dyDescent="0.25">
      <c r="A131" s="399"/>
      <c r="B131" s="399"/>
      <c r="C131" s="399"/>
      <c r="D131" s="600"/>
      <c r="E131" s="399"/>
      <c r="F131" s="601"/>
      <c r="G131" s="595" t="s">
        <v>181</v>
      </c>
      <c r="H131" s="557"/>
      <c r="I131" s="557"/>
      <c r="J131" s="557"/>
      <c r="K131" s="557"/>
      <c r="L131" s="557"/>
      <c r="M131" s="557"/>
      <c r="N131" s="557"/>
      <c r="O131" s="557"/>
      <c r="P131" s="557"/>
      <c r="Q131" s="557"/>
      <c r="R131" s="557"/>
      <c r="S131" s="557"/>
      <c r="T131" s="557"/>
      <c r="U131" s="557"/>
      <c r="V131" s="557"/>
      <c r="W131" s="557"/>
      <c r="X131" s="557"/>
      <c r="Y131" s="557"/>
      <c r="Z131" s="558"/>
      <c r="AB131" s="579" t="str">
        <f>G144</f>
        <v>Highway signs for retroreflectivity</v>
      </c>
      <c r="AC131" s="565"/>
      <c r="AD131" s="565"/>
      <c r="AE131" s="565"/>
      <c r="AF131" s="580"/>
      <c r="AG131" s="250">
        <v>1</v>
      </c>
    </row>
    <row r="132" spans="1:33" ht="14.25" customHeight="1" x14ac:dyDescent="0.2">
      <c r="A132" s="399"/>
      <c r="B132" s="399"/>
      <c r="C132" s="399"/>
      <c r="D132" s="600"/>
      <c r="E132" s="399"/>
      <c r="F132" s="601"/>
      <c r="G132" s="596" t="s">
        <v>133</v>
      </c>
      <c r="H132" s="596"/>
      <c r="I132" s="596"/>
      <c r="J132" s="596"/>
      <c r="K132" s="596"/>
      <c r="L132" s="596"/>
      <c r="M132" s="596"/>
      <c r="N132" s="596"/>
      <c r="O132" s="596"/>
      <c r="P132" s="596"/>
      <c r="Q132" s="596"/>
      <c r="R132" s="244" t="s">
        <v>90</v>
      </c>
      <c r="S132" s="560" t="s">
        <v>96</v>
      </c>
      <c r="T132" s="560"/>
      <c r="U132" s="552" t="s">
        <v>665</v>
      </c>
      <c r="V132" s="552"/>
      <c r="W132" s="553" t="s">
        <v>104</v>
      </c>
      <c r="X132" s="553"/>
      <c r="Y132" s="553"/>
      <c r="Z132" s="554"/>
      <c r="AB132" s="579" t="str">
        <f>G146</f>
        <v>Pavement and shoulder widening to remedy unsafe conditions</v>
      </c>
      <c r="AC132" s="565"/>
      <c r="AD132" s="565"/>
      <c r="AE132" s="565"/>
      <c r="AF132" s="580"/>
      <c r="AG132" s="250">
        <v>1</v>
      </c>
    </row>
    <row r="133" spans="1:33" ht="14.25" customHeight="1" thickBot="1" x14ac:dyDescent="0.25">
      <c r="A133" s="399"/>
      <c r="B133" s="399"/>
      <c r="C133" s="399"/>
      <c r="D133" s="600"/>
      <c r="E133" s="399"/>
      <c r="F133" s="601"/>
      <c r="G133" s="581" t="s">
        <v>816</v>
      </c>
      <c r="H133" s="582"/>
      <c r="I133" s="582"/>
      <c r="J133" s="582"/>
      <c r="K133" s="582"/>
      <c r="L133" s="582"/>
      <c r="M133" s="582"/>
      <c r="N133" s="582"/>
      <c r="O133" s="582"/>
      <c r="P133" s="582"/>
      <c r="Q133" s="582"/>
      <c r="R133" s="582"/>
      <c r="S133" s="582"/>
      <c r="T133" s="582"/>
      <c r="U133" s="582"/>
      <c r="V133" s="582"/>
      <c r="W133" s="582"/>
      <c r="X133" s="582"/>
      <c r="Y133" s="582"/>
      <c r="Z133" s="583"/>
      <c r="AB133" s="579" t="str">
        <f>G148</f>
        <v>Fringe and corridor parking facilities / programs</v>
      </c>
      <c r="AC133" s="565"/>
      <c r="AD133" s="565"/>
      <c r="AE133" s="565"/>
      <c r="AF133" s="580"/>
      <c r="AG133" s="250">
        <v>3</v>
      </c>
    </row>
    <row r="134" spans="1:33" ht="14.25" customHeight="1" x14ac:dyDescent="0.2">
      <c r="A134" s="399"/>
      <c r="B134" s="399"/>
      <c r="C134" s="399"/>
      <c r="D134" s="600"/>
      <c r="E134" s="399"/>
      <c r="F134" s="601"/>
      <c r="G134" s="584" t="s">
        <v>134</v>
      </c>
      <c r="H134" s="584"/>
      <c r="I134" s="584"/>
      <c r="J134" s="584"/>
      <c r="K134" s="584"/>
      <c r="L134" s="584"/>
      <c r="M134" s="584"/>
      <c r="N134" s="584"/>
      <c r="O134" s="584"/>
      <c r="P134" s="584"/>
      <c r="Q134" s="584"/>
      <c r="R134" s="188" t="s">
        <v>90</v>
      </c>
      <c r="S134" s="589" t="s">
        <v>145</v>
      </c>
      <c r="T134" s="589"/>
      <c r="U134" s="590"/>
      <c r="V134" s="590"/>
      <c r="W134" s="587"/>
      <c r="X134" s="587"/>
      <c r="Y134" s="587"/>
      <c r="Z134" s="588"/>
      <c r="AB134" s="210" t="str">
        <f>G150</f>
        <v>Conduct model traffic enforcement activity at rail/highway crossing</v>
      </c>
      <c r="AC134" s="210"/>
      <c r="AD134" s="210"/>
      <c r="AE134" s="210"/>
      <c r="AF134" s="210"/>
      <c r="AG134" s="250">
        <v>3</v>
      </c>
    </row>
    <row r="135" spans="1:33" ht="14.25" customHeight="1" thickBot="1" x14ac:dyDescent="0.25">
      <c r="A135" s="399"/>
      <c r="B135" s="399"/>
      <c r="C135" s="399"/>
      <c r="D135" s="600"/>
      <c r="E135" s="399"/>
      <c r="F135" s="601"/>
      <c r="G135" s="581" t="s">
        <v>182</v>
      </c>
      <c r="H135" s="582"/>
      <c r="I135" s="582"/>
      <c r="J135" s="582"/>
      <c r="K135" s="582"/>
      <c r="L135" s="582"/>
      <c r="M135" s="582"/>
      <c r="N135" s="582"/>
      <c r="O135" s="582"/>
      <c r="P135" s="582"/>
      <c r="Q135" s="582"/>
      <c r="R135" s="582"/>
      <c r="S135" s="582"/>
      <c r="T135" s="582"/>
      <c r="U135" s="582"/>
      <c r="V135" s="582"/>
      <c r="W135" s="582"/>
      <c r="X135" s="582"/>
      <c r="Y135" s="582"/>
      <c r="Z135" s="583"/>
      <c r="AB135" s="263"/>
      <c r="AC135" s="263"/>
      <c r="AD135" s="263"/>
      <c r="AE135" s="263"/>
      <c r="AF135" s="263"/>
      <c r="AG135" s="250"/>
    </row>
    <row r="136" spans="1:33" ht="14.25" customHeight="1" x14ac:dyDescent="0.2">
      <c r="A136" s="399"/>
      <c r="B136" s="399"/>
      <c r="C136" s="399"/>
      <c r="D136" s="600"/>
      <c r="E136" s="399"/>
      <c r="F136" s="601"/>
      <c r="G136" s="584" t="s">
        <v>135</v>
      </c>
      <c r="H136" s="584"/>
      <c r="I136" s="584"/>
      <c r="J136" s="584"/>
      <c r="K136" s="584"/>
      <c r="L136" s="584"/>
      <c r="M136" s="584"/>
      <c r="N136" s="584"/>
      <c r="O136" s="584"/>
      <c r="P136" s="584"/>
      <c r="Q136" s="584"/>
      <c r="R136" s="188" t="s">
        <v>90</v>
      </c>
      <c r="S136" s="589" t="s">
        <v>145</v>
      </c>
      <c r="T136" s="589"/>
      <c r="U136" s="590"/>
      <c r="V136" s="590"/>
      <c r="W136" s="587"/>
      <c r="X136" s="587"/>
      <c r="Y136" s="587"/>
      <c r="Z136" s="588"/>
      <c r="AB136" s="263"/>
      <c r="AC136" s="263"/>
      <c r="AD136" s="263"/>
      <c r="AE136" s="263"/>
      <c r="AF136" s="263"/>
      <c r="AG136" s="250"/>
    </row>
    <row r="137" spans="1:33" ht="14.25" customHeight="1" thickBot="1" x14ac:dyDescent="0.25">
      <c r="A137" s="399"/>
      <c r="B137" s="399"/>
      <c r="C137" s="399"/>
      <c r="D137" s="600"/>
      <c r="E137" s="399"/>
      <c r="F137" s="601"/>
      <c r="G137" s="581" t="s">
        <v>183</v>
      </c>
      <c r="H137" s="582"/>
      <c r="I137" s="582"/>
      <c r="J137" s="582"/>
      <c r="K137" s="582"/>
      <c r="L137" s="582"/>
      <c r="M137" s="582"/>
      <c r="N137" s="582"/>
      <c r="O137" s="582"/>
      <c r="P137" s="582"/>
      <c r="Q137" s="582"/>
      <c r="R137" s="582"/>
      <c r="S137" s="582"/>
      <c r="T137" s="582"/>
      <c r="U137" s="582"/>
      <c r="V137" s="582"/>
      <c r="W137" s="582"/>
      <c r="X137" s="582"/>
      <c r="Y137" s="582"/>
      <c r="Z137" s="583"/>
      <c r="AB137" s="276"/>
      <c r="AG137" s="253"/>
    </row>
    <row r="138" spans="1:33" ht="14.25" customHeight="1" x14ac:dyDescent="0.2">
      <c r="A138" s="399"/>
      <c r="B138" s="399"/>
      <c r="C138" s="399"/>
      <c r="D138" s="600"/>
      <c r="E138" s="399"/>
      <c r="F138" s="601"/>
      <c r="G138" s="584" t="s">
        <v>672</v>
      </c>
      <c r="H138" s="584"/>
      <c r="I138" s="584"/>
      <c r="J138" s="584"/>
      <c r="K138" s="584"/>
      <c r="L138" s="584"/>
      <c r="M138" s="584"/>
      <c r="N138" s="584"/>
      <c r="O138" s="584"/>
      <c r="P138" s="584"/>
      <c r="Q138" s="584"/>
      <c r="R138" s="188" t="s">
        <v>90</v>
      </c>
      <c r="S138" s="585" t="s">
        <v>96</v>
      </c>
      <c r="T138" s="585"/>
      <c r="U138" s="586" t="s">
        <v>659</v>
      </c>
      <c r="V138" s="586"/>
      <c r="W138" s="587"/>
      <c r="X138" s="587"/>
      <c r="Y138" s="587"/>
      <c r="Z138" s="588"/>
    </row>
    <row r="139" spans="1:33" ht="14.25" customHeight="1" thickBot="1" x14ac:dyDescent="0.25">
      <c r="A139" s="399"/>
      <c r="B139" s="399"/>
      <c r="C139" s="399"/>
      <c r="D139" s="600"/>
      <c r="E139" s="399"/>
      <c r="F139" s="601"/>
      <c r="G139" s="581" t="s">
        <v>673</v>
      </c>
      <c r="H139" s="582"/>
      <c r="I139" s="582"/>
      <c r="J139" s="582"/>
      <c r="K139" s="582"/>
      <c r="L139" s="582"/>
      <c r="M139" s="582"/>
      <c r="N139" s="582"/>
      <c r="O139" s="582"/>
      <c r="P139" s="582"/>
      <c r="Q139" s="582"/>
      <c r="R139" s="582"/>
      <c r="S139" s="582"/>
      <c r="T139" s="582"/>
      <c r="U139" s="582"/>
      <c r="V139" s="582"/>
      <c r="W139" s="582"/>
      <c r="X139" s="582"/>
      <c r="Y139" s="582"/>
      <c r="Z139" s="583"/>
    </row>
    <row r="140" spans="1:33" ht="14.25" customHeight="1" x14ac:dyDescent="0.2">
      <c r="A140" s="399"/>
      <c r="B140" s="399"/>
      <c r="C140" s="399"/>
      <c r="D140" s="600"/>
      <c r="E140" s="399"/>
      <c r="F140" s="601"/>
      <c r="G140" s="591" t="s">
        <v>140</v>
      </c>
      <c r="H140" s="591"/>
      <c r="I140" s="591"/>
      <c r="J140" s="591"/>
      <c r="K140" s="591"/>
      <c r="L140" s="591"/>
      <c r="M140" s="591"/>
      <c r="N140" s="591"/>
      <c r="O140" s="591"/>
      <c r="P140" s="591"/>
      <c r="Q140" s="591"/>
      <c r="R140" s="188" t="s">
        <v>89</v>
      </c>
      <c r="S140" s="589" t="s">
        <v>145</v>
      </c>
      <c r="T140" s="589"/>
      <c r="U140" s="590"/>
      <c r="V140" s="590"/>
      <c r="W140" s="587"/>
      <c r="X140" s="587"/>
      <c r="Y140" s="587"/>
      <c r="Z140" s="588"/>
    </row>
    <row r="141" spans="1:33" ht="14.25" customHeight="1" thickBot="1" x14ac:dyDescent="0.25">
      <c r="A141" s="399"/>
      <c r="B141" s="399"/>
      <c r="C141" s="399"/>
      <c r="D141" s="600"/>
      <c r="E141" s="399"/>
      <c r="F141" s="601"/>
      <c r="G141" s="581" t="s">
        <v>817</v>
      </c>
      <c r="H141" s="582"/>
      <c r="I141" s="582"/>
      <c r="J141" s="582"/>
      <c r="K141" s="582"/>
      <c r="L141" s="582"/>
      <c r="M141" s="582"/>
      <c r="N141" s="582"/>
      <c r="O141" s="582"/>
      <c r="P141" s="582"/>
      <c r="Q141" s="582"/>
      <c r="R141" s="582"/>
      <c r="S141" s="582"/>
      <c r="T141" s="582"/>
      <c r="U141" s="582"/>
      <c r="V141" s="582"/>
      <c r="W141" s="582"/>
      <c r="X141" s="582"/>
      <c r="Y141" s="582"/>
      <c r="Z141" s="583"/>
    </row>
    <row r="142" spans="1:33" ht="14.25" customHeight="1" x14ac:dyDescent="0.2">
      <c r="A142" s="399"/>
      <c r="B142" s="399"/>
      <c r="C142" s="399"/>
      <c r="D142" s="600"/>
      <c r="E142" s="399"/>
      <c r="F142" s="601"/>
      <c r="G142" s="584" t="s">
        <v>671</v>
      </c>
      <c r="H142" s="584"/>
      <c r="I142" s="584"/>
      <c r="J142" s="584"/>
      <c r="K142" s="584"/>
      <c r="L142" s="584"/>
      <c r="M142" s="584"/>
      <c r="N142" s="584"/>
      <c r="O142" s="584"/>
      <c r="P142" s="584"/>
      <c r="Q142" s="584"/>
      <c r="R142" s="188" t="s">
        <v>103</v>
      </c>
      <c r="S142" s="589" t="s">
        <v>145</v>
      </c>
      <c r="T142" s="589"/>
      <c r="U142" s="590"/>
      <c r="V142" s="590"/>
      <c r="W142" s="587"/>
      <c r="X142" s="587"/>
      <c r="Y142" s="587"/>
      <c r="Z142" s="588"/>
    </row>
    <row r="143" spans="1:33" ht="14.25" customHeight="1" thickBot="1" x14ac:dyDescent="0.25">
      <c r="A143" s="399"/>
      <c r="B143" s="399"/>
      <c r="C143" s="399"/>
      <c r="D143" s="600"/>
      <c r="E143" s="399"/>
      <c r="F143" s="601"/>
      <c r="G143" s="581" t="s">
        <v>818</v>
      </c>
      <c r="H143" s="582"/>
      <c r="I143" s="582"/>
      <c r="J143" s="582"/>
      <c r="K143" s="582"/>
      <c r="L143" s="582"/>
      <c r="M143" s="582"/>
      <c r="N143" s="582"/>
      <c r="O143" s="582"/>
      <c r="P143" s="582"/>
      <c r="Q143" s="582"/>
      <c r="R143" s="582"/>
      <c r="S143" s="582"/>
      <c r="T143" s="582"/>
      <c r="U143" s="582"/>
      <c r="V143" s="582"/>
      <c r="W143" s="582"/>
      <c r="X143" s="582"/>
      <c r="Y143" s="582"/>
      <c r="Z143" s="583"/>
    </row>
    <row r="144" spans="1:33" ht="14.25" customHeight="1" x14ac:dyDescent="0.2">
      <c r="A144" s="399"/>
      <c r="B144" s="399"/>
      <c r="C144" s="399"/>
      <c r="D144" s="600"/>
      <c r="E144" s="399"/>
      <c r="F144" s="601"/>
      <c r="G144" s="584" t="s">
        <v>136</v>
      </c>
      <c r="H144" s="584"/>
      <c r="I144" s="584"/>
      <c r="J144" s="584"/>
      <c r="K144" s="584"/>
      <c r="L144" s="584"/>
      <c r="M144" s="584"/>
      <c r="N144" s="584"/>
      <c r="O144" s="584"/>
      <c r="P144" s="584"/>
      <c r="Q144" s="584"/>
      <c r="R144" s="188" t="s">
        <v>89</v>
      </c>
      <c r="S144" s="589" t="s">
        <v>145</v>
      </c>
      <c r="T144" s="589"/>
      <c r="U144" s="590"/>
      <c r="V144" s="590"/>
      <c r="W144" s="587"/>
      <c r="X144" s="587"/>
      <c r="Y144" s="587"/>
      <c r="Z144" s="588"/>
    </row>
    <row r="145" spans="1:33" ht="14.25" customHeight="1" thickBot="1" x14ac:dyDescent="0.25">
      <c r="A145" s="399"/>
      <c r="B145" s="399"/>
      <c r="C145" s="399"/>
      <c r="D145" s="600"/>
      <c r="E145" s="399"/>
      <c r="F145" s="601"/>
      <c r="G145" s="581" t="s">
        <v>184</v>
      </c>
      <c r="H145" s="582"/>
      <c r="I145" s="582"/>
      <c r="J145" s="582"/>
      <c r="K145" s="582"/>
      <c r="L145" s="582"/>
      <c r="M145" s="582"/>
      <c r="N145" s="582"/>
      <c r="O145" s="582"/>
      <c r="P145" s="582"/>
      <c r="Q145" s="582"/>
      <c r="R145" s="582"/>
      <c r="S145" s="582"/>
      <c r="T145" s="582"/>
      <c r="U145" s="582"/>
      <c r="V145" s="582"/>
      <c r="W145" s="582"/>
      <c r="X145" s="582"/>
      <c r="Y145" s="582"/>
      <c r="Z145" s="583"/>
    </row>
    <row r="146" spans="1:33" ht="14.25" customHeight="1" x14ac:dyDescent="0.2">
      <c r="A146" s="399"/>
      <c r="B146" s="399"/>
      <c r="C146" s="399"/>
      <c r="D146" s="600"/>
      <c r="E146" s="399"/>
      <c r="F146" s="601"/>
      <c r="G146" s="584" t="s">
        <v>137</v>
      </c>
      <c r="H146" s="584"/>
      <c r="I146" s="584"/>
      <c r="J146" s="584"/>
      <c r="K146" s="584"/>
      <c r="L146" s="584"/>
      <c r="M146" s="584"/>
      <c r="N146" s="584"/>
      <c r="O146" s="584"/>
      <c r="P146" s="584"/>
      <c r="Q146" s="584"/>
      <c r="R146" s="188" t="s">
        <v>89</v>
      </c>
      <c r="S146" s="589" t="s">
        <v>145</v>
      </c>
      <c r="T146" s="589"/>
      <c r="U146" s="590"/>
      <c r="V146" s="590"/>
      <c r="W146" s="587"/>
      <c r="X146" s="587"/>
      <c r="Y146" s="587"/>
      <c r="Z146" s="588"/>
    </row>
    <row r="147" spans="1:33" ht="14.25" customHeight="1" thickBot="1" x14ac:dyDescent="0.25">
      <c r="A147" s="399"/>
      <c r="B147" s="399"/>
      <c r="C147" s="399"/>
      <c r="D147" s="600"/>
      <c r="E147" s="399"/>
      <c r="F147" s="601"/>
      <c r="G147" s="581" t="s">
        <v>185</v>
      </c>
      <c r="H147" s="582"/>
      <c r="I147" s="582"/>
      <c r="J147" s="582"/>
      <c r="K147" s="582"/>
      <c r="L147" s="582"/>
      <c r="M147" s="582"/>
      <c r="N147" s="582"/>
      <c r="O147" s="582"/>
      <c r="P147" s="582"/>
      <c r="Q147" s="582"/>
      <c r="R147" s="582"/>
      <c r="S147" s="582"/>
      <c r="T147" s="582"/>
      <c r="U147" s="582"/>
      <c r="V147" s="582"/>
      <c r="W147" s="582"/>
      <c r="X147" s="582"/>
      <c r="Y147" s="582"/>
      <c r="Z147" s="583"/>
    </row>
    <row r="148" spans="1:33" ht="14.25" customHeight="1" x14ac:dyDescent="0.2">
      <c r="A148" s="399"/>
      <c r="B148" s="399"/>
      <c r="C148" s="399"/>
      <c r="D148" s="600"/>
      <c r="E148" s="399"/>
      <c r="F148" s="601"/>
      <c r="G148" s="584" t="s">
        <v>138</v>
      </c>
      <c r="H148" s="584"/>
      <c r="I148" s="584"/>
      <c r="J148" s="584"/>
      <c r="K148" s="584"/>
      <c r="L148" s="584"/>
      <c r="M148" s="584"/>
      <c r="N148" s="584"/>
      <c r="O148" s="584"/>
      <c r="P148" s="584"/>
      <c r="Q148" s="584"/>
      <c r="R148" s="188" t="s">
        <v>103</v>
      </c>
      <c r="S148" s="589" t="s">
        <v>145</v>
      </c>
      <c r="T148" s="589"/>
      <c r="U148" s="590"/>
      <c r="V148" s="590"/>
      <c r="W148" s="587"/>
      <c r="X148" s="587"/>
      <c r="Y148" s="587"/>
      <c r="Z148" s="588"/>
    </row>
    <row r="149" spans="1:33" ht="14.25" customHeight="1" thickBot="1" x14ac:dyDescent="0.25">
      <c r="A149" s="399"/>
      <c r="B149" s="399"/>
      <c r="C149" s="399"/>
      <c r="D149" s="600"/>
      <c r="E149" s="399"/>
      <c r="F149" s="601"/>
      <c r="G149" s="581" t="s">
        <v>186</v>
      </c>
      <c r="H149" s="582"/>
      <c r="I149" s="582"/>
      <c r="J149" s="582"/>
      <c r="K149" s="582"/>
      <c r="L149" s="582"/>
      <c r="M149" s="582"/>
      <c r="N149" s="582"/>
      <c r="O149" s="582"/>
      <c r="P149" s="582"/>
      <c r="Q149" s="582"/>
      <c r="R149" s="582"/>
      <c r="S149" s="582"/>
      <c r="T149" s="582"/>
      <c r="U149" s="582"/>
      <c r="V149" s="582"/>
      <c r="W149" s="582"/>
      <c r="X149" s="582"/>
      <c r="Y149" s="582"/>
      <c r="Z149" s="583"/>
    </row>
    <row r="150" spans="1:33" ht="14.25" customHeight="1" x14ac:dyDescent="0.2">
      <c r="A150" s="399"/>
      <c r="B150" s="399"/>
      <c r="C150" s="399"/>
      <c r="D150" s="600"/>
      <c r="E150" s="399"/>
      <c r="F150" s="601"/>
      <c r="G150" s="584" t="s">
        <v>139</v>
      </c>
      <c r="H150" s="584"/>
      <c r="I150" s="584"/>
      <c r="J150" s="584"/>
      <c r="K150" s="584"/>
      <c r="L150" s="584"/>
      <c r="M150" s="584"/>
      <c r="N150" s="584"/>
      <c r="O150" s="584"/>
      <c r="P150" s="584"/>
      <c r="Q150" s="584"/>
      <c r="R150" s="188" t="s">
        <v>103</v>
      </c>
      <c r="S150" s="589" t="s">
        <v>145</v>
      </c>
      <c r="T150" s="589"/>
      <c r="U150" s="590"/>
      <c r="V150" s="590"/>
      <c r="W150" s="587"/>
      <c r="X150" s="587"/>
      <c r="Y150" s="587"/>
      <c r="Z150" s="588"/>
    </row>
    <row r="151" spans="1:33" ht="14.25" customHeight="1" thickBot="1" x14ac:dyDescent="0.25">
      <c r="A151" s="399"/>
      <c r="B151" s="399"/>
      <c r="C151" s="399"/>
      <c r="D151" s="600"/>
      <c r="E151" s="399"/>
      <c r="F151" s="601"/>
      <c r="G151" s="581" t="s">
        <v>187</v>
      </c>
      <c r="H151" s="582"/>
      <c r="I151" s="582"/>
      <c r="J151" s="582"/>
      <c r="K151" s="582"/>
      <c r="L151" s="582"/>
      <c r="M151" s="582"/>
      <c r="N151" s="582"/>
      <c r="O151" s="582"/>
      <c r="P151" s="582"/>
      <c r="Q151" s="582"/>
      <c r="R151" s="582"/>
      <c r="S151" s="582"/>
      <c r="T151" s="582"/>
      <c r="U151" s="582"/>
      <c r="V151" s="582"/>
      <c r="W151" s="582"/>
      <c r="X151" s="582"/>
      <c r="Y151" s="582"/>
      <c r="Z151" s="583"/>
    </row>
    <row r="152" spans="1:33" ht="15" customHeight="1" thickTop="1" thickBot="1" x14ac:dyDescent="0.25">
      <c r="A152" s="759" t="s">
        <v>758</v>
      </c>
      <c r="B152" s="759"/>
      <c r="C152" s="759"/>
      <c r="D152" s="759"/>
      <c r="E152" s="759"/>
      <c r="F152" s="759"/>
      <c r="G152" s="759"/>
      <c r="H152" s="759"/>
      <c r="I152" s="759"/>
      <c r="J152" s="759"/>
      <c r="K152" s="759"/>
      <c r="L152" s="759"/>
      <c r="M152" s="759"/>
      <c r="N152" s="759"/>
      <c r="O152" s="759"/>
      <c r="P152" s="759"/>
      <c r="Q152" s="759"/>
      <c r="R152" s="759"/>
      <c r="S152" s="759"/>
      <c r="T152" s="759"/>
      <c r="U152" s="759"/>
      <c r="V152" s="759"/>
      <c r="W152" s="759"/>
      <c r="X152" s="759"/>
      <c r="Y152" s="759"/>
      <c r="Z152" s="759"/>
    </row>
    <row r="153" spans="1:33" s="69" customFormat="1" ht="14.25" customHeight="1" thickTop="1" x14ac:dyDescent="0.3">
      <c r="A153" s="684" t="s">
        <v>650</v>
      </c>
      <c r="B153" s="684"/>
      <c r="C153" s="685"/>
      <c r="D153" s="683" t="s">
        <v>56</v>
      </c>
      <c r="E153" s="684"/>
      <c r="F153" s="685"/>
      <c r="G153" s="743" t="s">
        <v>95</v>
      </c>
      <c r="H153" s="744"/>
      <c r="I153" s="744"/>
      <c r="J153" s="744"/>
      <c r="K153" s="744"/>
      <c r="L153" s="744"/>
      <c r="M153" s="744"/>
      <c r="N153" s="744"/>
      <c r="O153" s="744"/>
      <c r="P153" s="744"/>
      <c r="Q153" s="745"/>
      <c r="R153" s="243" t="s">
        <v>89</v>
      </c>
      <c r="S153" s="760" t="s">
        <v>96</v>
      </c>
      <c r="T153" s="761"/>
      <c r="U153" s="762">
        <v>5307</v>
      </c>
      <c r="V153" s="763"/>
      <c r="W153" s="576" t="s">
        <v>104</v>
      </c>
      <c r="X153" s="764"/>
      <c r="Y153" s="764"/>
      <c r="Z153" s="764"/>
      <c r="AB153" s="626" t="str">
        <f>G153</f>
        <v>Complementary paratransit service to fixed route service</v>
      </c>
      <c r="AC153" s="605"/>
      <c r="AD153" s="605"/>
      <c r="AE153" s="605"/>
      <c r="AF153" s="605"/>
      <c r="AG153" s="246">
        <v>1</v>
      </c>
    </row>
    <row r="154" spans="1:33" s="69" customFormat="1" ht="14.25" customHeight="1" thickBot="1" x14ac:dyDescent="0.35">
      <c r="A154" s="687"/>
      <c r="B154" s="687"/>
      <c r="C154" s="688"/>
      <c r="D154" s="686"/>
      <c r="E154" s="687"/>
      <c r="F154" s="688"/>
      <c r="G154" s="671" t="s">
        <v>149</v>
      </c>
      <c r="H154" s="672"/>
      <c r="I154" s="672"/>
      <c r="J154" s="672"/>
      <c r="K154" s="672"/>
      <c r="L154" s="672"/>
      <c r="M154" s="672"/>
      <c r="N154" s="672"/>
      <c r="O154" s="672"/>
      <c r="P154" s="672"/>
      <c r="Q154" s="672"/>
      <c r="R154" s="672"/>
      <c r="S154" s="672"/>
      <c r="T154" s="672"/>
      <c r="U154" s="672"/>
      <c r="V154" s="672"/>
      <c r="W154" s="672"/>
      <c r="X154" s="672"/>
      <c r="Y154" s="672"/>
      <c r="Z154" s="672"/>
      <c r="AB154" s="579" t="str">
        <f>G155</f>
        <v>Operating assistance</v>
      </c>
      <c r="AC154" s="565"/>
      <c r="AD154" s="565"/>
      <c r="AE154" s="565"/>
      <c r="AF154" s="565"/>
      <c r="AG154" s="247">
        <v>1</v>
      </c>
    </row>
    <row r="155" spans="1:33" s="69" customFormat="1" ht="14.25" customHeight="1" x14ac:dyDescent="0.3">
      <c r="A155" s="687"/>
      <c r="B155" s="687"/>
      <c r="C155" s="688"/>
      <c r="D155" s="686"/>
      <c r="E155" s="687"/>
      <c r="F155" s="688"/>
      <c r="G155" s="634" t="s">
        <v>43</v>
      </c>
      <c r="H155" s="635"/>
      <c r="I155" s="635"/>
      <c r="J155" s="635"/>
      <c r="K155" s="635"/>
      <c r="L155" s="635"/>
      <c r="M155" s="635"/>
      <c r="N155" s="635"/>
      <c r="O155" s="635"/>
      <c r="P155" s="635"/>
      <c r="Q155" s="636"/>
      <c r="R155" s="244" t="s">
        <v>89</v>
      </c>
      <c r="S155" s="637" t="s">
        <v>96</v>
      </c>
      <c r="T155" s="638"/>
      <c r="U155" s="639">
        <v>5307</v>
      </c>
      <c r="V155" s="640"/>
      <c r="W155" s="641" t="s">
        <v>104</v>
      </c>
      <c r="X155" s="642"/>
      <c r="Y155" s="642"/>
      <c r="Z155" s="642"/>
      <c r="AB155" s="579" t="str">
        <f>G157</f>
        <v>Operational support equipment / computer hard/software</v>
      </c>
      <c r="AC155" s="565"/>
      <c r="AD155" s="565"/>
      <c r="AE155" s="565"/>
      <c r="AF155" s="565"/>
      <c r="AG155" s="247">
        <v>1</v>
      </c>
    </row>
    <row r="156" spans="1:33" s="69" customFormat="1" ht="14.25" customHeight="1" thickBot="1" x14ac:dyDescent="0.35">
      <c r="A156" s="687"/>
      <c r="B156" s="687"/>
      <c r="C156" s="688"/>
      <c r="D156" s="686"/>
      <c r="E156" s="687"/>
      <c r="F156" s="688"/>
      <c r="G156" s="671" t="s">
        <v>150</v>
      </c>
      <c r="H156" s="672"/>
      <c r="I156" s="672"/>
      <c r="J156" s="672"/>
      <c r="K156" s="672"/>
      <c r="L156" s="672"/>
      <c r="M156" s="672"/>
      <c r="N156" s="672"/>
      <c r="O156" s="672"/>
      <c r="P156" s="672"/>
      <c r="Q156" s="672"/>
      <c r="R156" s="672"/>
      <c r="S156" s="672"/>
      <c r="T156" s="672"/>
      <c r="U156" s="672"/>
      <c r="V156" s="672"/>
      <c r="W156" s="672"/>
      <c r="X156" s="672"/>
      <c r="Y156" s="672"/>
      <c r="Z156" s="672"/>
      <c r="AG156" s="245"/>
    </row>
    <row r="157" spans="1:33" s="69" customFormat="1" ht="14.25" customHeight="1" x14ac:dyDescent="0.3">
      <c r="A157" s="687"/>
      <c r="B157" s="687"/>
      <c r="C157" s="688"/>
      <c r="D157" s="686"/>
      <c r="E157" s="687"/>
      <c r="F157" s="688"/>
      <c r="G157" s="634" t="s">
        <v>97</v>
      </c>
      <c r="H157" s="635"/>
      <c r="I157" s="635"/>
      <c r="J157" s="635"/>
      <c r="K157" s="635"/>
      <c r="L157" s="635"/>
      <c r="M157" s="635"/>
      <c r="N157" s="635"/>
      <c r="O157" s="635"/>
      <c r="P157" s="635"/>
      <c r="Q157" s="636"/>
      <c r="R157" s="244" t="s">
        <v>89</v>
      </c>
      <c r="S157" s="637" t="s">
        <v>96</v>
      </c>
      <c r="T157" s="638"/>
      <c r="U157" s="639">
        <v>5307</v>
      </c>
      <c r="V157" s="640"/>
      <c r="W157" s="641" t="s">
        <v>104</v>
      </c>
      <c r="X157" s="642"/>
      <c r="Y157" s="642"/>
      <c r="Z157" s="642"/>
      <c r="AG157" s="245"/>
    </row>
    <row r="158" spans="1:33" s="69" customFormat="1" ht="14.25" customHeight="1" thickBot="1" x14ac:dyDescent="0.35">
      <c r="A158" s="690"/>
      <c r="B158" s="690"/>
      <c r="C158" s="691"/>
      <c r="D158" s="689"/>
      <c r="E158" s="690"/>
      <c r="F158" s="691"/>
      <c r="G158" s="726" t="s">
        <v>151</v>
      </c>
      <c r="H158" s="727"/>
      <c r="I158" s="727"/>
      <c r="J158" s="727"/>
      <c r="K158" s="727"/>
      <c r="L158" s="727"/>
      <c r="M158" s="727"/>
      <c r="N158" s="727"/>
      <c r="O158" s="727"/>
      <c r="P158" s="727"/>
      <c r="Q158" s="727"/>
      <c r="R158" s="727"/>
      <c r="S158" s="727"/>
      <c r="T158" s="727"/>
      <c r="U158" s="727"/>
      <c r="V158" s="727"/>
      <c r="W158" s="727"/>
      <c r="X158" s="727"/>
      <c r="Y158" s="727"/>
      <c r="Z158" s="727"/>
      <c r="AG158" s="245"/>
    </row>
    <row r="159" spans="1:33" s="69" customFormat="1" ht="14.25" customHeight="1" thickTop="1" x14ac:dyDescent="0.3">
      <c r="A159" s="765" t="s">
        <v>651</v>
      </c>
      <c r="B159" s="766"/>
      <c r="C159" s="766"/>
      <c r="D159" s="766" t="s">
        <v>56</v>
      </c>
      <c r="E159" s="766"/>
      <c r="F159" s="766"/>
      <c r="G159" s="622" t="s">
        <v>100</v>
      </c>
      <c r="H159" s="622"/>
      <c r="I159" s="622"/>
      <c r="J159" s="622"/>
      <c r="K159" s="622"/>
      <c r="L159" s="622"/>
      <c r="M159" s="622"/>
      <c r="N159" s="622"/>
      <c r="O159" s="622"/>
      <c r="P159" s="622"/>
      <c r="Q159" s="622"/>
      <c r="R159" s="243" t="s">
        <v>89</v>
      </c>
      <c r="S159" s="573" t="s">
        <v>96</v>
      </c>
      <c r="T159" s="573"/>
      <c r="U159" s="574">
        <v>5337</v>
      </c>
      <c r="V159" s="574"/>
      <c r="W159" s="575" t="s">
        <v>104</v>
      </c>
      <c r="X159" s="575"/>
      <c r="Y159" s="575"/>
      <c r="Z159" s="576"/>
      <c r="AB159" s="623" t="str">
        <f>G159</f>
        <v>Capital investment in existing fixed guideway systems</v>
      </c>
      <c r="AC159" s="624"/>
      <c r="AD159" s="624"/>
      <c r="AE159" s="624"/>
      <c r="AF159" s="625"/>
      <c r="AG159" s="249">
        <v>1</v>
      </c>
    </row>
    <row r="160" spans="1:33" s="69" customFormat="1" ht="14.25" customHeight="1" thickBot="1" x14ac:dyDescent="0.35">
      <c r="A160" s="667"/>
      <c r="B160" s="767"/>
      <c r="C160" s="767"/>
      <c r="D160" s="767"/>
      <c r="E160" s="767"/>
      <c r="F160" s="767"/>
      <c r="G160" s="555" t="s">
        <v>153</v>
      </c>
      <c r="H160" s="556"/>
      <c r="I160" s="556"/>
      <c r="J160" s="556"/>
      <c r="K160" s="556"/>
      <c r="L160" s="556"/>
      <c r="M160" s="556"/>
      <c r="N160" s="556"/>
      <c r="O160" s="556"/>
      <c r="P160" s="556"/>
      <c r="Q160" s="556"/>
      <c r="R160" s="557"/>
      <c r="S160" s="557"/>
      <c r="T160" s="557"/>
      <c r="U160" s="557"/>
      <c r="V160" s="557"/>
      <c r="W160" s="557"/>
      <c r="X160" s="557"/>
      <c r="Y160" s="557"/>
      <c r="Z160" s="558"/>
      <c r="AB160" s="579" t="str">
        <f>G161</f>
        <v>Fixed guideway rolling stock (new or existing)</v>
      </c>
      <c r="AC160" s="565"/>
      <c r="AD160" s="565"/>
      <c r="AE160" s="565"/>
      <c r="AF160" s="580"/>
      <c r="AG160" s="250">
        <v>1</v>
      </c>
    </row>
    <row r="161" spans="1:33" s="69" customFormat="1" ht="14.25" customHeight="1" x14ac:dyDescent="0.3">
      <c r="A161" s="667"/>
      <c r="B161" s="767"/>
      <c r="C161" s="767"/>
      <c r="D161" s="767"/>
      <c r="E161" s="767"/>
      <c r="F161" s="767"/>
      <c r="G161" s="559" t="s">
        <v>759</v>
      </c>
      <c r="H161" s="559"/>
      <c r="I161" s="559"/>
      <c r="J161" s="559"/>
      <c r="K161" s="559"/>
      <c r="L161" s="559"/>
      <c r="M161" s="559"/>
      <c r="N161" s="559"/>
      <c r="O161" s="559"/>
      <c r="P161" s="559"/>
      <c r="Q161" s="559"/>
      <c r="R161" s="244" t="s">
        <v>89</v>
      </c>
      <c r="S161" s="560" t="s">
        <v>96</v>
      </c>
      <c r="T161" s="560"/>
      <c r="U161" s="552">
        <v>5337</v>
      </c>
      <c r="V161" s="552"/>
      <c r="W161" s="553" t="s">
        <v>104</v>
      </c>
      <c r="X161" s="553"/>
      <c r="Y161" s="553"/>
      <c r="Z161" s="554"/>
      <c r="AB161" s="579" t="str">
        <f>G163</f>
        <v>Preventative maintenance</v>
      </c>
      <c r="AC161" s="565"/>
      <c r="AD161" s="565"/>
      <c r="AE161" s="565"/>
      <c r="AF161" s="580"/>
      <c r="AG161" s="250">
        <v>1</v>
      </c>
    </row>
    <row r="162" spans="1:33" s="69" customFormat="1" ht="14.25" customHeight="1" thickBot="1" x14ac:dyDescent="0.35">
      <c r="A162" s="667"/>
      <c r="B162" s="767"/>
      <c r="C162" s="767"/>
      <c r="D162" s="767"/>
      <c r="E162" s="767"/>
      <c r="F162" s="767"/>
      <c r="G162" s="555" t="s">
        <v>154</v>
      </c>
      <c r="H162" s="556"/>
      <c r="I162" s="556"/>
      <c r="J162" s="556"/>
      <c r="K162" s="556"/>
      <c r="L162" s="556"/>
      <c r="M162" s="556"/>
      <c r="N162" s="556"/>
      <c r="O162" s="556"/>
      <c r="P162" s="556"/>
      <c r="Q162" s="556"/>
      <c r="R162" s="556"/>
      <c r="S162" s="556"/>
      <c r="T162" s="556"/>
      <c r="U162" s="556"/>
      <c r="V162" s="556"/>
      <c r="W162" s="556"/>
      <c r="X162" s="556"/>
      <c r="Y162" s="556"/>
      <c r="Z162" s="566"/>
      <c r="AB162" s="579" t="str">
        <f>G165</f>
        <v>Transit maintenance facilities</v>
      </c>
      <c r="AC162" s="565"/>
      <c r="AD162" s="565"/>
      <c r="AE162" s="565"/>
      <c r="AF162" s="580"/>
      <c r="AG162" s="250">
        <v>1</v>
      </c>
    </row>
    <row r="163" spans="1:33" s="69" customFormat="1" ht="14.25" customHeight="1" x14ac:dyDescent="0.3">
      <c r="A163" s="667"/>
      <c r="B163" s="767"/>
      <c r="C163" s="767"/>
      <c r="D163" s="767"/>
      <c r="E163" s="767"/>
      <c r="F163" s="767"/>
      <c r="G163" s="559" t="s">
        <v>44</v>
      </c>
      <c r="H163" s="559"/>
      <c r="I163" s="559"/>
      <c r="J163" s="559"/>
      <c r="K163" s="559"/>
      <c r="L163" s="559"/>
      <c r="M163" s="559"/>
      <c r="N163" s="559"/>
      <c r="O163" s="559"/>
      <c r="P163" s="559"/>
      <c r="Q163" s="559"/>
      <c r="R163" s="244" t="s">
        <v>89</v>
      </c>
      <c r="S163" s="560" t="s">
        <v>96</v>
      </c>
      <c r="T163" s="560"/>
      <c r="U163" s="552">
        <v>5307</v>
      </c>
      <c r="V163" s="552"/>
      <c r="W163" s="553" t="s">
        <v>104</v>
      </c>
      <c r="X163" s="553"/>
      <c r="Y163" s="553"/>
      <c r="Z163" s="554"/>
      <c r="AB163" s="579" t="str">
        <f>G167</f>
        <v>Transit vehicle replacement (existing and subject to TAMP)</v>
      </c>
      <c r="AC163" s="565"/>
      <c r="AD163" s="565"/>
      <c r="AE163" s="565"/>
      <c r="AF163" s="580"/>
      <c r="AG163" s="250">
        <v>1</v>
      </c>
    </row>
    <row r="164" spans="1:33" s="69" customFormat="1" ht="14.25" customHeight="1" thickBot="1" x14ac:dyDescent="0.35">
      <c r="A164" s="667"/>
      <c r="B164" s="767"/>
      <c r="C164" s="767"/>
      <c r="D164" s="767"/>
      <c r="E164" s="767"/>
      <c r="F164" s="767"/>
      <c r="G164" s="555" t="s">
        <v>155</v>
      </c>
      <c r="H164" s="556"/>
      <c r="I164" s="556"/>
      <c r="J164" s="556"/>
      <c r="K164" s="556"/>
      <c r="L164" s="556"/>
      <c r="M164" s="556"/>
      <c r="N164" s="556"/>
      <c r="O164" s="556"/>
      <c r="P164" s="556"/>
      <c r="Q164" s="556"/>
      <c r="R164" s="557"/>
      <c r="S164" s="557"/>
      <c r="T164" s="557"/>
      <c r="U164" s="557"/>
      <c r="V164" s="557"/>
      <c r="W164" s="557"/>
      <c r="X164" s="557"/>
      <c r="Y164" s="557"/>
      <c r="Z164" s="558"/>
      <c r="AB164" s="1"/>
      <c r="AC164" s="1"/>
      <c r="AD164" s="1"/>
      <c r="AE164" s="1"/>
      <c r="AF164" s="1"/>
      <c r="AG164" s="41"/>
    </row>
    <row r="165" spans="1:33" s="69" customFormat="1" ht="14.25" customHeight="1" x14ac:dyDescent="0.3">
      <c r="A165" s="667"/>
      <c r="B165" s="767"/>
      <c r="C165" s="767"/>
      <c r="D165" s="767"/>
      <c r="E165" s="767"/>
      <c r="F165" s="767"/>
      <c r="G165" s="559" t="s">
        <v>102</v>
      </c>
      <c r="H165" s="559"/>
      <c r="I165" s="559"/>
      <c r="J165" s="559"/>
      <c r="K165" s="559"/>
      <c r="L165" s="559"/>
      <c r="M165" s="559"/>
      <c r="N165" s="559"/>
      <c r="O165" s="559"/>
      <c r="P165" s="559"/>
      <c r="Q165" s="559"/>
      <c r="R165" s="244" t="s">
        <v>89</v>
      </c>
      <c r="S165" s="560" t="s">
        <v>96</v>
      </c>
      <c r="T165" s="560"/>
      <c r="U165" s="552" t="s">
        <v>141</v>
      </c>
      <c r="V165" s="552"/>
      <c r="W165" s="553" t="s">
        <v>104</v>
      </c>
      <c r="X165" s="553"/>
      <c r="Y165" s="553"/>
      <c r="Z165" s="554"/>
      <c r="AB165" s="1"/>
      <c r="AC165" s="1"/>
      <c r="AD165" s="1"/>
      <c r="AE165" s="1"/>
      <c r="AF165" s="1"/>
      <c r="AG165" s="41"/>
    </row>
    <row r="166" spans="1:33" s="69" customFormat="1" ht="14.25" customHeight="1" thickBot="1" x14ac:dyDescent="0.35">
      <c r="A166" s="667"/>
      <c r="B166" s="767"/>
      <c r="C166" s="767"/>
      <c r="D166" s="767"/>
      <c r="E166" s="767"/>
      <c r="F166" s="767"/>
      <c r="G166" s="555" t="s">
        <v>156</v>
      </c>
      <c r="H166" s="556"/>
      <c r="I166" s="556"/>
      <c r="J166" s="556"/>
      <c r="K166" s="556"/>
      <c r="L166" s="556"/>
      <c r="M166" s="556"/>
      <c r="N166" s="556"/>
      <c r="O166" s="556"/>
      <c r="P166" s="556"/>
      <c r="Q166" s="556"/>
      <c r="R166" s="557"/>
      <c r="S166" s="557"/>
      <c r="T166" s="557"/>
      <c r="U166" s="557"/>
      <c r="V166" s="557"/>
      <c r="W166" s="557"/>
      <c r="X166" s="557"/>
      <c r="Y166" s="557"/>
      <c r="Z166" s="558"/>
      <c r="AB166" s="1"/>
      <c r="AC166" s="1"/>
      <c r="AD166" s="1"/>
      <c r="AE166" s="1"/>
      <c r="AF166" s="1"/>
      <c r="AG166" s="41"/>
    </row>
    <row r="167" spans="1:33" ht="14.25" customHeight="1" x14ac:dyDescent="0.2">
      <c r="A167" s="667"/>
      <c r="B167" s="767"/>
      <c r="C167" s="767"/>
      <c r="D167" s="767"/>
      <c r="E167" s="767"/>
      <c r="F167" s="767"/>
      <c r="G167" s="559" t="s">
        <v>760</v>
      </c>
      <c r="H167" s="559"/>
      <c r="I167" s="559"/>
      <c r="J167" s="559"/>
      <c r="K167" s="559"/>
      <c r="L167" s="559"/>
      <c r="M167" s="559"/>
      <c r="N167" s="559"/>
      <c r="O167" s="559"/>
      <c r="P167" s="559"/>
      <c r="Q167" s="559"/>
      <c r="R167" s="244" t="s">
        <v>89</v>
      </c>
      <c r="S167" s="560" t="s">
        <v>96</v>
      </c>
      <c r="T167" s="560"/>
      <c r="U167" s="552" t="s">
        <v>106</v>
      </c>
      <c r="V167" s="552"/>
      <c r="W167" s="553" t="s">
        <v>104</v>
      </c>
      <c r="X167" s="553"/>
      <c r="Y167" s="553"/>
      <c r="Z167" s="554"/>
    </row>
    <row r="168" spans="1:33" ht="14.25" customHeight="1" thickBot="1" x14ac:dyDescent="0.35">
      <c r="A168" s="670"/>
      <c r="B168" s="768"/>
      <c r="C168" s="768"/>
      <c r="D168" s="768"/>
      <c r="E168" s="768"/>
      <c r="F168" s="768"/>
      <c r="G168" s="561" t="s">
        <v>819</v>
      </c>
      <c r="H168" s="562"/>
      <c r="I168" s="562"/>
      <c r="J168" s="562"/>
      <c r="K168" s="562"/>
      <c r="L168" s="562"/>
      <c r="M168" s="562"/>
      <c r="N168" s="562"/>
      <c r="O168" s="562"/>
      <c r="P168" s="562"/>
      <c r="Q168" s="562"/>
      <c r="R168" s="563"/>
      <c r="S168" s="563"/>
      <c r="T168" s="563"/>
      <c r="U168" s="563"/>
      <c r="V168" s="563"/>
      <c r="W168" s="563"/>
      <c r="X168" s="563"/>
      <c r="Y168" s="563"/>
      <c r="Z168" s="564"/>
      <c r="AB168" s="69"/>
      <c r="AC168" s="69"/>
      <c r="AD168" s="69"/>
      <c r="AE168" s="69"/>
      <c r="AF168" s="69"/>
      <c r="AG168" s="245"/>
    </row>
    <row r="169" spans="1:33" ht="14.25" customHeight="1" thickTop="1" x14ac:dyDescent="0.2">
      <c r="A169" s="684" t="s">
        <v>761</v>
      </c>
      <c r="B169" s="684"/>
      <c r="C169" s="685"/>
      <c r="D169" s="683" t="s">
        <v>56</v>
      </c>
      <c r="E169" s="684"/>
      <c r="F169" s="685"/>
      <c r="G169" s="655" t="s">
        <v>112</v>
      </c>
      <c r="H169" s="655"/>
      <c r="I169" s="655"/>
      <c r="J169" s="655"/>
      <c r="K169" s="655"/>
      <c r="L169" s="655"/>
      <c r="M169" s="655"/>
      <c r="N169" s="655"/>
      <c r="O169" s="655"/>
      <c r="P169" s="655"/>
      <c r="Q169" s="655"/>
      <c r="R169" s="241" t="s">
        <v>89</v>
      </c>
      <c r="S169" s="769" t="s">
        <v>96</v>
      </c>
      <c r="T169" s="769"/>
      <c r="U169" s="574">
        <v>5310</v>
      </c>
      <c r="V169" s="574"/>
      <c r="W169" s="771" t="s">
        <v>116</v>
      </c>
      <c r="X169" s="771"/>
      <c r="Y169" s="771"/>
      <c r="Z169" s="772"/>
      <c r="AB169" s="623" t="str">
        <f>G169</f>
        <v>Mobility management / information technology systems</v>
      </c>
      <c r="AC169" s="624"/>
      <c r="AD169" s="624"/>
      <c r="AE169" s="624"/>
      <c r="AF169" s="625"/>
      <c r="AG169" s="249">
        <v>1</v>
      </c>
    </row>
    <row r="170" spans="1:33" ht="14.25" customHeight="1" thickBot="1" x14ac:dyDescent="0.25">
      <c r="A170" s="687"/>
      <c r="B170" s="687"/>
      <c r="C170" s="688"/>
      <c r="D170" s="686"/>
      <c r="E170" s="687"/>
      <c r="F170" s="688"/>
      <c r="G170" s="555" t="s">
        <v>163</v>
      </c>
      <c r="H170" s="556"/>
      <c r="I170" s="556"/>
      <c r="J170" s="556"/>
      <c r="K170" s="556"/>
      <c r="L170" s="556"/>
      <c r="M170" s="556"/>
      <c r="N170" s="556"/>
      <c r="O170" s="556"/>
      <c r="P170" s="556"/>
      <c r="Q170" s="556"/>
      <c r="R170" s="557"/>
      <c r="S170" s="557"/>
      <c r="T170" s="557"/>
      <c r="U170" s="557"/>
      <c r="V170" s="557"/>
      <c r="W170" s="557"/>
      <c r="X170" s="557"/>
      <c r="Y170" s="557"/>
      <c r="Z170" s="558"/>
      <c r="AB170" s="579" t="str">
        <f>G171</f>
        <v>Vehicles for accessible taxi, ride share, or vanpool</v>
      </c>
      <c r="AC170" s="565"/>
      <c r="AD170" s="565"/>
      <c r="AE170" s="565"/>
      <c r="AF170" s="580"/>
      <c r="AG170" s="250">
        <v>1</v>
      </c>
    </row>
    <row r="171" spans="1:33" ht="14.25" customHeight="1" x14ac:dyDescent="0.2">
      <c r="A171" s="687"/>
      <c r="B171" s="687"/>
      <c r="C171" s="688"/>
      <c r="D171" s="686"/>
      <c r="E171" s="687"/>
      <c r="F171" s="688"/>
      <c r="G171" s="567" t="s">
        <v>113</v>
      </c>
      <c r="H171" s="567"/>
      <c r="I171" s="567"/>
      <c r="J171" s="567"/>
      <c r="K171" s="567"/>
      <c r="L171" s="567"/>
      <c r="M171" s="567"/>
      <c r="N171" s="567"/>
      <c r="O171" s="567"/>
      <c r="P171" s="567"/>
      <c r="Q171" s="567"/>
      <c r="R171" s="242" t="s">
        <v>89</v>
      </c>
      <c r="S171" s="568" t="s">
        <v>145</v>
      </c>
      <c r="T171" s="568"/>
      <c r="U171" s="569"/>
      <c r="V171" s="569"/>
      <c r="W171" s="577"/>
      <c r="X171" s="577"/>
      <c r="Y171" s="577"/>
      <c r="Z171" s="578"/>
      <c r="AB171" s="579" t="str">
        <f>G173</f>
        <v>Travel training</v>
      </c>
      <c r="AC171" s="565"/>
      <c r="AD171" s="565"/>
      <c r="AE171" s="565"/>
      <c r="AF171" s="580"/>
      <c r="AG171" s="250">
        <v>1</v>
      </c>
    </row>
    <row r="172" spans="1:33" ht="14.25" customHeight="1" thickBot="1" x14ac:dyDescent="0.25">
      <c r="A172" s="687"/>
      <c r="B172" s="687"/>
      <c r="C172" s="688"/>
      <c r="D172" s="686"/>
      <c r="E172" s="687"/>
      <c r="F172" s="688"/>
      <c r="G172" s="555" t="s">
        <v>161</v>
      </c>
      <c r="H172" s="556"/>
      <c r="I172" s="556"/>
      <c r="J172" s="556"/>
      <c r="K172" s="556"/>
      <c r="L172" s="556"/>
      <c r="M172" s="556"/>
      <c r="N172" s="556"/>
      <c r="O172" s="556"/>
      <c r="P172" s="556"/>
      <c r="Q172" s="556"/>
      <c r="R172" s="557"/>
      <c r="S172" s="557"/>
      <c r="T172" s="557"/>
      <c r="U172" s="557"/>
      <c r="V172" s="557"/>
      <c r="W172" s="557"/>
      <c r="X172" s="557"/>
      <c r="Y172" s="557"/>
      <c r="Z172" s="558"/>
      <c r="AB172" s="579" t="str">
        <f>G175</f>
        <v>Transit passenger facilities</v>
      </c>
      <c r="AC172" s="565"/>
      <c r="AD172" s="565"/>
      <c r="AE172" s="565"/>
      <c r="AF172" s="580"/>
      <c r="AG172" s="250">
        <v>2</v>
      </c>
    </row>
    <row r="173" spans="1:33" ht="14.25" customHeight="1" x14ac:dyDescent="0.2">
      <c r="A173" s="687"/>
      <c r="B173" s="687"/>
      <c r="C173" s="688"/>
      <c r="D173" s="686"/>
      <c r="E173" s="687"/>
      <c r="F173" s="688"/>
      <c r="G173" s="567" t="s">
        <v>114</v>
      </c>
      <c r="H173" s="567"/>
      <c r="I173" s="567"/>
      <c r="J173" s="567"/>
      <c r="K173" s="567"/>
      <c r="L173" s="567"/>
      <c r="M173" s="567"/>
      <c r="N173" s="567"/>
      <c r="O173" s="567"/>
      <c r="P173" s="567"/>
      <c r="Q173" s="567"/>
      <c r="R173" s="242" t="s">
        <v>89</v>
      </c>
      <c r="S173" s="568" t="s">
        <v>145</v>
      </c>
      <c r="T173" s="568"/>
      <c r="U173" s="569"/>
      <c r="V173" s="569"/>
      <c r="W173" s="577"/>
      <c r="X173" s="577"/>
      <c r="Y173" s="577"/>
      <c r="Z173" s="578"/>
      <c r="AB173" s="579" t="str">
        <f>G177</f>
        <v>Improve signage / wayfinding</v>
      </c>
      <c r="AC173" s="565"/>
      <c r="AD173" s="565"/>
      <c r="AE173" s="565"/>
      <c r="AF173" s="580"/>
      <c r="AG173" s="250">
        <v>2</v>
      </c>
    </row>
    <row r="174" spans="1:33" ht="14.25" customHeight="1" thickBot="1" x14ac:dyDescent="0.25">
      <c r="A174" s="687"/>
      <c r="B174" s="687"/>
      <c r="C174" s="688"/>
      <c r="D174" s="686"/>
      <c r="E174" s="687"/>
      <c r="F174" s="688"/>
      <c r="G174" s="555" t="s">
        <v>162</v>
      </c>
      <c r="H174" s="556"/>
      <c r="I174" s="556"/>
      <c r="J174" s="556"/>
      <c r="K174" s="556"/>
      <c r="L174" s="556"/>
      <c r="M174" s="556"/>
      <c r="N174" s="556"/>
      <c r="O174" s="556"/>
      <c r="P174" s="556"/>
      <c r="Q174" s="556"/>
      <c r="R174" s="556"/>
      <c r="S174" s="556"/>
      <c r="T174" s="556"/>
      <c r="U174" s="556"/>
      <c r="V174" s="556"/>
      <c r="W174" s="556"/>
      <c r="X174" s="556"/>
      <c r="Y174" s="556"/>
      <c r="Z174" s="566"/>
      <c r="AB174" s="579" t="str">
        <f>G179</f>
        <v>Transit security</v>
      </c>
      <c r="AC174" s="565"/>
      <c r="AD174" s="565"/>
      <c r="AE174" s="565"/>
      <c r="AF174" s="580"/>
      <c r="AG174" s="250">
        <v>1</v>
      </c>
    </row>
    <row r="175" spans="1:33" ht="14.25" customHeight="1" x14ac:dyDescent="0.2">
      <c r="A175" s="687"/>
      <c r="B175" s="687"/>
      <c r="C175" s="688"/>
      <c r="D175" s="686"/>
      <c r="E175" s="687"/>
      <c r="F175" s="688"/>
      <c r="G175" s="567" t="s">
        <v>45</v>
      </c>
      <c r="H175" s="567"/>
      <c r="I175" s="567"/>
      <c r="J175" s="567"/>
      <c r="K175" s="567"/>
      <c r="L175" s="567"/>
      <c r="M175" s="567"/>
      <c r="N175" s="567"/>
      <c r="O175" s="567"/>
      <c r="P175" s="567"/>
      <c r="Q175" s="567"/>
      <c r="R175" s="242" t="s">
        <v>90</v>
      </c>
      <c r="S175" s="592" t="s">
        <v>96</v>
      </c>
      <c r="T175" s="592"/>
      <c r="U175" s="552" t="s">
        <v>117</v>
      </c>
      <c r="V175" s="552"/>
      <c r="W175" s="593" t="s">
        <v>104</v>
      </c>
      <c r="X175" s="593"/>
      <c r="Y175" s="593"/>
      <c r="Z175" s="594"/>
    </row>
    <row r="176" spans="1:33" ht="14.25" customHeight="1" thickBot="1" x14ac:dyDescent="0.25">
      <c r="A176" s="687"/>
      <c r="B176" s="687"/>
      <c r="C176" s="688"/>
      <c r="D176" s="686"/>
      <c r="E176" s="687"/>
      <c r="F176" s="688"/>
      <c r="G176" s="555" t="s">
        <v>164</v>
      </c>
      <c r="H176" s="556"/>
      <c r="I176" s="556"/>
      <c r="J176" s="556"/>
      <c r="K176" s="556"/>
      <c r="L176" s="556"/>
      <c r="M176" s="556"/>
      <c r="N176" s="556"/>
      <c r="O176" s="556"/>
      <c r="P176" s="556"/>
      <c r="Q176" s="556"/>
      <c r="R176" s="556"/>
      <c r="S176" s="556"/>
      <c r="T176" s="556"/>
      <c r="U176" s="556"/>
      <c r="V176" s="556"/>
      <c r="W176" s="556"/>
      <c r="X176" s="556"/>
      <c r="Y176" s="556"/>
      <c r="Z176" s="566"/>
    </row>
    <row r="177" spans="1:33" ht="14.25" customHeight="1" x14ac:dyDescent="0.2">
      <c r="A177" s="687"/>
      <c r="B177" s="687"/>
      <c r="C177" s="688"/>
      <c r="D177" s="686"/>
      <c r="E177" s="687"/>
      <c r="F177" s="688"/>
      <c r="G177" s="567" t="s">
        <v>115</v>
      </c>
      <c r="H177" s="567"/>
      <c r="I177" s="567"/>
      <c r="J177" s="567"/>
      <c r="K177" s="567"/>
      <c r="L177" s="567"/>
      <c r="M177" s="567"/>
      <c r="N177" s="567"/>
      <c r="O177" s="567"/>
      <c r="P177" s="567"/>
      <c r="Q177" s="567"/>
      <c r="R177" s="242" t="s">
        <v>90</v>
      </c>
      <c r="S177" s="568" t="s">
        <v>145</v>
      </c>
      <c r="T177" s="568"/>
      <c r="U177" s="569"/>
      <c r="V177" s="569"/>
      <c r="W177" s="570"/>
      <c r="X177" s="570"/>
      <c r="Y177" s="570"/>
      <c r="Z177" s="571"/>
    </row>
    <row r="178" spans="1:33" ht="14.25" customHeight="1" thickBot="1" x14ac:dyDescent="0.25">
      <c r="A178" s="687"/>
      <c r="B178" s="687"/>
      <c r="C178" s="688"/>
      <c r="D178" s="686"/>
      <c r="E178" s="687"/>
      <c r="F178" s="688"/>
      <c r="G178" s="561" t="s">
        <v>165</v>
      </c>
      <c r="H178" s="562"/>
      <c r="I178" s="562"/>
      <c r="J178" s="562"/>
      <c r="K178" s="562"/>
      <c r="L178" s="562"/>
      <c r="M178" s="562"/>
      <c r="N178" s="562"/>
      <c r="O178" s="562"/>
      <c r="P178" s="562"/>
      <c r="Q178" s="562"/>
      <c r="R178" s="563"/>
      <c r="S178" s="563"/>
      <c r="T178" s="563"/>
      <c r="U178" s="563"/>
      <c r="V178" s="563"/>
      <c r="W178" s="563"/>
      <c r="X178" s="563"/>
      <c r="Y178" s="563"/>
      <c r="Z178" s="564"/>
    </row>
    <row r="179" spans="1:33" ht="15" customHeight="1" thickTop="1" x14ac:dyDescent="0.2">
      <c r="A179" s="687"/>
      <c r="B179" s="687"/>
      <c r="C179" s="688"/>
      <c r="D179" s="686"/>
      <c r="E179" s="687"/>
      <c r="F179" s="688"/>
      <c r="G179" s="572" t="s">
        <v>46</v>
      </c>
      <c r="H179" s="572"/>
      <c r="I179" s="572"/>
      <c r="J179" s="572"/>
      <c r="K179" s="572"/>
      <c r="L179" s="572"/>
      <c r="M179" s="572"/>
      <c r="N179" s="572"/>
      <c r="O179" s="572"/>
      <c r="P179" s="572"/>
      <c r="Q179" s="572"/>
      <c r="R179" s="243" t="s">
        <v>89</v>
      </c>
      <c r="S179" s="573" t="s">
        <v>96</v>
      </c>
      <c r="T179" s="573"/>
      <c r="U179" s="574" t="s">
        <v>141</v>
      </c>
      <c r="V179" s="574"/>
      <c r="W179" s="575" t="s">
        <v>104</v>
      </c>
      <c r="X179" s="575"/>
      <c r="Y179" s="575"/>
      <c r="Z179" s="576"/>
      <c r="AB179" s="565"/>
      <c r="AC179" s="565"/>
      <c r="AD179" s="565"/>
      <c r="AE179" s="565"/>
      <c r="AF179" s="565"/>
      <c r="AG179" s="247"/>
    </row>
    <row r="180" spans="1:33" ht="15" customHeight="1" thickBot="1" x14ac:dyDescent="0.25">
      <c r="A180" s="690"/>
      <c r="B180" s="690"/>
      <c r="C180" s="691"/>
      <c r="D180" s="689"/>
      <c r="E180" s="690"/>
      <c r="F180" s="691"/>
      <c r="G180" s="705" t="s">
        <v>188</v>
      </c>
      <c r="H180" s="563"/>
      <c r="I180" s="563"/>
      <c r="J180" s="563"/>
      <c r="K180" s="563"/>
      <c r="L180" s="563"/>
      <c r="M180" s="563"/>
      <c r="N180" s="563"/>
      <c r="O180" s="563"/>
      <c r="P180" s="563"/>
      <c r="Q180" s="563"/>
      <c r="R180" s="563"/>
      <c r="S180" s="563"/>
      <c r="T180" s="563"/>
      <c r="U180" s="563"/>
      <c r="V180" s="563"/>
      <c r="W180" s="563"/>
      <c r="X180" s="563"/>
      <c r="Y180" s="563"/>
      <c r="Z180" s="564"/>
      <c r="AB180" s="211"/>
      <c r="AC180" s="211"/>
      <c r="AD180" s="211"/>
      <c r="AE180" s="211"/>
      <c r="AF180" s="211"/>
    </row>
    <row r="181" spans="1:33" ht="14.25" customHeight="1" thickTop="1" x14ac:dyDescent="0.2">
      <c r="A181" s="773" t="s">
        <v>661</v>
      </c>
      <c r="B181" s="673"/>
      <c r="C181" s="673"/>
      <c r="D181" s="673" t="s">
        <v>56</v>
      </c>
      <c r="E181" s="673"/>
      <c r="F181" s="673"/>
      <c r="G181" s="567" t="s">
        <v>119</v>
      </c>
      <c r="H181" s="567"/>
      <c r="I181" s="567"/>
      <c r="J181" s="567"/>
      <c r="K181" s="567"/>
      <c r="L181" s="567"/>
      <c r="M181" s="567"/>
      <c r="N181" s="567"/>
      <c r="O181" s="567"/>
      <c r="P181" s="567"/>
      <c r="Q181" s="567"/>
      <c r="R181" s="242" t="s">
        <v>89</v>
      </c>
      <c r="S181" s="560" t="s">
        <v>96</v>
      </c>
      <c r="T181" s="560"/>
      <c r="U181" s="552">
        <v>5310</v>
      </c>
      <c r="V181" s="552"/>
      <c r="W181" s="553" t="s">
        <v>116</v>
      </c>
      <c r="X181" s="553"/>
      <c r="Y181" s="553"/>
      <c r="Z181" s="554"/>
      <c r="AB181" s="626" t="str">
        <f>G181</f>
        <v>Incremental cost of providing same day service/door-to-door</v>
      </c>
      <c r="AC181" s="605"/>
      <c r="AD181" s="605"/>
      <c r="AE181" s="605"/>
      <c r="AF181" s="770"/>
      <c r="AG181" s="251">
        <v>1</v>
      </c>
    </row>
    <row r="182" spans="1:33" ht="14.25" customHeight="1" thickBot="1" x14ac:dyDescent="0.25">
      <c r="A182" s="654"/>
      <c r="B182" s="620"/>
      <c r="C182" s="620"/>
      <c r="D182" s="620"/>
      <c r="E182" s="620"/>
      <c r="F182" s="620"/>
      <c r="G182" s="555" t="s">
        <v>166</v>
      </c>
      <c r="H182" s="556"/>
      <c r="I182" s="556"/>
      <c r="J182" s="556"/>
      <c r="K182" s="556"/>
      <c r="L182" s="556"/>
      <c r="M182" s="556"/>
      <c r="N182" s="556"/>
      <c r="O182" s="556"/>
      <c r="P182" s="556"/>
      <c r="Q182" s="556"/>
      <c r="R182" s="556"/>
      <c r="S182" s="556"/>
      <c r="T182" s="556"/>
      <c r="U182" s="556"/>
      <c r="V182" s="556"/>
      <c r="W182" s="556"/>
      <c r="X182" s="556"/>
      <c r="Y182" s="556"/>
      <c r="Z182" s="566"/>
      <c r="AB182" s="579" t="str">
        <f>G183</f>
        <v>New fixed guideway systems</v>
      </c>
      <c r="AC182" s="565"/>
      <c r="AD182" s="565"/>
      <c r="AE182" s="565"/>
      <c r="AF182" s="580"/>
      <c r="AG182" s="250">
        <v>1</v>
      </c>
    </row>
    <row r="183" spans="1:33" ht="14.25" customHeight="1" x14ac:dyDescent="0.2">
      <c r="A183" s="654"/>
      <c r="B183" s="620"/>
      <c r="C183" s="620"/>
      <c r="D183" s="620"/>
      <c r="E183" s="620"/>
      <c r="F183" s="620"/>
      <c r="G183" s="567" t="s">
        <v>662</v>
      </c>
      <c r="H183" s="567"/>
      <c r="I183" s="567"/>
      <c r="J183" s="567"/>
      <c r="K183" s="567"/>
      <c r="L183" s="567"/>
      <c r="M183" s="567"/>
      <c r="N183" s="567"/>
      <c r="O183" s="567"/>
      <c r="P183" s="567"/>
      <c r="Q183" s="567"/>
      <c r="R183" s="242" t="s">
        <v>89</v>
      </c>
      <c r="S183" s="552" t="s">
        <v>145</v>
      </c>
      <c r="T183" s="552"/>
      <c r="U183" s="569"/>
      <c r="V183" s="569"/>
      <c r="W183" s="570"/>
      <c r="X183" s="570"/>
      <c r="Y183" s="570"/>
      <c r="Z183" s="571"/>
      <c r="AB183" s="579" t="str">
        <f>G185</f>
        <v>Operating assistance for new transit service</v>
      </c>
      <c r="AC183" s="565"/>
      <c r="AD183" s="565"/>
      <c r="AE183" s="565"/>
      <c r="AF183" s="580"/>
      <c r="AG183" s="250">
        <v>1</v>
      </c>
    </row>
    <row r="184" spans="1:33" ht="14.25" customHeight="1" thickBot="1" x14ac:dyDescent="0.25">
      <c r="A184" s="654"/>
      <c r="B184" s="620"/>
      <c r="C184" s="620"/>
      <c r="D184" s="620"/>
      <c r="E184" s="620"/>
      <c r="F184" s="620"/>
      <c r="G184" s="555" t="s">
        <v>663</v>
      </c>
      <c r="H184" s="556"/>
      <c r="I184" s="556"/>
      <c r="J184" s="556"/>
      <c r="K184" s="556"/>
      <c r="L184" s="556"/>
      <c r="M184" s="556"/>
      <c r="N184" s="556"/>
      <c r="O184" s="556"/>
      <c r="P184" s="556"/>
      <c r="Q184" s="556"/>
      <c r="R184" s="556"/>
      <c r="S184" s="556"/>
      <c r="T184" s="556"/>
      <c r="U184" s="556"/>
      <c r="V184" s="556"/>
      <c r="W184" s="556"/>
      <c r="X184" s="556"/>
      <c r="Y184" s="556"/>
      <c r="Z184" s="566"/>
      <c r="AB184" s="579" t="str">
        <f>G187</f>
        <v>Transit vehicles for expansion of service</v>
      </c>
      <c r="AC184" s="565"/>
      <c r="AD184" s="565"/>
      <c r="AE184" s="565"/>
      <c r="AF184" s="580"/>
      <c r="AG184" s="250">
        <v>1</v>
      </c>
    </row>
    <row r="185" spans="1:33" ht="14.25" customHeight="1" x14ac:dyDescent="0.2">
      <c r="A185" s="654"/>
      <c r="B185" s="620"/>
      <c r="C185" s="620"/>
      <c r="D185" s="620"/>
      <c r="E185" s="620"/>
      <c r="F185" s="620"/>
      <c r="G185" s="567" t="s">
        <v>91</v>
      </c>
      <c r="H185" s="567"/>
      <c r="I185" s="567"/>
      <c r="J185" s="567"/>
      <c r="K185" s="567"/>
      <c r="L185" s="567"/>
      <c r="M185" s="567"/>
      <c r="N185" s="567"/>
      <c r="O185" s="567"/>
      <c r="P185" s="567"/>
      <c r="Q185" s="567"/>
      <c r="R185" s="242" t="s">
        <v>89</v>
      </c>
      <c r="S185" s="560" t="s">
        <v>96</v>
      </c>
      <c r="T185" s="560"/>
      <c r="U185" s="552" t="s">
        <v>16</v>
      </c>
      <c r="V185" s="552"/>
      <c r="W185" s="553" t="s">
        <v>121</v>
      </c>
      <c r="X185" s="553"/>
      <c r="Y185" s="553"/>
      <c r="Z185" s="554"/>
      <c r="AB185" s="211"/>
      <c r="AC185" s="211"/>
      <c r="AD185" s="211"/>
      <c r="AE185" s="211"/>
      <c r="AF185" s="211"/>
    </row>
    <row r="186" spans="1:33" ht="14.25" customHeight="1" thickBot="1" x14ac:dyDescent="0.25">
      <c r="A186" s="654"/>
      <c r="B186" s="620"/>
      <c r="C186" s="620"/>
      <c r="D186" s="620"/>
      <c r="E186" s="620"/>
      <c r="F186" s="620"/>
      <c r="G186" s="555" t="s">
        <v>167</v>
      </c>
      <c r="H186" s="556"/>
      <c r="I186" s="556"/>
      <c r="J186" s="556"/>
      <c r="K186" s="556"/>
      <c r="L186" s="556"/>
      <c r="M186" s="556"/>
      <c r="N186" s="556"/>
      <c r="O186" s="556"/>
      <c r="P186" s="556"/>
      <c r="Q186" s="556"/>
      <c r="R186" s="556"/>
      <c r="S186" s="556"/>
      <c r="T186" s="556"/>
      <c r="U186" s="556"/>
      <c r="V186" s="556"/>
      <c r="W186" s="556"/>
      <c r="X186" s="556"/>
      <c r="Y186" s="556"/>
      <c r="Z186" s="566"/>
      <c r="AB186" s="211"/>
      <c r="AC186" s="211"/>
      <c r="AD186" s="211"/>
      <c r="AE186" s="211"/>
      <c r="AF186" s="211"/>
    </row>
    <row r="187" spans="1:33" ht="14.25" customHeight="1" x14ac:dyDescent="0.2">
      <c r="A187" s="654"/>
      <c r="B187" s="620"/>
      <c r="C187" s="620"/>
      <c r="D187" s="620"/>
      <c r="E187" s="620"/>
      <c r="F187" s="620"/>
      <c r="G187" s="567" t="s">
        <v>120</v>
      </c>
      <c r="H187" s="567"/>
      <c r="I187" s="567"/>
      <c r="J187" s="567"/>
      <c r="K187" s="567"/>
      <c r="L187" s="567"/>
      <c r="M187" s="567"/>
      <c r="N187" s="567"/>
      <c r="O187" s="567"/>
      <c r="P187" s="567"/>
      <c r="Q187" s="567"/>
      <c r="R187" s="242" t="s">
        <v>89</v>
      </c>
      <c r="S187" s="552" t="s">
        <v>145</v>
      </c>
      <c r="T187" s="552"/>
      <c r="U187" s="569"/>
      <c r="V187" s="569"/>
      <c r="W187" s="570"/>
      <c r="X187" s="570"/>
      <c r="Y187" s="570"/>
      <c r="Z187" s="571"/>
      <c r="AB187" s="211"/>
      <c r="AC187" s="211"/>
      <c r="AD187" s="211"/>
      <c r="AE187" s="211"/>
      <c r="AF187" s="211"/>
    </row>
    <row r="188" spans="1:33" ht="14.25" customHeight="1" thickBot="1" x14ac:dyDescent="0.25">
      <c r="A188" s="654"/>
      <c r="B188" s="620"/>
      <c r="C188" s="620"/>
      <c r="D188" s="620"/>
      <c r="E188" s="620"/>
      <c r="F188" s="620"/>
      <c r="G188" s="555" t="s">
        <v>168</v>
      </c>
      <c r="H188" s="556"/>
      <c r="I188" s="556"/>
      <c r="J188" s="556"/>
      <c r="K188" s="556"/>
      <c r="L188" s="556"/>
      <c r="M188" s="556"/>
      <c r="N188" s="556"/>
      <c r="O188" s="556"/>
      <c r="P188" s="556"/>
      <c r="Q188" s="556"/>
      <c r="R188" s="556"/>
      <c r="S188" s="556"/>
      <c r="T188" s="556"/>
      <c r="U188" s="556"/>
      <c r="V188" s="556"/>
      <c r="W188" s="556"/>
      <c r="X188" s="556"/>
      <c r="Y188" s="556"/>
      <c r="Z188" s="566"/>
    </row>
    <row r="189" spans="1:33" ht="14.25" customHeight="1" thickTop="1" x14ac:dyDescent="0.2">
      <c r="G189" s="323"/>
      <c r="H189" s="323"/>
      <c r="I189" s="323"/>
      <c r="J189" s="323"/>
      <c r="K189" s="323"/>
      <c r="L189" s="323"/>
      <c r="M189" s="323"/>
      <c r="N189" s="323"/>
      <c r="O189" s="323"/>
      <c r="P189" s="323"/>
      <c r="Q189" s="323"/>
      <c r="R189" s="323"/>
      <c r="S189" s="323"/>
      <c r="T189" s="323"/>
      <c r="U189" s="323"/>
      <c r="V189" s="323"/>
      <c r="W189" s="323"/>
      <c r="X189" s="323"/>
      <c r="Y189" s="323"/>
      <c r="Z189" s="323"/>
      <c r="AB189" s="324"/>
      <c r="AC189" s="324"/>
      <c r="AD189" s="324"/>
      <c r="AE189" s="324"/>
      <c r="AF189" s="324"/>
      <c r="AG189" s="325"/>
    </row>
    <row r="190" spans="1:33" ht="14.25" customHeight="1" x14ac:dyDescent="0.2">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row>
    <row r="191" spans="1:33" s="324" customFormat="1" ht="14.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B191" s="1"/>
      <c r="AC191" s="1"/>
      <c r="AD191" s="1"/>
      <c r="AE191" s="1"/>
      <c r="AF191" s="1"/>
      <c r="AG191" s="41"/>
    </row>
    <row r="192" spans="1:33" s="324" customFormat="1" ht="14.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B192" s="1"/>
      <c r="AC192" s="1"/>
      <c r="AD192" s="1"/>
      <c r="AE192" s="1"/>
      <c r="AF192" s="1"/>
      <c r="AG192" s="41"/>
    </row>
  </sheetData>
  <sheetProtection algorithmName="SHA-512" hashValue="zYiHnED134GhVhRbmYQBpqjnVfNN2B2LfrtEQv1BgqvJf5l0Pl5wUh0smGXZm7xVYI9mHPLOGiJd+mWrJ/uk2A==" saltValue="axUeuDi13Xajdvvlo1+S3Q==" spinCount="100000" sheet="1" selectLockedCells="1"/>
  <mergeCells count="435">
    <mergeCell ref="G184:Z184"/>
    <mergeCell ref="AB184:AF184"/>
    <mergeCell ref="U187:V187"/>
    <mergeCell ref="W187:Z187"/>
    <mergeCell ref="G188:Z188"/>
    <mergeCell ref="G180:Z180"/>
    <mergeCell ref="A181:C188"/>
    <mergeCell ref="D181:F188"/>
    <mergeCell ref="G181:Q181"/>
    <mergeCell ref="S181:T181"/>
    <mergeCell ref="U181:V181"/>
    <mergeCell ref="W181:Z181"/>
    <mergeCell ref="G185:Q185"/>
    <mergeCell ref="S185:T185"/>
    <mergeCell ref="U185:V185"/>
    <mergeCell ref="W185:Z185"/>
    <mergeCell ref="G186:Z186"/>
    <mergeCell ref="G187:Q187"/>
    <mergeCell ref="S187:T187"/>
    <mergeCell ref="A169:C180"/>
    <mergeCell ref="D169:F180"/>
    <mergeCell ref="G169:Q169"/>
    <mergeCell ref="S169:T169"/>
    <mergeCell ref="U169:V169"/>
    <mergeCell ref="U171:V171"/>
    <mergeCell ref="W171:Z171"/>
    <mergeCell ref="AB171:AF171"/>
    <mergeCell ref="G172:Z172"/>
    <mergeCell ref="AB172:AF172"/>
    <mergeCell ref="AB181:AF181"/>
    <mergeCell ref="G182:Z182"/>
    <mergeCell ref="AB182:AF182"/>
    <mergeCell ref="AB169:AF169"/>
    <mergeCell ref="G170:Z170"/>
    <mergeCell ref="AB170:AF170"/>
    <mergeCell ref="G171:Q171"/>
    <mergeCell ref="S171:T171"/>
    <mergeCell ref="W169:Z169"/>
    <mergeCell ref="G173:Q173"/>
    <mergeCell ref="G183:Q183"/>
    <mergeCell ref="S183:T183"/>
    <mergeCell ref="U183:V183"/>
    <mergeCell ref="W183:Z183"/>
    <mergeCell ref="AB183:AF183"/>
    <mergeCell ref="AB174:AF174"/>
    <mergeCell ref="G175:Q175"/>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D153:F158"/>
    <mergeCell ref="G153:Q153"/>
    <mergeCell ref="S153:T153"/>
    <mergeCell ref="U153:V153"/>
    <mergeCell ref="W153:Z153"/>
    <mergeCell ref="AB153:AF153"/>
    <mergeCell ref="G154:Z154"/>
    <mergeCell ref="AB154:AF154"/>
    <mergeCell ref="G155:Q155"/>
    <mergeCell ref="S155:T155"/>
    <mergeCell ref="U155:V155"/>
    <mergeCell ref="W155:Z155"/>
    <mergeCell ref="AB155:AF155"/>
    <mergeCell ref="G156:Z156"/>
    <mergeCell ref="G157:Q157"/>
    <mergeCell ref="S157:T157"/>
    <mergeCell ref="U157:V157"/>
    <mergeCell ref="W157:Z157"/>
    <mergeCell ref="G158:Z158"/>
    <mergeCell ref="G143:Z143"/>
    <mergeCell ref="G144:Q144"/>
    <mergeCell ref="S144:T144"/>
    <mergeCell ref="U144:V144"/>
    <mergeCell ref="W144:Z144"/>
    <mergeCell ref="G145:Z145"/>
    <mergeCell ref="G146:Q146"/>
    <mergeCell ref="S146:T146"/>
    <mergeCell ref="U146:V146"/>
    <mergeCell ref="W146:Z146"/>
    <mergeCell ref="G149:Z149"/>
    <mergeCell ref="G150:Q150"/>
    <mergeCell ref="S150:T150"/>
    <mergeCell ref="U150:V150"/>
    <mergeCell ref="W150:Z150"/>
    <mergeCell ref="G151:Z151"/>
    <mergeCell ref="A152:Z152"/>
    <mergeCell ref="A153:C158"/>
    <mergeCell ref="AB133:AF133"/>
    <mergeCell ref="G134:Q134"/>
    <mergeCell ref="S134:T134"/>
    <mergeCell ref="U134:V134"/>
    <mergeCell ref="W134:Z134"/>
    <mergeCell ref="G135:Z135"/>
    <mergeCell ref="G136:Q136"/>
    <mergeCell ref="S136:T136"/>
    <mergeCell ref="U136:V136"/>
    <mergeCell ref="W136:Z136"/>
    <mergeCell ref="G133:Z133"/>
    <mergeCell ref="G127:Z127"/>
    <mergeCell ref="AB127:AF127"/>
    <mergeCell ref="G128:Q128"/>
    <mergeCell ref="S128:T128"/>
    <mergeCell ref="U128:V128"/>
    <mergeCell ref="W128:Z128"/>
    <mergeCell ref="AB128:AF128"/>
    <mergeCell ref="G129:Z129"/>
    <mergeCell ref="AB129:AF129"/>
    <mergeCell ref="G124:Q124"/>
    <mergeCell ref="S124:T124"/>
    <mergeCell ref="U124:V124"/>
    <mergeCell ref="W124:Z124"/>
    <mergeCell ref="AB124:AF124"/>
    <mergeCell ref="G125:Z125"/>
    <mergeCell ref="AB125:AF125"/>
    <mergeCell ref="G126:Q126"/>
    <mergeCell ref="S126:T126"/>
    <mergeCell ref="U126:V126"/>
    <mergeCell ref="W126:Z126"/>
    <mergeCell ref="AB126:AF126"/>
    <mergeCell ref="D110:F111"/>
    <mergeCell ref="G110:Q110"/>
    <mergeCell ref="S110:T110"/>
    <mergeCell ref="U110:Z110"/>
    <mergeCell ref="G111:Z111"/>
    <mergeCell ref="A112:C117"/>
    <mergeCell ref="D112:F117"/>
    <mergeCell ref="G112:Q112"/>
    <mergeCell ref="S112:T112"/>
    <mergeCell ref="W112:Z112"/>
    <mergeCell ref="G113:T113"/>
    <mergeCell ref="G114:P114"/>
    <mergeCell ref="R114:S114"/>
    <mergeCell ref="T114:U114"/>
    <mergeCell ref="V114:Y114"/>
    <mergeCell ref="G115:Y115"/>
    <mergeCell ref="G116:Q116"/>
    <mergeCell ref="S116:T116"/>
    <mergeCell ref="W116:Z116"/>
    <mergeCell ref="G117:T117"/>
    <mergeCell ref="A98:C111"/>
    <mergeCell ref="D98:F99"/>
    <mergeCell ref="G98:Q98"/>
    <mergeCell ref="S98:T98"/>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A92:C93"/>
    <mergeCell ref="D92:F93"/>
    <mergeCell ref="G92:Q92"/>
    <mergeCell ref="S92:T92"/>
    <mergeCell ref="U92:V92"/>
    <mergeCell ref="W92:Z92"/>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G66:Q66"/>
    <mergeCell ref="S66:T66"/>
    <mergeCell ref="D102:F103"/>
    <mergeCell ref="G102:Q102"/>
    <mergeCell ref="S102:T102"/>
    <mergeCell ref="U102:V102"/>
    <mergeCell ref="W102:Z102"/>
    <mergeCell ref="AB102:AF102"/>
    <mergeCell ref="G103:Z103"/>
    <mergeCell ref="U98:V98"/>
    <mergeCell ref="W98:Z98"/>
    <mergeCell ref="AB98:AF98"/>
    <mergeCell ref="G99:Z99"/>
    <mergeCell ref="AB99:AF99"/>
    <mergeCell ref="D100:F101"/>
    <mergeCell ref="G100:Q100"/>
    <mergeCell ref="S100:T100"/>
    <mergeCell ref="U100:V100"/>
    <mergeCell ref="W100:Z100"/>
    <mergeCell ref="AB100:AF100"/>
    <mergeCell ref="G101:Z101"/>
    <mergeCell ref="AB101:AF101"/>
    <mergeCell ref="G87:Z87"/>
    <mergeCell ref="AB87:AF87"/>
    <mergeCell ref="G83:Z83"/>
    <mergeCell ref="A84:C91"/>
    <mergeCell ref="D84:F91"/>
    <mergeCell ref="G84:Q84"/>
    <mergeCell ref="S84:T84"/>
    <mergeCell ref="U84:V84"/>
    <mergeCell ref="W84:Z84"/>
    <mergeCell ref="G88:Q88"/>
    <mergeCell ref="S88:T88"/>
    <mergeCell ref="U88:V88"/>
    <mergeCell ref="W88:Z88"/>
    <mergeCell ref="A62:C83"/>
    <mergeCell ref="D62:F83"/>
    <mergeCell ref="G62:Q62"/>
    <mergeCell ref="S62:T62"/>
    <mergeCell ref="U62:V62"/>
    <mergeCell ref="W62:Z62"/>
    <mergeCell ref="G75:Z75"/>
    <mergeCell ref="G76:Q76"/>
    <mergeCell ref="S76:T76"/>
    <mergeCell ref="U76:V76"/>
    <mergeCell ref="W76:Z76"/>
    <mergeCell ref="G77:Z77"/>
    <mergeCell ref="G78:Q78"/>
    <mergeCell ref="AB88:AF88"/>
    <mergeCell ref="G89:Z89"/>
    <mergeCell ref="G90:Q90"/>
    <mergeCell ref="G79:Z79"/>
    <mergeCell ref="G80:Q80"/>
    <mergeCell ref="S80:T80"/>
    <mergeCell ref="U80:V80"/>
    <mergeCell ref="W80:Z80"/>
    <mergeCell ref="G81:Z81"/>
    <mergeCell ref="G82:Q82"/>
    <mergeCell ref="S82:T82"/>
    <mergeCell ref="U82:V82"/>
    <mergeCell ref="W82:Z82"/>
    <mergeCell ref="S90:T90"/>
    <mergeCell ref="U90:V90"/>
    <mergeCell ref="W90:Z90"/>
    <mergeCell ref="AB84:AF84"/>
    <mergeCell ref="G85:Z85"/>
    <mergeCell ref="AB85:AF85"/>
    <mergeCell ref="G86:Q86"/>
    <mergeCell ref="S86:T86"/>
    <mergeCell ref="U86:V86"/>
    <mergeCell ref="W86:Z86"/>
    <mergeCell ref="AB86:AF86"/>
    <mergeCell ref="S78:T78"/>
    <mergeCell ref="U78:V78"/>
    <mergeCell ref="W78:Z78"/>
    <mergeCell ref="G71:Z71"/>
    <mergeCell ref="AB71:AF71"/>
    <mergeCell ref="G72:Q72"/>
    <mergeCell ref="S72:T72"/>
    <mergeCell ref="U72:V72"/>
    <mergeCell ref="W72:Z72"/>
    <mergeCell ref="AB72:AF72"/>
    <mergeCell ref="G73:Y73"/>
    <mergeCell ref="G74:Q74"/>
    <mergeCell ref="S74:T74"/>
    <mergeCell ref="U74:V74"/>
    <mergeCell ref="W74:Z74"/>
    <mergeCell ref="U68:V68"/>
    <mergeCell ref="W68:Z68"/>
    <mergeCell ref="AB68:AF68"/>
    <mergeCell ref="G69:Z69"/>
    <mergeCell ref="AB69:AF69"/>
    <mergeCell ref="G70:Q70"/>
    <mergeCell ref="S70:T70"/>
    <mergeCell ref="U70:V70"/>
    <mergeCell ref="W70:Z70"/>
    <mergeCell ref="AB70:AF70"/>
    <mergeCell ref="AB62:AF62"/>
    <mergeCell ref="G63:Z63"/>
    <mergeCell ref="AB63:AF63"/>
    <mergeCell ref="G64:Q64"/>
    <mergeCell ref="S64:T64"/>
    <mergeCell ref="U64:V64"/>
    <mergeCell ref="W64:Z64"/>
    <mergeCell ref="AB64:AF64"/>
    <mergeCell ref="G65:Z65"/>
    <mergeCell ref="AB65:AF65"/>
    <mergeCell ref="U66:V66"/>
    <mergeCell ref="W66:Z66"/>
    <mergeCell ref="AB66:AF66"/>
    <mergeCell ref="G67:Z67"/>
    <mergeCell ref="G68:Q68"/>
    <mergeCell ref="S68:T68"/>
    <mergeCell ref="A55:Z55"/>
    <mergeCell ref="A56:C61"/>
    <mergeCell ref="D56:F61"/>
    <mergeCell ref="G56:Q56"/>
    <mergeCell ref="S56:T56"/>
    <mergeCell ref="U56:V56"/>
    <mergeCell ref="W56:Z56"/>
    <mergeCell ref="AB56:AF56"/>
    <mergeCell ref="G57:Z57"/>
    <mergeCell ref="AB57:AF57"/>
    <mergeCell ref="G58:Q58"/>
    <mergeCell ref="S58:T58"/>
    <mergeCell ref="U58:V58"/>
    <mergeCell ref="W58:Z58"/>
    <mergeCell ref="AB58:AF58"/>
    <mergeCell ref="G59:Z59"/>
    <mergeCell ref="G60:Q60"/>
    <mergeCell ref="S60:T60"/>
    <mergeCell ref="U60:V60"/>
    <mergeCell ref="W60:Z60"/>
    <mergeCell ref="G61:Z61"/>
    <mergeCell ref="A1:Z1"/>
    <mergeCell ref="A2:Z6"/>
    <mergeCell ref="A7:Z40"/>
    <mergeCell ref="A41:Z41"/>
    <mergeCell ref="A42:Z42"/>
    <mergeCell ref="A43:Z51"/>
    <mergeCell ref="G52:Q54"/>
    <mergeCell ref="R52:R54"/>
    <mergeCell ref="S52:T54"/>
    <mergeCell ref="U52:V54"/>
    <mergeCell ref="W52:Z54"/>
    <mergeCell ref="A52:C54"/>
    <mergeCell ref="D52:F54"/>
    <mergeCell ref="AB103:AF103"/>
    <mergeCell ref="AB112:AF112"/>
    <mergeCell ref="AB113:AF113"/>
    <mergeCell ref="AB118:AF118"/>
    <mergeCell ref="AB119:AF119"/>
    <mergeCell ref="AB120:AF120"/>
    <mergeCell ref="AB121:AF121"/>
    <mergeCell ref="AB122:AF122"/>
    <mergeCell ref="AB123:AF123"/>
    <mergeCell ref="AB130:AF130"/>
    <mergeCell ref="AB131:AF131"/>
    <mergeCell ref="AB132:AF132"/>
    <mergeCell ref="A118:C151"/>
    <mergeCell ref="D118:F151"/>
    <mergeCell ref="G118:Q118"/>
    <mergeCell ref="S175:T175"/>
    <mergeCell ref="U175:V175"/>
    <mergeCell ref="W175:Z175"/>
    <mergeCell ref="G121:Z121"/>
    <mergeCell ref="G122:Q122"/>
    <mergeCell ref="S122:T122"/>
    <mergeCell ref="U122:V122"/>
    <mergeCell ref="W122:Z122"/>
    <mergeCell ref="G123:Z123"/>
    <mergeCell ref="G130:Q130"/>
    <mergeCell ref="S130:T130"/>
    <mergeCell ref="U130:V130"/>
    <mergeCell ref="W130:Z130"/>
    <mergeCell ref="G131:Z131"/>
    <mergeCell ref="G132:Q132"/>
    <mergeCell ref="S132:T132"/>
    <mergeCell ref="U132:V132"/>
    <mergeCell ref="W132:Z132"/>
    <mergeCell ref="G91:Z91"/>
    <mergeCell ref="S118:T118"/>
    <mergeCell ref="U118:V118"/>
    <mergeCell ref="W118:Z118"/>
    <mergeCell ref="G119:Z119"/>
    <mergeCell ref="G120:Q120"/>
    <mergeCell ref="S120:T120"/>
    <mergeCell ref="U120:V120"/>
    <mergeCell ref="W120:Z120"/>
    <mergeCell ref="G137:Z137"/>
    <mergeCell ref="G138:Q138"/>
    <mergeCell ref="S138:T138"/>
    <mergeCell ref="U138:V138"/>
    <mergeCell ref="W138:Z138"/>
    <mergeCell ref="G147:Z147"/>
    <mergeCell ref="G148:Q148"/>
    <mergeCell ref="S148:T148"/>
    <mergeCell ref="U148:V148"/>
    <mergeCell ref="W148:Z148"/>
    <mergeCell ref="G139:Z139"/>
    <mergeCell ref="G140:Q140"/>
    <mergeCell ref="S140:T140"/>
    <mergeCell ref="U140:V140"/>
    <mergeCell ref="W140:Z140"/>
    <mergeCell ref="G141:Z141"/>
    <mergeCell ref="G142:Q142"/>
    <mergeCell ref="S142:T142"/>
    <mergeCell ref="U142:V142"/>
    <mergeCell ref="W142:Z142"/>
    <mergeCell ref="U165:V165"/>
    <mergeCell ref="W165:Z165"/>
    <mergeCell ref="G166:Z166"/>
    <mergeCell ref="G167:Q167"/>
    <mergeCell ref="S167:T167"/>
    <mergeCell ref="U167:V167"/>
    <mergeCell ref="W167:Z167"/>
    <mergeCell ref="G168:Z168"/>
    <mergeCell ref="AB179:AF179"/>
    <mergeCell ref="G176:Z176"/>
    <mergeCell ref="G177:Q177"/>
    <mergeCell ref="S177:T177"/>
    <mergeCell ref="U177:V177"/>
    <mergeCell ref="W177:Z177"/>
    <mergeCell ref="G178:Z178"/>
    <mergeCell ref="G179:Q179"/>
    <mergeCell ref="S179:T179"/>
    <mergeCell ref="U179:V179"/>
    <mergeCell ref="W179:Z179"/>
    <mergeCell ref="S173:T173"/>
    <mergeCell ref="U173:V173"/>
    <mergeCell ref="W173:Z173"/>
    <mergeCell ref="AB173:AF173"/>
    <mergeCell ref="G174:Z174"/>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B206"/>
  <sheetViews>
    <sheetView showGridLines="0" showRowColHeaders="0" zoomScale="80" zoomScaleNormal="80" workbookViewId="0">
      <selection activeCell="G30" sqref="G30:H34"/>
    </sheetView>
  </sheetViews>
  <sheetFormatPr defaultColWidth="10.6640625" defaultRowHeight="15.75" x14ac:dyDescent="0.2"/>
  <cols>
    <col min="1" max="25" width="6" style="1" customWidth="1"/>
    <col min="26" max="16384" width="10.6640625" style="1"/>
  </cols>
  <sheetData>
    <row r="1" spans="1:25" x14ac:dyDescent="0.2">
      <c r="A1" s="810" t="s">
        <v>637</v>
      </c>
      <c r="B1" s="810"/>
      <c r="C1" s="810"/>
      <c r="D1" s="810"/>
      <c r="E1" s="810"/>
      <c r="F1" s="810"/>
      <c r="G1" s="810"/>
      <c r="H1" s="810"/>
      <c r="I1" s="810"/>
      <c r="J1" s="810"/>
      <c r="K1" s="810"/>
      <c r="L1" s="810"/>
      <c r="M1" s="810"/>
      <c r="N1" s="810"/>
      <c r="O1" s="810"/>
      <c r="P1" s="810"/>
      <c r="Q1" s="810"/>
      <c r="R1" s="810"/>
      <c r="S1" s="810"/>
      <c r="T1" s="810"/>
      <c r="U1" s="810"/>
      <c r="V1" s="810"/>
      <c r="W1" s="810"/>
      <c r="X1" s="810"/>
      <c r="Y1" s="810"/>
    </row>
    <row r="2" spans="1:25" ht="15.6" customHeight="1" thickBot="1" x14ac:dyDescent="0.25">
      <c r="A2" s="810"/>
      <c r="B2" s="810"/>
      <c r="C2" s="810"/>
      <c r="D2" s="810"/>
      <c r="E2" s="810"/>
      <c r="F2" s="810"/>
      <c r="G2" s="810"/>
      <c r="H2" s="810"/>
      <c r="I2" s="810"/>
      <c r="J2" s="810"/>
      <c r="K2" s="810"/>
      <c r="L2" s="810"/>
      <c r="M2" s="810"/>
      <c r="N2" s="810"/>
      <c r="O2" s="810"/>
      <c r="P2" s="810"/>
      <c r="Q2" s="810"/>
      <c r="R2" s="810"/>
      <c r="S2" s="810"/>
      <c r="T2" s="810"/>
      <c r="U2" s="810"/>
      <c r="V2" s="810"/>
      <c r="W2" s="810"/>
      <c r="X2" s="810"/>
      <c r="Y2" s="810"/>
    </row>
    <row r="3" spans="1:25" ht="15.6" customHeight="1" thickBot="1" x14ac:dyDescent="0.25">
      <c r="A3" s="330" t="s">
        <v>0</v>
      </c>
      <c r="B3" s="330"/>
      <c r="C3" s="330"/>
      <c r="D3" s="330"/>
      <c r="E3" s="330"/>
      <c r="F3" s="330"/>
      <c r="G3" s="330"/>
      <c r="H3" s="330"/>
      <c r="I3" s="330"/>
      <c r="J3" s="957"/>
      <c r="K3" s="958"/>
      <c r="L3" s="958"/>
      <c r="M3" s="958"/>
      <c r="N3" s="958"/>
      <c r="O3" s="958"/>
      <c r="P3" s="958"/>
      <c r="Q3" s="959"/>
      <c r="R3" s="3" t="s">
        <v>278</v>
      </c>
      <c r="S3" s="3"/>
      <c r="T3" s="3"/>
      <c r="U3" s="3"/>
      <c r="V3" s="3"/>
      <c r="W3" s="3"/>
      <c r="X3" s="347"/>
      <c r="Y3" s="347"/>
    </row>
    <row r="4" spans="1:25" ht="15" customHeight="1" thickBot="1" x14ac:dyDescent="0.25">
      <c r="A4" s="330" t="s">
        <v>1</v>
      </c>
      <c r="B4" s="330"/>
      <c r="C4" s="330"/>
      <c r="D4" s="330"/>
      <c r="E4" s="330"/>
      <c r="F4" s="330"/>
      <c r="G4" s="330"/>
      <c r="H4" s="330"/>
      <c r="I4" s="330"/>
      <c r="J4" s="957"/>
      <c r="K4" s="958"/>
      <c r="L4" s="958"/>
      <c r="M4" s="958"/>
      <c r="N4" s="958"/>
      <c r="O4" s="958"/>
      <c r="P4" s="958"/>
      <c r="Q4" s="959"/>
      <c r="R4" s="960"/>
      <c r="S4" s="961"/>
      <c r="T4" s="962"/>
      <c r="U4" s="962"/>
      <c r="V4" s="962"/>
      <c r="W4" s="962"/>
      <c r="X4" s="946"/>
      <c r="Y4" s="946"/>
    </row>
    <row r="5" spans="1:25" ht="15" customHeight="1" thickBot="1" x14ac:dyDescent="0.25">
      <c r="A5" s="798" t="s">
        <v>636</v>
      </c>
      <c r="B5" s="798"/>
      <c r="C5" s="798"/>
      <c r="D5" s="798"/>
      <c r="E5" s="798"/>
      <c r="F5" s="798"/>
      <c r="G5" s="798"/>
      <c r="H5" s="798"/>
      <c r="I5" s="798"/>
      <c r="J5" s="798"/>
      <c r="K5" s="798"/>
      <c r="L5" s="45"/>
      <c r="M5" s="968" t="s">
        <v>202</v>
      </c>
      <c r="N5" s="968"/>
      <c r="O5" s="968"/>
      <c r="P5" s="968"/>
      <c r="Q5" s="968"/>
      <c r="R5" s="948" t="s">
        <v>203</v>
      </c>
      <c r="S5" s="948"/>
      <c r="T5" s="919" t="s">
        <v>204</v>
      </c>
      <c r="U5" s="919"/>
      <c r="V5" s="919" t="s">
        <v>676</v>
      </c>
      <c r="W5" s="919"/>
      <c r="X5" s="985" t="s">
        <v>205</v>
      </c>
      <c r="Y5" s="985"/>
    </row>
    <row r="6" spans="1:25" ht="15" customHeight="1" thickBot="1" x14ac:dyDescent="0.25">
      <c r="A6" s="1006" t="s">
        <v>218</v>
      </c>
      <c r="B6" s="1006"/>
      <c r="C6" s="1006"/>
      <c r="D6" s="1006"/>
      <c r="E6" s="1006"/>
      <c r="F6" s="1006"/>
      <c r="G6" s="1006"/>
      <c r="H6" s="1006"/>
      <c r="I6" s="1006"/>
      <c r="J6" s="1007"/>
      <c r="K6" s="4" t="s">
        <v>219</v>
      </c>
      <c r="L6" s="9"/>
      <c r="M6" s="1003" t="s">
        <v>283</v>
      </c>
      <c r="N6" s="947" t="s">
        <v>287</v>
      </c>
      <c r="O6" s="947"/>
      <c r="P6" s="947"/>
      <c r="Q6" s="947"/>
      <c r="R6" s="956"/>
      <c r="S6" s="922"/>
      <c r="T6" s="971">
        <f>SUM(R6*0.8)</f>
        <v>0</v>
      </c>
      <c r="U6" s="972"/>
      <c r="V6" s="920">
        <f>SUM(R6-T6)</f>
        <v>0</v>
      </c>
      <c r="W6" s="921"/>
      <c r="X6" s="922"/>
      <c r="Y6" s="923"/>
    </row>
    <row r="7" spans="1:25" ht="15" customHeight="1" thickBot="1" x14ac:dyDescent="0.25">
      <c r="A7" s="849" t="str">
        <f>'Program &amp; Project Types'!AB94</f>
        <v>New bridge / roadway / tunnel construction</v>
      </c>
      <c r="B7" s="849"/>
      <c r="C7" s="849"/>
      <c r="D7" s="849"/>
      <c r="E7" s="849"/>
      <c r="F7" s="849"/>
      <c r="G7" s="849"/>
      <c r="H7" s="849"/>
      <c r="I7" s="849"/>
      <c r="J7" s="850"/>
      <c r="K7" s="5">
        <f>'Program &amp; Project Types'!AG94</f>
        <v>3</v>
      </c>
      <c r="L7" s="9"/>
      <c r="M7" s="1003"/>
      <c r="N7" s="947"/>
      <c r="O7" s="947"/>
      <c r="P7" s="947"/>
      <c r="Q7" s="947"/>
      <c r="R7" s="963" t="s">
        <v>206</v>
      </c>
      <c r="S7" s="963"/>
      <c r="T7" s="963"/>
      <c r="U7" s="963"/>
      <c r="V7" s="963"/>
      <c r="W7" s="963"/>
      <c r="X7" s="963"/>
      <c r="Y7" s="963"/>
    </row>
    <row r="8" spans="1:25" ht="15" customHeight="1" thickBot="1" x14ac:dyDescent="0.25">
      <c r="A8" s="849" t="str">
        <f>'Program &amp; Project Types'!AB95</f>
        <v>Roadway expansion</v>
      </c>
      <c r="B8" s="849"/>
      <c r="C8" s="849"/>
      <c r="D8" s="849"/>
      <c r="E8" s="849"/>
      <c r="F8" s="849"/>
      <c r="G8" s="849"/>
      <c r="H8" s="849"/>
      <c r="I8" s="849"/>
      <c r="J8" s="850"/>
      <c r="K8" s="5">
        <f>'Program &amp; Project Types'!AG95</f>
        <v>3</v>
      </c>
      <c r="L8" s="9"/>
      <c r="M8" s="1003"/>
      <c r="N8" s="947"/>
      <c r="O8" s="947"/>
      <c r="P8" s="947"/>
      <c r="Q8" s="947"/>
      <c r="R8" s="402" t="s">
        <v>288</v>
      </c>
      <c r="S8" s="402"/>
      <c r="T8" s="402"/>
      <c r="U8" s="402"/>
      <c r="V8" s="402"/>
      <c r="W8" s="402"/>
      <c r="X8" s="969"/>
      <c r="Y8" s="970"/>
    </row>
    <row r="9" spans="1:25" ht="15" customHeight="1" thickBot="1" x14ac:dyDescent="0.25">
      <c r="A9" s="849"/>
      <c r="B9" s="849"/>
      <c r="C9" s="849"/>
      <c r="D9" s="849"/>
      <c r="E9" s="849"/>
      <c r="F9" s="849"/>
      <c r="G9" s="849"/>
      <c r="H9" s="849"/>
      <c r="I9" s="849"/>
      <c r="J9" s="850"/>
      <c r="K9" s="5"/>
      <c r="L9" s="9"/>
      <c r="M9" s="1003"/>
      <c r="N9" s="932" t="s">
        <v>211</v>
      </c>
      <c r="O9" s="933"/>
      <c r="P9" s="933"/>
      <c r="Q9" s="933"/>
      <c r="R9" s="933"/>
      <c r="S9" s="933"/>
      <c r="T9" s="933"/>
      <c r="U9" s="933"/>
      <c r="V9" s="934"/>
      <c r="W9" s="934"/>
      <c r="X9" s="1001" t="e">
        <f>SUM(X5-V5)</f>
        <v>#VALUE!</v>
      </c>
      <c r="Y9" s="1002"/>
    </row>
    <row r="10" spans="1:25" ht="15" customHeight="1" thickBot="1" x14ac:dyDescent="0.25">
      <c r="A10" s="849"/>
      <c r="B10" s="849"/>
      <c r="C10" s="849"/>
      <c r="D10" s="849"/>
      <c r="E10" s="849"/>
      <c r="F10" s="849"/>
      <c r="G10" s="849"/>
      <c r="H10" s="849"/>
      <c r="I10" s="849"/>
      <c r="J10" s="850"/>
      <c r="K10" s="5"/>
      <c r="L10" s="9"/>
      <c r="M10" s="1003" t="s">
        <v>284</v>
      </c>
      <c r="N10" s="1005" t="s">
        <v>289</v>
      </c>
      <c r="O10" s="1005"/>
      <c r="P10" s="1005"/>
      <c r="Q10" s="1005"/>
      <c r="R10" s="1005"/>
      <c r="S10" s="1005"/>
      <c r="T10" s="969"/>
      <c r="U10" s="970"/>
      <c r="V10" s="25"/>
      <c r="W10" s="26"/>
      <c r="X10" s="27"/>
      <c r="Y10" s="27"/>
    </row>
    <row r="11" spans="1:25" ht="15" customHeight="1" thickBot="1" x14ac:dyDescent="0.25">
      <c r="A11" s="849"/>
      <c r="B11" s="849"/>
      <c r="C11" s="849"/>
      <c r="D11" s="849"/>
      <c r="E11" s="849"/>
      <c r="F11" s="849"/>
      <c r="G11" s="849"/>
      <c r="H11" s="849"/>
      <c r="I11" s="849"/>
      <c r="J11" s="850"/>
      <c r="K11" s="5"/>
      <c r="L11" s="9"/>
      <c r="M11" s="1003"/>
      <c r="N11" s="949" t="s">
        <v>210</v>
      </c>
      <c r="O11" s="949"/>
      <c r="P11" s="949"/>
      <c r="Q11" s="949"/>
      <c r="R11" s="949"/>
      <c r="S11" s="950"/>
      <c r="T11" s="964">
        <f>SUM(T6*0.075)</f>
        <v>0</v>
      </c>
      <c r="U11" s="965"/>
      <c r="V11" s="956">
        <v>0</v>
      </c>
      <c r="W11" s="923"/>
      <c r="X11" s="966">
        <f>SUM(T11-V11)</f>
        <v>0</v>
      </c>
      <c r="Y11" s="967"/>
    </row>
    <row r="12" spans="1:25" ht="15" customHeight="1" x14ac:dyDescent="0.2">
      <c r="A12" s="849"/>
      <c r="B12" s="849"/>
      <c r="C12" s="849"/>
      <c r="D12" s="849"/>
      <c r="E12" s="849"/>
      <c r="F12" s="849"/>
      <c r="G12" s="849"/>
      <c r="H12" s="849"/>
      <c r="I12" s="849"/>
      <c r="J12" s="850"/>
      <c r="K12" s="5"/>
      <c r="L12" s="9"/>
      <c r="M12" s="1003"/>
      <c r="N12" s="935" t="s">
        <v>207</v>
      </c>
      <c r="O12" s="935"/>
      <c r="P12" s="935"/>
      <c r="Q12" s="935"/>
      <c r="R12" s="935"/>
      <c r="S12" s="935"/>
      <c r="T12" s="935"/>
      <c r="U12" s="935"/>
      <c r="V12" s="935"/>
      <c r="W12" s="935" t="s">
        <v>208</v>
      </c>
      <c r="X12" s="935"/>
      <c r="Y12" s="935"/>
    </row>
    <row r="13" spans="1:25" ht="15" customHeight="1" thickBot="1" x14ac:dyDescent="0.25">
      <c r="A13" s="849"/>
      <c r="B13" s="849"/>
      <c r="C13" s="849"/>
      <c r="D13" s="849"/>
      <c r="E13" s="849"/>
      <c r="F13" s="849"/>
      <c r="G13" s="849"/>
      <c r="H13" s="849"/>
      <c r="I13" s="849"/>
      <c r="J13" s="850"/>
      <c r="K13" s="5"/>
      <c r="L13" s="9"/>
      <c r="M13" s="1004"/>
      <c r="N13" s="951" t="s">
        <v>209</v>
      </c>
      <c r="O13" s="951"/>
      <c r="P13" s="951"/>
      <c r="Q13" s="951"/>
      <c r="R13" s="951"/>
      <c r="S13" s="951"/>
      <c r="T13" s="951"/>
      <c r="U13" s="951"/>
      <c r="V13" s="951"/>
      <c r="W13" s="951"/>
      <c r="X13" s="951"/>
      <c r="Y13" s="951"/>
    </row>
    <row r="14" spans="1:25" ht="15" customHeight="1" thickBot="1" x14ac:dyDescent="0.25">
      <c r="A14" s="849"/>
      <c r="B14" s="849"/>
      <c r="C14" s="849"/>
      <c r="D14" s="849"/>
      <c r="E14" s="849"/>
      <c r="F14" s="849"/>
      <c r="G14" s="849"/>
      <c r="H14" s="849"/>
      <c r="I14" s="849"/>
      <c r="J14" s="850"/>
      <c r="K14" s="5"/>
      <c r="L14" s="9"/>
      <c r="M14" s="836" t="s">
        <v>285</v>
      </c>
      <c r="N14" s="839" t="s">
        <v>212</v>
      </c>
      <c r="O14" s="839"/>
      <c r="P14" s="839"/>
      <c r="Q14" s="839"/>
      <c r="R14" s="839"/>
      <c r="S14" s="839"/>
      <c r="T14" s="839"/>
      <c r="U14" s="839"/>
      <c r="V14" s="840"/>
      <c r="W14" s="986" t="e">
        <f>SUM(X6/R6)</f>
        <v>#DIV/0!</v>
      </c>
      <c r="X14" s="987"/>
      <c r="Y14" s="988"/>
    </row>
    <row r="15" spans="1:25" ht="15" customHeight="1" thickBot="1" x14ac:dyDescent="0.25">
      <c r="A15" s="849"/>
      <c r="B15" s="849"/>
      <c r="C15" s="849"/>
      <c r="D15" s="849"/>
      <c r="E15" s="849"/>
      <c r="F15" s="849"/>
      <c r="G15" s="849"/>
      <c r="H15" s="849"/>
      <c r="I15" s="849"/>
      <c r="J15" s="850"/>
      <c r="K15" s="5"/>
      <c r="L15" s="9"/>
      <c r="M15" s="837"/>
      <c r="N15" s="841" t="s">
        <v>213</v>
      </c>
      <c r="O15" s="841"/>
      <c r="P15" s="841"/>
      <c r="Q15" s="841"/>
      <c r="R15" s="841"/>
      <c r="S15" s="841"/>
      <c r="T15" s="841"/>
      <c r="U15" s="841"/>
      <c r="V15" s="842"/>
      <c r="W15" s="989" t="e">
        <f>SUM(V11/T11)</f>
        <v>#DIV/0!</v>
      </c>
      <c r="X15" s="990"/>
      <c r="Y15" s="991"/>
    </row>
    <row r="16" spans="1:25" ht="15" customHeight="1" thickBot="1" x14ac:dyDescent="0.25">
      <c r="A16" s="849"/>
      <c r="B16" s="849"/>
      <c r="C16" s="849"/>
      <c r="D16" s="849"/>
      <c r="E16" s="849"/>
      <c r="F16" s="849"/>
      <c r="G16" s="849"/>
      <c r="H16" s="849"/>
      <c r="I16" s="849"/>
      <c r="J16" s="850"/>
      <c r="K16" s="5"/>
      <c r="L16" s="9"/>
      <c r="M16" s="838"/>
      <c r="N16" s="843" t="s">
        <v>214</v>
      </c>
      <c r="O16" s="843"/>
      <c r="P16" s="843"/>
      <c r="Q16" s="843"/>
      <c r="R16" s="843"/>
      <c r="S16" s="843"/>
      <c r="T16" s="843"/>
      <c r="U16" s="843"/>
      <c r="V16" s="844"/>
      <c r="W16" s="992" t="e">
        <f>SUM(X11+X6)/R6</f>
        <v>#DIV/0!</v>
      </c>
      <c r="X16" s="993"/>
      <c r="Y16" s="994"/>
    </row>
    <row r="17" spans="1:28" ht="15" customHeight="1" x14ac:dyDescent="0.2">
      <c r="A17" s="849"/>
      <c r="B17" s="849"/>
      <c r="C17" s="849"/>
      <c r="D17" s="849"/>
      <c r="E17" s="849"/>
      <c r="F17" s="849"/>
      <c r="G17" s="849"/>
      <c r="H17" s="849"/>
      <c r="I17" s="849"/>
      <c r="J17" s="850"/>
      <c r="K17" s="5"/>
      <c r="L17" s="9"/>
      <c r="M17" s="815"/>
      <c r="N17" s="815"/>
      <c r="O17" s="815"/>
      <c r="P17" s="815"/>
      <c r="Q17" s="815"/>
      <c r="R17" s="815"/>
      <c r="S17" s="815"/>
      <c r="T17" s="815"/>
      <c r="U17" s="815"/>
      <c r="V17" s="815"/>
      <c r="W17" s="815"/>
      <c r="X17" s="815"/>
      <c r="Y17" s="815"/>
    </row>
    <row r="18" spans="1:28" ht="15" customHeight="1" thickBot="1" x14ac:dyDescent="0.25">
      <c r="A18" s="849"/>
      <c r="B18" s="849"/>
      <c r="C18" s="849"/>
      <c r="D18" s="849"/>
      <c r="E18" s="849"/>
      <c r="F18" s="849"/>
      <c r="G18" s="849"/>
      <c r="H18" s="849"/>
      <c r="I18" s="849"/>
      <c r="J18" s="850"/>
      <c r="K18" s="5"/>
      <c r="L18" s="9"/>
      <c r="M18" s="955" t="s">
        <v>360</v>
      </c>
      <c r="N18" s="955"/>
      <c r="O18" s="955"/>
      <c r="P18" s="955"/>
      <c r="Q18" s="955"/>
      <c r="R18" s="955"/>
      <c r="S18" s="955"/>
      <c r="T18" s="955"/>
      <c r="U18" s="955"/>
      <c r="V18" s="955"/>
      <c r="W18" s="955"/>
      <c r="X18" s="955"/>
      <c r="Y18" s="955"/>
    </row>
    <row r="19" spans="1:28" ht="15" customHeight="1" thickBot="1" x14ac:dyDescent="0.25">
      <c r="A19" s="849"/>
      <c r="B19" s="849"/>
      <c r="C19" s="849"/>
      <c r="D19" s="849"/>
      <c r="E19" s="849"/>
      <c r="F19" s="849"/>
      <c r="G19" s="849"/>
      <c r="H19" s="849"/>
      <c r="I19" s="849"/>
      <c r="J19" s="850"/>
      <c r="K19" s="5"/>
      <c r="L19" s="9"/>
      <c r="M19" s="952" t="s">
        <v>361</v>
      </c>
      <c r="N19" s="953"/>
      <c r="O19" s="953"/>
      <c r="P19" s="953"/>
      <c r="Q19" s="953"/>
      <c r="R19" s="953"/>
      <c r="S19" s="953"/>
      <c r="T19" s="953"/>
      <c r="U19" s="953"/>
      <c r="V19" s="953"/>
      <c r="W19" s="953"/>
      <c r="X19" s="953"/>
      <c r="Y19" s="954"/>
    </row>
    <row r="20" spans="1:28" ht="15" customHeight="1" x14ac:dyDescent="0.2">
      <c r="A20" s="811"/>
      <c r="B20" s="811"/>
      <c r="C20" s="811"/>
      <c r="D20" s="811"/>
      <c r="E20" s="811"/>
      <c r="F20" s="811"/>
      <c r="G20" s="811"/>
      <c r="H20" s="811"/>
      <c r="I20" s="811"/>
      <c r="J20" s="812"/>
      <c r="K20" s="5"/>
      <c r="L20" s="9"/>
      <c r="M20" s="979"/>
      <c r="N20" s="980"/>
      <c r="O20" s="980"/>
      <c r="P20" s="980"/>
      <c r="Q20" s="980"/>
      <c r="R20" s="980"/>
      <c r="S20" s="980"/>
      <c r="T20" s="980"/>
      <c r="U20" s="980"/>
      <c r="V20" s="980"/>
      <c r="W20" s="980"/>
      <c r="X20" s="980"/>
      <c r="Y20" s="981"/>
    </row>
    <row r="21" spans="1:28" ht="15" customHeight="1" x14ac:dyDescent="0.2">
      <c r="A21" s="811"/>
      <c r="B21" s="811"/>
      <c r="C21" s="811"/>
      <c r="D21" s="811"/>
      <c r="E21" s="811"/>
      <c r="F21" s="811"/>
      <c r="G21" s="811"/>
      <c r="H21" s="811"/>
      <c r="I21" s="811"/>
      <c r="J21" s="812"/>
      <c r="K21" s="5"/>
      <c r="L21" s="9"/>
      <c r="M21" s="979"/>
      <c r="N21" s="980"/>
      <c r="O21" s="980"/>
      <c r="P21" s="980"/>
      <c r="Q21" s="980"/>
      <c r="R21" s="980"/>
      <c r="S21" s="980"/>
      <c r="T21" s="980"/>
      <c r="U21" s="980"/>
      <c r="V21" s="980"/>
      <c r="W21" s="980"/>
      <c r="X21" s="980"/>
      <c r="Y21" s="981"/>
    </row>
    <row r="22" spans="1:28" ht="15" customHeight="1" x14ac:dyDescent="0.2">
      <c r="A22" s="849"/>
      <c r="B22" s="849"/>
      <c r="C22" s="849"/>
      <c r="D22" s="849"/>
      <c r="E22" s="849"/>
      <c r="F22" s="849"/>
      <c r="G22" s="849"/>
      <c r="H22" s="849"/>
      <c r="I22" s="849"/>
      <c r="J22" s="850"/>
      <c r="K22" s="5"/>
      <c r="L22" s="9"/>
      <c r="M22" s="979"/>
      <c r="N22" s="980"/>
      <c r="O22" s="980"/>
      <c r="P22" s="980"/>
      <c r="Q22" s="980"/>
      <c r="R22" s="980"/>
      <c r="S22" s="980"/>
      <c r="T22" s="980"/>
      <c r="U22" s="980"/>
      <c r="V22" s="980"/>
      <c r="W22" s="980"/>
      <c r="X22" s="980"/>
      <c r="Y22" s="981"/>
    </row>
    <row r="23" spans="1:28" ht="15" customHeight="1" x14ac:dyDescent="0.2">
      <c r="A23" s="849"/>
      <c r="B23" s="849"/>
      <c r="C23" s="849"/>
      <c r="D23" s="849"/>
      <c r="E23" s="849"/>
      <c r="F23" s="849"/>
      <c r="G23" s="849"/>
      <c r="H23" s="849"/>
      <c r="I23" s="849"/>
      <c r="J23" s="850"/>
      <c r="K23" s="5"/>
      <c r="L23" s="9"/>
      <c r="M23" s="979"/>
      <c r="N23" s="980"/>
      <c r="O23" s="980"/>
      <c r="P23" s="980"/>
      <c r="Q23" s="980"/>
      <c r="R23" s="980"/>
      <c r="S23" s="980"/>
      <c r="T23" s="980"/>
      <c r="U23" s="980"/>
      <c r="V23" s="980"/>
      <c r="W23" s="980"/>
      <c r="X23" s="980"/>
      <c r="Y23" s="981"/>
    </row>
    <row r="24" spans="1:28" ht="15" customHeight="1" x14ac:dyDescent="0.2">
      <c r="A24" s="849"/>
      <c r="B24" s="849"/>
      <c r="C24" s="849"/>
      <c r="D24" s="849"/>
      <c r="E24" s="849"/>
      <c r="F24" s="849"/>
      <c r="G24" s="849"/>
      <c r="H24" s="849"/>
      <c r="I24" s="849"/>
      <c r="J24" s="850"/>
      <c r="K24" s="5"/>
      <c r="L24" s="9"/>
      <c r="M24" s="979"/>
      <c r="N24" s="980"/>
      <c r="O24" s="980"/>
      <c r="P24" s="980"/>
      <c r="Q24" s="980"/>
      <c r="R24" s="980"/>
      <c r="S24" s="980"/>
      <c r="T24" s="980"/>
      <c r="U24" s="980"/>
      <c r="V24" s="980"/>
      <c r="W24" s="980"/>
      <c r="X24" s="980"/>
      <c r="Y24" s="981"/>
    </row>
    <row r="25" spans="1:28" ht="15" customHeight="1" x14ac:dyDescent="0.2">
      <c r="A25" s="849"/>
      <c r="B25" s="849"/>
      <c r="C25" s="849"/>
      <c r="D25" s="849"/>
      <c r="E25" s="849"/>
      <c r="F25" s="849"/>
      <c r="G25" s="849"/>
      <c r="H25" s="849"/>
      <c r="I25" s="849"/>
      <c r="J25" s="850"/>
      <c r="K25" s="5"/>
      <c r="L25" s="9"/>
      <c r="M25" s="979"/>
      <c r="N25" s="980"/>
      <c r="O25" s="980"/>
      <c r="P25" s="980"/>
      <c r="Q25" s="980"/>
      <c r="R25" s="980"/>
      <c r="S25" s="980"/>
      <c r="T25" s="980"/>
      <c r="U25" s="980"/>
      <c r="V25" s="980"/>
      <c r="W25" s="980"/>
      <c r="X25" s="980"/>
      <c r="Y25" s="981"/>
    </row>
    <row r="26" spans="1:28" ht="15" customHeight="1" thickBot="1" x14ac:dyDescent="0.25">
      <c r="A26" s="845" t="s">
        <v>220</v>
      </c>
      <c r="B26" s="845"/>
      <c r="C26" s="845"/>
      <c r="D26" s="845"/>
      <c r="E26" s="845"/>
      <c r="F26" s="845"/>
      <c r="G26" s="845"/>
      <c r="H26" s="845"/>
      <c r="I26" s="845"/>
      <c r="J26" s="845"/>
      <c r="K26" s="845"/>
      <c r="L26" s="9"/>
      <c r="M26" s="982"/>
      <c r="N26" s="983"/>
      <c r="O26" s="983"/>
      <c r="P26" s="983"/>
      <c r="Q26" s="983"/>
      <c r="R26" s="983"/>
      <c r="S26" s="983"/>
      <c r="T26" s="983"/>
      <c r="U26" s="983"/>
      <c r="V26" s="983"/>
      <c r="W26" s="983"/>
      <c r="X26" s="983"/>
      <c r="Y26" s="984"/>
    </row>
    <row r="27" spans="1:28" ht="15" customHeight="1" thickBot="1" x14ac:dyDescent="0.25">
      <c r="A27" s="846"/>
      <c r="B27" s="847"/>
      <c r="C27" s="847"/>
      <c r="D27" s="847"/>
      <c r="E27" s="847"/>
      <c r="F27" s="847"/>
      <c r="G27" s="847"/>
      <c r="H27" s="847"/>
      <c r="I27" s="847"/>
      <c r="J27" s="847"/>
      <c r="K27" s="848"/>
      <c r="L27" s="9"/>
      <c r="M27" s="1011" t="s">
        <v>362</v>
      </c>
      <c r="N27" s="1012"/>
      <c r="O27" s="1012"/>
      <c r="P27" s="1012"/>
      <c r="Q27" s="1012"/>
      <c r="R27" s="1012"/>
      <c r="S27" s="1012"/>
      <c r="T27" s="1012"/>
      <c r="U27" s="1012"/>
      <c r="V27" s="1012"/>
      <c r="W27" s="1012"/>
      <c r="X27" s="1012"/>
      <c r="Y27" s="1013"/>
    </row>
    <row r="28" spans="1:28" ht="15" customHeight="1" thickBot="1" x14ac:dyDescent="0.25">
      <c r="A28" s="57"/>
      <c r="B28" s="57"/>
      <c r="C28" s="57"/>
      <c r="D28" s="57"/>
      <c r="E28" s="57"/>
      <c r="F28" s="57"/>
      <c r="G28" s="57"/>
      <c r="H28" s="57"/>
      <c r="I28" s="57"/>
      <c r="J28" s="57"/>
      <c r="K28" s="57"/>
      <c r="L28" s="9"/>
      <c r="M28" s="776"/>
      <c r="N28" s="777"/>
      <c r="O28" s="777"/>
      <c r="P28" s="777"/>
      <c r="Q28" s="777"/>
      <c r="R28" s="777"/>
      <c r="S28" s="777"/>
      <c r="T28" s="777"/>
      <c r="U28" s="777"/>
      <c r="V28" s="777"/>
      <c r="W28" s="777"/>
      <c r="X28" s="777"/>
      <c r="Y28" s="778"/>
    </row>
    <row r="29" spans="1:28" ht="15" customHeight="1" thickBot="1" x14ac:dyDescent="0.25">
      <c r="A29" s="864" t="s">
        <v>571</v>
      </c>
      <c r="B29" s="864"/>
      <c r="C29" s="864"/>
      <c r="D29" s="864"/>
      <c r="E29" s="864"/>
      <c r="F29" s="864"/>
      <c r="G29" s="864"/>
      <c r="H29" s="864"/>
      <c r="I29" s="864"/>
      <c r="J29" s="864"/>
      <c r="K29" s="864"/>
      <c r="L29" s="9"/>
      <c r="M29" s="824"/>
      <c r="N29" s="825"/>
      <c r="O29" s="825"/>
      <c r="P29" s="825"/>
      <c r="Q29" s="825"/>
      <c r="R29" s="825"/>
      <c r="S29" s="825"/>
      <c r="T29" s="825"/>
      <c r="U29" s="825"/>
      <c r="V29" s="825"/>
      <c r="W29" s="825"/>
      <c r="X29" s="825"/>
      <c r="Y29" s="826"/>
    </row>
    <row r="30" spans="1:28" ht="15" customHeight="1" x14ac:dyDescent="0.2">
      <c r="A30" s="865" t="s">
        <v>572</v>
      </c>
      <c r="B30" s="865"/>
      <c r="C30" s="865"/>
      <c r="D30" s="865"/>
      <c r="E30" s="865"/>
      <c r="F30" s="866"/>
      <c r="G30" s="858" t="s">
        <v>576</v>
      </c>
      <c r="H30" s="859"/>
      <c r="I30" s="70"/>
      <c r="J30" s="70"/>
      <c r="K30" s="70"/>
      <c r="L30" s="9"/>
      <c r="M30" s="824"/>
      <c r="N30" s="825"/>
      <c r="O30" s="825"/>
      <c r="P30" s="825"/>
      <c r="Q30" s="825"/>
      <c r="R30" s="825"/>
      <c r="S30" s="825"/>
      <c r="T30" s="825"/>
      <c r="U30" s="825"/>
      <c r="V30" s="825"/>
      <c r="W30" s="825"/>
      <c r="X30" s="825"/>
      <c r="Y30" s="826"/>
    </row>
    <row r="31" spans="1:28" ht="15" customHeight="1" x14ac:dyDescent="0.2">
      <c r="A31" s="854" t="s">
        <v>827</v>
      </c>
      <c r="B31" s="854"/>
      <c r="C31" s="854"/>
      <c r="D31" s="854"/>
      <c r="E31" s="854"/>
      <c r="F31" s="855"/>
      <c r="G31" s="860"/>
      <c r="H31" s="861"/>
      <c r="I31" s="70"/>
      <c r="J31" s="70"/>
      <c r="K31" s="70"/>
      <c r="L31" s="9"/>
      <c r="M31" s="824"/>
      <c r="N31" s="825"/>
      <c r="O31" s="825"/>
      <c r="P31" s="825"/>
      <c r="Q31" s="825"/>
      <c r="R31" s="825"/>
      <c r="S31" s="825"/>
      <c r="T31" s="825"/>
      <c r="U31" s="825"/>
      <c r="V31" s="825"/>
      <c r="W31" s="825"/>
      <c r="X31" s="825"/>
      <c r="Y31" s="826"/>
    </row>
    <row r="32" spans="1:28" ht="15" customHeight="1" x14ac:dyDescent="0.2">
      <c r="A32" s="854" t="s">
        <v>575</v>
      </c>
      <c r="B32" s="854"/>
      <c r="C32" s="854"/>
      <c r="D32" s="854"/>
      <c r="E32" s="854"/>
      <c r="F32" s="855"/>
      <c r="G32" s="860"/>
      <c r="H32" s="861"/>
      <c r="I32" s="70"/>
      <c r="J32" s="70"/>
      <c r="K32" s="70"/>
      <c r="L32" s="9"/>
      <c r="M32" s="824"/>
      <c r="N32" s="825"/>
      <c r="O32" s="825"/>
      <c r="P32" s="825"/>
      <c r="Q32" s="825"/>
      <c r="R32" s="825"/>
      <c r="S32" s="825"/>
      <c r="T32" s="825"/>
      <c r="U32" s="825"/>
      <c r="V32" s="825"/>
      <c r="W32" s="825"/>
      <c r="X32" s="825"/>
      <c r="Y32" s="826"/>
      <c r="Z32" s="400"/>
      <c r="AA32" s="400"/>
      <c r="AB32" s="400"/>
    </row>
    <row r="33" spans="1:28" ht="15" customHeight="1" x14ac:dyDescent="0.2">
      <c r="A33" s="856" t="s">
        <v>573</v>
      </c>
      <c r="B33" s="856"/>
      <c r="C33" s="856"/>
      <c r="D33" s="856"/>
      <c r="E33" s="856"/>
      <c r="F33" s="857"/>
      <c r="G33" s="860"/>
      <c r="H33" s="861"/>
      <c r="I33" s="70"/>
      <c r="J33" s="70"/>
      <c r="K33" s="70"/>
      <c r="L33" s="9"/>
      <c r="M33" s="824"/>
      <c r="N33" s="825"/>
      <c r="O33" s="825"/>
      <c r="P33" s="825"/>
      <c r="Q33" s="825"/>
      <c r="R33" s="825"/>
      <c r="S33" s="825"/>
      <c r="T33" s="825"/>
      <c r="U33" s="825"/>
      <c r="V33" s="825"/>
      <c r="W33" s="825"/>
      <c r="X33" s="825"/>
      <c r="Y33" s="826"/>
      <c r="Z33" s="400"/>
      <c r="AA33" s="400"/>
      <c r="AB33" s="400"/>
    </row>
    <row r="34" spans="1:28" ht="15" customHeight="1" thickBot="1" x14ac:dyDescent="0.25">
      <c r="A34" s="854" t="s">
        <v>574</v>
      </c>
      <c r="B34" s="854"/>
      <c r="C34" s="854"/>
      <c r="D34" s="854"/>
      <c r="E34" s="854"/>
      <c r="F34" s="855"/>
      <c r="G34" s="862"/>
      <c r="H34" s="863"/>
      <c r="I34" s="70"/>
      <c r="J34" s="70"/>
      <c r="K34" s="70"/>
      <c r="L34" s="9"/>
      <c r="M34" s="779"/>
      <c r="N34" s="780"/>
      <c r="O34" s="780"/>
      <c r="P34" s="780"/>
      <c r="Q34" s="780"/>
      <c r="R34" s="780"/>
      <c r="S34" s="780"/>
      <c r="T34" s="780"/>
      <c r="U34" s="780"/>
      <c r="V34" s="780"/>
      <c r="W34" s="780"/>
      <c r="X34" s="780"/>
      <c r="Y34" s="781"/>
    </row>
    <row r="35" spans="1:28" ht="15" customHeight="1" thickBot="1" x14ac:dyDescent="0.25">
      <c r="A35" s="68"/>
      <c r="B35" s="68"/>
      <c r="C35" s="68"/>
      <c r="D35" s="68"/>
      <c r="E35" s="68"/>
      <c r="F35" s="68"/>
      <c r="G35" s="68"/>
      <c r="H35" s="68"/>
      <c r="I35" s="68"/>
      <c r="J35" s="68"/>
      <c r="K35" s="68"/>
      <c r="L35" s="9"/>
      <c r="M35" s="939"/>
      <c r="N35" s="939"/>
      <c r="O35" s="939"/>
      <c r="P35" s="939"/>
      <c r="Q35" s="939"/>
      <c r="R35" s="939"/>
      <c r="S35" s="939"/>
      <c r="T35" s="939"/>
      <c r="U35" s="939"/>
      <c r="V35" s="939"/>
      <c r="W35" s="67"/>
      <c r="X35" s="67"/>
      <c r="Y35" s="67"/>
    </row>
    <row r="36" spans="1:28" ht="15" customHeight="1" thickBot="1" x14ac:dyDescent="0.25">
      <c r="A36" s="1098" t="s">
        <v>359</v>
      </c>
      <c r="B36" s="1099"/>
      <c r="C36" s="1099"/>
      <c r="D36" s="1099"/>
      <c r="E36" s="1099"/>
      <c r="F36" s="1099"/>
      <c r="G36" s="1099"/>
      <c r="H36" s="1099"/>
      <c r="I36" s="1099"/>
      <c r="J36" s="1099"/>
      <c r="K36" s="1099"/>
      <c r="L36" s="1099"/>
      <c r="M36" s="1099"/>
      <c r="N36" s="1099"/>
      <c r="O36" s="1099"/>
      <c r="P36" s="1099"/>
      <c r="Q36" s="1099"/>
      <c r="R36" s="1099"/>
      <c r="S36" s="1099"/>
      <c r="T36" s="1099"/>
      <c r="U36" s="1099"/>
      <c r="V36" s="1099"/>
      <c r="W36" s="1099"/>
      <c r="X36" s="1099"/>
      <c r="Y36" s="1100"/>
    </row>
    <row r="37" spans="1:28" ht="15" customHeight="1" thickBot="1" x14ac:dyDescent="0.25">
      <c r="A37" s="995" t="s">
        <v>615</v>
      </c>
      <c r="B37" s="996"/>
      <c r="C37" s="996"/>
      <c r="D37" s="996"/>
      <c r="E37" s="996"/>
      <c r="F37" s="996"/>
      <c r="G37" s="996"/>
      <c r="H37" s="996"/>
      <c r="I37" s="996"/>
      <c r="J37" s="997"/>
      <c r="K37" s="998"/>
      <c r="L37" s="196"/>
      <c r="M37" s="203"/>
      <c r="N37" s="204"/>
      <c r="O37" s="204"/>
      <c r="P37" s="204"/>
      <c r="Q37" s="204"/>
      <c r="R37" s="204"/>
      <c r="S37" s="204"/>
      <c r="T37" s="204"/>
      <c r="U37" s="204"/>
      <c r="V37" s="204"/>
      <c r="W37" s="194"/>
      <c r="X37" s="194"/>
      <c r="Y37" s="195"/>
    </row>
    <row r="38" spans="1:28" ht="15" customHeight="1" thickBot="1" x14ac:dyDescent="0.25">
      <c r="A38" s="999" t="s">
        <v>616</v>
      </c>
      <c r="B38" s="1000"/>
      <c r="C38" s="1000"/>
      <c r="D38" s="1000"/>
      <c r="E38" s="1000"/>
      <c r="F38" s="1000"/>
      <c r="G38" s="1000"/>
      <c r="H38" s="1000"/>
      <c r="I38" s="1000"/>
      <c r="J38" s="1113"/>
      <c r="K38" s="1114"/>
      <c r="L38" s="196"/>
      <c r="M38" s="830" t="s">
        <v>194</v>
      </c>
      <c r="N38" s="831"/>
      <c r="O38" s="831"/>
      <c r="P38" s="831"/>
      <c r="Q38" s="831"/>
      <c r="R38" s="831"/>
      <c r="S38" s="831"/>
      <c r="T38" s="831"/>
      <c r="U38" s="831"/>
      <c r="V38" s="832"/>
      <c r="W38" s="194"/>
      <c r="X38" s="194"/>
      <c r="Y38" s="195"/>
    </row>
    <row r="39" spans="1:28" ht="15" customHeight="1" thickBot="1" x14ac:dyDescent="0.25">
      <c r="A39" s="197" t="s">
        <v>216</v>
      </c>
      <c r="B39" s="198"/>
      <c r="C39" s="198"/>
      <c r="D39" s="198"/>
      <c r="E39" s="198"/>
      <c r="F39" s="50"/>
      <c r="G39" s="51"/>
      <c r="H39" s="52"/>
      <c r="I39" s="8"/>
      <c r="J39" s="53"/>
      <c r="K39" s="54"/>
      <c r="L39" s="9"/>
      <c r="M39" s="833"/>
      <c r="N39" s="834"/>
      <c r="O39" s="834"/>
      <c r="P39" s="834"/>
      <c r="Q39" s="834"/>
      <c r="R39" s="834"/>
      <c r="S39" s="834"/>
      <c r="T39" s="834"/>
      <c r="U39" s="834"/>
      <c r="V39" s="835"/>
      <c r="W39" s="8"/>
      <c r="X39" s="8"/>
      <c r="Y39" s="42"/>
    </row>
    <row r="40" spans="1:28" ht="15" customHeight="1" thickBot="1" x14ac:dyDescent="0.25">
      <c r="A40" s="199" t="s">
        <v>290</v>
      </c>
      <c r="B40" s="200"/>
      <c r="C40" s="200"/>
      <c r="D40" s="200"/>
      <c r="E40" s="200"/>
      <c r="F40" s="46"/>
      <c r="G40" s="6"/>
      <c r="H40" s="52"/>
      <c r="I40" s="8"/>
      <c r="J40" s="53"/>
      <c r="K40" s="54"/>
      <c r="L40" s="9"/>
      <c r="M40" s="61" t="s">
        <v>293</v>
      </c>
      <c r="N40" s="62"/>
      <c r="O40" s="29" t="s">
        <v>192</v>
      </c>
      <c r="P40" s="870"/>
      <c r="Q40" s="871"/>
      <c r="R40" s="871"/>
      <c r="S40" s="871"/>
      <c r="T40" s="871"/>
      <c r="U40" s="871"/>
      <c r="V40" s="872"/>
      <c r="W40" s="8"/>
      <c r="X40" s="8"/>
      <c r="Y40" s="42"/>
    </row>
    <row r="41" spans="1:28" ht="15" customHeight="1" thickBot="1" x14ac:dyDescent="0.25">
      <c r="A41" s="199" t="s">
        <v>291</v>
      </c>
      <c r="B41" s="200"/>
      <c r="C41" s="200"/>
      <c r="D41" s="200"/>
      <c r="E41" s="200"/>
      <c r="F41" s="47"/>
      <c r="G41" s="6"/>
      <c r="H41" s="52"/>
      <c r="I41" s="8"/>
      <c r="J41" s="53"/>
      <c r="K41" s="54"/>
      <c r="L41" s="9"/>
      <c r="M41" s="254"/>
      <c r="N41" s="255"/>
      <c r="O41" s="256" t="s">
        <v>193</v>
      </c>
      <c r="P41" s="1014"/>
      <c r="Q41" s="1015"/>
      <c r="R41" s="1015"/>
      <c r="S41" s="1015"/>
      <c r="T41" s="976"/>
      <c r="U41" s="976"/>
      <c r="V41" s="977"/>
      <c r="W41" s="8"/>
      <c r="X41" s="8"/>
      <c r="Y41" s="42"/>
    </row>
    <row r="42" spans="1:28" ht="15" customHeight="1" thickBot="1" x14ac:dyDescent="0.25">
      <c r="A42" s="201" t="s">
        <v>217</v>
      </c>
      <c r="B42" s="202"/>
      <c r="C42" s="202"/>
      <c r="D42" s="202"/>
      <c r="E42" s="202"/>
      <c r="F42" s="7"/>
      <c r="G42" s="8"/>
      <c r="H42" s="1112"/>
      <c r="I42" s="422"/>
      <c r="J42" s="55"/>
      <c r="K42" s="56"/>
      <c r="L42" s="9"/>
      <c r="M42" s="873" t="s">
        <v>762</v>
      </c>
      <c r="N42" s="874"/>
      <c r="O42" s="874"/>
      <c r="P42" s="875"/>
      <c r="Q42" s="875"/>
      <c r="R42" s="875"/>
      <c r="S42" s="876"/>
      <c r="T42" s="883"/>
      <c r="U42" s="884"/>
      <c r="V42" s="885"/>
      <c r="W42" s="8"/>
      <c r="X42" s="8"/>
      <c r="Y42" s="42"/>
    </row>
    <row r="43" spans="1:28" ht="15" customHeight="1" thickBot="1" x14ac:dyDescent="0.25">
      <c r="A43" s="851" t="s">
        <v>343</v>
      </c>
      <c r="B43" s="852"/>
      <c r="C43" s="852"/>
      <c r="D43" s="852"/>
      <c r="E43" s="852"/>
      <c r="F43" s="852"/>
      <c r="G43" s="852"/>
      <c r="H43" s="852"/>
      <c r="I43" s="852"/>
      <c r="J43" s="852"/>
      <c r="K43" s="853"/>
      <c r="L43" s="9"/>
      <c r="M43" s="877" t="s">
        <v>352</v>
      </c>
      <c r="N43" s="878"/>
      <c r="O43" s="878"/>
      <c r="P43" s="878"/>
      <c r="Q43" s="878"/>
      <c r="R43" s="878"/>
      <c r="S43" s="879"/>
      <c r="T43" s="903"/>
      <c r="U43" s="904"/>
      <c r="V43" s="905"/>
      <c r="W43" s="8"/>
      <c r="X43" s="8"/>
      <c r="Y43" s="42"/>
    </row>
    <row r="44" spans="1:28" ht="15" customHeight="1" x14ac:dyDescent="0.2">
      <c r="A44" s="978" t="s">
        <v>344</v>
      </c>
      <c r="B44" s="978"/>
      <c r="C44" s="978"/>
      <c r="D44" s="978"/>
      <c r="E44" s="978"/>
      <c r="F44" s="978"/>
      <c r="G44" s="893"/>
      <c r="H44" s="894"/>
      <c r="I44" s="894"/>
      <c r="J44" s="895"/>
      <c r="K44" s="813"/>
      <c r="L44" s="9"/>
      <c r="M44" s="880" t="s">
        <v>294</v>
      </c>
      <c r="N44" s="881"/>
      <c r="O44" s="881"/>
      <c r="P44" s="881"/>
      <c r="Q44" s="881"/>
      <c r="R44" s="881"/>
      <c r="S44" s="882"/>
      <c r="T44" s="1016"/>
      <c r="U44" s="1017"/>
      <c r="V44" s="1018"/>
      <c r="W44" s="8"/>
      <c r="X44" s="8"/>
      <c r="Y44" s="42"/>
    </row>
    <row r="45" spans="1:28" ht="15" customHeight="1" x14ac:dyDescent="0.2">
      <c r="A45" s="814" t="s">
        <v>345</v>
      </c>
      <c r="B45" s="814"/>
      <c r="C45" s="814"/>
      <c r="D45" s="814"/>
      <c r="E45" s="814"/>
      <c r="F45" s="814"/>
      <c r="G45" s="827"/>
      <c r="H45" s="828"/>
      <c r="I45" s="828"/>
      <c r="J45" s="829"/>
      <c r="K45" s="813"/>
      <c r="L45" s="9"/>
      <c r="M45" s="880" t="s">
        <v>295</v>
      </c>
      <c r="N45" s="881"/>
      <c r="O45" s="881"/>
      <c r="P45" s="881"/>
      <c r="Q45" s="881"/>
      <c r="R45" s="881"/>
      <c r="S45" s="882"/>
      <c r="T45" s="903"/>
      <c r="U45" s="904"/>
      <c r="V45" s="905"/>
      <c r="W45" s="8"/>
      <c r="X45" s="8"/>
      <c r="Y45" s="42"/>
    </row>
    <row r="46" spans="1:28" ht="15" customHeight="1" x14ac:dyDescent="0.2">
      <c r="A46" s="1111" t="s">
        <v>346</v>
      </c>
      <c r="B46" s="856"/>
      <c r="C46" s="856"/>
      <c r="D46" s="856"/>
      <c r="E46" s="856"/>
      <c r="F46" s="857"/>
      <c r="G46" s="827"/>
      <c r="H46" s="828"/>
      <c r="I46" s="828"/>
      <c r="J46" s="829"/>
      <c r="K46" s="813"/>
      <c r="L46" s="9"/>
      <c r="M46" s="900" t="s">
        <v>296</v>
      </c>
      <c r="N46" s="901"/>
      <c r="O46" s="901"/>
      <c r="P46" s="901"/>
      <c r="Q46" s="901"/>
      <c r="R46" s="901"/>
      <c r="S46" s="902"/>
      <c r="T46" s="903"/>
      <c r="U46" s="904"/>
      <c r="V46" s="905"/>
      <c r="W46" s="8"/>
      <c r="X46" s="8"/>
      <c r="Y46" s="42"/>
      <c r="Z46" s="973"/>
      <c r="AA46" s="400"/>
      <c r="AB46" s="400"/>
    </row>
    <row r="47" spans="1:28" ht="15" customHeight="1" thickBot="1" x14ac:dyDescent="0.25">
      <c r="A47" s="974" t="s">
        <v>347</v>
      </c>
      <c r="B47" s="974"/>
      <c r="C47" s="974"/>
      <c r="D47" s="974"/>
      <c r="E47" s="974"/>
      <c r="F47" s="974"/>
      <c r="G47" s="975"/>
      <c r="H47" s="976"/>
      <c r="I47" s="976"/>
      <c r="J47" s="977"/>
      <c r="K47" s="813"/>
      <c r="L47" s="9"/>
      <c r="M47" s="887" t="s">
        <v>297</v>
      </c>
      <c r="N47" s="887"/>
      <c r="O47" s="887"/>
      <c r="P47" s="887"/>
      <c r="Q47" s="887"/>
      <c r="R47" s="887"/>
      <c r="S47" s="887"/>
      <c r="T47" s="888"/>
      <c r="U47" s="889"/>
      <c r="V47" s="890"/>
      <c r="W47" s="8"/>
      <c r="X47" s="8"/>
      <c r="Y47" s="42"/>
      <c r="Z47" s="973"/>
      <c r="AA47" s="400"/>
      <c r="AB47" s="400"/>
    </row>
    <row r="48" spans="1:28" ht="15" customHeight="1" thickBot="1" x14ac:dyDescent="0.25">
      <c r="A48" s="851" t="s">
        <v>348</v>
      </c>
      <c r="B48" s="852"/>
      <c r="C48" s="852"/>
      <c r="D48" s="852"/>
      <c r="E48" s="852"/>
      <c r="F48" s="852"/>
      <c r="G48" s="852"/>
      <c r="H48" s="852"/>
      <c r="I48" s="852"/>
      <c r="J48" s="852"/>
      <c r="K48" s="853"/>
      <c r="L48" s="9"/>
      <c r="M48" s="1103" t="s">
        <v>365</v>
      </c>
      <c r="N48" s="1104"/>
      <c r="O48" s="1104"/>
      <c r="P48" s="1104"/>
      <c r="Q48" s="1104"/>
      <c r="R48" s="1104"/>
      <c r="S48" s="1105"/>
      <c r="T48" s="1008"/>
      <c r="U48" s="1009"/>
      <c r="V48" s="1010"/>
      <c r="W48" s="71"/>
      <c r="X48" s="71"/>
      <c r="Y48" s="205"/>
    </row>
    <row r="49" spans="1:25" ht="15" customHeight="1" thickBot="1" x14ac:dyDescent="0.25">
      <c r="A49" s="891" t="s">
        <v>349</v>
      </c>
      <c r="B49" s="892"/>
      <c r="C49" s="892"/>
      <c r="D49" s="892"/>
      <c r="E49" s="892"/>
      <c r="F49" s="892"/>
      <c r="G49" s="893"/>
      <c r="H49" s="894"/>
      <c r="I49" s="894"/>
      <c r="J49" s="895"/>
      <c r="K49" s="813"/>
      <c r="L49" s="9"/>
      <c r="M49" s="1106" t="s">
        <v>353</v>
      </c>
      <c r="N49" s="864"/>
      <c r="O49" s="864"/>
      <c r="P49" s="864"/>
      <c r="Q49" s="864"/>
      <c r="R49" s="864"/>
      <c r="S49" s="864"/>
      <c r="T49" s="864"/>
      <c r="U49" s="864"/>
      <c r="V49" s="864"/>
      <c r="W49" s="864"/>
      <c r="X49" s="864"/>
      <c r="Y49" s="1107"/>
    </row>
    <row r="50" spans="1:25" ht="15" customHeight="1" thickBot="1" x14ac:dyDescent="0.25">
      <c r="A50" s="193"/>
      <c r="B50" s="856" t="s">
        <v>350</v>
      </c>
      <c r="C50" s="856"/>
      <c r="D50" s="856"/>
      <c r="E50" s="856"/>
      <c r="F50" s="856"/>
      <c r="G50" s="827"/>
      <c r="H50" s="828"/>
      <c r="I50" s="828"/>
      <c r="J50" s="829"/>
      <c r="K50" s="813"/>
      <c r="L50" s="9"/>
      <c r="M50" s="1108" t="s">
        <v>354</v>
      </c>
      <c r="N50" s="865"/>
      <c r="O50" s="865"/>
      <c r="P50" s="865"/>
      <c r="Q50" s="865"/>
      <c r="R50" s="866"/>
      <c r="S50" s="1094"/>
      <c r="T50" s="1095"/>
      <c r="U50" s="1095"/>
      <c r="V50" s="1095"/>
      <c r="W50" s="1096"/>
      <c r="X50" s="1097"/>
      <c r="Y50" s="48"/>
    </row>
    <row r="51" spans="1:25" ht="15" customHeight="1" thickBot="1" x14ac:dyDescent="0.25">
      <c r="A51" s="193"/>
      <c r="B51" s="856" t="s">
        <v>351</v>
      </c>
      <c r="C51" s="856"/>
      <c r="D51" s="856"/>
      <c r="E51" s="856"/>
      <c r="F51" s="856"/>
      <c r="G51" s="1008"/>
      <c r="H51" s="1009"/>
      <c r="I51" s="1009"/>
      <c r="J51" s="1010"/>
      <c r="K51" s="813"/>
      <c r="L51" s="9"/>
      <c r="M51" s="192"/>
      <c r="N51" s="856" t="s">
        <v>355</v>
      </c>
      <c r="O51" s="856"/>
      <c r="P51" s="856"/>
      <c r="Q51" s="856"/>
      <c r="R51" s="857"/>
      <c r="S51" s="356"/>
      <c r="T51" s="357"/>
      <c r="U51" s="357"/>
      <c r="V51" s="358"/>
      <c r="W51" s="57"/>
      <c r="X51" s="8"/>
      <c r="Y51" s="42"/>
    </row>
    <row r="52" spans="1:25" ht="15" customHeight="1" thickBot="1" x14ac:dyDescent="0.25">
      <c r="A52" s="1115" t="s">
        <v>677</v>
      </c>
      <c r="B52" s="1116"/>
      <c r="C52" s="1116"/>
      <c r="D52" s="1116"/>
      <c r="E52" s="1116"/>
      <c r="F52" s="1116"/>
      <c r="G52" s="1116"/>
      <c r="H52" s="1116"/>
      <c r="I52" s="58"/>
      <c r="J52" s="58"/>
      <c r="K52" s="59"/>
      <c r="L52" s="9"/>
      <c r="M52" s="192"/>
      <c r="N52" s="1109" t="s">
        <v>356</v>
      </c>
      <c r="O52" s="1109"/>
      <c r="P52" s="1109"/>
      <c r="Q52" s="1109"/>
      <c r="R52" s="1110"/>
      <c r="S52" s="356"/>
      <c r="T52" s="357"/>
      <c r="U52" s="357"/>
      <c r="V52" s="358"/>
      <c r="W52" s="57"/>
      <c r="X52" s="8"/>
      <c r="Y52" s="42"/>
    </row>
    <row r="53" spans="1:25" ht="15" customHeight="1" thickBot="1" x14ac:dyDescent="0.25">
      <c r="A53" s="1117"/>
      <c r="B53" s="1118"/>
      <c r="C53" s="1118"/>
      <c r="D53" s="1118"/>
      <c r="E53" s="1118"/>
      <c r="F53" s="1118"/>
      <c r="G53" s="1118"/>
      <c r="H53" s="1118"/>
      <c r="I53" s="1101"/>
      <c r="J53" s="1102"/>
      <c r="K53" s="59"/>
      <c r="L53" s="9"/>
      <c r="M53" s="1111" t="s">
        <v>357</v>
      </c>
      <c r="N53" s="856"/>
      <c r="O53" s="856"/>
      <c r="P53" s="856"/>
      <c r="Q53" s="856"/>
      <c r="R53" s="857"/>
      <c r="S53" s="356"/>
      <c r="T53" s="357"/>
      <c r="U53" s="357"/>
      <c r="V53" s="358"/>
      <c r="W53" s="57"/>
      <c r="X53" s="8"/>
      <c r="Y53" s="42"/>
    </row>
    <row r="54" spans="1:25" ht="15" customHeight="1" thickBot="1" x14ac:dyDescent="0.25">
      <c r="A54" s="43"/>
      <c r="B54" s="44"/>
      <c r="C54" s="44"/>
      <c r="D54" s="44"/>
      <c r="E54" s="1124" t="s">
        <v>292</v>
      </c>
      <c r="F54" s="1124"/>
      <c r="G54" s="1124"/>
      <c r="H54" s="1125"/>
      <c r="I54" s="1126"/>
      <c r="J54" s="1127"/>
      <c r="K54" s="60"/>
      <c r="L54" s="9"/>
      <c r="M54" s="192"/>
      <c r="N54" s="1120" t="s">
        <v>358</v>
      </c>
      <c r="O54" s="1120"/>
      <c r="P54" s="1120"/>
      <c r="Q54" s="1120"/>
      <c r="R54" s="1121"/>
      <c r="S54" s="1071"/>
      <c r="T54" s="1072"/>
      <c r="U54" s="1072"/>
      <c r="V54" s="1073"/>
      <c r="W54" s="57"/>
      <c r="X54" s="8"/>
      <c r="Y54" s="42"/>
    </row>
    <row r="55" spans="1:25" ht="15" customHeight="1" x14ac:dyDescent="0.2">
      <c r="A55" s="63"/>
      <c r="B55" s="63"/>
      <c r="C55" s="63"/>
      <c r="D55" s="63"/>
      <c r="E55" s="63"/>
      <c r="F55" s="63"/>
      <c r="G55" s="63"/>
      <c r="H55" s="63"/>
      <c r="I55" s="63"/>
      <c r="J55" s="63"/>
      <c r="K55" s="63"/>
      <c r="L55" s="64"/>
      <c r="M55" s="65"/>
      <c r="N55" s="65"/>
      <c r="O55" s="65"/>
      <c r="P55" s="65"/>
      <c r="Q55" s="65"/>
      <c r="R55" s="65"/>
      <c r="S55" s="65"/>
      <c r="T55" s="65"/>
      <c r="U55" s="65"/>
      <c r="V55" s="66"/>
      <c r="W55" s="66"/>
      <c r="X55" s="66"/>
      <c r="Y55" s="66"/>
    </row>
    <row r="56" spans="1:25" s="9" customFormat="1" ht="15" customHeight="1" thickBot="1" x14ac:dyDescent="0.25">
      <c r="A56" s="798" t="s">
        <v>317</v>
      </c>
      <c r="B56" s="798"/>
      <c r="C56" s="798"/>
      <c r="D56" s="798"/>
      <c r="E56" s="798"/>
      <c r="F56" s="798"/>
      <c r="G56" s="798"/>
      <c r="H56" s="798"/>
      <c r="I56" s="798"/>
      <c r="J56" s="798"/>
      <c r="K56" s="798"/>
      <c r="L56" s="798"/>
      <c r="M56" s="798"/>
      <c r="N56" s="798"/>
      <c r="O56" s="798"/>
      <c r="P56" s="798"/>
      <c r="Q56" s="798"/>
      <c r="R56" s="798"/>
      <c r="S56" s="798"/>
      <c r="T56" s="798"/>
      <c r="U56" s="798"/>
      <c r="V56" s="798"/>
      <c r="W56" s="11" t="s">
        <v>69</v>
      </c>
      <c r="X56" s="11" t="s">
        <v>70</v>
      </c>
      <c r="Y56" s="11" t="s">
        <v>221</v>
      </c>
    </row>
    <row r="57" spans="1:25" s="9" customFormat="1" ht="15" customHeight="1" x14ac:dyDescent="0.2">
      <c r="A57" s="791" t="s">
        <v>222</v>
      </c>
      <c r="B57" s="796" t="s">
        <v>687</v>
      </c>
      <c r="C57" s="796"/>
      <c r="D57" s="796"/>
      <c r="E57" s="796"/>
      <c r="F57" s="796"/>
      <c r="G57" s="796"/>
      <c r="H57" s="796"/>
      <c r="I57" s="796"/>
      <c r="J57" s="796"/>
      <c r="K57" s="796"/>
      <c r="L57" s="796"/>
      <c r="M57" s="796"/>
      <c r="N57" s="796"/>
      <c r="O57" s="796"/>
      <c r="P57" s="796"/>
      <c r="Q57" s="796"/>
      <c r="R57" s="796"/>
      <c r="S57" s="796"/>
      <c r="T57" s="796"/>
      <c r="U57" s="796"/>
      <c r="V57" s="797"/>
      <c r="W57" s="802"/>
      <c r="X57" s="804"/>
      <c r="Y57" s="817"/>
    </row>
    <row r="58" spans="1:25" s="9" customFormat="1" ht="15" customHeight="1" thickBot="1" x14ac:dyDescent="0.25">
      <c r="A58" s="791"/>
      <c r="B58" s="796"/>
      <c r="C58" s="796"/>
      <c r="D58" s="796"/>
      <c r="E58" s="796"/>
      <c r="F58" s="796"/>
      <c r="G58" s="796"/>
      <c r="H58" s="796"/>
      <c r="I58" s="796"/>
      <c r="J58" s="796"/>
      <c r="K58" s="796"/>
      <c r="L58" s="796"/>
      <c r="M58" s="796"/>
      <c r="N58" s="796"/>
      <c r="O58" s="796"/>
      <c r="P58" s="796"/>
      <c r="Q58" s="796"/>
      <c r="R58" s="796"/>
      <c r="S58" s="796"/>
      <c r="T58" s="796"/>
      <c r="U58" s="796"/>
      <c r="V58" s="797"/>
      <c r="W58" s="803"/>
      <c r="X58" s="805"/>
      <c r="Y58" s="818"/>
    </row>
    <row r="59" spans="1:25" s="9" customFormat="1" ht="15" customHeight="1" x14ac:dyDescent="0.2">
      <c r="A59" s="791"/>
      <c r="B59" s="775" t="s">
        <v>580</v>
      </c>
      <c r="C59" s="775"/>
      <c r="D59" s="775"/>
      <c r="E59" s="775"/>
      <c r="H59" s="774" t="s">
        <v>581</v>
      </c>
      <c r="I59" s="774"/>
      <c r="J59" s="774"/>
      <c r="K59" s="774"/>
      <c r="P59" s="776"/>
      <c r="Q59" s="777"/>
      <c r="R59" s="777"/>
      <c r="S59" s="777"/>
      <c r="T59" s="777"/>
      <c r="U59" s="777"/>
      <c r="V59" s="778"/>
      <c r="W59" s="803"/>
      <c r="X59" s="805"/>
      <c r="Y59" s="818"/>
    </row>
    <row r="60" spans="1:25" s="9" customFormat="1" ht="15" customHeight="1" x14ac:dyDescent="0.2">
      <c r="A60" s="791"/>
      <c r="B60" s="796" t="s">
        <v>304</v>
      </c>
      <c r="C60" s="796"/>
      <c r="D60" s="796"/>
      <c r="E60" s="17"/>
      <c r="F60" s="17"/>
      <c r="G60" s="17"/>
      <c r="H60" s="796" t="s">
        <v>305</v>
      </c>
      <c r="I60" s="796"/>
      <c r="J60" s="796"/>
      <c r="K60" s="17"/>
      <c r="L60" s="12"/>
      <c r="M60" s="12"/>
      <c r="N60" s="12"/>
      <c r="O60" s="12"/>
      <c r="P60" s="824"/>
      <c r="Q60" s="825"/>
      <c r="R60" s="825"/>
      <c r="S60" s="825"/>
      <c r="T60" s="825"/>
      <c r="U60" s="825"/>
      <c r="V60" s="826"/>
      <c r="W60" s="803"/>
      <c r="X60" s="805"/>
      <c r="Y60" s="818"/>
    </row>
    <row r="61" spans="1:25" s="9" customFormat="1" ht="15" customHeight="1" thickBot="1" x14ac:dyDescent="0.25">
      <c r="A61" s="823"/>
      <c r="B61" s="822" t="s">
        <v>306</v>
      </c>
      <c r="C61" s="822"/>
      <c r="D61" s="822"/>
      <c r="E61" s="206"/>
      <c r="F61" s="206"/>
      <c r="G61" s="206"/>
      <c r="H61" s="206"/>
      <c r="I61" s="206"/>
      <c r="J61" s="206"/>
      <c r="K61" s="206"/>
      <c r="L61" s="13"/>
      <c r="M61" s="13"/>
      <c r="N61" s="13"/>
      <c r="O61" s="13"/>
      <c r="P61" s="779"/>
      <c r="Q61" s="780"/>
      <c r="R61" s="780"/>
      <c r="S61" s="780"/>
      <c r="T61" s="780"/>
      <c r="U61" s="780"/>
      <c r="V61" s="781"/>
      <c r="W61" s="867"/>
      <c r="X61" s="816"/>
      <c r="Y61" s="819"/>
    </row>
    <row r="62" spans="1:25" s="9" customFormat="1" ht="15" customHeight="1" thickBot="1" x14ac:dyDescent="0.25">
      <c r="A62" s="931" t="s">
        <v>223</v>
      </c>
      <c r="B62" s="1022" t="s">
        <v>617</v>
      </c>
      <c r="C62" s="1022"/>
      <c r="D62" s="1022"/>
      <c r="E62" s="1022"/>
      <c r="F62" s="1022"/>
      <c r="G62" s="1022"/>
      <c r="H62" s="1022"/>
      <c r="I62" s="1022"/>
      <c r="J62" s="1022"/>
      <c r="K62" s="1022"/>
      <c r="L62" s="1022"/>
      <c r="M62" s="1022"/>
      <c r="N62" s="1022"/>
      <c r="O62" s="1022"/>
      <c r="P62" s="1022"/>
      <c r="Q62" s="1022"/>
      <c r="R62" s="1022"/>
      <c r="S62" s="1022"/>
      <c r="T62" s="1022"/>
      <c r="U62" s="1022"/>
      <c r="V62" s="1023"/>
      <c r="W62" s="802"/>
      <c r="X62" s="804"/>
      <c r="Y62" s="806"/>
    </row>
    <row r="63" spans="1:25" s="9" customFormat="1" ht="15" customHeight="1" x14ac:dyDescent="0.2">
      <c r="A63" s="791"/>
      <c r="B63" s="774" t="s">
        <v>298</v>
      </c>
      <c r="C63" s="774"/>
      <c r="D63" s="774"/>
      <c r="E63" s="1024" t="s">
        <v>299</v>
      </c>
      <c r="F63" s="1024"/>
      <c r="G63" s="1024"/>
      <c r="H63" s="12"/>
      <c r="I63" s="12"/>
      <c r="J63" s="12"/>
      <c r="K63" s="12"/>
      <c r="L63" s="12"/>
      <c r="M63" s="12"/>
      <c r="N63" s="12"/>
      <c r="O63" s="12"/>
      <c r="P63" s="776"/>
      <c r="Q63" s="777"/>
      <c r="R63" s="777"/>
      <c r="S63" s="777"/>
      <c r="T63" s="777"/>
      <c r="U63" s="777"/>
      <c r="V63" s="778"/>
      <c r="W63" s="803"/>
      <c r="X63" s="805"/>
      <c r="Y63" s="807"/>
    </row>
    <row r="64" spans="1:25" s="9" customFormat="1" ht="15" customHeight="1" thickBot="1" x14ac:dyDescent="0.25">
      <c r="A64" s="792"/>
      <c r="B64" s="794" t="s">
        <v>300</v>
      </c>
      <c r="C64" s="794"/>
      <c r="D64" s="794"/>
      <c r="E64" s="794"/>
      <c r="F64" s="794"/>
      <c r="G64" s="794"/>
      <c r="H64" s="30"/>
      <c r="I64" s="30"/>
      <c r="J64" s="30"/>
      <c r="K64" s="30"/>
      <c r="L64" s="30"/>
      <c r="M64" s="30"/>
      <c r="N64" s="30"/>
      <c r="O64" s="30"/>
      <c r="P64" s="779"/>
      <c r="Q64" s="780"/>
      <c r="R64" s="780"/>
      <c r="S64" s="780"/>
      <c r="T64" s="780"/>
      <c r="U64" s="780"/>
      <c r="V64" s="781"/>
      <c r="W64" s="803"/>
      <c r="X64" s="805"/>
      <c r="Y64" s="807"/>
    </row>
    <row r="65" spans="1:25" s="9" customFormat="1" ht="15" customHeight="1" thickBot="1" x14ac:dyDescent="0.25">
      <c r="A65" s="798" t="s">
        <v>320</v>
      </c>
      <c r="B65" s="798"/>
      <c r="C65" s="798"/>
      <c r="D65" s="798"/>
      <c r="E65" s="798"/>
      <c r="F65" s="798"/>
      <c r="G65" s="798"/>
      <c r="H65" s="798"/>
      <c r="I65" s="798"/>
      <c r="J65" s="798"/>
      <c r="K65" s="798"/>
      <c r="L65" s="798"/>
      <c r="M65" s="798"/>
      <c r="N65" s="798"/>
      <c r="O65" s="798"/>
      <c r="P65" s="798"/>
      <c r="Q65" s="798"/>
      <c r="R65" s="798"/>
      <c r="S65" s="798"/>
      <c r="T65" s="798"/>
      <c r="U65" s="798"/>
      <c r="V65" s="798"/>
      <c r="W65" s="11" t="s">
        <v>69</v>
      </c>
      <c r="X65" s="11" t="s">
        <v>70</v>
      </c>
      <c r="Y65" s="11" t="s">
        <v>221</v>
      </c>
    </row>
    <row r="66" spans="1:25" s="9" customFormat="1" ht="15" customHeight="1" thickBot="1" x14ac:dyDescent="0.25">
      <c r="A66" s="931" t="s">
        <v>224</v>
      </c>
      <c r="B66" s="796" t="s">
        <v>688</v>
      </c>
      <c r="C66" s="796"/>
      <c r="D66" s="796"/>
      <c r="E66" s="796"/>
      <c r="F66" s="796"/>
      <c r="G66" s="796"/>
      <c r="H66" s="796"/>
      <c r="I66" s="796"/>
      <c r="J66" s="796"/>
      <c r="K66" s="796"/>
      <c r="L66" s="796"/>
      <c r="M66" s="796"/>
      <c r="N66" s="796"/>
      <c r="O66" s="796"/>
      <c r="P66" s="796"/>
      <c r="Q66" s="796"/>
      <c r="R66" s="796"/>
      <c r="S66" s="796"/>
      <c r="T66" s="796"/>
      <c r="U66" s="796"/>
      <c r="V66" s="797"/>
      <c r="W66" s="802"/>
      <c r="X66" s="804"/>
      <c r="Y66" s="817"/>
    </row>
    <row r="67" spans="1:25" s="9" customFormat="1" ht="15" customHeight="1" x14ac:dyDescent="0.2">
      <c r="A67" s="791"/>
      <c r="B67" s="10" t="s">
        <v>237</v>
      </c>
      <c r="C67" s="10"/>
      <c r="D67" s="10"/>
      <c r="E67" s="10"/>
      <c r="H67" s="886" t="s">
        <v>302</v>
      </c>
      <c r="I67" s="886"/>
      <c r="J67" s="886"/>
      <c r="N67" s="776"/>
      <c r="O67" s="777"/>
      <c r="P67" s="777"/>
      <c r="Q67" s="777"/>
      <c r="R67" s="777"/>
      <c r="S67" s="777"/>
      <c r="T67" s="777"/>
      <c r="U67" s="777"/>
      <c r="V67" s="778"/>
      <c r="W67" s="803"/>
      <c r="X67" s="805"/>
      <c r="Y67" s="818"/>
    </row>
    <row r="68" spans="1:25" s="9" customFormat="1" ht="15" customHeight="1" thickBot="1" x14ac:dyDescent="0.25">
      <c r="A68" s="823"/>
      <c r="B68" s="801" t="s">
        <v>301</v>
      </c>
      <c r="C68" s="801"/>
      <c r="D68" s="801"/>
      <c r="E68" s="18"/>
      <c r="F68" s="18"/>
      <c r="G68" s="18"/>
      <c r="H68" s="801" t="s">
        <v>303</v>
      </c>
      <c r="I68" s="801"/>
      <c r="J68" s="801"/>
      <c r="K68" s="14"/>
      <c r="L68" s="14"/>
      <c r="M68" s="14"/>
      <c r="N68" s="779"/>
      <c r="O68" s="780"/>
      <c r="P68" s="780"/>
      <c r="Q68" s="780"/>
      <c r="R68" s="780"/>
      <c r="S68" s="780"/>
      <c r="T68" s="780"/>
      <c r="U68" s="780"/>
      <c r="V68" s="781"/>
      <c r="W68" s="867"/>
      <c r="X68" s="816"/>
      <c r="Y68" s="819"/>
    </row>
    <row r="69" spans="1:25" s="9" customFormat="1" ht="15" customHeight="1" x14ac:dyDescent="0.2">
      <c r="A69" s="931" t="s">
        <v>225</v>
      </c>
      <c r="B69" s="796" t="s">
        <v>689</v>
      </c>
      <c r="C69" s="796"/>
      <c r="D69" s="796"/>
      <c r="E69" s="796"/>
      <c r="F69" s="796"/>
      <c r="G69" s="796"/>
      <c r="H69" s="796"/>
      <c r="I69" s="796"/>
      <c r="J69" s="796"/>
      <c r="K69" s="796"/>
      <c r="L69" s="796"/>
      <c r="M69" s="796"/>
      <c r="N69" s="796"/>
      <c r="O69" s="796"/>
      <c r="P69" s="796"/>
      <c r="Q69" s="796"/>
      <c r="R69" s="796"/>
      <c r="S69" s="796"/>
      <c r="T69" s="796"/>
      <c r="U69" s="796"/>
      <c r="V69" s="797"/>
      <c r="W69" s="802"/>
      <c r="X69" s="804"/>
      <c r="Y69" s="817"/>
    </row>
    <row r="70" spans="1:25" s="9" customFormat="1" ht="15" customHeight="1" thickBot="1" x14ac:dyDescent="0.25">
      <c r="A70" s="791"/>
      <c r="B70" s="796"/>
      <c r="C70" s="796"/>
      <c r="D70" s="796"/>
      <c r="E70" s="796"/>
      <c r="F70" s="796"/>
      <c r="G70" s="796"/>
      <c r="H70" s="796"/>
      <c r="I70" s="796"/>
      <c r="J70" s="796"/>
      <c r="K70" s="796"/>
      <c r="L70" s="796"/>
      <c r="M70" s="796"/>
      <c r="N70" s="796"/>
      <c r="O70" s="796"/>
      <c r="P70" s="796"/>
      <c r="Q70" s="796"/>
      <c r="R70" s="796"/>
      <c r="S70" s="796"/>
      <c r="T70" s="796"/>
      <c r="U70" s="796"/>
      <c r="V70" s="797"/>
      <c r="W70" s="803"/>
      <c r="X70" s="805"/>
      <c r="Y70" s="818"/>
    </row>
    <row r="71" spans="1:25" s="9" customFormat="1" ht="15" customHeight="1" x14ac:dyDescent="0.2">
      <c r="A71" s="791"/>
      <c r="B71" s="886" t="s">
        <v>307</v>
      </c>
      <c r="C71" s="886"/>
      <c r="D71" s="886"/>
      <c r="H71" s="15"/>
      <c r="I71" s="15"/>
      <c r="J71" s="15"/>
      <c r="K71" s="16"/>
      <c r="L71" s="820"/>
      <c r="M71" s="820"/>
      <c r="N71" s="820"/>
      <c r="O71" s="820"/>
      <c r="P71" s="820"/>
      <c r="Q71" s="820"/>
      <c r="R71" s="820"/>
      <c r="S71" s="820"/>
      <c r="T71" s="820"/>
      <c r="U71" s="820"/>
      <c r="V71" s="820"/>
      <c r="W71" s="803"/>
      <c r="X71" s="805"/>
      <c r="Y71" s="818"/>
    </row>
    <row r="72" spans="1:25" s="9" customFormat="1" ht="15" customHeight="1" thickBot="1" x14ac:dyDescent="0.25">
      <c r="A72" s="823"/>
      <c r="B72" s="924" t="s">
        <v>238</v>
      </c>
      <c r="C72" s="924"/>
      <c r="D72" s="924"/>
      <c r="E72" s="30"/>
      <c r="F72" s="30"/>
      <c r="G72" s="30"/>
      <c r="H72" s="31"/>
      <c r="I72" s="31"/>
      <c r="J72" s="31"/>
      <c r="K72" s="32"/>
      <c r="L72" s="821"/>
      <c r="M72" s="821"/>
      <c r="N72" s="821"/>
      <c r="O72" s="821"/>
      <c r="P72" s="821"/>
      <c r="Q72" s="821"/>
      <c r="R72" s="821"/>
      <c r="S72" s="821"/>
      <c r="T72" s="821"/>
      <c r="U72" s="821"/>
      <c r="V72" s="821"/>
      <c r="W72" s="867"/>
      <c r="X72" s="816"/>
      <c r="Y72" s="819"/>
    </row>
    <row r="73" spans="1:25" s="9" customFormat="1" ht="27" customHeight="1" thickBot="1" x14ac:dyDescent="0.25">
      <c r="A73" s="931" t="s">
        <v>226</v>
      </c>
      <c r="B73" s="796" t="s">
        <v>690</v>
      </c>
      <c r="C73" s="796"/>
      <c r="D73" s="796"/>
      <c r="E73" s="796"/>
      <c r="F73" s="796"/>
      <c r="G73" s="796"/>
      <c r="H73" s="796"/>
      <c r="I73" s="796"/>
      <c r="J73" s="796"/>
      <c r="K73" s="796"/>
      <c r="L73" s="796"/>
      <c r="M73" s="796"/>
      <c r="N73" s="796"/>
      <c r="O73" s="796"/>
      <c r="P73" s="796"/>
      <c r="Q73" s="796"/>
      <c r="R73" s="796"/>
      <c r="S73" s="796"/>
      <c r="T73" s="796"/>
      <c r="U73" s="796"/>
      <c r="V73" s="797"/>
      <c r="W73" s="802"/>
      <c r="X73" s="937"/>
      <c r="Y73" s="806"/>
    </row>
    <row r="74" spans="1:25" s="9" customFormat="1" ht="15" customHeight="1" x14ac:dyDescent="0.2">
      <c r="A74" s="791"/>
      <c r="B74" s="796" t="s">
        <v>618</v>
      </c>
      <c r="C74" s="796"/>
      <c r="D74" s="796"/>
      <c r="E74" s="796"/>
      <c r="F74" s="796"/>
      <c r="G74" s="796"/>
      <c r="H74" s="796"/>
      <c r="I74" s="796"/>
      <c r="J74" s="796"/>
      <c r="K74" s="796"/>
      <c r="L74" s="796"/>
      <c r="M74" s="796"/>
      <c r="N74" s="797"/>
      <c r="O74" s="925"/>
      <c r="P74" s="926"/>
      <c r="Q74" s="926"/>
      <c r="R74" s="926"/>
      <c r="S74" s="926"/>
      <c r="T74" s="926"/>
      <c r="U74" s="926"/>
      <c r="V74" s="927"/>
      <c r="W74" s="803"/>
      <c r="X74" s="938"/>
      <c r="Y74" s="807"/>
    </row>
    <row r="75" spans="1:25" s="9" customFormat="1" ht="15" customHeight="1" x14ac:dyDescent="0.2">
      <c r="A75" s="791"/>
      <c r="B75" s="796" t="s">
        <v>308</v>
      </c>
      <c r="C75" s="796"/>
      <c r="D75" s="796"/>
      <c r="E75" s="796"/>
      <c r="F75" s="796"/>
      <c r="G75" s="796"/>
      <c r="H75" s="796"/>
      <c r="I75" s="796"/>
      <c r="J75" s="796"/>
      <c r="K75" s="796"/>
      <c r="L75" s="796"/>
      <c r="M75" s="796"/>
      <c r="N75" s="797"/>
      <c r="O75" s="928"/>
      <c r="P75" s="929"/>
      <c r="Q75" s="929"/>
      <c r="R75" s="929"/>
      <c r="S75" s="929"/>
      <c r="T75" s="929"/>
      <c r="U75" s="929"/>
      <c r="V75" s="930"/>
      <c r="W75" s="803"/>
      <c r="X75" s="938"/>
      <c r="Y75" s="807"/>
    </row>
    <row r="76" spans="1:25" s="9" customFormat="1" ht="15" customHeight="1" x14ac:dyDescent="0.2">
      <c r="A76" s="791"/>
      <c r="B76" s="796" t="s">
        <v>619</v>
      </c>
      <c r="C76" s="796"/>
      <c r="D76" s="796"/>
      <c r="E76" s="796"/>
      <c r="F76" s="796"/>
      <c r="G76" s="796"/>
      <c r="H76" s="796"/>
      <c r="I76" s="796"/>
      <c r="J76" s="796"/>
      <c r="K76" s="796"/>
      <c r="L76" s="796"/>
      <c r="M76" s="796"/>
      <c r="N76" s="797"/>
      <c r="O76" s="928"/>
      <c r="P76" s="929"/>
      <c r="Q76" s="929"/>
      <c r="R76" s="929"/>
      <c r="S76" s="929"/>
      <c r="T76" s="929"/>
      <c r="U76" s="929"/>
      <c r="V76" s="930"/>
      <c r="W76" s="803"/>
      <c r="X76" s="938"/>
      <c r="Y76" s="807"/>
    </row>
    <row r="77" spans="1:25" s="9" customFormat="1" ht="15" customHeight="1" thickBot="1" x14ac:dyDescent="0.25">
      <c r="A77" s="791"/>
      <c r="B77" s="796" t="s">
        <v>309</v>
      </c>
      <c r="C77" s="796"/>
      <c r="D77" s="796"/>
      <c r="E77" s="796"/>
      <c r="F77" s="796"/>
      <c r="G77" s="796"/>
      <c r="H77" s="796"/>
      <c r="I77" s="796"/>
      <c r="J77" s="796"/>
      <c r="K77" s="796"/>
      <c r="L77" s="796"/>
      <c r="M77" s="796"/>
      <c r="N77" s="797"/>
      <c r="O77" s="928"/>
      <c r="P77" s="929"/>
      <c r="Q77" s="929"/>
      <c r="R77" s="929"/>
      <c r="S77" s="929"/>
      <c r="T77" s="929"/>
      <c r="U77" s="929"/>
      <c r="V77" s="930"/>
      <c r="W77" s="803"/>
      <c r="X77" s="938"/>
      <c r="Y77" s="807"/>
    </row>
    <row r="78" spans="1:25" s="9" customFormat="1" ht="15" customHeight="1" x14ac:dyDescent="0.2">
      <c r="A78" s="790" t="s">
        <v>227</v>
      </c>
      <c r="B78" s="793" t="s">
        <v>701</v>
      </c>
      <c r="C78" s="793"/>
      <c r="D78" s="793"/>
      <c r="E78" s="793"/>
      <c r="F78" s="793"/>
      <c r="G78" s="793"/>
      <c r="H78" s="793"/>
      <c r="I78" s="793"/>
      <c r="J78" s="793"/>
      <c r="K78" s="793"/>
      <c r="L78" s="793"/>
      <c r="M78" s="793"/>
      <c r="N78" s="793"/>
      <c r="O78" s="793"/>
      <c r="P78" s="793"/>
      <c r="Q78" s="793"/>
      <c r="R78" s="793"/>
      <c r="S78" s="793"/>
      <c r="T78" s="793"/>
      <c r="U78" s="793"/>
      <c r="V78" s="793"/>
      <c r="W78" s="802"/>
      <c r="X78" s="804"/>
      <c r="Y78" s="806"/>
    </row>
    <row r="79" spans="1:25" s="9" customFormat="1" ht="15" customHeight="1" x14ac:dyDescent="0.2">
      <c r="A79" s="791"/>
      <c r="B79" s="774" t="s">
        <v>703</v>
      </c>
      <c r="C79" s="774"/>
      <c r="D79" s="774"/>
      <c r="E79" s="774"/>
      <c r="F79" s="774"/>
      <c r="G79" s="774"/>
      <c r="H79" s="774"/>
      <c r="I79" s="774"/>
      <c r="J79" s="774"/>
      <c r="K79" s="774"/>
      <c r="L79" s="774"/>
      <c r="M79" s="774"/>
      <c r="N79" s="774"/>
      <c r="O79" s="20"/>
      <c r="P79" s="20"/>
      <c r="Q79" s="20"/>
      <c r="R79" s="20"/>
      <c r="S79" s="20"/>
      <c r="T79" s="20"/>
      <c r="U79" s="20"/>
      <c r="V79" s="20"/>
      <c r="W79" s="803"/>
      <c r="X79" s="805"/>
      <c r="Y79" s="807"/>
    </row>
    <row r="80" spans="1:25" s="9" customFormat="1" ht="15" customHeight="1" thickBot="1" x14ac:dyDescent="0.25">
      <c r="A80" s="792"/>
      <c r="B80" s="794" t="s">
        <v>702</v>
      </c>
      <c r="C80" s="794"/>
      <c r="D80" s="794"/>
      <c r="E80" s="794"/>
      <c r="F80" s="794"/>
      <c r="G80" s="794"/>
      <c r="H80" s="794"/>
      <c r="I80" s="794"/>
      <c r="J80" s="794"/>
      <c r="K80" s="794"/>
      <c r="L80" s="794"/>
      <c r="M80" s="794"/>
      <c r="N80" s="794"/>
      <c r="O80" s="34"/>
      <c r="P80" s="34"/>
      <c r="Q80" s="34"/>
      <c r="R80" s="34"/>
      <c r="S80" s="34"/>
      <c r="T80" s="34"/>
      <c r="U80" s="34"/>
      <c r="V80" s="34"/>
      <c r="W80" s="867"/>
      <c r="X80" s="816"/>
      <c r="Y80" s="936"/>
    </row>
    <row r="81" spans="1:25" s="9" customFormat="1" ht="15" customHeight="1" thickBot="1" x14ac:dyDescent="0.25">
      <c r="A81" s="845" t="s">
        <v>614</v>
      </c>
      <c r="B81" s="845"/>
      <c r="C81" s="845"/>
      <c r="D81" s="845"/>
      <c r="E81" s="845"/>
      <c r="F81" s="845"/>
      <c r="G81" s="845"/>
      <c r="H81" s="845"/>
      <c r="I81" s="845"/>
      <c r="J81" s="845"/>
      <c r="K81" s="845"/>
      <c r="L81" s="845"/>
      <c r="M81" s="845"/>
      <c r="N81" s="845"/>
      <c r="O81" s="845"/>
      <c r="P81" s="845"/>
      <c r="Q81" s="845"/>
      <c r="R81" s="845"/>
      <c r="S81" s="845"/>
      <c r="T81" s="845"/>
      <c r="U81" s="845"/>
      <c r="V81" s="845"/>
      <c r="W81" s="11" t="s">
        <v>69</v>
      </c>
      <c r="X81" s="11" t="s">
        <v>70</v>
      </c>
      <c r="Y81" s="11" t="s">
        <v>221</v>
      </c>
    </row>
    <row r="82" spans="1:25" s="9" customFormat="1" ht="15" customHeight="1" x14ac:dyDescent="0.2">
      <c r="A82" s="800" t="s">
        <v>828</v>
      </c>
      <c r="B82" s="1170" t="s">
        <v>686</v>
      </c>
      <c r="C82" s="442"/>
      <c r="D82" s="442"/>
      <c r="E82" s="442"/>
      <c r="F82" s="442"/>
      <c r="G82" s="442"/>
      <c r="H82" s="442"/>
      <c r="I82" s="442"/>
      <c r="J82" s="442"/>
      <c r="K82" s="442"/>
      <c r="L82" s="442"/>
      <c r="M82" s="442"/>
      <c r="N82" s="442"/>
      <c r="O82" s="442"/>
      <c r="P82" s="442"/>
      <c r="Q82" s="442"/>
      <c r="R82" s="442"/>
      <c r="S82" s="442"/>
      <c r="T82" s="442"/>
      <c r="U82" s="442"/>
      <c r="V82" s="1171"/>
      <c r="W82" s="802"/>
      <c r="X82" s="804"/>
      <c r="Y82" s="806"/>
    </row>
    <row r="83" spans="1:25" s="9" customFormat="1" ht="15" customHeight="1" x14ac:dyDescent="0.2">
      <c r="A83" s="800"/>
      <c r="B83" s="442"/>
      <c r="C83" s="442"/>
      <c r="D83" s="442"/>
      <c r="E83" s="442"/>
      <c r="F83" s="442"/>
      <c r="G83" s="442"/>
      <c r="H83" s="442"/>
      <c r="I83" s="442"/>
      <c r="J83" s="442"/>
      <c r="K83" s="442"/>
      <c r="L83" s="442"/>
      <c r="M83" s="442"/>
      <c r="N83" s="442"/>
      <c r="O83" s="442"/>
      <c r="P83" s="442"/>
      <c r="Q83" s="442"/>
      <c r="R83" s="442"/>
      <c r="S83" s="442"/>
      <c r="T83" s="442"/>
      <c r="U83" s="442"/>
      <c r="V83" s="1171"/>
      <c r="W83" s="803"/>
      <c r="X83" s="805"/>
      <c r="Y83" s="807"/>
    </row>
    <row r="84" spans="1:25" s="9" customFormat="1" ht="15" customHeight="1" thickBot="1" x14ac:dyDescent="0.25">
      <c r="A84" s="798" t="s">
        <v>318</v>
      </c>
      <c r="B84" s="798"/>
      <c r="C84" s="798"/>
      <c r="D84" s="798"/>
      <c r="E84" s="798"/>
      <c r="F84" s="798"/>
      <c r="G84" s="798"/>
      <c r="H84" s="798"/>
      <c r="I84" s="798"/>
      <c r="J84" s="798"/>
      <c r="K84" s="798"/>
      <c r="L84" s="798"/>
      <c r="M84" s="798"/>
      <c r="N84" s="798"/>
      <c r="O84" s="798"/>
      <c r="P84" s="798"/>
      <c r="Q84" s="798"/>
      <c r="R84" s="798"/>
      <c r="S84" s="798"/>
      <c r="T84" s="798"/>
      <c r="U84" s="798"/>
      <c r="V84" s="798"/>
      <c r="W84" s="11" t="s">
        <v>69</v>
      </c>
      <c r="X84" s="11" t="s">
        <v>70</v>
      </c>
      <c r="Y84" s="11" t="s">
        <v>221</v>
      </c>
    </row>
    <row r="85" spans="1:25" s="9" customFormat="1" ht="27" customHeight="1" x14ac:dyDescent="0.2">
      <c r="A85" s="791" t="s">
        <v>228</v>
      </c>
      <c r="B85" s="808" t="s">
        <v>691</v>
      </c>
      <c r="C85" s="808"/>
      <c r="D85" s="808"/>
      <c r="E85" s="808"/>
      <c r="F85" s="808"/>
      <c r="G85" s="808"/>
      <c r="H85" s="808"/>
      <c r="I85" s="808"/>
      <c r="J85" s="808"/>
      <c r="K85" s="808"/>
      <c r="L85" s="808"/>
      <c r="M85" s="808"/>
      <c r="N85" s="808"/>
      <c r="O85" s="808"/>
      <c r="P85" s="808"/>
      <c r="Q85" s="808"/>
      <c r="R85" s="808"/>
      <c r="S85" s="808"/>
      <c r="T85" s="808"/>
      <c r="U85" s="808"/>
      <c r="V85" s="809"/>
      <c r="W85" s="802"/>
      <c r="X85" s="804"/>
      <c r="Y85" s="806"/>
    </row>
    <row r="86" spans="1:25" s="9" customFormat="1" ht="15" customHeight="1" x14ac:dyDescent="0.2">
      <c r="A86" s="791"/>
      <c r="B86" s="775" t="s">
        <v>632</v>
      </c>
      <c r="C86" s="775"/>
      <c r="D86" s="775"/>
      <c r="E86" s="775"/>
      <c r="F86" s="775" t="s">
        <v>634</v>
      </c>
      <c r="G86" s="775"/>
      <c r="H86" s="775"/>
      <c r="I86" s="775"/>
      <c r="J86" s="17"/>
      <c r="K86" s="20"/>
      <c r="L86" s="20"/>
      <c r="M86" s="20"/>
      <c r="N86" s="20"/>
      <c r="O86" s="20"/>
      <c r="P86" s="20"/>
      <c r="Q86" s="20"/>
      <c r="R86" s="20"/>
      <c r="S86" s="20"/>
      <c r="T86" s="20"/>
      <c r="U86" s="20"/>
      <c r="V86" s="257"/>
      <c r="W86" s="803"/>
      <c r="X86" s="805"/>
      <c r="Y86" s="807"/>
    </row>
    <row r="87" spans="1:25" s="9" customFormat="1" ht="15" customHeight="1" thickBot="1" x14ac:dyDescent="0.25">
      <c r="A87" s="823"/>
      <c r="B87" s="775" t="s">
        <v>633</v>
      </c>
      <c r="C87" s="775"/>
      <c r="D87" s="775"/>
      <c r="E87" s="775"/>
      <c r="F87" s="801" t="s">
        <v>635</v>
      </c>
      <c r="G87" s="801"/>
      <c r="H87" s="801"/>
      <c r="I87" s="18"/>
      <c r="J87" s="18"/>
      <c r="K87" s="20"/>
      <c r="L87" s="20"/>
      <c r="M87" s="20"/>
      <c r="N87" s="20"/>
      <c r="O87" s="20"/>
      <c r="P87" s="20"/>
      <c r="Q87" s="20"/>
      <c r="R87" s="20"/>
      <c r="S87" s="20"/>
      <c r="T87" s="20"/>
      <c r="U87" s="20"/>
      <c r="V87" s="257"/>
      <c r="W87" s="867"/>
      <c r="X87" s="816"/>
      <c r="Y87" s="936"/>
    </row>
    <row r="88" spans="1:25" s="9" customFormat="1" ht="15" customHeight="1" thickBot="1" x14ac:dyDescent="0.25">
      <c r="A88" s="798" t="s">
        <v>319</v>
      </c>
      <c r="B88" s="798"/>
      <c r="C88" s="798"/>
      <c r="D88" s="798"/>
      <c r="E88" s="798"/>
      <c r="F88" s="798"/>
      <c r="G88" s="798"/>
      <c r="H88" s="798"/>
      <c r="I88" s="798"/>
      <c r="J88" s="798"/>
      <c r="K88" s="798"/>
      <c r="L88" s="798"/>
      <c r="M88" s="798"/>
      <c r="N88" s="798"/>
      <c r="O88" s="798"/>
      <c r="P88" s="798"/>
      <c r="Q88" s="798"/>
      <c r="R88" s="798"/>
      <c r="S88" s="798"/>
      <c r="T88" s="798"/>
      <c r="U88" s="798"/>
      <c r="V88" s="798"/>
      <c r="W88" s="11" t="s">
        <v>69</v>
      </c>
      <c r="X88" s="11" t="s">
        <v>70</v>
      </c>
      <c r="Y88" s="11" t="s">
        <v>221</v>
      </c>
    </row>
    <row r="89" spans="1:25" s="9" customFormat="1" ht="15" customHeight="1" x14ac:dyDescent="0.2">
      <c r="A89" s="791" t="s">
        <v>229</v>
      </c>
      <c r="B89" s="808" t="s">
        <v>692</v>
      </c>
      <c r="C89" s="808"/>
      <c r="D89" s="808"/>
      <c r="E89" s="808"/>
      <c r="F89" s="808"/>
      <c r="G89" s="808"/>
      <c r="H89" s="808"/>
      <c r="I89" s="808"/>
      <c r="J89" s="808"/>
      <c r="K89" s="808"/>
      <c r="L89" s="808"/>
      <c r="M89" s="808"/>
      <c r="N89" s="808"/>
      <c r="O89" s="808"/>
      <c r="P89" s="808"/>
      <c r="Q89" s="808"/>
      <c r="R89" s="808"/>
      <c r="S89" s="808"/>
      <c r="T89" s="808"/>
      <c r="U89" s="808"/>
      <c r="V89" s="809"/>
      <c r="W89" s="802"/>
      <c r="X89" s="804"/>
      <c r="Y89" s="817"/>
    </row>
    <row r="90" spans="1:25" s="9" customFormat="1" ht="15" customHeight="1" x14ac:dyDescent="0.2">
      <c r="A90" s="791"/>
      <c r="B90" s="808"/>
      <c r="C90" s="808"/>
      <c r="D90" s="808"/>
      <c r="E90" s="808"/>
      <c r="F90" s="808"/>
      <c r="G90" s="808"/>
      <c r="H90" s="808"/>
      <c r="I90" s="808"/>
      <c r="J90" s="808"/>
      <c r="K90" s="808"/>
      <c r="L90" s="808"/>
      <c r="M90" s="808"/>
      <c r="N90" s="808"/>
      <c r="O90" s="808"/>
      <c r="P90" s="808"/>
      <c r="Q90" s="808"/>
      <c r="R90" s="808"/>
      <c r="S90" s="808"/>
      <c r="T90" s="808"/>
      <c r="U90" s="808"/>
      <c r="V90" s="809"/>
      <c r="W90" s="803"/>
      <c r="X90" s="805"/>
      <c r="Y90" s="818"/>
    </row>
    <row r="91" spans="1:25" s="9" customFormat="1" ht="15" customHeight="1" x14ac:dyDescent="0.2">
      <c r="A91" s="791"/>
      <c r="B91" s="774" t="s">
        <v>310</v>
      </c>
      <c r="C91" s="774"/>
      <c r="D91" s="774"/>
      <c r="E91" s="774"/>
      <c r="F91" s="774"/>
      <c r="G91" s="774"/>
      <c r="H91" s="774"/>
      <c r="I91" s="774"/>
      <c r="J91" s="774"/>
      <c r="K91" s="774"/>
      <c r="L91" s="774"/>
      <c r="M91" s="774"/>
      <c r="N91" s="774"/>
      <c r="O91" s="20"/>
      <c r="P91" s="20"/>
      <c r="Q91" s="20"/>
      <c r="R91" s="20"/>
      <c r="S91" s="20"/>
      <c r="T91" s="20"/>
      <c r="U91" s="20"/>
      <c r="V91" s="257"/>
      <c r="W91" s="803"/>
      <c r="X91" s="805"/>
      <c r="Y91" s="818"/>
    </row>
    <row r="92" spans="1:25" s="9" customFormat="1" ht="15" customHeight="1" x14ac:dyDescent="0.2">
      <c r="A92" s="791"/>
      <c r="B92" s="774" t="s">
        <v>311</v>
      </c>
      <c r="C92" s="774"/>
      <c r="D92" s="774"/>
      <c r="E92" s="774"/>
      <c r="F92" s="774"/>
      <c r="G92" s="774"/>
      <c r="H92" s="774"/>
      <c r="I92" s="774"/>
      <c r="J92" s="774"/>
      <c r="K92" s="774"/>
      <c r="L92" s="774"/>
      <c r="M92" s="774"/>
      <c r="N92" s="774"/>
      <c r="O92" s="20"/>
      <c r="P92" s="20"/>
      <c r="Q92" s="20"/>
      <c r="R92" s="20"/>
      <c r="S92" s="20"/>
      <c r="T92" s="20"/>
      <c r="U92" s="20"/>
      <c r="V92" s="257"/>
      <c r="W92" s="803"/>
      <c r="X92" s="805"/>
      <c r="Y92" s="818"/>
    </row>
    <row r="93" spans="1:25" s="9" customFormat="1" ht="15" customHeight="1" thickBot="1" x14ac:dyDescent="0.25">
      <c r="A93" s="792"/>
      <c r="B93" s="794" t="s">
        <v>312</v>
      </c>
      <c r="C93" s="794"/>
      <c r="D93" s="794"/>
      <c r="E93" s="794"/>
      <c r="F93" s="794"/>
      <c r="G93" s="794"/>
      <c r="H93" s="794"/>
      <c r="I93" s="794"/>
      <c r="J93" s="794"/>
      <c r="K93" s="794"/>
      <c r="L93" s="794"/>
      <c r="M93" s="794"/>
      <c r="N93" s="794"/>
      <c r="O93" s="20"/>
      <c r="P93" s="20"/>
      <c r="Q93" s="20"/>
      <c r="R93" s="20"/>
      <c r="S93" s="20"/>
      <c r="T93" s="20"/>
      <c r="U93" s="20"/>
      <c r="V93" s="257"/>
      <c r="W93" s="803"/>
      <c r="X93" s="805"/>
      <c r="Y93" s="818"/>
    </row>
    <row r="94" spans="1:25" x14ac:dyDescent="0.2">
      <c r="A94" s="790" t="s">
        <v>230</v>
      </c>
      <c r="B94" s="774" t="s">
        <v>694</v>
      </c>
      <c r="C94" s="774"/>
      <c r="D94" s="774"/>
      <c r="E94" s="774"/>
      <c r="F94" s="774"/>
      <c r="G94" s="774"/>
      <c r="H94" s="774"/>
      <c r="I94" s="774"/>
      <c r="J94" s="774"/>
      <c r="K94" s="774"/>
      <c r="L94" s="774"/>
      <c r="M94" s="774"/>
      <c r="N94" s="774"/>
      <c r="O94" s="774"/>
      <c r="P94" s="774"/>
      <c r="Q94" s="774"/>
      <c r="R94" s="774"/>
      <c r="S94" s="774"/>
      <c r="T94" s="774"/>
      <c r="U94" s="774"/>
      <c r="V94" s="1122"/>
      <c r="W94" s="802"/>
      <c r="X94" s="804"/>
      <c r="Y94" s="806"/>
    </row>
    <row r="95" spans="1:25" s="9" customFormat="1" ht="15" customHeight="1" x14ac:dyDescent="0.2">
      <c r="A95" s="791"/>
      <c r="B95" s="774"/>
      <c r="C95" s="774"/>
      <c r="D95" s="774"/>
      <c r="E95" s="774"/>
      <c r="F95" s="774"/>
      <c r="G95" s="774"/>
      <c r="H95" s="774"/>
      <c r="I95" s="774"/>
      <c r="J95" s="774"/>
      <c r="K95" s="774"/>
      <c r="L95" s="774"/>
      <c r="M95" s="774"/>
      <c r="N95" s="774"/>
      <c r="O95" s="774"/>
      <c r="P95" s="774"/>
      <c r="Q95" s="774"/>
      <c r="R95" s="774"/>
      <c r="S95" s="774"/>
      <c r="T95" s="774"/>
      <c r="U95" s="774"/>
      <c r="V95" s="1122"/>
      <c r="W95" s="803"/>
      <c r="X95" s="805"/>
      <c r="Y95" s="807"/>
    </row>
    <row r="96" spans="1:25" s="9" customFormat="1" ht="15" customHeight="1" thickBot="1" x14ac:dyDescent="0.25">
      <c r="A96" s="791"/>
      <c r="B96" s="774"/>
      <c r="C96" s="774"/>
      <c r="D96" s="774"/>
      <c r="E96" s="774"/>
      <c r="F96" s="774"/>
      <c r="G96" s="774"/>
      <c r="H96" s="774"/>
      <c r="I96" s="774"/>
      <c r="J96" s="774"/>
      <c r="K96" s="774"/>
      <c r="L96" s="774"/>
      <c r="M96" s="774"/>
      <c r="N96" s="774"/>
      <c r="O96" s="774"/>
      <c r="P96" s="774"/>
      <c r="Q96" s="774"/>
      <c r="R96" s="774"/>
      <c r="S96" s="774"/>
      <c r="T96" s="774"/>
      <c r="U96" s="774"/>
      <c r="V96" s="1122"/>
      <c r="W96" s="803"/>
      <c r="X96" s="805"/>
      <c r="Y96" s="807"/>
    </row>
    <row r="97" spans="1:25" s="9" customFormat="1" ht="15" customHeight="1" x14ac:dyDescent="0.2">
      <c r="A97" s="791"/>
      <c r="B97" s="775" t="s">
        <v>678</v>
      </c>
      <c r="C97" s="775"/>
      <c r="D97" s="775"/>
      <c r="E97" s="775"/>
      <c r="F97" s="775"/>
      <c r="G97" s="775"/>
      <c r="H97" s="1123"/>
      <c r="I97" s="1123"/>
      <c r="J97" s="1123"/>
      <c r="N97" s="776"/>
      <c r="O97" s="777"/>
      <c r="P97" s="777"/>
      <c r="Q97" s="777"/>
      <c r="R97" s="777"/>
      <c r="S97" s="777"/>
      <c r="T97" s="777"/>
      <c r="U97" s="777"/>
      <c r="V97" s="778"/>
      <c r="W97" s="803"/>
      <c r="X97" s="805"/>
      <c r="Y97" s="807"/>
    </row>
    <row r="98" spans="1:25" ht="14.25" customHeight="1" thickBot="1" x14ac:dyDescent="0.25">
      <c r="A98" s="792"/>
      <c r="B98" s="795" t="s">
        <v>679</v>
      </c>
      <c r="C98" s="795"/>
      <c r="D98" s="795"/>
      <c r="E98" s="795"/>
      <c r="F98" s="795"/>
      <c r="G98" s="795"/>
      <c r="H98" s="1119"/>
      <c r="I98" s="1119"/>
      <c r="J98" s="1119"/>
      <c r="K98" s="14"/>
      <c r="L98" s="14"/>
      <c r="M98" s="19"/>
      <c r="N98" s="779"/>
      <c r="O98" s="780"/>
      <c r="P98" s="780"/>
      <c r="Q98" s="780"/>
      <c r="R98" s="780"/>
      <c r="S98" s="780"/>
      <c r="T98" s="780"/>
      <c r="U98" s="780"/>
      <c r="V98" s="781"/>
      <c r="W98" s="867"/>
      <c r="X98" s="816"/>
      <c r="Y98" s="936"/>
    </row>
    <row r="99" spans="1:25" ht="16.5" thickBot="1" x14ac:dyDescent="0.25">
      <c r="A99" s="798" t="s">
        <v>340</v>
      </c>
      <c r="B99" s="798"/>
      <c r="C99" s="798"/>
      <c r="D99" s="798"/>
      <c r="E99" s="798"/>
      <c r="F99" s="798"/>
      <c r="G99" s="798"/>
      <c r="H99" s="798"/>
      <c r="I99" s="798"/>
      <c r="J99" s="798"/>
      <c r="K99" s="798"/>
      <c r="L99" s="798"/>
      <c r="M99" s="798"/>
      <c r="N99" s="798"/>
      <c r="O99" s="798"/>
      <c r="P99" s="798"/>
      <c r="Q99" s="798"/>
      <c r="R99" s="798"/>
      <c r="S99" s="798"/>
      <c r="T99" s="798"/>
      <c r="U99" s="798"/>
      <c r="V99" s="798"/>
      <c r="W99" s="11" t="s">
        <v>69</v>
      </c>
      <c r="X99" s="11" t="s">
        <v>70</v>
      </c>
      <c r="Y99" s="11" t="s">
        <v>221</v>
      </c>
    </row>
    <row r="100" spans="1:25" ht="15" customHeight="1" x14ac:dyDescent="0.2">
      <c r="A100" s="791" t="s">
        <v>232</v>
      </c>
      <c r="B100" s="1031" t="s">
        <v>693</v>
      </c>
      <c r="C100" s="1031"/>
      <c r="D100" s="1031"/>
      <c r="E100" s="1031"/>
      <c r="F100" s="1031"/>
      <c r="G100" s="1031"/>
      <c r="H100" s="1031"/>
      <c r="I100" s="1031"/>
      <c r="J100" s="1031"/>
      <c r="K100" s="1031"/>
      <c r="L100" s="1031"/>
      <c r="M100" s="1031"/>
      <c r="N100" s="1031"/>
      <c r="O100" s="1031"/>
      <c r="P100" s="1031"/>
      <c r="Q100" s="1031"/>
      <c r="R100" s="1031"/>
      <c r="S100" s="1031"/>
      <c r="T100" s="1031"/>
      <c r="U100" s="1031"/>
      <c r="V100" s="1032"/>
      <c r="W100" s="802"/>
      <c r="X100" s="805"/>
      <c r="Y100" s="818"/>
    </row>
    <row r="101" spans="1:25" ht="15" customHeight="1" x14ac:dyDescent="0.2">
      <c r="A101" s="791"/>
      <c r="B101" s="1031"/>
      <c r="C101" s="1031"/>
      <c r="D101" s="1031"/>
      <c r="E101" s="1031"/>
      <c r="F101" s="1031"/>
      <c r="G101" s="1031"/>
      <c r="H101" s="1031"/>
      <c r="I101" s="1031"/>
      <c r="J101" s="1031"/>
      <c r="K101" s="1031"/>
      <c r="L101" s="1031"/>
      <c r="M101" s="1031"/>
      <c r="N101" s="1031"/>
      <c r="O101" s="1031"/>
      <c r="P101" s="1031"/>
      <c r="Q101" s="1031"/>
      <c r="R101" s="1031"/>
      <c r="S101" s="1031"/>
      <c r="T101" s="1031"/>
      <c r="U101" s="1031"/>
      <c r="V101" s="1032"/>
      <c r="W101" s="803"/>
      <c r="X101" s="805"/>
      <c r="Y101" s="818"/>
    </row>
    <row r="102" spans="1:25" ht="15" customHeight="1" thickBot="1" x14ac:dyDescent="0.25">
      <c r="A102" s="823"/>
      <c r="B102" s="1033" t="s">
        <v>338</v>
      </c>
      <c r="C102" s="1033"/>
      <c r="D102" s="1034" t="s">
        <v>321</v>
      </c>
      <c r="E102" s="1034"/>
      <c r="F102" s="206"/>
      <c r="G102" s="206"/>
      <c r="H102" s="13"/>
      <c r="I102" s="13"/>
      <c r="J102" s="13"/>
      <c r="K102" s="13"/>
      <c r="L102" s="13"/>
      <c r="M102" s="13"/>
      <c r="N102" s="13"/>
      <c r="O102" s="13"/>
      <c r="P102" s="36"/>
      <c r="Q102" s="36"/>
      <c r="R102" s="36"/>
      <c r="S102" s="36"/>
      <c r="T102" s="36"/>
      <c r="U102" s="36"/>
      <c r="V102" s="37"/>
      <c r="W102" s="867"/>
      <c r="X102" s="816"/>
      <c r="Y102" s="819"/>
    </row>
    <row r="103" spans="1:25" ht="14.25" customHeight="1" x14ac:dyDescent="0.2">
      <c r="A103" s="791" t="s">
        <v>234</v>
      </c>
      <c r="B103" s="796" t="s">
        <v>631</v>
      </c>
      <c r="C103" s="796"/>
      <c r="D103" s="796"/>
      <c r="E103" s="796"/>
      <c r="F103" s="796"/>
      <c r="G103" s="796"/>
      <c r="H103" s="796"/>
      <c r="I103" s="796"/>
      <c r="J103" s="796"/>
      <c r="K103" s="796"/>
      <c r="L103" s="796"/>
      <c r="M103" s="796"/>
      <c r="N103" s="796"/>
      <c r="O103" s="796"/>
      <c r="P103" s="796"/>
      <c r="Q103" s="796"/>
      <c r="R103" s="796"/>
      <c r="S103" s="796"/>
      <c r="T103" s="796"/>
      <c r="U103" s="796"/>
      <c r="V103" s="797"/>
      <c r="W103" s="802"/>
      <c r="X103" s="937"/>
      <c r="Y103" s="817"/>
    </row>
    <row r="104" spans="1:25" ht="18.75" customHeight="1" thickBot="1" x14ac:dyDescent="0.25">
      <c r="A104" s="791"/>
      <c r="B104" s="796"/>
      <c r="C104" s="796"/>
      <c r="D104" s="796"/>
      <c r="E104" s="796"/>
      <c r="F104" s="796"/>
      <c r="G104" s="796"/>
      <c r="H104" s="796"/>
      <c r="I104" s="796"/>
      <c r="J104" s="796"/>
      <c r="K104" s="796"/>
      <c r="L104" s="796"/>
      <c r="M104" s="796"/>
      <c r="N104" s="796"/>
      <c r="O104" s="796"/>
      <c r="P104" s="796"/>
      <c r="Q104" s="796"/>
      <c r="R104" s="796"/>
      <c r="S104" s="796"/>
      <c r="T104" s="796"/>
      <c r="U104" s="796"/>
      <c r="V104" s="797"/>
      <c r="W104" s="803"/>
      <c r="X104" s="938"/>
      <c r="Y104" s="818"/>
    </row>
    <row r="105" spans="1:25" ht="15" customHeight="1" x14ac:dyDescent="0.2">
      <c r="A105" s="791"/>
      <c r="B105" s="775" t="s">
        <v>556</v>
      </c>
      <c r="C105" s="775"/>
      <c r="D105" s="775"/>
      <c r="E105" s="775"/>
      <c r="F105" s="775"/>
      <c r="G105" s="20"/>
      <c r="H105" s="20"/>
      <c r="I105" s="407"/>
      <c r="J105" s="408"/>
      <c r="K105" s="408"/>
      <c r="L105" s="408"/>
      <c r="M105" s="408"/>
      <c r="N105" s="408"/>
      <c r="O105" s="408"/>
      <c r="P105" s="408"/>
      <c r="Q105" s="408"/>
      <c r="R105" s="408"/>
      <c r="S105" s="408"/>
      <c r="T105" s="408"/>
      <c r="U105" s="408"/>
      <c r="V105" s="409"/>
      <c r="W105" s="803"/>
      <c r="X105" s="938"/>
      <c r="Y105" s="818"/>
    </row>
    <row r="106" spans="1:25" ht="15" customHeight="1" x14ac:dyDescent="0.2">
      <c r="A106" s="791"/>
      <c r="B106" s="886" t="s">
        <v>557</v>
      </c>
      <c r="C106" s="886"/>
      <c r="D106" s="886"/>
      <c r="E106" s="886"/>
      <c r="F106" s="20"/>
      <c r="G106" s="20"/>
      <c r="H106" s="20"/>
      <c r="I106" s="410"/>
      <c r="J106" s="411"/>
      <c r="K106" s="411"/>
      <c r="L106" s="411"/>
      <c r="M106" s="411"/>
      <c r="N106" s="411"/>
      <c r="O106" s="411"/>
      <c r="P106" s="411"/>
      <c r="Q106" s="411"/>
      <c r="R106" s="411"/>
      <c r="S106" s="411"/>
      <c r="T106" s="411"/>
      <c r="U106" s="411"/>
      <c r="V106" s="412"/>
      <c r="W106" s="803"/>
      <c r="X106" s="938"/>
      <c r="Y106" s="818"/>
    </row>
    <row r="107" spans="1:25" ht="16.5" thickBot="1" x14ac:dyDescent="0.25">
      <c r="A107" s="792"/>
      <c r="B107" s="918" t="s">
        <v>231</v>
      </c>
      <c r="C107" s="918"/>
      <c r="D107" s="918"/>
      <c r="E107" s="918"/>
      <c r="F107" s="34"/>
      <c r="G107" s="34"/>
      <c r="H107" s="35"/>
      <c r="I107" s="413"/>
      <c r="J107" s="414"/>
      <c r="K107" s="414"/>
      <c r="L107" s="414"/>
      <c r="M107" s="414"/>
      <c r="N107" s="414"/>
      <c r="O107" s="414"/>
      <c r="P107" s="414"/>
      <c r="Q107" s="414"/>
      <c r="R107" s="414"/>
      <c r="S107" s="414"/>
      <c r="T107" s="414"/>
      <c r="U107" s="414"/>
      <c r="V107" s="415"/>
      <c r="W107" s="803"/>
      <c r="X107" s="938"/>
      <c r="Y107" s="818"/>
    </row>
    <row r="108" spans="1:25" x14ac:dyDescent="0.2">
      <c r="A108" s="791" t="s">
        <v>567</v>
      </c>
      <c r="B108" s="796" t="s">
        <v>704</v>
      </c>
      <c r="C108" s="796"/>
      <c r="D108" s="796"/>
      <c r="E108" s="796"/>
      <c r="F108" s="796"/>
      <c r="G108" s="796"/>
      <c r="H108" s="796"/>
      <c r="I108" s="796"/>
      <c r="J108" s="796"/>
      <c r="K108" s="796"/>
      <c r="L108" s="796"/>
      <c r="M108" s="796"/>
      <c r="N108" s="796"/>
      <c r="O108" s="796"/>
      <c r="P108" s="796"/>
      <c r="Q108" s="796"/>
      <c r="R108" s="796"/>
      <c r="S108" s="796"/>
      <c r="T108" s="796"/>
      <c r="U108" s="796"/>
      <c r="V108" s="797"/>
      <c r="W108" s="802"/>
      <c r="X108" s="937"/>
      <c r="Y108" s="817"/>
    </row>
    <row r="109" spans="1:25" ht="15" customHeight="1" x14ac:dyDescent="0.2">
      <c r="A109" s="791"/>
      <c r="B109" s="796"/>
      <c r="C109" s="796"/>
      <c r="D109" s="796"/>
      <c r="E109" s="796"/>
      <c r="F109" s="796"/>
      <c r="G109" s="796"/>
      <c r="H109" s="796"/>
      <c r="I109" s="796"/>
      <c r="J109" s="796"/>
      <c r="K109" s="796"/>
      <c r="L109" s="796"/>
      <c r="M109" s="796"/>
      <c r="N109" s="796"/>
      <c r="O109" s="796"/>
      <c r="P109" s="796"/>
      <c r="Q109" s="796"/>
      <c r="R109" s="796"/>
      <c r="S109" s="796"/>
      <c r="T109" s="796"/>
      <c r="U109" s="796"/>
      <c r="V109" s="797"/>
      <c r="W109" s="803"/>
      <c r="X109" s="938"/>
      <c r="Y109" s="818"/>
    </row>
    <row r="110" spans="1:25" ht="15.75" customHeight="1" x14ac:dyDescent="0.2">
      <c r="A110" s="791"/>
      <c r="B110" s="796" t="s">
        <v>313</v>
      </c>
      <c r="C110" s="796"/>
      <c r="D110" s="796"/>
      <c r="E110" s="796"/>
      <c r="F110" s="796"/>
      <c r="G110" s="796"/>
      <c r="H110" s="796"/>
      <c r="I110" s="796"/>
      <c r="J110" s="796"/>
      <c r="K110" s="796"/>
      <c r="L110" s="796"/>
      <c r="M110" s="796"/>
      <c r="N110" s="796"/>
      <c r="O110" s="796"/>
      <c r="P110" s="796"/>
      <c r="Q110" s="796"/>
      <c r="R110" s="796"/>
      <c r="S110" s="796"/>
      <c r="T110" s="796"/>
      <c r="U110" s="796"/>
      <c r="V110" s="797"/>
      <c r="W110" s="803"/>
      <c r="X110" s="938"/>
      <c r="Y110" s="818"/>
    </row>
    <row r="111" spans="1:25" ht="14.25" customHeight="1" x14ac:dyDescent="0.2">
      <c r="A111" s="791"/>
      <c r="B111" s="796"/>
      <c r="C111" s="796"/>
      <c r="D111" s="796"/>
      <c r="E111" s="796"/>
      <c r="F111" s="796"/>
      <c r="G111" s="796"/>
      <c r="H111" s="796"/>
      <c r="I111" s="796"/>
      <c r="J111" s="796"/>
      <c r="K111" s="796"/>
      <c r="L111" s="796"/>
      <c r="M111" s="796"/>
      <c r="N111" s="796"/>
      <c r="O111" s="796"/>
      <c r="P111" s="796"/>
      <c r="Q111" s="796"/>
      <c r="R111" s="796"/>
      <c r="S111" s="796"/>
      <c r="T111" s="796"/>
      <c r="U111" s="796"/>
      <c r="V111" s="797"/>
      <c r="W111" s="803"/>
      <c r="X111" s="938"/>
      <c r="Y111" s="818"/>
    </row>
    <row r="112" spans="1:25" ht="21" customHeight="1" x14ac:dyDescent="0.2">
      <c r="A112" s="791"/>
      <c r="B112" s="886" t="s">
        <v>705</v>
      </c>
      <c r="C112" s="886"/>
      <c r="D112" s="886"/>
      <c r="E112" s="886"/>
      <c r="F112" s="886"/>
      <c r="G112" s="886"/>
      <c r="H112" s="886"/>
      <c r="I112" s="886"/>
      <c r="J112" s="886"/>
      <c r="K112" s="886"/>
      <c r="L112" s="886"/>
      <c r="M112" s="886"/>
      <c r="N112" s="886"/>
      <c r="O112" s="886"/>
      <c r="P112" s="886"/>
      <c r="Q112" s="886"/>
      <c r="R112" s="886"/>
      <c r="S112" s="886"/>
      <c r="T112" s="886"/>
      <c r="U112" s="886"/>
      <c r="V112" s="911"/>
      <c r="W112" s="803"/>
      <c r="X112" s="938"/>
      <c r="Y112" s="818"/>
    </row>
    <row r="113" spans="1:25" ht="15.75" customHeight="1" thickBot="1" x14ac:dyDescent="0.25">
      <c r="A113" s="791"/>
      <c r="B113" s="21" t="s">
        <v>314</v>
      </c>
      <c r="C113" s="22"/>
      <c r="D113" s="22"/>
      <c r="E113" s="22"/>
      <c r="F113" s="22"/>
      <c r="G113" s="22"/>
      <c r="H113" s="22"/>
      <c r="I113" s="22"/>
      <c r="J113" s="22"/>
      <c r="K113" s="22"/>
      <c r="L113" s="22"/>
      <c r="M113" s="22"/>
      <c r="N113" s="22"/>
      <c r="O113" s="22"/>
      <c r="P113" s="22"/>
      <c r="Q113" s="22"/>
      <c r="R113" s="22"/>
      <c r="S113" s="22"/>
      <c r="T113" s="22"/>
      <c r="U113" s="22"/>
      <c r="V113" s="23"/>
      <c r="W113" s="803"/>
      <c r="X113" s="938"/>
      <c r="Y113" s="818"/>
    </row>
    <row r="114" spans="1:25" ht="15.75" customHeight="1" x14ac:dyDescent="0.2">
      <c r="A114" s="791"/>
      <c r="B114" s="912"/>
      <c r="C114" s="913"/>
      <c r="D114" s="913"/>
      <c r="E114" s="913"/>
      <c r="F114" s="913"/>
      <c r="G114" s="913"/>
      <c r="H114" s="913"/>
      <c r="I114" s="913"/>
      <c r="J114" s="913"/>
      <c r="K114" s="913"/>
      <c r="L114" s="913"/>
      <c r="M114" s="913"/>
      <c r="N114" s="913"/>
      <c r="O114" s="913"/>
      <c r="P114" s="913"/>
      <c r="Q114" s="913"/>
      <c r="R114" s="913"/>
      <c r="S114" s="913"/>
      <c r="T114" s="913"/>
      <c r="U114" s="913"/>
      <c r="V114" s="914"/>
      <c r="W114" s="803"/>
      <c r="X114" s="938"/>
      <c r="Y114" s="818"/>
    </row>
    <row r="115" spans="1:25" ht="16.5" customHeight="1" thickBot="1" x14ac:dyDescent="0.25">
      <c r="A115" s="792"/>
      <c r="B115" s="915"/>
      <c r="C115" s="916"/>
      <c r="D115" s="916"/>
      <c r="E115" s="916"/>
      <c r="F115" s="916"/>
      <c r="G115" s="916"/>
      <c r="H115" s="916"/>
      <c r="I115" s="916"/>
      <c r="J115" s="916"/>
      <c r="K115" s="916"/>
      <c r="L115" s="916"/>
      <c r="M115" s="916"/>
      <c r="N115" s="916"/>
      <c r="O115" s="916"/>
      <c r="P115" s="916"/>
      <c r="Q115" s="916"/>
      <c r="R115" s="916"/>
      <c r="S115" s="916"/>
      <c r="T115" s="916"/>
      <c r="U115" s="916"/>
      <c r="V115" s="917"/>
      <c r="W115" s="867"/>
      <c r="X115" s="1035"/>
      <c r="Y115" s="819"/>
    </row>
    <row r="116" spans="1:25" x14ac:dyDescent="0.2">
      <c r="A116" s="800" t="s">
        <v>568</v>
      </c>
      <c r="B116" s="896" t="s">
        <v>706</v>
      </c>
      <c r="C116" s="896"/>
      <c r="D116" s="896"/>
      <c r="E116" s="896"/>
      <c r="F116" s="896"/>
      <c r="G116" s="896"/>
      <c r="H116" s="896"/>
      <c r="I116" s="896"/>
      <c r="J116" s="896"/>
      <c r="K116" s="896"/>
      <c r="L116" s="896"/>
      <c r="M116" s="896"/>
      <c r="N116" s="896"/>
      <c r="O116" s="896"/>
      <c r="P116" s="896"/>
      <c r="Q116" s="896"/>
      <c r="R116" s="896"/>
      <c r="S116" s="896"/>
      <c r="T116" s="896"/>
      <c r="U116" s="896"/>
      <c r="V116" s="897"/>
      <c r="W116" s="802"/>
      <c r="X116" s="937"/>
      <c r="Y116" s="806"/>
    </row>
    <row r="117" spans="1:25" x14ac:dyDescent="0.2">
      <c r="A117" s="800"/>
      <c r="B117" s="898"/>
      <c r="C117" s="898"/>
      <c r="D117" s="898"/>
      <c r="E117" s="898"/>
      <c r="F117" s="898"/>
      <c r="G117" s="898"/>
      <c r="H117" s="898"/>
      <c r="I117" s="898"/>
      <c r="J117" s="898"/>
      <c r="K117" s="898"/>
      <c r="L117" s="898"/>
      <c r="M117" s="898"/>
      <c r="N117" s="898"/>
      <c r="O117" s="898"/>
      <c r="P117" s="898"/>
      <c r="Q117" s="898"/>
      <c r="R117" s="898"/>
      <c r="S117" s="898"/>
      <c r="T117" s="898"/>
      <c r="U117" s="898"/>
      <c r="V117" s="899"/>
      <c r="W117" s="803"/>
      <c r="X117" s="938"/>
      <c r="Y117" s="807"/>
    </row>
    <row r="118" spans="1:25" x14ac:dyDescent="0.2">
      <c r="A118" s="800"/>
      <c r="B118" s="796" t="s">
        <v>707</v>
      </c>
      <c r="C118" s="796"/>
      <c r="D118" s="796"/>
      <c r="E118" s="796"/>
      <c r="F118" s="796"/>
      <c r="G118" s="796"/>
      <c r="H118" s="796"/>
      <c r="I118" s="796"/>
      <c r="J118" s="796"/>
      <c r="K118" s="796"/>
      <c r="L118" s="796"/>
      <c r="M118" s="796"/>
      <c r="N118" s="796"/>
      <c r="O118" s="796"/>
      <c r="P118" s="796"/>
      <c r="Q118" s="796"/>
      <c r="R118" s="796"/>
      <c r="S118" s="796"/>
      <c r="T118" s="796"/>
      <c r="U118" s="796"/>
      <c r="V118" s="797"/>
      <c r="W118" s="803"/>
      <c r="X118" s="938"/>
      <c r="Y118" s="807"/>
    </row>
    <row r="119" spans="1:25" x14ac:dyDescent="0.2">
      <c r="A119" s="800"/>
      <c r="B119" s="796" t="s">
        <v>629</v>
      </c>
      <c r="C119" s="796"/>
      <c r="D119" s="796"/>
      <c r="E119" s="796"/>
      <c r="F119" s="796"/>
      <c r="G119" s="796"/>
      <c r="H119" s="796"/>
      <c r="I119" s="796"/>
      <c r="J119" s="796"/>
      <c r="K119" s="796"/>
      <c r="L119" s="796"/>
      <c r="M119" s="796"/>
      <c r="N119" s="796"/>
      <c r="O119" s="796"/>
      <c r="P119" s="796"/>
      <c r="Q119" s="796"/>
      <c r="R119" s="796"/>
      <c r="S119" s="796"/>
      <c r="T119" s="796"/>
      <c r="U119" s="796"/>
      <c r="V119" s="797"/>
      <c r="W119" s="803"/>
      <c r="X119" s="938"/>
      <c r="Y119" s="807"/>
    </row>
    <row r="120" spans="1:25" ht="15.75" customHeight="1" thickBot="1" x14ac:dyDescent="0.25">
      <c r="A120" s="800"/>
      <c r="B120" s="796" t="s">
        <v>630</v>
      </c>
      <c r="C120" s="796"/>
      <c r="D120" s="796"/>
      <c r="E120" s="796"/>
      <c r="F120" s="796"/>
      <c r="G120" s="796"/>
      <c r="H120" s="796"/>
      <c r="I120" s="796"/>
      <c r="J120" s="796"/>
      <c r="K120" s="796"/>
      <c r="L120" s="796"/>
      <c r="M120" s="796"/>
      <c r="N120" s="796"/>
      <c r="O120" s="796"/>
      <c r="P120" s="796"/>
      <c r="Q120" s="796"/>
      <c r="R120" s="796"/>
      <c r="S120" s="796"/>
      <c r="T120" s="796"/>
      <c r="U120" s="796"/>
      <c r="V120" s="797"/>
      <c r="W120" s="803"/>
      <c r="X120" s="938"/>
      <c r="Y120" s="807"/>
    </row>
    <row r="121" spans="1:25" ht="15" customHeight="1" x14ac:dyDescent="0.2">
      <c r="A121" s="800"/>
      <c r="B121" s="1025"/>
      <c r="C121" s="1026"/>
      <c r="D121" s="1026"/>
      <c r="E121" s="1026"/>
      <c r="F121" s="1026"/>
      <c r="G121" s="1026"/>
      <c r="H121" s="1026"/>
      <c r="I121" s="1026"/>
      <c r="J121" s="1026"/>
      <c r="K121" s="1026"/>
      <c r="L121" s="1026"/>
      <c r="M121" s="1026"/>
      <c r="N121" s="1026"/>
      <c r="O121" s="1026"/>
      <c r="P121" s="1026"/>
      <c r="Q121" s="1026"/>
      <c r="R121" s="1026"/>
      <c r="S121" s="1026"/>
      <c r="T121" s="1026"/>
      <c r="U121" s="1026"/>
      <c r="V121" s="1027"/>
      <c r="W121" s="803"/>
      <c r="X121" s="938"/>
      <c r="Y121" s="807"/>
    </row>
    <row r="122" spans="1:25" ht="15" customHeight="1" thickBot="1" x14ac:dyDescent="0.25">
      <c r="A122" s="800"/>
      <c r="B122" s="1028"/>
      <c r="C122" s="1029"/>
      <c r="D122" s="1029"/>
      <c r="E122" s="1029"/>
      <c r="F122" s="1029"/>
      <c r="G122" s="1029"/>
      <c r="H122" s="1029"/>
      <c r="I122" s="1029"/>
      <c r="J122" s="1029"/>
      <c r="K122" s="1029"/>
      <c r="L122" s="1029"/>
      <c r="M122" s="1029"/>
      <c r="N122" s="1029"/>
      <c r="O122" s="1029"/>
      <c r="P122" s="1029"/>
      <c r="Q122" s="1029"/>
      <c r="R122" s="1029"/>
      <c r="S122" s="1029"/>
      <c r="T122" s="1029"/>
      <c r="U122" s="1029"/>
      <c r="V122" s="1030"/>
      <c r="W122" s="803"/>
      <c r="X122" s="938"/>
      <c r="Y122" s="807"/>
    </row>
    <row r="123" spans="1:25" ht="15.75" customHeight="1" thickBot="1" x14ac:dyDescent="0.25">
      <c r="A123" s="798" t="s">
        <v>322</v>
      </c>
      <c r="B123" s="798"/>
      <c r="C123" s="798"/>
      <c r="D123" s="798"/>
      <c r="E123" s="798"/>
      <c r="F123" s="798"/>
      <c r="G123" s="798"/>
      <c r="H123" s="798"/>
      <c r="I123" s="798"/>
      <c r="J123" s="798"/>
      <c r="K123" s="798"/>
      <c r="L123" s="798"/>
      <c r="M123" s="798"/>
      <c r="N123" s="798"/>
      <c r="O123" s="798"/>
      <c r="P123" s="798"/>
      <c r="Q123" s="798"/>
      <c r="R123" s="798"/>
      <c r="S123" s="798"/>
      <c r="T123" s="798"/>
      <c r="U123" s="798"/>
      <c r="V123" s="798"/>
      <c r="W123" s="11" t="s">
        <v>69</v>
      </c>
      <c r="X123" s="11" t="s">
        <v>70</v>
      </c>
      <c r="Y123" s="11" t="s">
        <v>221</v>
      </c>
    </row>
    <row r="124" spans="1:25" ht="15.75" customHeight="1" thickBot="1" x14ac:dyDescent="0.25">
      <c r="A124" s="791" t="s">
        <v>569</v>
      </c>
      <c r="B124" s="650" t="s">
        <v>628</v>
      </c>
      <c r="C124" s="650"/>
      <c r="D124" s="650"/>
      <c r="E124" s="650"/>
      <c r="F124" s="650"/>
      <c r="G124" s="650"/>
      <c r="H124" s="650"/>
      <c r="I124" s="650"/>
      <c r="J124" s="650"/>
      <c r="K124" s="650"/>
      <c r="L124" s="650"/>
      <c r="M124" s="650"/>
      <c r="N124" s="650"/>
      <c r="O124" s="650"/>
      <c r="P124" s="650"/>
      <c r="Q124" s="650"/>
      <c r="R124" s="650"/>
      <c r="S124" s="650"/>
      <c r="T124" s="650"/>
      <c r="U124" s="650"/>
      <c r="V124" s="650"/>
      <c r="W124" s="906"/>
      <c r="X124" s="1065"/>
      <c r="Y124" s="1019"/>
    </row>
    <row r="125" spans="1:25" ht="16.5" thickBot="1" x14ac:dyDescent="0.25">
      <c r="A125" s="791"/>
      <c r="B125" s="775" t="s">
        <v>323</v>
      </c>
      <c r="C125" s="775"/>
      <c r="D125" s="775"/>
      <c r="E125" s="775"/>
      <c r="F125" s="775"/>
      <c r="G125" s="775"/>
      <c r="K125" s="909" t="s">
        <v>324</v>
      </c>
      <c r="L125" s="910"/>
      <c r="M125" s="910"/>
      <c r="N125" s="910"/>
      <c r="O125" s="910"/>
      <c r="P125" s="910"/>
      <c r="Q125" s="910"/>
      <c r="R125" s="910"/>
      <c r="S125" s="910"/>
      <c r="T125" s="910"/>
      <c r="U125" s="910"/>
      <c r="V125" s="910"/>
      <c r="W125" s="907"/>
      <c r="X125" s="1066"/>
      <c r="Y125" s="1020"/>
    </row>
    <row r="126" spans="1:25" x14ac:dyDescent="0.2">
      <c r="A126" s="791"/>
      <c r="B126" s="886" t="s">
        <v>325</v>
      </c>
      <c r="C126" s="886"/>
      <c r="D126" s="886"/>
      <c r="E126" s="886"/>
      <c r="F126" s="886"/>
      <c r="K126" s="1068"/>
      <c r="L126" s="1069"/>
      <c r="M126" s="1069"/>
      <c r="N126" s="1069"/>
      <c r="O126" s="1069"/>
      <c r="P126" s="1069"/>
      <c r="Q126" s="1069"/>
      <c r="R126" s="1069"/>
      <c r="S126" s="1069"/>
      <c r="T126" s="1069"/>
      <c r="U126" s="1069"/>
      <c r="V126" s="1070"/>
      <c r="W126" s="907"/>
      <c r="X126" s="1066"/>
      <c r="Y126" s="1020"/>
    </row>
    <row r="127" spans="1:25" ht="15" customHeight="1" x14ac:dyDescent="0.2">
      <c r="A127" s="791"/>
      <c r="B127" s="886" t="s">
        <v>235</v>
      </c>
      <c r="C127" s="886"/>
      <c r="D127" s="886"/>
      <c r="E127" s="886"/>
      <c r="F127" s="886"/>
      <c r="K127" s="356"/>
      <c r="L127" s="357"/>
      <c r="M127" s="357"/>
      <c r="N127" s="357"/>
      <c r="O127" s="357"/>
      <c r="P127" s="357"/>
      <c r="Q127" s="357"/>
      <c r="R127" s="357"/>
      <c r="S127" s="357"/>
      <c r="T127" s="357"/>
      <c r="U127" s="357"/>
      <c r="V127" s="358"/>
      <c r="W127" s="907"/>
      <c r="X127" s="1066"/>
      <c r="Y127" s="1020"/>
    </row>
    <row r="128" spans="1:25" ht="15" customHeight="1" thickBot="1" x14ac:dyDescent="0.25">
      <c r="A128" s="792"/>
      <c r="B128" s="24"/>
      <c r="C128" s="24"/>
      <c r="D128" s="24"/>
      <c r="E128" s="24"/>
      <c r="F128" s="24"/>
      <c r="G128" s="24"/>
      <c r="H128" s="38"/>
      <c r="I128" s="38"/>
      <c r="J128" s="39"/>
      <c r="K128" s="1071"/>
      <c r="L128" s="1072"/>
      <c r="M128" s="1072"/>
      <c r="N128" s="1072"/>
      <c r="O128" s="1072"/>
      <c r="P128" s="1072"/>
      <c r="Q128" s="1072"/>
      <c r="R128" s="1072"/>
      <c r="S128" s="1072"/>
      <c r="T128" s="1072"/>
      <c r="U128" s="1072"/>
      <c r="V128" s="1073"/>
      <c r="W128" s="908"/>
      <c r="X128" s="1067"/>
      <c r="Y128" s="1021"/>
    </row>
    <row r="129" spans="1:25" ht="15" customHeight="1" x14ac:dyDescent="0.2">
      <c r="A129" s="791" t="s">
        <v>241</v>
      </c>
      <c r="B129" s="796" t="s">
        <v>695</v>
      </c>
      <c r="C129" s="796"/>
      <c r="D129" s="796"/>
      <c r="E129" s="796"/>
      <c r="F129" s="796"/>
      <c r="G129" s="796"/>
      <c r="H129" s="796"/>
      <c r="I129" s="796"/>
      <c r="J129" s="796"/>
      <c r="K129" s="796"/>
      <c r="L129" s="796"/>
      <c r="M129" s="796"/>
      <c r="N129" s="796"/>
      <c r="O129" s="796"/>
      <c r="P129" s="796"/>
      <c r="Q129" s="796"/>
      <c r="R129" s="796"/>
      <c r="S129" s="796"/>
      <c r="T129" s="796"/>
      <c r="U129" s="796"/>
      <c r="V129" s="797"/>
      <c r="W129" s="802"/>
      <c r="X129" s="937"/>
      <c r="Y129" s="806"/>
    </row>
    <row r="130" spans="1:25" ht="15.75" customHeight="1" x14ac:dyDescent="0.2">
      <c r="A130" s="791"/>
      <c r="B130" s="796"/>
      <c r="C130" s="796"/>
      <c r="D130" s="796"/>
      <c r="E130" s="796"/>
      <c r="F130" s="796"/>
      <c r="G130" s="796"/>
      <c r="H130" s="796"/>
      <c r="I130" s="796"/>
      <c r="J130" s="796"/>
      <c r="K130" s="796"/>
      <c r="L130" s="796"/>
      <c r="M130" s="796"/>
      <c r="N130" s="796"/>
      <c r="O130" s="796"/>
      <c r="P130" s="796"/>
      <c r="Q130" s="796"/>
      <c r="R130" s="796"/>
      <c r="S130" s="796"/>
      <c r="T130" s="796"/>
      <c r="U130" s="796"/>
      <c r="V130" s="797"/>
      <c r="W130" s="803"/>
      <c r="X130" s="938"/>
      <c r="Y130" s="807"/>
    </row>
    <row r="131" spans="1:25" ht="16.5" thickBot="1" x14ac:dyDescent="0.25">
      <c r="A131" s="791"/>
      <c r="B131" s="796"/>
      <c r="C131" s="796"/>
      <c r="D131" s="796"/>
      <c r="E131" s="796"/>
      <c r="F131" s="796"/>
      <c r="G131" s="796"/>
      <c r="H131" s="796"/>
      <c r="I131" s="796"/>
      <c r="J131" s="796"/>
      <c r="K131" s="796"/>
      <c r="L131" s="796"/>
      <c r="M131" s="796"/>
      <c r="N131" s="796"/>
      <c r="O131" s="796"/>
      <c r="P131" s="796"/>
      <c r="Q131" s="796"/>
      <c r="R131" s="796"/>
      <c r="S131" s="796"/>
      <c r="T131" s="796"/>
      <c r="U131" s="796"/>
      <c r="V131" s="797"/>
      <c r="W131" s="803"/>
      <c r="X131" s="938"/>
      <c r="Y131" s="807"/>
    </row>
    <row r="132" spans="1:25" s="9" customFormat="1" ht="15" customHeight="1" x14ac:dyDescent="0.2">
      <c r="A132" s="791"/>
      <c r="B132" s="775" t="s">
        <v>558</v>
      </c>
      <c r="C132" s="775"/>
      <c r="D132" s="775"/>
      <c r="E132" s="775"/>
      <c r="F132" s="775"/>
      <c r="G132" s="775"/>
      <c r="H132" s="49"/>
      <c r="I132" s="1074" t="s">
        <v>324</v>
      </c>
      <c r="J132" s="1075"/>
      <c r="K132" s="1075"/>
      <c r="L132" s="1075"/>
      <c r="M132" s="1075"/>
      <c r="N132" s="1075"/>
      <c r="O132" s="1075"/>
      <c r="P132" s="1075"/>
      <c r="Q132" s="270" t="s">
        <v>696</v>
      </c>
      <c r="R132" s="1075" t="s">
        <v>697</v>
      </c>
      <c r="S132" s="1075"/>
      <c r="T132" s="1075"/>
      <c r="U132" s="271" t="s">
        <v>698</v>
      </c>
      <c r="V132" s="272"/>
      <c r="W132" s="803"/>
      <c r="X132" s="938"/>
      <c r="Y132" s="807"/>
    </row>
    <row r="133" spans="1:25" s="9" customFormat="1" ht="15" customHeight="1" x14ac:dyDescent="0.2">
      <c r="A133" s="791"/>
      <c r="B133" s="886" t="s">
        <v>559</v>
      </c>
      <c r="C133" s="886"/>
      <c r="D133" s="886"/>
      <c r="E133" s="886"/>
      <c r="F133" s="886"/>
      <c r="G133" s="49"/>
      <c r="H133" s="49"/>
      <c r="I133" s="1076"/>
      <c r="J133" s="1077"/>
      <c r="K133" s="1077"/>
      <c r="L133" s="1077"/>
      <c r="M133" s="1077"/>
      <c r="N133" s="1077"/>
      <c r="O133" s="1077"/>
      <c r="P133" s="1077"/>
      <c r="Q133" s="273"/>
      <c r="R133" s="1078"/>
      <c r="S133" s="1078"/>
      <c r="T133" s="1078"/>
      <c r="U133" s="782"/>
      <c r="V133" s="783"/>
      <c r="W133" s="803"/>
      <c r="X133" s="938"/>
      <c r="Y133" s="807"/>
    </row>
    <row r="134" spans="1:25" s="9" customFormat="1" ht="15" customHeight="1" x14ac:dyDescent="0.2">
      <c r="A134" s="791"/>
      <c r="B134" s="886" t="s">
        <v>315</v>
      </c>
      <c r="C134" s="886"/>
      <c r="D134" s="886"/>
      <c r="E134" s="886"/>
      <c r="F134" s="886"/>
      <c r="G134" s="49"/>
      <c r="H134" s="49"/>
      <c r="I134" s="1076"/>
      <c r="J134" s="1077"/>
      <c r="K134" s="1077"/>
      <c r="L134" s="1077"/>
      <c r="M134" s="1077"/>
      <c r="N134" s="1077"/>
      <c r="O134" s="1077"/>
      <c r="P134" s="1077"/>
      <c r="Q134" s="273"/>
      <c r="R134" s="1078"/>
      <c r="S134" s="1078"/>
      <c r="T134" s="1078"/>
      <c r="U134" s="782"/>
      <c r="V134" s="783"/>
      <c r="W134" s="803"/>
      <c r="X134" s="938"/>
      <c r="Y134" s="807"/>
    </row>
    <row r="135" spans="1:25" s="9" customFormat="1" ht="15" customHeight="1" thickBot="1" x14ac:dyDescent="0.25">
      <c r="A135" s="792"/>
      <c r="B135" s="24"/>
      <c r="C135" s="24"/>
      <c r="D135" s="24"/>
      <c r="E135" s="24"/>
      <c r="F135" s="24"/>
      <c r="G135" s="24"/>
      <c r="H135" s="49"/>
      <c r="I135" s="784"/>
      <c r="J135" s="785"/>
      <c r="K135" s="785"/>
      <c r="L135" s="785"/>
      <c r="M135" s="785"/>
      <c r="N135" s="785"/>
      <c r="O135" s="785"/>
      <c r="P135" s="785"/>
      <c r="Q135" s="274"/>
      <c r="R135" s="786"/>
      <c r="S135" s="786"/>
      <c r="T135" s="786"/>
      <c r="U135" s="787"/>
      <c r="V135" s="788"/>
      <c r="W135" s="867"/>
      <c r="X135" s="1035"/>
      <c r="Y135" s="936"/>
    </row>
    <row r="136" spans="1:25" s="9" customFormat="1" ht="15" customHeight="1" thickBot="1" x14ac:dyDescent="0.25">
      <c r="A136" s="798" t="s">
        <v>341</v>
      </c>
      <c r="B136" s="798"/>
      <c r="C136" s="798"/>
      <c r="D136" s="798"/>
      <c r="E136" s="798"/>
      <c r="F136" s="798"/>
      <c r="G136" s="798"/>
      <c r="H136" s="798"/>
      <c r="I136" s="798"/>
      <c r="J136" s="798"/>
      <c r="K136" s="798"/>
      <c r="L136" s="798"/>
      <c r="M136" s="798"/>
      <c r="N136" s="798"/>
      <c r="O136" s="798"/>
      <c r="P136" s="798"/>
      <c r="Q136" s="798"/>
      <c r="R136" s="798"/>
      <c r="S136" s="798"/>
      <c r="T136" s="798"/>
      <c r="U136" s="798"/>
      <c r="V136" s="798"/>
      <c r="W136" s="11" t="s">
        <v>69</v>
      </c>
      <c r="X136" s="11" t="s">
        <v>70</v>
      </c>
      <c r="Y136" s="11" t="s">
        <v>221</v>
      </c>
    </row>
    <row r="137" spans="1:25" s="9" customFormat="1" ht="15" customHeight="1" thickBot="1" x14ac:dyDescent="0.25">
      <c r="A137" s="791" t="s">
        <v>570</v>
      </c>
      <c r="B137" s="799" t="s">
        <v>327</v>
      </c>
      <c r="C137" s="796"/>
      <c r="D137" s="796"/>
      <c r="E137" s="796"/>
      <c r="F137" s="796"/>
      <c r="G137" s="796"/>
      <c r="H137" s="796"/>
      <c r="I137" s="796"/>
      <c r="J137" s="796"/>
      <c r="K137" s="796"/>
      <c r="L137" s="796"/>
      <c r="M137" s="796"/>
      <c r="N137" s="796"/>
      <c r="O137" s="796"/>
      <c r="P137" s="796"/>
      <c r="Q137" s="796"/>
      <c r="R137" s="796"/>
      <c r="S137" s="796"/>
      <c r="T137" s="796"/>
      <c r="U137" s="796"/>
      <c r="V137" s="796"/>
      <c r="W137" s="802"/>
      <c r="X137" s="804"/>
      <c r="Y137" s="817"/>
    </row>
    <row r="138" spans="1:25" s="9" customFormat="1" ht="15" customHeight="1" x14ac:dyDescent="0.2">
      <c r="A138" s="791"/>
      <c r="B138" s="886" t="s">
        <v>624</v>
      </c>
      <c r="C138" s="886"/>
      <c r="D138" s="886"/>
      <c r="E138" s="886"/>
      <c r="F138" s="17"/>
      <c r="G138" s="17"/>
      <c r="H138" s="886" t="s">
        <v>626</v>
      </c>
      <c r="I138" s="886"/>
      <c r="J138" s="886"/>
      <c r="K138" s="886"/>
      <c r="L138" s="17"/>
      <c r="M138" s="17"/>
      <c r="N138" s="17"/>
      <c r="O138" s="17"/>
      <c r="P138" s="17"/>
      <c r="Q138" s="17"/>
      <c r="R138" s="940"/>
      <c r="S138" s="941"/>
      <c r="T138" s="941"/>
      <c r="U138" s="941"/>
      <c r="V138" s="942"/>
      <c r="W138" s="803"/>
      <c r="X138" s="805"/>
      <c r="Y138" s="818"/>
    </row>
    <row r="139" spans="1:25" s="9" customFormat="1" ht="15" customHeight="1" thickBot="1" x14ac:dyDescent="0.25">
      <c r="A139" s="791"/>
      <c r="B139" s="801" t="s">
        <v>625</v>
      </c>
      <c r="C139" s="801"/>
      <c r="D139" s="801"/>
      <c r="E139" s="801"/>
      <c r="F139" s="18"/>
      <c r="G139" s="18"/>
      <c r="H139" s="801" t="s">
        <v>627</v>
      </c>
      <c r="I139" s="801"/>
      <c r="J139" s="801"/>
      <c r="K139" s="801"/>
      <c r="L139" s="18"/>
      <c r="M139" s="18"/>
      <c r="N139" s="18"/>
      <c r="O139" s="18"/>
      <c r="P139" s="18"/>
      <c r="Q139" s="18"/>
      <c r="R139" s="943"/>
      <c r="S139" s="944"/>
      <c r="T139" s="944"/>
      <c r="U139" s="944"/>
      <c r="V139" s="945"/>
      <c r="W139" s="803"/>
      <c r="X139" s="805"/>
      <c r="Y139" s="818"/>
    </row>
    <row r="140" spans="1:25" s="9" customFormat="1" ht="15" customHeight="1" thickBot="1" x14ac:dyDescent="0.25">
      <c r="A140" s="931" t="s">
        <v>326</v>
      </c>
      <c r="B140" s="799" t="s">
        <v>329</v>
      </c>
      <c r="C140" s="796"/>
      <c r="D140" s="796"/>
      <c r="E140" s="796"/>
      <c r="F140" s="796"/>
      <c r="G140" s="796"/>
      <c r="H140" s="796"/>
      <c r="I140" s="796"/>
      <c r="J140" s="796"/>
      <c r="K140" s="796"/>
      <c r="L140" s="796"/>
      <c r="M140" s="796"/>
      <c r="N140" s="796"/>
      <c r="O140" s="796"/>
      <c r="P140" s="796"/>
      <c r="Q140" s="796"/>
      <c r="R140" s="796"/>
      <c r="S140" s="796"/>
      <c r="T140" s="796"/>
      <c r="U140" s="796"/>
      <c r="V140" s="796"/>
      <c r="W140" s="802"/>
      <c r="X140" s="804"/>
      <c r="Y140" s="817"/>
    </row>
    <row r="141" spans="1:25" s="9" customFormat="1" ht="15" customHeight="1" x14ac:dyDescent="0.2">
      <c r="A141" s="791"/>
      <c r="B141" s="775" t="s">
        <v>621</v>
      </c>
      <c r="C141" s="775"/>
      <c r="D141" s="775"/>
      <c r="E141" s="775"/>
      <c r="F141" s="775"/>
      <c r="G141" s="775"/>
      <c r="H141" s="775"/>
      <c r="I141" s="775"/>
      <c r="J141" s="775"/>
      <c r="K141" s="775"/>
      <c r="L141" s="775"/>
      <c r="M141" s="775"/>
      <c r="R141" s="1079"/>
      <c r="S141" s="1080"/>
      <c r="T141" s="1080"/>
      <c r="U141" s="1080"/>
      <c r="V141" s="1081"/>
      <c r="W141" s="803"/>
      <c r="X141" s="805"/>
      <c r="Y141" s="818"/>
    </row>
    <row r="142" spans="1:25" s="9" customFormat="1" ht="15" customHeight="1" x14ac:dyDescent="0.2">
      <c r="A142" s="791"/>
      <c r="B142" s="775" t="s">
        <v>622</v>
      </c>
      <c r="C142" s="775"/>
      <c r="D142" s="775"/>
      <c r="E142" s="775"/>
      <c r="F142" s="775"/>
      <c r="G142" s="775"/>
      <c r="H142" s="775"/>
      <c r="I142" s="775"/>
      <c r="J142" s="775"/>
      <c r="K142" s="775"/>
      <c r="L142" s="775"/>
      <c r="M142" s="775"/>
      <c r="R142" s="1082"/>
      <c r="S142" s="1083"/>
      <c r="T142" s="1083"/>
      <c r="U142" s="1083"/>
      <c r="V142" s="1084"/>
      <c r="W142" s="803"/>
      <c r="X142" s="805"/>
      <c r="Y142" s="818"/>
    </row>
    <row r="143" spans="1:25" s="9" customFormat="1" ht="15" customHeight="1" thickBot="1" x14ac:dyDescent="0.25">
      <c r="A143" s="823"/>
      <c r="B143" s="207" t="s">
        <v>623</v>
      </c>
      <c r="C143" s="207"/>
      <c r="D143" s="207"/>
      <c r="E143" s="207"/>
      <c r="F143" s="207"/>
      <c r="G143" s="207"/>
      <c r="H143" s="207"/>
      <c r="I143" s="207"/>
      <c r="J143" s="207"/>
      <c r="K143" s="207"/>
      <c r="L143" s="207"/>
      <c r="M143" s="207"/>
      <c r="N143" s="14"/>
      <c r="O143" s="14"/>
      <c r="P143" s="14"/>
      <c r="Q143" s="14"/>
      <c r="R143" s="1085"/>
      <c r="S143" s="1086"/>
      <c r="T143" s="1086"/>
      <c r="U143" s="1086"/>
      <c r="V143" s="1087"/>
      <c r="W143" s="867"/>
      <c r="X143" s="816"/>
      <c r="Y143" s="819"/>
    </row>
    <row r="144" spans="1:25" s="9" customFormat="1" ht="15" customHeight="1" thickBot="1" x14ac:dyDescent="0.25">
      <c r="A144" s="868" t="s">
        <v>328</v>
      </c>
      <c r="B144" s="799" t="s">
        <v>286</v>
      </c>
      <c r="C144" s="796"/>
      <c r="D144" s="796"/>
      <c r="E144" s="796"/>
      <c r="F144" s="796"/>
      <c r="G144" s="796"/>
      <c r="H144" s="796"/>
      <c r="I144" s="796"/>
      <c r="J144" s="796"/>
      <c r="K144" s="796"/>
      <c r="L144" s="796"/>
      <c r="M144" s="796"/>
      <c r="N144" s="796"/>
      <c r="O144" s="796"/>
      <c r="P144" s="796"/>
      <c r="Q144" s="796"/>
      <c r="R144" s="796"/>
      <c r="S144" s="796"/>
      <c r="T144" s="796"/>
      <c r="U144" s="796"/>
      <c r="V144" s="796"/>
      <c r="W144" s="802"/>
      <c r="X144" s="804"/>
      <c r="Y144" s="817"/>
    </row>
    <row r="145" spans="1:27" s="9" customFormat="1" ht="15" customHeight="1" x14ac:dyDescent="0.2">
      <c r="A145" s="800"/>
      <c r="B145" s="775" t="s">
        <v>330</v>
      </c>
      <c r="C145" s="775"/>
      <c r="D145" s="775"/>
      <c r="E145" s="775"/>
      <c r="F145" s="775"/>
      <c r="G145" s="775"/>
      <c r="H145" s="775"/>
      <c r="I145" s="775"/>
      <c r="J145" s="775"/>
      <c r="K145" s="775"/>
      <c r="L145" s="775"/>
      <c r="M145" s="775"/>
      <c r="N145" s="775"/>
      <c r="R145" s="1088"/>
      <c r="S145" s="1089"/>
      <c r="T145" s="1089"/>
      <c r="U145" s="1089"/>
      <c r="V145" s="1090"/>
      <c r="W145" s="803"/>
      <c r="X145" s="805"/>
      <c r="Y145" s="818"/>
    </row>
    <row r="146" spans="1:27" ht="16.5" thickBot="1" x14ac:dyDescent="0.25">
      <c r="A146" s="869"/>
      <c r="B146" s="801" t="s">
        <v>242</v>
      </c>
      <c r="C146" s="801"/>
      <c r="D146" s="801"/>
      <c r="E146" s="801"/>
      <c r="F146" s="801"/>
      <c r="G146" s="801"/>
      <c r="H146" s="801"/>
      <c r="I146" s="18"/>
      <c r="J146" s="18"/>
      <c r="K146" s="18"/>
      <c r="L146" s="18"/>
      <c r="M146" s="18"/>
      <c r="N146" s="18"/>
      <c r="O146" s="14"/>
      <c r="P146" s="14"/>
      <c r="Q146" s="94"/>
      <c r="R146" s="1091"/>
      <c r="S146" s="1092"/>
      <c r="T146" s="1092"/>
      <c r="U146" s="1092"/>
      <c r="V146" s="1093"/>
      <c r="W146" s="803"/>
      <c r="X146" s="816"/>
      <c r="Y146" s="819"/>
    </row>
    <row r="147" spans="1:27" ht="16.5" thickBot="1" x14ac:dyDescent="0.25">
      <c r="A147" s="798" t="s">
        <v>342</v>
      </c>
      <c r="B147" s="798"/>
      <c r="C147" s="798"/>
      <c r="D147" s="798"/>
      <c r="E147" s="798"/>
      <c r="F147" s="798"/>
      <c r="G147" s="798"/>
      <c r="H147" s="798"/>
      <c r="I147" s="798"/>
      <c r="J147" s="798"/>
      <c r="K147" s="798"/>
      <c r="L147" s="798"/>
      <c r="M147" s="798"/>
      <c r="N147" s="798"/>
      <c r="O147" s="798"/>
      <c r="P147" s="798"/>
      <c r="Q147" s="798"/>
      <c r="R147" s="798"/>
      <c r="S147" s="798"/>
      <c r="T147" s="798"/>
      <c r="U147" s="798"/>
      <c r="V147" s="798"/>
      <c r="W147" s="11" t="s">
        <v>69</v>
      </c>
      <c r="X147" s="11" t="s">
        <v>70</v>
      </c>
      <c r="Y147" s="11" t="s">
        <v>221</v>
      </c>
    </row>
    <row r="148" spans="1:27" ht="15" customHeight="1" thickBot="1" x14ac:dyDescent="0.25">
      <c r="A148" s="791" t="s">
        <v>331</v>
      </c>
      <c r="B148" s="796" t="s">
        <v>620</v>
      </c>
      <c r="C148" s="796"/>
      <c r="D148" s="796"/>
      <c r="E148" s="796"/>
      <c r="F148" s="796"/>
      <c r="G148" s="796"/>
      <c r="H148" s="796"/>
      <c r="I148" s="796"/>
      <c r="J148" s="796"/>
      <c r="K148" s="796"/>
      <c r="L148" s="796"/>
      <c r="M148" s="796"/>
      <c r="N148" s="796"/>
      <c r="O148" s="796"/>
      <c r="P148" s="796"/>
      <c r="Q148" s="796"/>
      <c r="R148" s="796"/>
      <c r="S148" s="796"/>
      <c r="T148" s="796"/>
      <c r="U148" s="796"/>
      <c r="V148" s="797"/>
      <c r="W148" s="802"/>
      <c r="X148" s="804"/>
      <c r="Y148" s="817"/>
    </row>
    <row r="149" spans="1:27" x14ac:dyDescent="0.2">
      <c r="A149" s="791"/>
      <c r="B149" s="886" t="s">
        <v>583</v>
      </c>
      <c r="C149" s="886"/>
      <c r="D149" s="886"/>
      <c r="E149" s="886"/>
      <c r="F149" s="886"/>
      <c r="G149" s="886"/>
      <c r="H149" s="886"/>
      <c r="I149" s="9"/>
      <c r="J149" s="9"/>
      <c r="K149" s="9"/>
      <c r="L149" s="9"/>
      <c r="M149" s="9"/>
      <c r="N149" s="9"/>
      <c r="O149" s="9"/>
      <c r="P149" s="776"/>
      <c r="Q149" s="777"/>
      <c r="R149" s="777"/>
      <c r="S149" s="777"/>
      <c r="T149" s="777"/>
      <c r="U149" s="777"/>
      <c r="V149" s="778"/>
      <c r="W149" s="803"/>
      <c r="X149" s="805"/>
      <c r="Y149" s="818"/>
    </row>
    <row r="150" spans="1:27" ht="15.75" customHeight="1" x14ac:dyDescent="0.2">
      <c r="A150" s="791"/>
      <c r="B150" s="796" t="s">
        <v>582</v>
      </c>
      <c r="C150" s="796"/>
      <c r="D150" s="796"/>
      <c r="E150" s="796"/>
      <c r="F150" s="796"/>
      <c r="G150" s="796"/>
      <c r="H150" s="9"/>
      <c r="I150" s="12"/>
      <c r="J150" s="12"/>
      <c r="K150" s="12"/>
      <c r="L150" s="12"/>
      <c r="M150" s="12"/>
      <c r="N150" s="12"/>
      <c r="O150" s="12"/>
      <c r="P150" s="824"/>
      <c r="Q150" s="825"/>
      <c r="R150" s="825"/>
      <c r="S150" s="825"/>
      <c r="T150" s="825"/>
      <c r="U150" s="825"/>
      <c r="V150" s="826"/>
      <c r="W150" s="803"/>
      <c r="X150" s="805"/>
      <c r="Y150" s="818"/>
    </row>
    <row r="151" spans="1:27" ht="15.75" customHeight="1" thickBot="1" x14ac:dyDescent="0.25">
      <c r="A151" s="823"/>
      <c r="B151" s="822" t="s">
        <v>316</v>
      </c>
      <c r="C151" s="822"/>
      <c r="D151" s="822"/>
      <c r="E151" s="822"/>
      <c r="F151" s="822"/>
      <c r="G151" s="18"/>
      <c r="H151" s="18"/>
      <c r="I151" s="13"/>
      <c r="J151" s="13"/>
      <c r="K151" s="13"/>
      <c r="L151" s="13"/>
      <c r="M151" s="13"/>
      <c r="N151" s="13"/>
      <c r="O151" s="13"/>
      <c r="P151" s="779"/>
      <c r="Q151" s="780"/>
      <c r="R151" s="780"/>
      <c r="S151" s="780"/>
      <c r="T151" s="780"/>
      <c r="U151" s="780"/>
      <c r="V151" s="781"/>
      <c r="W151" s="867"/>
      <c r="X151" s="816"/>
      <c r="Y151" s="819"/>
    </row>
    <row r="152" spans="1:27" ht="15.75" customHeight="1" thickBot="1" x14ac:dyDescent="0.25">
      <c r="A152" s="800" t="s">
        <v>566</v>
      </c>
      <c r="B152" s="799" t="s">
        <v>337</v>
      </c>
      <c r="C152" s="796"/>
      <c r="D152" s="796"/>
      <c r="E152" s="796"/>
      <c r="F152" s="796"/>
      <c r="G152" s="796"/>
      <c r="H152" s="796"/>
      <c r="I152" s="796"/>
      <c r="J152" s="796"/>
      <c r="K152" s="796"/>
      <c r="L152" s="796"/>
      <c r="M152" s="796"/>
      <c r="N152" s="796"/>
      <c r="O152" s="796"/>
      <c r="P152" s="796"/>
      <c r="Q152" s="796"/>
      <c r="R152" s="796"/>
      <c r="S152" s="796"/>
      <c r="T152" s="796"/>
      <c r="U152" s="796"/>
      <c r="V152" s="796"/>
      <c r="W152" s="802"/>
      <c r="X152" s="937"/>
      <c r="Y152" s="806"/>
    </row>
    <row r="153" spans="1:27" ht="15.75" customHeight="1" x14ac:dyDescent="0.2">
      <c r="A153" s="800"/>
      <c r="B153" s="1049" t="s">
        <v>338</v>
      </c>
      <c r="C153" s="1049"/>
      <c r="E153" s="1050"/>
      <c r="F153" s="1051"/>
      <c r="G153" s="1051"/>
      <c r="H153" s="1051"/>
      <c r="I153" s="1051"/>
      <c r="J153" s="1051"/>
      <c r="K153" s="1051"/>
      <c r="L153" s="1051"/>
      <c r="M153" s="1051"/>
      <c r="N153" s="1051"/>
      <c r="O153" s="1051"/>
      <c r="P153" s="1051"/>
      <c r="Q153" s="1051"/>
      <c r="R153" s="1051"/>
      <c r="S153" s="1051"/>
      <c r="T153" s="1051"/>
      <c r="U153" s="1051"/>
      <c r="V153" s="1052"/>
      <c r="W153" s="803"/>
      <c r="X153" s="938"/>
      <c r="Y153" s="807"/>
    </row>
    <row r="154" spans="1:27" ht="15.75" customHeight="1" x14ac:dyDescent="0.2">
      <c r="A154" s="800"/>
      <c r="B154" s="1059" t="s">
        <v>321</v>
      </c>
      <c r="C154" s="1059"/>
      <c r="E154" s="1053"/>
      <c r="F154" s="1054"/>
      <c r="G154" s="1054"/>
      <c r="H154" s="1054"/>
      <c r="I154" s="1054"/>
      <c r="J154" s="1054"/>
      <c r="K154" s="1054"/>
      <c r="L154" s="1054"/>
      <c r="M154" s="1054"/>
      <c r="N154" s="1054"/>
      <c r="O154" s="1054"/>
      <c r="P154" s="1054"/>
      <c r="Q154" s="1054"/>
      <c r="R154" s="1054"/>
      <c r="S154" s="1054"/>
      <c r="T154" s="1054"/>
      <c r="U154" s="1054"/>
      <c r="V154" s="1055"/>
      <c r="W154" s="803"/>
      <c r="X154" s="938"/>
      <c r="Y154" s="807"/>
    </row>
    <row r="155" spans="1:27" ht="15.75" customHeight="1" thickBot="1" x14ac:dyDescent="0.25">
      <c r="A155" s="1048"/>
      <c r="B155" s="18"/>
      <c r="C155" s="18"/>
      <c r="D155" s="14"/>
      <c r="E155" s="1056"/>
      <c r="F155" s="1057"/>
      <c r="G155" s="1057"/>
      <c r="H155" s="1057"/>
      <c r="I155" s="1057"/>
      <c r="J155" s="1057"/>
      <c r="K155" s="1057"/>
      <c r="L155" s="1057"/>
      <c r="M155" s="1057"/>
      <c r="N155" s="1057"/>
      <c r="O155" s="1057"/>
      <c r="P155" s="1057"/>
      <c r="Q155" s="1057"/>
      <c r="R155" s="1057"/>
      <c r="S155" s="1057"/>
      <c r="T155" s="1057"/>
      <c r="U155" s="1057"/>
      <c r="V155" s="1058"/>
      <c r="W155" s="867"/>
      <c r="X155" s="1035"/>
      <c r="Y155" s="936"/>
    </row>
    <row r="156" spans="1:27" ht="15.75" customHeight="1" thickBot="1" x14ac:dyDescent="0.25">
      <c r="A156" s="1064" t="s">
        <v>332</v>
      </c>
      <c r="B156" s="1064"/>
      <c r="C156" s="1064"/>
      <c r="D156" s="1064"/>
      <c r="E156" s="1064"/>
      <c r="F156" s="1064"/>
      <c r="G156" s="1064"/>
      <c r="H156" s="1064"/>
      <c r="I156" s="1064"/>
      <c r="J156" s="1064"/>
      <c r="K156" s="1064"/>
      <c r="L156" s="1064"/>
      <c r="M156" s="1064"/>
      <c r="N156" s="1064"/>
      <c r="O156" s="1064"/>
      <c r="P156" s="1064"/>
      <c r="Q156" s="1064"/>
      <c r="R156" s="1064"/>
      <c r="S156" s="1064"/>
      <c r="T156" s="1064"/>
      <c r="U156" s="1064"/>
      <c r="V156" s="1064"/>
      <c r="W156" s="1064"/>
      <c r="X156" s="1064"/>
      <c r="Y156" s="1064"/>
    </row>
    <row r="157" spans="1:27" ht="15.75" customHeight="1" x14ac:dyDescent="0.2">
      <c r="A157" s="1060" t="s">
        <v>336</v>
      </c>
      <c r="B157" s="1040" t="s">
        <v>333</v>
      </c>
      <c r="C157" s="1040"/>
      <c r="D157" s="1040"/>
      <c r="E157" s="1040"/>
      <c r="F157" s="1040"/>
      <c r="G157" s="1040"/>
      <c r="H157" s="1040"/>
      <c r="I157" s="1040"/>
      <c r="J157" s="1040"/>
      <c r="K157" s="1040"/>
      <c r="L157" s="1040"/>
      <c r="M157" s="1040"/>
      <c r="N157" s="1040"/>
      <c r="O157" s="1040"/>
      <c r="P157" s="1040"/>
      <c r="Q157" s="1040"/>
      <c r="R157" s="1040"/>
      <c r="S157" s="1040"/>
      <c r="T157" s="1040"/>
      <c r="U157" s="1040"/>
      <c r="V157" s="1040"/>
      <c r="W157" s="1043"/>
      <c r="X157" s="1036"/>
      <c r="Y157" s="1037"/>
    </row>
    <row r="158" spans="1:27" ht="15.75" customHeight="1" thickBot="1" x14ac:dyDescent="0.25">
      <c r="A158" s="1061"/>
      <c r="B158" s="1062"/>
      <c r="C158" s="1062"/>
      <c r="D158" s="1062"/>
      <c r="E158" s="1062"/>
      <c r="F158" s="1062"/>
      <c r="G158" s="1062"/>
      <c r="H158" s="1062"/>
      <c r="I158" s="1062"/>
      <c r="J158" s="1062"/>
      <c r="K158" s="1062"/>
      <c r="L158" s="1062"/>
      <c r="M158" s="1062"/>
      <c r="N158" s="1062"/>
      <c r="O158" s="1062"/>
      <c r="P158" s="1062"/>
      <c r="Q158" s="1062"/>
      <c r="R158" s="1062"/>
      <c r="S158" s="1062"/>
      <c r="T158" s="1062"/>
      <c r="U158" s="1062"/>
      <c r="V158" s="1062"/>
      <c r="W158" s="1063"/>
      <c r="X158" s="1036"/>
      <c r="Y158" s="1037"/>
    </row>
    <row r="159" spans="1:27" ht="15.75" customHeight="1" x14ac:dyDescent="0.2">
      <c r="A159" s="1038" t="s">
        <v>700</v>
      </c>
      <c r="B159" s="1040" t="s">
        <v>334</v>
      </c>
      <c r="C159" s="1040"/>
      <c r="D159" s="1040"/>
      <c r="E159" s="1040"/>
      <c r="F159" s="1040"/>
      <c r="G159" s="1040"/>
      <c r="H159" s="1040"/>
      <c r="I159" s="1040"/>
      <c r="J159" s="1040"/>
      <c r="K159" s="1040"/>
      <c r="L159" s="1040"/>
      <c r="M159" s="1040"/>
      <c r="N159" s="1040"/>
      <c r="O159" s="1040"/>
      <c r="P159" s="1040"/>
      <c r="Q159" s="1040"/>
      <c r="R159" s="1040"/>
      <c r="S159" s="1040"/>
      <c r="T159" s="1040"/>
      <c r="U159" s="1040"/>
      <c r="V159" s="1041" t="s">
        <v>335</v>
      </c>
      <c r="W159" s="1043"/>
      <c r="X159" s="40"/>
      <c r="Y159" s="40"/>
      <c r="AA159" s="41"/>
    </row>
    <row r="160" spans="1:27" ht="15.75" customHeight="1" x14ac:dyDescent="0.2">
      <c r="A160" s="791"/>
      <c r="B160" s="1022"/>
      <c r="C160" s="1022"/>
      <c r="D160" s="1022"/>
      <c r="E160" s="1022"/>
      <c r="F160" s="1022"/>
      <c r="G160" s="1022"/>
      <c r="H160" s="1022"/>
      <c r="I160" s="1022"/>
      <c r="J160" s="1022"/>
      <c r="K160" s="1022"/>
      <c r="L160" s="1022"/>
      <c r="M160" s="1022"/>
      <c r="N160" s="1022"/>
      <c r="O160" s="1022"/>
      <c r="P160" s="1022"/>
      <c r="Q160" s="1022"/>
      <c r="R160" s="1022"/>
      <c r="S160" s="1022"/>
      <c r="T160" s="1022"/>
      <c r="U160" s="1022"/>
      <c r="V160" s="1042"/>
      <c r="W160" s="1044"/>
      <c r="X160" s="40"/>
      <c r="Y160" s="40"/>
    </row>
    <row r="161" spans="1:25" ht="15.75" customHeight="1" thickBot="1" x14ac:dyDescent="0.25">
      <c r="A161" s="791"/>
      <c r="B161" s="1022"/>
      <c r="C161" s="1022"/>
      <c r="D161" s="1022"/>
      <c r="E161" s="1022"/>
      <c r="F161" s="1022"/>
      <c r="G161" s="1022"/>
      <c r="H161" s="1022"/>
      <c r="I161" s="1022"/>
      <c r="J161" s="1022"/>
      <c r="K161" s="1022"/>
      <c r="L161" s="1022"/>
      <c r="M161" s="1022"/>
      <c r="N161" s="1022"/>
      <c r="O161" s="1022"/>
      <c r="P161" s="1022"/>
      <c r="Q161" s="1022"/>
      <c r="R161" s="1022"/>
      <c r="S161" s="1022"/>
      <c r="T161" s="1022"/>
      <c r="U161" s="1022"/>
      <c r="V161" s="1042"/>
      <c r="W161" s="1044"/>
      <c r="X161" s="40"/>
      <c r="Y161" s="40"/>
    </row>
    <row r="162" spans="1:25" ht="15.75" customHeight="1" x14ac:dyDescent="0.2">
      <c r="A162" s="791"/>
      <c r="B162" s="1045"/>
      <c r="C162" s="1046"/>
      <c r="D162" s="1046"/>
      <c r="E162" s="1046"/>
      <c r="F162" s="1046"/>
      <c r="G162" s="1046"/>
      <c r="H162" s="1046"/>
      <c r="I162" s="1046"/>
      <c r="J162" s="1046"/>
      <c r="K162" s="1046"/>
      <c r="L162" s="1046"/>
      <c r="M162" s="1046"/>
      <c r="N162" s="1046"/>
      <c r="O162" s="1046"/>
      <c r="P162" s="1046"/>
      <c r="Q162" s="1046"/>
      <c r="R162" s="1046"/>
      <c r="S162" s="1046"/>
      <c r="T162" s="1046"/>
      <c r="U162" s="1046"/>
      <c r="V162" s="1046"/>
      <c r="W162" s="1047"/>
      <c r="X162" s="40"/>
      <c r="Y162" s="40"/>
    </row>
    <row r="163" spans="1:25" ht="15.75" customHeight="1" x14ac:dyDescent="0.2">
      <c r="A163" s="791"/>
      <c r="B163" s="979"/>
      <c r="C163" s="980"/>
      <c r="D163" s="980"/>
      <c r="E163" s="980"/>
      <c r="F163" s="980"/>
      <c r="G163" s="980"/>
      <c r="H163" s="980"/>
      <c r="I163" s="980"/>
      <c r="J163" s="980"/>
      <c r="K163" s="980"/>
      <c r="L163" s="980"/>
      <c r="M163" s="980"/>
      <c r="N163" s="980"/>
      <c r="O163" s="980"/>
      <c r="P163" s="980"/>
      <c r="Q163" s="980"/>
      <c r="R163" s="980"/>
      <c r="S163" s="980"/>
      <c r="T163" s="980"/>
      <c r="U163" s="980"/>
      <c r="V163" s="980"/>
      <c r="W163" s="981"/>
      <c r="X163" s="40"/>
      <c r="Y163" s="40"/>
    </row>
    <row r="164" spans="1:25" x14ac:dyDescent="0.2">
      <c r="A164" s="791"/>
      <c r="B164" s="979"/>
      <c r="C164" s="980"/>
      <c r="D164" s="980"/>
      <c r="E164" s="980"/>
      <c r="F164" s="980"/>
      <c r="G164" s="980"/>
      <c r="H164" s="980"/>
      <c r="I164" s="980"/>
      <c r="J164" s="980"/>
      <c r="K164" s="980"/>
      <c r="L164" s="980"/>
      <c r="M164" s="980"/>
      <c r="N164" s="980"/>
      <c r="O164" s="980"/>
      <c r="P164" s="980"/>
      <c r="Q164" s="980"/>
      <c r="R164" s="980"/>
      <c r="S164" s="980"/>
      <c r="T164" s="980"/>
      <c r="U164" s="980"/>
      <c r="V164" s="980"/>
      <c r="W164" s="981"/>
      <c r="X164" s="40"/>
      <c r="Y164" s="40"/>
    </row>
    <row r="165" spans="1:25" x14ac:dyDescent="0.2">
      <c r="A165" s="791"/>
      <c r="B165" s="979"/>
      <c r="C165" s="980"/>
      <c r="D165" s="980"/>
      <c r="E165" s="980"/>
      <c r="F165" s="980"/>
      <c r="G165" s="980"/>
      <c r="H165" s="980"/>
      <c r="I165" s="980"/>
      <c r="J165" s="980"/>
      <c r="K165" s="980"/>
      <c r="L165" s="980"/>
      <c r="M165" s="980"/>
      <c r="N165" s="980"/>
      <c r="O165" s="980"/>
      <c r="P165" s="980"/>
      <c r="Q165" s="980"/>
      <c r="R165" s="980"/>
      <c r="S165" s="980"/>
      <c r="T165" s="980"/>
      <c r="U165" s="980"/>
      <c r="V165" s="980"/>
      <c r="W165" s="981"/>
      <c r="X165" s="40"/>
      <c r="Y165" s="40"/>
    </row>
    <row r="166" spans="1:25" x14ac:dyDescent="0.2">
      <c r="A166" s="791"/>
      <c r="B166" s="979"/>
      <c r="C166" s="980"/>
      <c r="D166" s="980"/>
      <c r="E166" s="980"/>
      <c r="F166" s="980"/>
      <c r="G166" s="980"/>
      <c r="H166" s="980"/>
      <c r="I166" s="980"/>
      <c r="J166" s="980"/>
      <c r="K166" s="980"/>
      <c r="L166" s="980"/>
      <c r="M166" s="980"/>
      <c r="N166" s="980"/>
      <c r="O166" s="980"/>
      <c r="P166" s="980"/>
      <c r="Q166" s="980"/>
      <c r="R166" s="980"/>
      <c r="S166" s="980"/>
      <c r="T166" s="980"/>
      <c r="U166" s="980"/>
      <c r="V166" s="980"/>
      <c r="W166" s="981"/>
      <c r="X166" s="40"/>
      <c r="Y166" s="40"/>
    </row>
    <row r="167" spans="1:25" x14ac:dyDescent="0.2">
      <c r="A167" s="791"/>
      <c r="B167" s="979"/>
      <c r="C167" s="980"/>
      <c r="D167" s="980"/>
      <c r="E167" s="980"/>
      <c r="F167" s="980"/>
      <c r="G167" s="980"/>
      <c r="H167" s="980"/>
      <c r="I167" s="980"/>
      <c r="J167" s="980"/>
      <c r="K167" s="980"/>
      <c r="L167" s="980"/>
      <c r="M167" s="980"/>
      <c r="N167" s="980"/>
      <c r="O167" s="980"/>
      <c r="P167" s="980"/>
      <c r="Q167" s="980"/>
      <c r="R167" s="980"/>
      <c r="S167" s="980"/>
      <c r="T167" s="980"/>
      <c r="U167" s="980"/>
      <c r="V167" s="980"/>
      <c r="W167" s="981"/>
      <c r="X167" s="40"/>
      <c r="Y167" s="40"/>
    </row>
    <row r="168" spans="1:25" ht="16.5" thickBot="1" x14ac:dyDescent="0.25">
      <c r="A168" s="1039"/>
      <c r="B168" s="982"/>
      <c r="C168" s="983"/>
      <c r="D168" s="983"/>
      <c r="E168" s="983"/>
      <c r="F168" s="983"/>
      <c r="G168" s="983"/>
      <c r="H168" s="983"/>
      <c r="I168" s="983"/>
      <c r="J168" s="983"/>
      <c r="K168" s="983"/>
      <c r="L168" s="983"/>
      <c r="M168" s="983"/>
      <c r="N168" s="983"/>
      <c r="O168" s="983"/>
      <c r="P168" s="983"/>
      <c r="Q168" s="983"/>
      <c r="R168" s="983"/>
      <c r="S168" s="983"/>
      <c r="T168" s="983"/>
      <c r="U168" s="983"/>
      <c r="V168" s="983"/>
      <c r="W168" s="984"/>
      <c r="X168" s="40"/>
      <c r="Y168" s="40"/>
    </row>
    <row r="169" spans="1:25" x14ac:dyDescent="0.2">
      <c r="A169" s="789" t="s">
        <v>699</v>
      </c>
      <c r="B169" s="789"/>
      <c r="C169" s="789"/>
      <c r="D169" s="789"/>
      <c r="E169" s="789"/>
      <c r="F169" s="789"/>
      <c r="G169" s="789"/>
      <c r="H169" s="789"/>
      <c r="I169" s="789"/>
      <c r="J169" s="789"/>
      <c r="K169" s="789"/>
      <c r="L169" s="789"/>
      <c r="M169" s="789"/>
      <c r="N169" s="789"/>
      <c r="O169" s="789"/>
      <c r="P169" s="789"/>
      <c r="Q169" s="789"/>
      <c r="R169" s="789"/>
      <c r="S169" s="789"/>
      <c r="T169" s="789"/>
      <c r="U169" s="789"/>
      <c r="V169" s="789"/>
      <c r="W169" s="28">
        <f>SUM(W57:W64,W66:W77,W82,W85,W89:W98,W100:W122,W124:W135,W137:W146,W148:W155,)</f>
        <v>0</v>
      </c>
      <c r="X169" s="28">
        <f>SUM(X57:X64,X66:X80,X82,X85,X89:X98,X100:X122,X124:X135,X137:X146,X148:X155,)</f>
        <v>0</v>
      </c>
      <c r="Y169" s="28">
        <f t="shared" ref="Y169" si="0">SUM(Y57:Y64,Y66:Y77,Y82,Y85,Y89:Y98,Y100:Y122,Y124:Y135,Y137:Y146,Y148:Y155,)</f>
        <v>0</v>
      </c>
    </row>
    <row r="170" spans="1:25" x14ac:dyDescent="0.2">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x14ac:dyDescent="0.2">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x14ac:dyDescent="0.2">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x14ac:dyDescent="0.2">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x14ac:dyDescent="0.2">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x14ac:dyDescent="0.2">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x14ac:dyDescent="0.2">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x14ac:dyDescent="0.2">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x14ac:dyDescent="0.2">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x14ac:dyDescent="0.2">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x14ac:dyDescent="0.2">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x14ac:dyDescent="0.2">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x14ac:dyDescent="0.2">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x14ac:dyDescent="0.2">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x14ac:dyDescent="0.2">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x14ac:dyDescent="0.2">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x14ac:dyDescent="0.2">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x14ac:dyDescent="0.2">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x14ac:dyDescent="0.2">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x14ac:dyDescent="0.2">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x14ac:dyDescent="0.2">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x14ac:dyDescent="0.2">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x14ac:dyDescent="0.2">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x14ac:dyDescent="0.2">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x14ac:dyDescent="0.2">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x14ac:dyDescent="0.2">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x14ac:dyDescent="0.2">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x14ac:dyDescent="0.2">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x14ac:dyDescent="0.2">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x14ac:dyDescent="0.2">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row r="200" spans="1:25" x14ac:dyDescent="0.2">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row>
    <row r="201" spans="1:25" x14ac:dyDescent="0.2">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row>
    <row r="202" spans="1:25" x14ac:dyDescent="0.2">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row>
    <row r="203" spans="1:25" x14ac:dyDescent="0.2">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row>
    <row r="204" spans="1:25" x14ac:dyDescent="0.2">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row>
    <row r="205" spans="1:25" x14ac:dyDescent="0.2">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row>
    <row r="206" spans="1:25"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row>
  </sheetData>
  <sheetProtection algorithmName="SHA-512" hashValue="wsyjxg2e3dZb/x1cOU+nnn1VffyvDgAPaEJGAOZ7H3fzUJUjaVW22flSare6kYbSrAfuEutYRuZ4XdVGq16r2Q==" saltValue="wkzZEHF/z1Gl9cchiuvL7A==" spinCount="100000" sheet="1" selectLockedCells="1"/>
  <mergeCells count="354">
    <mergeCell ref="X94:X98"/>
    <mergeCell ref="Y94:Y98"/>
    <mergeCell ref="H98:J98"/>
    <mergeCell ref="B87:E87"/>
    <mergeCell ref="X78:X80"/>
    <mergeCell ref="Y78:Y80"/>
    <mergeCell ref="W78:W80"/>
    <mergeCell ref="W103:W107"/>
    <mergeCell ref="N51:R51"/>
    <mergeCell ref="S51:V51"/>
    <mergeCell ref="N54:R54"/>
    <mergeCell ref="S54:V54"/>
    <mergeCell ref="X103:X107"/>
    <mergeCell ref="W69:W72"/>
    <mergeCell ref="B94:V96"/>
    <mergeCell ref="H97:J97"/>
    <mergeCell ref="A56:V56"/>
    <mergeCell ref="H60:J60"/>
    <mergeCell ref="Y57:Y61"/>
    <mergeCell ref="E54:H54"/>
    <mergeCell ref="I54:J54"/>
    <mergeCell ref="A69:A72"/>
    <mergeCell ref="A65:V65"/>
    <mergeCell ref="A66:A68"/>
    <mergeCell ref="S50:X50"/>
    <mergeCell ref="A36:Y36"/>
    <mergeCell ref="I53:J53"/>
    <mergeCell ref="M48:S48"/>
    <mergeCell ref="M49:Y49"/>
    <mergeCell ref="M50:R50"/>
    <mergeCell ref="N52:R52"/>
    <mergeCell ref="M53:R53"/>
    <mergeCell ref="H42:I42"/>
    <mergeCell ref="S52:V52"/>
    <mergeCell ref="G45:J45"/>
    <mergeCell ref="M45:S45"/>
    <mergeCell ref="T45:V45"/>
    <mergeCell ref="A46:F46"/>
    <mergeCell ref="J38:K38"/>
    <mergeCell ref="A52:H53"/>
    <mergeCell ref="B51:F51"/>
    <mergeCell ref="G51:J51"/>
    <mergeCell ref="W148:W151"/>
    <mergeCell ref="Y148:Y151"/>
    <mergeCell ref="X148:X151"/>
    <mergeCell ref="B150:G150"/>
    <mergeCell ref="B151:F151"/>
    <mergeCell ref="B149:H149"/>
    <mergeCell ref="Y129:Y135"/>
    <mergeCell ref="B133:F133"/>
    <mergeCell ref="B134:F134"/>
    <mergeCell ref="B144:V144"/>
    <mergeCell ref="W144:W146"/>
    <mergeCell ref="X144:X146"/>
    <mergeCell ref="Y140:Y143"/>
    <mergeCell ref="B141:M141"/>
    <mergeCell ref="R141:V143"/>
    <mergeCell ref="B142:M142"/>
    <mergeCell ref="B145:N145"/>
    <mergeCell ref="R145:V146"/>
    <mergeCell ref="X140:X143"/>
    <mergeCell ref="B146:H146"/>
    <mergeCell ref="Y144:Y146"/>
    <mergeCell ref="X129:X135"/>
    <mergeCell ref="I134:P134"/>
    <mergeCell ref="R134:T134"/>
    <mergeCell ref="X124:X128"/>
    <mergeCell ref="B127:F127"/>
    <mergeCell ref="K126:V126"/>
    <mergeCell ref="K127:V127"/>
    <mergeCell ref="K128:V128"/>
    <mergeCell ref="I132:P132"/>
    <mergeCell ref="R132:T132"/>
    <mergeCell ref="I133:P133"/>
    <mergeCell ref="R133:T133"/>
    <mergeCell ref="U133:V133"/>
    <mergeCell ref="X157:Y158"/>
    <mergeCell ref="A159:A168"/>
    <mergeCell ref="B159:U161"/>
    <mergeCell ref="V159:V161"/>
    <mergeCell ref="W159:W161"/>
    <mergeCell ref="B162:W168"/>
    <mergeCell ref="A152:A155"/>
    <mergeCell ref="B152:V152"/>
    <mergeCell ref="W152:W155"/>
    <mergeCell ref="X152:X155"/>
    <mergeCell ref="Y152:Y155"/>
    <mergeCell ref="B153:C153"/>
    <mergeCell ref="E153:V155"/>
    <mergeCell ref="B154:C154"/>
    <mergeCell ref="A157:A158"/>
    <mergeCell ref="B157:V158"/>
    <mergeCell ref="W157:W158"/>
    <mergeCell ref="A156:Y156"/>
    <mergeCell ref="Y124:Y128"/>
    <mergeCell ref="A62:A64"/>
    <mergeCell ref="B62:V62"/>
    <mergeCell ref="B63:D63"/>
    <mergeCell ref="E63:G63"/>
    <mergeCell ref="P63:V64"/>
    <mergeCell ref="B64:G64"/>
    <mergeCell ref="X62:X64"/>
    <mergeCell ref="Y62:Y64"/>
    <mergeCell ref="X116:X122"/>
    <mergeCell ref="B105:F105"/>
    <mergeCell ref="B97:G97"/>
    <mergeCell ref="Y116:Y122"/>
    <mergeCell ref="B121:V122"/>
    <mergeCell ref="A100:A102"/>
    <mergeCell ref="B100:V101"/>
    <mergeCell ref="B102:C102"/>
    <mergeCell ref="D102:E102"/>
    <mergeCell ref="Y108:Y115"/>
    <mergeCell ref="A108:A115"/>
    <mergeCell ref="W108:W115"/>
    <mergeCell ref="X108:X115"/>
    <mergeCell ref="B108:V109"/>
    <mergeCell ref="B110:V111"/>
    <mergeCell ref="W57:W61"/>
    <mergeCell ref="X57:X61"/>
    <mergeCell ref="W62:W64"/>
    <mergeCell ref="A3:I3"/>
    <mergeCell ref="J3:Q3"/>
    <mergeCell ref="A4:I4"/>
    <mergeCell ref="X9:Y9"/>
    <mergeCell ref="M10:M13"/>
    <mergeCell ref="M6:M9"/>
    <mergeCell ref="N10:S10"/>
    <mergeCell ref="T10:U10"/>
    <mergeCell ref="A5:K5"/>
    <mergeCell ref="A6:J6"/>
    <mergeCell ref="A7:J7"/>
    <mergeCell ref="A8:J8"/>
    <mergeCell ref="A10:J10"/>
    <mergeCell ref="A11:J11"/>
    <mergeCell ref="A12:J12"/>
    <mergeCell ref="A13:J13"/>
    <mergeCell ref="T48:V48"/>
    <mergeCell ref="M27:Y27"/>
    <mergeCell ref="M28:Y34"/>
    <mergeCell ref="P41:V41"/>
    <mergeCell ref="T44:V44"/>
    <mergeCell ref="W12:Y12"/>
    <mergeCell ref="M5:Q5"/>
    <mergeCell ref="R8:W8"/>
    <mergeCell ref="X8:Y8"/>
    <mergeCell ref="A9:J9"/>
    <mergeCell ref="T6:U6"/>
    <mergeCell ref="Z46:AB47"/>
    <mergeCell ref="A47:F47"/>
    <mergeCell ref="G47:J47"/>
    <mergeCell ref="A44:F44"/>
    <mergeCell ref="Z32:AB33"/>
    <mergeCell ref="A18:J18"/>
    <mergeCell ref="M20:Y26"/>
    <mergeCell ref="X5:Y5"/>
    <mergeCell ref="W14:Y14"/>
    <mergeCell ref="W15:Y15"/>
    <mergeCell ref="W16:Y16"/>
    <mergeCell ref="A31:F31"/>
    <mergeCell ref="G44:J44"/>
    <mergeCell ref="A37:I37"/>
    <mergeCell ref="J37:K37"/>
    <mergeCell ref="A38:I38"/>
    <mergeCell ref="Y89:Y93"/>
    <mergeCell ref="B120:V120"/>
    <mergeCell ref="A140:A143"/>
    <mergeCell ref="G46:J46"/>
    <mergeCell ref="B103:V104"/>
    <mergeCell ref="B119:V119"/>
    <mergeCell ref="X4:Y4"/>
    <mergeCell ref="N6:Q8"/>
    <mergeCell ref="X3:Y3"/>
    <mergeCell ref="R5:S5"/>
    <mergeCell ref="T5:U5"/>
    <mergeCell ref="N11:S11"/>
    <mergeCell ref="N13:Y13"/>
    <mergeCell ref="M19:Y19"/>
    <mergeCell ref="M18:Y18"/>
    <mergeCell ref="R6:S6"/>
    <mergeCell ref="J4:Q4"/>
    <mergeCell ref="R4:S4"/>
    <mergeCell ref="V4:W4"/>
    <mergeCell ref="T4:U4"/>
    <mergeCell ref="R7:Y7"/>
    <mergeCell ref="T11:U11"/>
    <mergeCell ref="V11:W11"/>
    <mergeCell ref="X11:Y11"/>
    <mergeCell ref="X85:X87"/>
    <mergeCell ref="Y85:Y87"/>
    <mergeCell ref="Y73:Y77"/>
    <mergeCell ref="X73:X77"/>
    <mergeCell ref="A206:Y206"/>
    <mergeCell ref="B66:V66"/>
    <mergeCell ref="M35:V35"/>
    <mergeCell ref="T43:V43"/>
    <mergeCell ref="B91:N91"/>
    <mergeCell ref="B93:N93"/>
    <mergeCell ref="B92:N92"/>
    <mergeCell ref="W94:W98"/>
    <mergeCell ref="A137:A139"/>
    <mergeCell ref="B137:V137"/>
    <mergeCell ref="W137:W139"/>
    <mergeCell ref="X137:X139"/>
    <mergeCell ref="Y137:Y139"/>
    <mergeCell ref="B138:E138"/>
    <mergeCell ref="H138:K138"/>
    <mergeCell ref="R138:V139"/>
    <mergeCell ref="B139:E139"/>
    <mergeCell ref="W100:W102"/>
    <mergeCell ref="X100:X102"/>
    <mergeCell ref="Y100:Y102"/>
    <mergeCell ref="A103:A107"/>
    <mergeCell ref="B106:E106"/>
    <mergeCell ref="B107:E107"/>
    <mergeCell ref="Y103:Y107"/>
    <mergeCell ref="V5:W5"/>
    <mergeCell ref="V6:W6"/>
    <mergeCell ref="X6:Y6"/>
    <mergeCell ref="A89:A93"/>
    <mergeCell ref="W89:W93"/>
    <mergeCell ref="A84:V84"/>
    <mergeCell ref="A88:V88"/>
    <mergeCell ref="B71:D71"/>
    <mergeCell ref="B72:D72"/>
    <mergeCell ref="B76:N76"/>
    <mergeCell ref="B77:N77"/>
    <mergeCell ref="O74:V77"/>
    <mergeCell ref="A73:A77"/>
    <mergeCell ref="A85:A87"/>
    <mergeCell ref="B73:V73"/>
    <mergeCell ref="B74:N74"/>
    <mergeCell ref="B75:N75"/>
    <mergeCell ref="N9:W9"/>
    <mergeCell ref="N12:V12"/>
    <mergeCell ref="X89:X93"/>
    <mergeCell ref="W116:W122"/>
    <mergeCell ref="X69:X72"/>
    <mergeCell ref="Y69:Y72"/>
    <mergeCell ref="M46:S46"/>
    <mergeCell ref="T46:V46"/>
    <mergeCell ref="A147:V147"/>
    <mergeCell ref="B148:V148"/>
    <mergeCell ref="A148:A151"/>
    <mergeCell ref="P149:V151"/>
    <mergeCell ref="A123:V123"/>
    <mergeCell ref="A129:A135"/>
    <mergeCell ref="B129:V131"/>
    <mergeCell ref="W129:W135"/>
    <mergeCell ref="A136:V136"/>
    <mergeCell ref="B132:G132"/>
    <mergeCell ref="A124:A128"/>
    <mergeCell ref="B124:V124"/>
    <mergeCell ref="W124:W128"/>
    <mergeCell ref="B125:G125"/>
    <mergeCell ref="K125:S125"/>
    <mergeCell ref="T125:V125"/>
    <mergeCell ref="B126:F126"/>
    <mergeCell ref="B112:V112"/>
    <mergeCell ref="B114:V115"/>
    <mergeCell ref="W140:W143"/>
    <mergeCell ref="A144:A146"/>
    <mergeCell ref="P40:V40"/>
    <mergeCell ref="M42:S42"/>
    <mergeCell ref="M43:S43"/>
    <mergeCell ref="M44:S44"/>
    <mergeCell ref="T42:V42"/>
    <mergeCell ref="A19:J19"/>
    <mergeCell ref="W85:W87"/>
    <mergeCell ref="F87:H87"/>
    <mergeCell ref="W66:W68"/>
    <mergeCell ref="B68:D68"/>
    <mergeCell ref="H67:J67"/>
    <mergeCell ref="H68:J68"/>
    <mergeCell ref="W73:W77"/>
    <mergeCell ref="M47:S47"/>
    <mergeCell ref="T47:V47"/>
    <mergeCell ref="A48:K48"/>
    <mergeCell ref="A49:F49"/>
    <mergeCell ref="G49:J49"/>
    <mergeCell ref="K49:K51"/>
    <mergeCell ref="B50:F50"/>
    <mergeCell ref="B69:V70"/>
    <mergeCell ref="B116:V117"/>
    <mergeCell ref="A43:K43"/>
    <mergeCell ref="F86:I86"/>
    <mergeCell ref="A32:F32"/>
    <mergeCell ref="A33:F33"/>
    <mergeCell ref="A34:F34"/>
    <mergeCell ref="G30:H34"/>
    <mergeCell ref="A22:J22"/>
    <mergeCell ref="A23:J23"/>
    <mergeCell ref="A24:J24"/>
    <mergeCell ref="A25:J25"/>
    <mergeCell ref="A29:K29"/>
    <mergeCell ref="A30:F30"/>
    <mergeCell ref="M14:M16"/>
    <mergeCell ref="N14:V14"/>
    <mergeCell ref="N15:V15"/>
    <mergeCell ref="N16:V16"/>
    <mergeCell ref="A26:K26"/>
    <mergeCell ref="A27:K27"/>
    <mergeCell ref="A17:J17"/>
    <mergeCell ref="A14:J14"/>
    <mergeCell ref="A15:J15"/>
    <mergeCell ref="A16:J16"/>
    <mergeCell ref="W82:W83"/>
    <mergeCell ref="X82:X83"/>
    <mergeCell ref="Y82:Y83"/>
    <mergeCell ref="B85:V85"/>
    <mergeCell ref="B89:V90"/>
    <mergeCell ref="A1:Y2"/>
    <mergeCell ref="A20:J20"/>
    <mergeCell ref="A21:J21"/>
    <mergeCell ref="B86:E86"/>
    <mergeCell ref="K44:K47"/>
    <mergeCell ref="A45:F45"/>
    <mergeCell ref="M17:Y17"/>
    <mergeCell ref="X66:X68"/>
    <mergeCell ref="Y66:Y68"/>
    <mergeCell ref="L71:V72"/>
    <mergeCell ref="B57:V58"/>
    <mergeCell ref="B60:D60"/>
    <mergeCell ref="B61:D61"/>
    <mergeCell ref="A57:A61"/>
    <mergeCell ref="P59:V61"/>
    <mergeCell ref="S53:V53"/>
    <mergeCell ref="G50:J50"/>
    <mergeCell ref="M38:V38"/>
    <mergeCell ref="M39:V39"/>
    <mergeCell ref="H59:K59"/>
    <mergeCell ref="B59:E59"/>
    <mergeCell ref="N67:V68"/>
    <mergeCell ref="U134:V134"/>
    <mergeCell ref="I135:P135"/>
    <mergeCell ref="R135:T135"/>
    <mergeCell ref="U135:V135"/>
    <mergeCell ref="A169:V169"/>
    <mergeCell ref="A78:A80"/>
    <mergeCell ref="B78:V78"/>
    <mergeCell ref="B79:N79"/>
    <mergeCell ref="B80:N80"/>
    <mergeCell ref="A81:V81"/>
    <mergeCell ref="B82:V83"/>
    <mergeCell ref="A82:A83"/>
    <mergeCell ref="B98:G98"/>
    <mergeCell ref="B118:V118"/>
    <mergeCell ref="I105:V107"/>
    <mergeCell ref="A99:V99"/>
    <mergeCell ref="B140:V140"/>
    <mergeCell ref="A116:A122"/>
    <mergeCell ref="H139:K139"/>
    <mergeCell ref="N97:V98"/>
    <mergeCell ref="A94:A98"/>
  </mergeCells>
  <conditionalFormatting sqref="X9:X11">
    <cfRule type="cellIs" dxfId="0" priority="1" operator="lessThan">
      <formula>0</formula>
    </cfRule>
  </conditionalFormatting>
  <dataValidations count="20">
    <dataValidation type="list" allowBlank="1" showInputMessage="1" showErrorMessage="1" sqref="X8:Y8 W159:W161 I53 T47:V48" xr:uid="{2879EC42-A620-4997-A256-52EE239A829E}">
      <formula1>"yes,no"</formula1>
    </dataValidation>
    <dataValidation type="list" allowBlank="1" showInputMessage="1" showErrorMessage="1" sqref="T10:U10" xr:uid="{11F166E8-15F4-4897-9477-F60B65F80254}">
      <formula1>"no,PE,ROW"</formula1>
    </dataValidation>
    <dataValidation type="list" allowBlank="1" showInputMessage="1" showErrorMessage="1" sqref="G39:G41" xr:uid="{7C8FEFDE-AE1F-4499-9481-C389F22EE9EF}">
      <formula1>"yes, no"</formula1>
    </dataValidation>
    <dataValidation type="list" allowBlank="1" showInputMessage="1" showErrorMessage="1" sqref="G44:J44" xr:uid="{E6F80EF0-CCC5-4E75-A0CF-EA3FB5D68778}">
      <formula1>"None,Red Flag Investigation,Archaelogical Records,Historic Properties,Noise Analysis,Multiple (list in supporting docs)"</formula1>
    </dataValidation>
    <dataValidation type="whole" allowBlank="1" showInputMessage="1" showErrorMessage="1" sqref="I54:J54" xr:uid="{FF805DF6-CBCF-4FB4-BA00-9B09381C7F0D}">
      <formula1>0</formula1>
      <formula2>100</formula2>
    </dataValidation>
    <dataValidation type="list" allowBlank="1" showInputMessage="1" showErrorMessage="1" sqref="G51:G53" xr:uid="{46FD10A6-2A1B-4C7F-ADCF-487B12656819}">
      <formula1>"Residential,Commercial,Industrial,Mix,Unknown"</formula1>
    </dataValidation>
    <dataValidation type="list" allowBlank="1" showInputMessage="1" showErrorMessage="1" sqref="S51" xr:uid="{4452228D-7AFC-4BA0-84AA-9EB446D1C02C}">
      <formula1>"In ROW,In Easement,Unknown"</formula1>
    </dataValidation>
    <dataValidation type="whole" allowBlank="1" showInputMessage="1" showErrorMessage="1" sqref="G50" xr:uid="{5A15B3BB-10EB-42D6-9778-5CAF6FF6DDEC}">
      <formula1>1</formula1>
      <formula2>99</formula2>
    </dataValidation>
    <dataValidation type="list" allowBlank="1" showInputMessage="1" showErrorMessage="1" sqref="G49 S52:S54" xr:uid="{BA21CAD4-3E95-439E-8E7F-BDA45C04887A}">
      <formula1>"Yes,No,Unknown"</formula1>
    </dataValidation>
    <dataValidation type="list" allowBlank="1" showInputMessage="1" showErrorMessage="1" sqref="G46" xr:uid="{021CBE9E-2995-4229-8832-9B5AA7FDE86E}">
      <formula1>"Not Started,Underway,Submitted for Review,Approved,Finding of No Significant Impact"</formula1>
    </dataValidation>
    <dataValidation type="whole" allowBlank="1" showInputMessage="1" showErrorMessage="1" sqref="J38:K38" xr:uid="{355E97DC-206F-422B-BEE1-4922FBE9FF8D}">
      <formula1>1</formula1>
      <formula2>5</formula2>
    </dataValidation>
    <dataValidation type="list" allowBlank="1" showInputMessage="1" showErrorMessage="1" sqref="G47:J47" xr:uid="{9A79EC1F-BEDD-4138-91B8-8A769624B087}">
      <formula1>"404 USACE,401 Water Quality,Construction in a Floodway,Rule 5,Flood Protection,FAA,None Required,Multiple (list in supporting docs),Unknown"</formula1>
    </dataValidation>
    <dataValidation type="list" allowBlank="1" showInputMessage="1" showErrorMessage="1" sqref="G45:J45" xr:uid="{BA3D896B-14C3-45B5-BBC0-82FBF3D9F491}">
      <formula1>"Programmatic Agreement,Categorical Exclusion,Environmental Assessment,Environmental Impact Statement,Other,Unknown"</formula1>
    </dataValidation>
    <dataValidation type="list" allowBlank="1" showInputMessage="1" showErrorMessage="1" sqref="S50" xr:uid="{40C39241-67B4-43C6-B9E9-08D4447C65FB}">
      <formula1>"Yes (list known utilities in supporting docs),No,Unknown"</formula1>
    </dataValidation>
    <dataValidation type="list" allowBlank="1" showInputMessage="1" showErrorMessage="1" sqref="R4:S4" xr:uid="{7BCEE28A-99F2-4515-8D89-86209A107EA5}">
      <formula1>"Lake,Porter,LaPorte,Various"</formula1>
    </dataValidation>
    <dataValidation type="whole" allowBlank="1" showInputMessage="1" showErrorMessage="1" sqref="T43:V43" xr:uid="{09854EE3-330E-4B16-B3B5-7702229A7E63}">
      <formula1>0</formula1>
      <formula2>99</formula2>
    </dataValidation>
    <dataValidation type="list" allowBlank="1" showInputMessage="1" showErrorMessage="1" sqref="T42:V42" xr:uid="{DC69A891-F83A-469E-BF0B-A866B228EE70}">
      <formula1>"yes,no,N/A"</formula1>
    </dataValidation>
    <dataValidation type="textLength" operator="lessThan" allowBlank="1" showInputMessage="1" showErrorMessage="1" errorTitle="Character Length Surpassed" error="Maximum character length is 1000" sqref="M20:Y26 B162:W168" xr:uid="{DD1EC4B6-2BB5-435F-9A4E-381112BFA367}">
      <formula1>1000</formula1>
    </dataValidation>
    <dataValidation type="textLength" operator="lessThan" allowBlank="1" showInputMessage="1" showErrorMessage="1" errorTitle="Character Length Surpassed" error="Maximum Character Length is 1000" sqref="M28:Y34" xr:uid="{1B7FEDB4-BAD6-4379-B551-4C80FCF765A5}">
      <formula1>1000</formula1>
    </dataValidation>
    <dataValidation type="list" allowBlank="1" showInputMessage="1" showErrorMessage="1" sqref="T44:V46" xr:uid="{E111C0D1-1EDE-42F3-ABD3-ECC50F0267AA}">
      <formula1>"2026,2027,2028,2029,2030,not applicable"</formula1>
    </dataValidation>
  </dataValidations>
  <hyperlinks>
    <hyperlink ref="G30:H34" r:id="rId1" display="Click Here" xr:uid="{FAAC7929-6191-4F9E-86D0-A8E577F2A007}"/>
  </hyperlinks>
  <pageMargins left="0.5" right="0.25" top="0.5" bottom="0.25" header="0.25" footer="0"/>
  <pageSetup paperSize="5"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errorTitle="Please choose project type" error="Please choose a project type from this list only." promptTitle="Choose a project type" prompt="Please choose a project type for this application from this list." xr:uid="{E0C2D661-04A1-4DB1-A068-A7770A2C7B63}">
          <x14:formula1>
            <xm:f>'Program &amp; Project Types'!$AB94:AB95</xm:f>
          </x14:formula1>
          <xm:sqref>A27:K27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56C6-80DA-49BC-94E1-83EF5E81D3EA}">
  <sheetPr>
    <tabColor theme="7"/>
  </sheetPr>
  <dimension ref="A1:S91"/>
  <sheetViews>
    <sheetView showGridLines="0" showRowColHeaders="0" workbookViewId="0">
      <selection activeCell="C3" activeCellId="11" sqref="D80:D81 D69:D70 D66:D67 D63:D64 D37:D48 D34:D35 D23:D32 D20:D21 F26 D9:D15 D6 C3"/>
    </sheetView>
  </sheetViews>
  <sheetFormatPr defaultColWidth="8.88671875" defaultRowHeight="13.5" x14ac:dyDescent="0.25"/>
  <cols>
    <col min="1" max="1" width="6.77734375" style="72" customWidth="1"/>
    <col min="2" max="2" width="7.21875" style="72" customWidth="1"/>
    <col min="3" max="3" width="22" style="85" customWidth="1"/>
    <col min="4" max="4" width="23.88671875" style="72" customWidth="1"/>
    <col min="5" max="5" width="7.44140625" style="72" customWidth="1"/>
    <col min="6" max="6" width="30.33203125" style="72" customWidth="1"/>
    <col min="7" max="7" width="7.44140625" style="72" customWidth="1"/>
    <col min="8" max="8" width="21.5546875" style="72" customWidth="1"/>
    <col min="9" max="20" width="10.6640625" style="72" customWidth="1"/>
    <col min="21" max="16384" width="8.88671875" style="72"/>
  </cols>
  <sheetData>
    <row r="1" spans="1:6" ht="20.25" customHeight="1" thickBot="1" x14ac:dyDescent="0.3">
      <c r="A1" s="1139" t="s">
        <v>366</v>
      </c>
      <c r="B1" s="1139"/>
      <c r="C1" s="1139"/>
      <c r="D1" s="1139"/>
    </row>
    <row r="2" spans="1:6" ht="20.25" customHeight="1" thickBot="1" x14ac:dyDescent="0.3">
      <c r="A2" s="73"/>
      <c r="B2" s="73"/>
      <c r="C2" s="74"/>
      <c r="D2" s="1143" t="s">
        <v>367</v>
      </c>
      <c r="E2" s="1144"/>
    </row>
    <row r="3" spans="1:6" ht="14.25" thickBot="1" x14ac:dyDescent="0.3">
      <c r="A3" s="75"/>
      <c r="B3" s="76" t="s">
        <v>368</v>
      </c>
      <c r="C3" s="99"/>
    </row>
    <row r="4" spans="1:6" s="78" customFormat="1" ht="19.5" customHeight="1" thickBot="1" x14ac:dyDescent="0.35">
      <c r="A4" s="1140" t="s">
        <v>369</v>
      </c>
      <c r="B4" s="1140"/>
      <c r="C4" s="1140"/>
      <c r="D4" s="100"/>
      <c r="E4" s="77"/>
      <c r="F4" s="77"/>
    </row>
    <row r="5" spans="1:6" ht="23.25" customHeight="1" thickBot="1" x14ac:dyDescent="0.3">
      <c r="A5" s="101" t="s">
        <v>370</v>
      </c>
      <c r="B5" s="102" t="s">
        <v>371</v>
      </c>
      <c r="C5" s="102" t="s">
        <v>372</v>
      </c>
      <c r="D5" s="103" t="s">
        <v>373</v>
      </c>
    </row>
    <row r="6" spans="1:6" ht="12" customHeight="1" thickBot="1" x14ac:dyDescent="0.3">
      <c r="A6" s="104" t="s">
        <v>374</v>
      </c>
      <c r="B6" s="105" t="s">
        <v>239</v>
      </c>
      <c r="C6" s="106" t="s">
        <v>375</v>
      </c>
      <c r="D6" s="107"/>
    </row>
    <row r="7" spans="1:6" x14ac:dyDescent="0.25">
      <c r="A7" s="108" t="s">
        <v>376</v>
      </c>
      <c r="B7" s="109" t="s">
        <v>240</v>
      </c>
      <c r="C7" s="110" t="s">
        <v>377</v>
      </c>
      <c r="D7" s="111" t="s">
        <v>70</v>
      </c>
    </row>
    <row r="8" spans="1:6" ht="14.25" thickBot="1" x14ac:dyDescent="0.3">
      <c r="A8" s="108" t="s">
        <v>378</v>
      </c>
      <c r="B8" s="109" t="s">
        <v>240</v>
      </c>
      <c r="C8" s="110" t="s">
        <v>379</v>
      </c>
      <c r="D8" s="112"/>
    </row>
    <row r="9" spans="1:6" ht="14.25" thickBot="1" x14ac:dyDescent="0.3">
      <c r="A9" s="108" t="s">
        <v>380</v>
      </c>
      <c r="B9" s="109" t="s">
        <v>239</v>
      </c>
      <c r="C9" s="110" t="s">
        <v>381</v>
      </c>
      <c r="D9" s="113"/>
    </row>
    <row r="10" spans="1:6" ht="14.25" thickBot="1" x14ac:dyDescent="0.3">
      <c r="A10" s="108" t="s">
        <v>382</v>
      </c>
      <c r="B10" s="109" t="s">
        <v>239</v>
      </c>
      <c r="C10" s="110" t="s">
        <v>383</v>
      </c>
      <c r="D10" s="113"/>
    </row>
    <row r="11" spans="1:6" ht="14.25" thickBot="1" x14ac:dyDescent="0.3">
      <c r="A11" s="108" t="s">
        <v>384</v>
      </c>
      <c r="B11" s="109" t="s">
        <v>239</v>
      </c>
      <c r="C11" s="110" t="s">
        <v>385</v>
      </c>
      <c r="D11" s="114"/>
    </row>
    <row r="12" spans="1:6" ht="14.25" thickBot="1" x14ac:dyDescent="0.3">
      <c r="A12" s="108" t="s">
        <v>386</v>
      </c>
      <c r="B12" s="109" t="s">
        <v>239</v>
      </c>
      <c r="C12" s="110" t="s">
        <v>387</v>
      </c>
      <c r="D12" s="115"/>
    </row>
    <row r="13" spans="1:6" ht="14.25" thickBot="1" x14ac:dyDescent="0.3">
      <c r="A13" s="108" t="s">
        <v>388</v>
      </c>
      <c r="B13" s="109" t="s">
        <v>239</v>
      </c>
      <c r="C13" s="110" t="s">
        <v>389</v>
      </c>
      <c r="D13" s="115"/>
    </row>
    <row r="14" spans="1:6" ht="14.25" thickBot="1" x14ac:dyDescent="0.3">
      <c r="A14" s="108" t="s">
        <v>390</v>
      </c>
      <c r="B14" s="109" t="s">
        <v>239</v>
      </c>
      <c r="C14" s="110" t="s">
        <v>391</v>
      </c>
      <c r="D14" s="115"/>
    </row>
    <row r="15" spans="1:6" ht="14.25" thickBot="1" x14ac:dyDescent="0.3">
      <c r="A15" s="116" t="s">
        <v>392</v>
      </c>
      <c r="B15" s="117" t="s">
        <v>239</v>
      </c>
      <c r="C15" s="118" t="s">
        <v>393</v>
      </c>
      <c r="D15" s="115"/>
    </row>
    <row r="16" spans="1:6" x14ac:dyDescent="0.25">
      <c r="A16" s="119" t="s">
        <v>394</v>
      </c>
      <c r="B16" s="120" t="s">
        <v>240</v>
      </c>
      <c r="C16" s="121" t="s">
        <v>395</v>
      </c>
      <c r="D16" s="122">
        <v>4</v>
      </c>
    </row>
    <row r="17" spans="1:8" ht="14.25" thickBot="1" x14ac:dyDescent="0.3">
      <c r="A17" s="116" t="s">
        <v>396</v>
      </c>
      <c r="B17" s="117" t="s">
        <v>240</v>
      </c>
      <c r="C17" s="123" t="s">
        <v>397</v>
      </c>
      <c r="D17" s="124" t="s">
        <v>398</v>
      </c>
    </row>
    <row r="18" spans="1:8" x14ac:dyDescent="0.25">
      <c r="A18" s="119" t="s">
        <v>399</v>
      </c>
      <c r="B18" s="120" t="s">
        <v>240</v>
      </c>
      <c r="C18" s="121" t="s">
        <v>400</v>
      </c>
      <c r="D18" s="122"/>
    </row>
    <row r="19" spans="1:8" ht="16.5" customHeight="1" thickBot="1" x14ac:dyDescent="0.3">
      <c r="A19" s="116" t="s">
        <v>401</v>
      </c>
      <c r="B19" s="117" t="s">
        <v>240</v>
      </c>
      <c r="C19" s="123" t="s">
        <v>402</v>
      </c>
      <c r="D19" s="125"/>
    </row>
    <row r="20" spans="1:8" ht="14.25" thickBot="1" x14ac:dyDescent="0.3">
      <c r="A20" s="119" t="s">
        <v>403</v>
      </c>
      <c r="B20" s="120" t="s">
        <v>240</v>
      </c>
      <c r="C20" s="126" t="s">
        <v>404</v>
      </c>
      <c r="D20" s="127"/>
    </row>
    <row r="21" spans="1:8" ht="14.25" thickBot="1" x14ac:dyDescent="0.3">
      <c r="A21" s="108" t="s">
        <v>405</v>
      </c>
      <c r="B21" s="109" t="s">
        <v>240</v>
      </c>
      <c r="C21" s="110" t="s">
        <v>406</v>
      </c>
      <c r="D21" s="127"/>
    </row>
    <row r="22" spans="1:8" ht="14.25" thickBot="1" x14ac:dyDescent="0.3">
      <c r="A22" s="108">
        <v>6</v>
      </c>
      <c r="B22" s="109" t="s">
        <v>240</v>
      </c>
      <c r="C22" s="128" t="s">
        <v>407</v>
      </c>
      <c r="D22" s="129"/>
    </row>
    <row r="23" spans="1:8" ht="14.25" thickBot="1" x14ac:dyDescent="0.3">
      <c r="A23" s="108">
        <v>7</v>
      </c>
      <c r="B23" s="109" t="s">
        <v>239</v>
      </c>
      <c r="C23" s="110" t="s">
        <v>408</v>
      </c>
      <c r="D23" s="115"/>
    </row>
    <row r="24" spans="1:8" ht="14.25" thickBot="1" x14ac:dyDescent="0.3">
      <c r="A24" s="130">
        <v>8</v>
      </c>
      <c r="B24" s="131" t="s">
        <v>239</v>
      </c>
      <c r="C24" s="132" t="s">
        <v>409</v>
      </c>
      <c r="D24" s="115"/>
    </row>
    <row r="25" spans="1:8" ht="14.25" thickBot="1" x14ac:dyDescent="0.3">
      <c r="A25" s="104" t="s">
        <v>410</v>
      </c>
      <c r="B25" s="105" t="s">
        <v>239</v>
      </c>
      <c r="C25" s="106" t="s">
        <v>411</v>
      </c>
      <c r="D25" s="115"/>
      <c r="E25" s="1145" t="s">
        <v>412</v>
      </c>
      <c r="F25" s="1145"/>
      <c r="G25" s="1145"/>
      <c r="H25" s="1145"/>
    </row>
    <row r="26" spans="1:8" ht="16.5" thickBot="1" x14ac:dyDescent="0.3">
      <c r="A26" s="108"/>
      <c r="B26" s="109" t="s">
        <v>239</v>
      </c>
      <c r="C26" s="110" t="s">
        <v>413</v>
      </c>
      <c r="D26" s="115"/>
      <c r="E26"/>
      <c r="F26" s="191" t="s">
        <v>414</v>
      </c>
      <c r="G26"/>
    </row>
    <row r="27" spans="1:8" ht="14.25" thickBot="1" x14ac:dyDescent="0.3">
      <c r="A27" s="108"/>
      <c r="B27" s="109" t="s">
        <v>239</v>
      </c>
      <c r="C27" s="110" t="s">
        <v>415</v>
      </c>
      <c r="D27" s="115"/>
      <c r="E27" s="1145"/>
      <c r="F27" s="1145"/>
      <c r="G27" s="1145"/>
    </row>
    <row r="28" spans="1:8" ht="16.5" thickBot="1" x14ac:dyDescent="0.3">
      <c r="A28" s="108"/>
      <c r="B28" s="109" t="s">
        <v>239</v>
      </c>
      <c r="C28" s="110" t="s">
        <v>416</v>
      </c>
      <c r="D28" s="115"/>
      <c r="E28"/>
      <c r="F28"/>
    </row>
    <row r="29" spans="1:8" ht="15" customHeight="1" thickBot="1" x14ac:dyDescent="0.35">
      <c r="A29" s="1128" t="s">
        <v>417</v>
      </c>
      <c r="B29" s="1130" t="s">
        <v>239</v>
      </c>
      <c r="C29" s="1150" t="s">
        <v>418</v>
      </c>
      <c r="D29" s="1153"/>
      <c r="E29" s="79" t="s">
        <v>419</v>
      </c>
      <c r="F29" s="80" t="s">
        <v>420</v>
      </c>
      <c r="G29" s="79" t="s">
        <v>421</v>
      </c>
      <c r="H29" s="80" t="s">
        <v>422</v>
      </c>
    </row>
    <row r="30" spans="1:8" ht="15" customHeight="1" thickBot="1" x14ac:dyDescent="0.3">
      <c r="A30" s="1146"/>
      <c r="B30" s="1148"/>
      <c r="C30" s="1151"/>
      <c r="D30" s="1153"/>
      <c r="F30" s="72" t="s">
        <v>423</v>
      </c>
      <c r="H30" s="81" t="s">
        <v>424</v>
      </c>
    </row>
    <row r="31" spans="1:8" ht="15" customHeight="1" thickBot="1" x14ac:dyDescent="0.3">
      <c r="A31" s="1146"/>
      <c r="B31" s="1148"/>
      <c r="C31" s="1151"/>
      <c r="D31" s="1153"/>
      <c r="F31" s="72" t="s">
        <v>425</v>
      </c>
      <c r="H31" s="81" t="s">
        <v>426</v>
      </c>
    </row>
    <row r="32" spans="1:8" ht="15" customHeight="1" thickBot="1" x14ac:dyDescent="0.3">
      <c r="A32" s="1147"/>
      <c r="B32" s="1149"/>
      <c r="C32" s="1152"/>
      <c r="D32" s="1153"/>
      <c r="F32" s="72" t="s">
        <v>427</v>
      </c>
      <c r="H32" s="81" t="s">
        <v>428</v>
      </c>
    </row>
    <row r="33" spans="1:8" ht="15" customHeight="1" thickBot="1" x14ac:dyDescent="0.3">
      <c r="A33" s="108" t="s">
        <v>429</v>
      </c>
      <c r="B33" s="133"/>
      <c r="C33" s="134" t="s">
        <v>430</v>
      </c>
      <c r="D33" s="135"/>
      <c r="F33" s="72" t="s">
        <v>431</v>
      </c>
      <c r="H33" s="81" t="s">
        <v>432</v>
      </c>
    </row>
    <row r="34" spans="1:8" ht="15" customHeight="1" thickBot="1" x14ac:dyDescent="0.3">
      <c r="A34" s="108" t="s">
        <v>433</v>
      </c>
      <c r="B34" s="133" t="s">
        <v>239</v>
      </c>
      <c r="C34" s="110" t="s">
        <v>434</v>
      </c>
      <c r="D34" s="1141"/>
      <c r="F34" s="72" t="s">
        <v>435</v>
      </c>
      <c r="H34" s="72" t="s">
        <v>436</v>
      </c>
    </row>
    <row r="35" spans="1:8" ht="15" customHeight="1" thickBot="1" x14ac:dyDescent="0.3">
      <c r="A35" s="108"/>
      <c r="B35" s="133"/>
      <c r="C35" s="110" t="s">
        <v>437</v>
      </c>
      <c r="D35" s="1141"/>
      <c r="F35" s="72" t="s">
        <v>438</v>
      </c>
    </row>
    <row r="36" spans="1:8" ht="15" customHeight="1" thickBot="1" x14ac:dyDescent="0.3">
      <c r="A36" s="108" t="s">
        <v>439</v>
      </c>
      <c r="B36" s="133"/>
      <c r="C36" s="134" t="s">
        <v>440</v>
      </c>
      <c r="D36" s="136"/>
      <c r="F36" s="72" t="s">
        <v>441</v>
      </c>
      <c r="H36" s="81" t="s">
        <v>442</v>
      </c>
    </row>
    <row r="37" spans="1:8" ht="15" customHeight="1" thickBot="1" x14ac:dyDescent="0.3">
      <c r="A37" s="108" t="s">
        <v>443</v>
      </c>
      <c r="B37" s="133" t="s">
        <v>239</v>
      </c>
      <c r="C37" s="110" t="s">
        <v>444</v>
      </c>
      <c r="D37" s="1142"/>
      <c r="F37" s="72" t="s">
        <v>445</v>
      </c>
      <c r="H37" s="81"/>
    </row>
    <row r="38" spans="1:8" ht="15" customHeight="1" thickBot="1" x14ac:dyDescent="0.3">
      <c r="A38" s="137" t="s">
        <v>443</v>
      </c>
      <c r="B38" s="138" t="s">
        <v>239</v>
      </c>
      <c r="C38" s="139" t="s">
        <v>437</v>
      </c>
      <c r="D38" s="1142"/>
      <c r="F38" s="72" t="s">
        <v>446</v>
      </c>
      <c r="H38" s="81" t="s">
        <v>447</v>
      </c>
    </row>
    <row r="39" spans="1:8" ht="15" customHeight="1" thickBot="1" x14ac:dyDescent="0.3">
      <c r="A39" s="119">
        <v>10</v>
      </c>
      <c r="B39" s="120" t="s">
        <v>239</v>
      </c>
      <c r="C39" s="126" t="s">
        <v>448</v>
      </c>
      <c r="D39" s="113"/>
      <c r="F39" s="72" t="s">
        <v>449</v>
      </c>
      <c r="H39" s="81" t="s">
        <v>450</v>
      </c>
    </row>
    <row r="40" spans="1:8" ht="15" customHeight="1" thickBot="1" x14ac:dyDescent="0.3">
      <c r="A40" s="108">
        <v>11</v>
      </c>
      <c r="B40" s="109" t="s">
        <v>239</v>
      </c>
      <c r="C40" s="110" t="s">
        <v>451</v>
      </c>
      <c r="D40" s="113"/>
      <c r="F40" s="72" t="s">
        <v>452</v>
      </c>
      <c r="H40" s="81" t="s">
        <v>453</v>
      </c>
    </row>
    <row r="41" spans="1:8" ht="15" customHeight="1" thickBot="1" x14ac:dyDescent="0.3">
      <c r="A41" s="108" t="s">
        <v>454</v>
      </c>
      <c r="B41" s="109" t="s">
        <v>239</v>
      </c>
      <c r="C41" s="110" t="s">
        <v>455</v>
      </c>
      <c r="D41" s="140"/>
      <c r="F41" s="72" t="s">
        <v>456</v>
      </c>
      <c r="H41" s="81" t="s">
        <v>457</v>
      </c>
    </row>
    <row r="42" spans="1:8" ht="15" customHeight="1" thickBot="1" x14ac:dyDescent="0.3">
      <c r="A42" s="108" t="s">
        <v>458</v>
      </c>
      <c r="B42" s="109" t="s">
        <v>239</v>
      </c>
      <c r="C42" s="110" t="s">
        <v>459</v>
      </c>
      <c r="D42" s="113"/>
      <c r="F42" s="72" t="s">
        <v>460</v>
      </c>
      <c r="H42" s="81" t="s">
        <v>461</v>
      </c>
    </row>
    <row r="43" spans="1:8" ht="15" customHeight="1" thickBot="1" x14ac:dyDescent="0.3">
      <c r="A43" s="108" t="s">
        <v>462</v>
      </c>
      <c r="B43" s="109" t="s">
        <v>239</v>
      </c>
      <c r="C43" s="110" t="s">
        <v>463</v>
      </c>
      <c r="D43" s="141"/>
      <c r="F43" s="72" t="s">
        <v>464</v>
      </c>
      <c r="H43" s="81" t="s">
        <v>465</v>
      </c>
    </row>
    <row r="44" spans="1:8" ht="14.25" thickBot="1" x14ac:dyDescent="0.3">
      <c r="A44" s="108" t="s">
        <v>466</v>
      </c>
      <c r="B44" s="109" t="s">
        <v>239</v>
      </c>
      <c r="C44" s="110" t="s">
        <v>467</v>
      </c>
      <c r="D44" s="115"/>
      <c r="F44" s="72" t="s">
        <v>468</v>
      </c>
      <c r="H44" s="72" t="s">
        <v>469</v>
      </c>
    </row>
    <row r="45" spans="1:8" ht="14.25" thickBot="1" x14ac:dyDescent="0.3">
      <c r="A45" s="116">
        <v>14</v>
      </c>
      <c r="B45" s="117" t="s">
        <v>239</v>
      </c>
      <c r="C45" s="118" t="s">
        <v>470</v>
      </c>
      <c r="D45" s="115"/>
      <c r="F45" s="72" t="s">
        <v>471</v>
      </c>
      <c r="H45" s="81" t="s">
        <v>472</v>
      </c>
    </row>
    <row r="46" spans="1:8" ht="14.25" thickBot="1" x14ac:dyDescent="0.3">
      <c r="A46" s="119">
        <v>15</v>
      </c>
      <c r="B46" s="142" t="s">
        <v>239</v>
      </c>
      <c r="C46" s="126" t="s">
        <v>473</v>
      </c>
      <c r="D46" s="113"/>
      <c r="F46" s="72" t="s">
        <v>474</v>
      </c>
    </row>
    <row r="47" spans="1:8" ht="14.25" thickBot="1" x14ac:dyDescent="0.3">
      <c r="A47" s="119" t="s">
        <v>475</v>
      </c>
      <c r="B47" s="142"/>
      <c r="C47" s="126" t="s">
        <v>476</v>
      </c>
      <c r="D47" s="113"/>
      <c r="F47" s="72" t="s">
        <v>477</v>
      </c>
    </row>
    <row r="48" spans="1:8" ht="14.25" thickBot="1" x14ac:dyDescent="0.3">
      <c r="A48" s="108">
        <v>16</v>
      </c>
      <c r="B48" s="133" t="s">
        <v>239</v>
      </c>
      <c r="C48" s="110" t="s">
        <v>478</v>
      </c>
      <c r="D48" s="113"/>
      <c r="F48" s="72" t="s">
        <v>479</v>
      </c>
    </row>
    <row r="49" spans="1:6" ht="15" customHeight="1" thickBot="1" x14ac:dyDescent="0.3">
      <c r="A49" s="116">
        <v>17</v>
      </c>
      <c r="B49" s="143" t="s">
        <v>239</v>
      </c>
      <c r="C49" s="123" t="s">
        <v>480</v>
      </c>
      <c r="D49" s="144"/>
      <c r="F49" s="72" t="s">
        <v>481</v>
      </c>
    </row>
    <row r="50" spans="1:6" s="82" customFormat="1" x14ac:dyDescent="0.25">
      <c r="A50" s="145">
        <v>19</v>
      </c>
      <c r="B50" s="146"/>
      <c r="C50" s="147" t="s">
        <v>482</v>
      </c>
      <c r="D50" s="148"/>
      <c r="F50" s="72" t="s">
        <v>483</v>
      </c>
    </row>
    <row r="51" spans="1:6" ht="15" customHeight="1" x14ac:dyDescent="0.25">
      <c r="A51" s="149" t="s">
        <v>484</v>
      </c>
      <c r="B51" s="150" t="s">
        <v>239</v>
      </c>
      <c r="C51" s="151" t="s">
        <v>485</v>
      </c>
      <c r="D51" s="152"/>
      <c r="F51" s="72" t="s">
        <v>486</v>
      </c>
    </row>
    <row r="52" spans="1:6" x14ac:dyDescent="0.25">
      <c r="A52" s="108" t="s">
        <v>487</v>
      </c>
      <c r="B52" s="120" t="s">
        <v>239</v>
      </c>
      <c r="C52" s="121" t="s">
        <v>488</v>
      </c>
      <c r="D52" s="153"/>
      <c r="F52" s="72" t="s">
        <v>489</v>
      </c>
    </row>
    <row r="53" spans="1:6" x14ac:dyDescent="0.25">
      <c r="A53" s="108" t="s">
        <v>490</v>
      </c>
      <c r="B53" s="109" t="s">
        <v>240</v>
      </c>
      <c r="C53" s="128" t="s">
        <v>491</v>
      </c>
      <c r="D53" s="154"/>
      <c r="F53" s="72" t="s">
        <v>492</v>
      </c>
    </row>
    <row r="54" spans="1:6" s="82" customFormat="1" x14ac:dyDescent="0.25">
      <c r="A54" s="108" t="s">
        <v>493</v>
      </c>
      <c r="B54" s="109" t="s">
        <v>240</v>
      </c>
      <c r="C54" s="128" t="s">
        <v>494</v>
      </c>
      <c r="D54" s="154"/>
      <c r="F54" s="72" t="s">
        <v>495</v>
      </c>
    </row>
    <row r="55" spans="1:6" x14ac:dyDescent="0.25">
      <c r="A55" s="108" t="s">
        <v>496</v>
      </c>
      <c r="B55" s="109" t="s">
        <v>240</v>
      </c>
      <c r="C55" s="128" t="s">
        <v>497</v>
      </c>
      <c r="D55" s="154"/>
      <c r="F55" s="72" t="s">
        <v>498</v>
      </c>
    </row>
    <row r="56" spans="1:6" x14ac:dyDescent="0.25">
      <c r="A56" s="108" t="s">
        <v>499</v>
      </c>
      <c r="B56" s="109" t="s">
        <v>240</v>
      </c>
      <c r="C56" s="128" t="s">
        <v>500</v>
      </c>
      <c r="D56" s="154"/>
      <c r="F56" s="72" t="s">
        <v>501</v>
      </c>
    </row>
    <row r="57" spans="1:6" ht="14.25" thickBot="1" x14ac:dyDescent="0.3">
      <c r="A57" s="155" t="s">
        <v>502</v>
      </c>
      <c r="B57" s="117" t="s">
        <v>239</v>
      </c>
      <c r="C57" s="123" t="s">
        <v>503</v>
      </c>
      <c r="D57" s="156"/>
      <c r="F57" s="72" t="s">
        <v>504</v>
      </c>
    </row>
    <row r="58" spans="1:6" x14ac:dyDescent="0.25">
      <c r="A58" s="157">
        <v>20</v>
      </c>
      <c r="B58" s="158" t="s">
        <v>240</v>
      </c>
      <c r="C58" s="159" t="s">
        <v>505</v>
      </c>
      <c r="D58" s="160">
        <f>SUM(D69+D66+D63)</f>
        <v>0</v>
      </c>
      <c r="F58" s="72" t="s">
        <v>506</v>
      </c>
    </row>
    <row r="59" spans="1:6" x14ac:dyDescent="0.25">
      <c r="A59" s="108">
        <v>21</v>
      </c>
      <c r="B59" s="109" t="s">
        <v>240</v>
      </c>
      <c r="C59" s="128" t="s">
        <v>507</v>
      </c>
      <c r="D59" s="161"/>
      <c r="F59" s="72" t="s">
        <v>508</v>
      </c>
    </row>
    <row r="60" spans="1:6" x14ac:dyDescent="0.25">
      <c r="A60" s="162">
        <v>22</v>
      </c>
      <c r="B60" s="163" t="s">
        <v>240</v>
      </c>
      <c r="C60" s="164" t="s">
        <v>509</v>
      </c>
      <c r="D60" s="165">
        <f>SUM(D64+D67+D70)</f>
        <v>0</v>
      </c>
      <c r="F60" s="72" t="s">
        <v>510</v>
      </c>
    </row>
    <row r="61" spans="1:6" x14ac:dyDescent="0.25">
      <c r="A61" s="108">
        <v>23</v>
      </c>
      <c r="B61" s="109" t="s">
        <v>240</v>
      </c>
      <c r="C61" s="128" t="s">
        <v>511</v>
      </c>
      <c r="D61" s="166">
        <f>D58-D60</f>
        <v>0</v>
      </c>
      <c r="F61" s="72" t="s">
        <v>512</v>
      </c>
    </row>
    <row r="62" spans="1:6" ht="14.25" thickBot="1" x14ac:dyDescent="0.3">
      <c r="A62" s="116">
        <v>24</v>
      </c>
      <c r="B62" s="117" t="s">
        <v>240</v>
      </c>
      <c r="C62" s="123" t="s">
        <v>513</v>
      </c>
      <c r="D62" s="167" t="e">
        <f>D60/D58</f>
        <v>#DIV/0!</v>
      </c>
      <c r="F62" s="72" t="s">
        <v>514</v>
      </c>
    </row>
    <row r="63" spans="1:6" ht="14.25" thickBot="1" x14ac:dyDescent="0.3">
      <c r="A63" s="1136" t="s">
        <v>515</v>
      </c>
      <c r="B63" s="168" t="s">
        <v>239</v>
      </c>
      <c r="C63" s="169" t="s">
        <v>516</v>
      </c>
      <c r="D63" s="170"/>
      <c r="F63" s="72" t="s">
        <v>517</v>
      </c>
    </row>
    <row r="64" spans="1:6" ht="14.25" thickBot="1" x14ac:dyDescent="0.3">
      <c r="A64" s="1137"/>
      <c r="B64" s="171"/>
      <c r="C64" s="132" t="s">
        <v>518</v>
      </c>
      <c r="D64" s="172"/>
      <c r="F64" s="72" t="s">
        <v>519</v>
      </c>
    </row>
    <row r="65" spans="1:6" ht="14.25" thickBot="1" x14ac:dyDescent="0.3">
      <c r="A65" s="1138"/>
      <c r="B65" s="173"/>
      <c r="C65" s="123" t="s">
        <v>520</v>
      </c>
      <c r="D65" s="174"/>
      <c r="F65" s="72" t="s">
        <v>521</v>
      </c>
    </row>
    <row r="66" spans="1:6" ht="14.25" thickBot="1" x14ac:dyDescent="0.3">
      <c r="A66" s="1136" t="s">
        <v>522</v>
      </c>
      <c r="B66" s="171" t="s">
        <v>239</v>
      </c>
      <c r="C66" s="175" t="s">
        <v>523</v>
      </c>
      <c r="D66" s="170"/>
      <c r="F66" s="72" t="s">
        <v>524</v>
      </c>
    </row>
    <row r="67" spans="1:6" ht="14.25" thickBot="1" x14ac:dyDescent="0.3">
      <c r="A67" s="1137"/>
      <c r="B67" s="171"/>
      <c r="C67" s="132" t="s">
        <v>525</v>
      </c>
      <c r="D67" s="172"/>
    </row>
    <row r="68" spans="1:6" ht="14.25" thickBot="1" x14ac:dyDescent="0.3">
      <c r="A68" s="1138"/>
      <c r="B68" s="171"/>
      <c r="C68" s="176" t="s">
        <v>526</v>
      </c>
      <c r="D68" s="174"/>
    </row>
    <row r="69" spans="1:6" ht="15" customHeight="1" thickBot="1" x14ac:dyDescent="0.3">
      <c r="A69" s="1136" t="s">
        <v>527</v>
      </c>
      <c r="B69" s="168" t="s">
        <v>239</v>
      </c>
      <c r="C69" s="169" t="s">
        <v>528</v>
      </c>
      <c r="D69" s="170"/>
    </row>
    <row r="70" spans="1:6" ht="14.25" thickBot="1" x14ac:dyDescent="0.3">
      <c r="A70" s="1137"/>
      <c r="B70" s="171"/>
      <c r="C70" s="132" t="s">
        <v>529</v>
      </c>
      <c r="D70" s="172"/>
    </row>
    <row r="71" spans="1:6" ht="15" customHeight="1" thickBot="1" x14ac:dyDescent="0.3">
      <c r="A71" s="1138"/>
      <c r="B71" s="173"/>
      <c r="C71" s="123" t="s">
        <v>530</v>
      </c>
      <c r="D71" s="177"/>
      <c r="F71"/>
    </row>
    <row r="72" spans="1:6" ht="26.25" customHeight="1" x14ac:dyDescent="0.25">
      <c r="A72" s="178">
        <v>24</v>
      </c>
      <c r="B72" s="179"/>
      <c r="C72" s="180" t="s">
        <v>531</v>
      </c>
      <c r="D72" s="181"/>
    </row>
    <row r="73" spans="1:6" ht="15" customHeight="1" x14ac:dyDescent="0.25">
      <c r="A73" s="149" t="s">
        <v>532</v>
      </c>
      <c r="B73" s="150" t="s">
        <v>240</v>
      </c>
      <c r="C73" s="151" t="s">
        <v>533</v>
      </c>
      <c r="D73" s="182" t="s">
        <v>70</v>
      </c>
    </row>
    <row r="74" spans="1:6" ht="15" customHeight="1" x14ac:dyDescent="0.25">
      <c r="A74" s="108" t="s">
        <v>534</v>
      </c>
      <c r="B74" s="109" t="s">
        <v>240</v>
      </c>
      <c r="C74" s="128" t="s">
        <v>535</v>
      </c>
      <c r="D74" s="183" t="s">
        <v>536</v>
      </c>
    </row>
    <row r="75" spans="1:6" ht="15" customHeight="1" x14ac:dyDescent="0.25">
      <c r="A75" s="108" t="s">
        <v>537</v>
      </c>
      <c r="B75" s="109" t="s">
        <v>240</v>
      </c>
      <c r="C75" s="128" t="s">
        <v>538</v>
      </c>
      <c r="D75" s="183" t="s">
        <v>539</v>
      </c>
    </row>
    <row r="76" spans="1:6" ht="15" customHeight="1" x14ac:dyDescent="0.25">
      <c r="A76" s="108" t="s">
        <v>540</v>
      </c>
      <c r="B76" s="109" t="s">
        <v>240</v>
      </c>
      <c r="C76" s="128" t="s">
        <v>541</v>
      </c>
      <c r="D76" s="183"/>
    </row>
    <row r="77" spans="1:6" ht="15" customHeight="1" x14ac:dyDescent="0.25">
      <c r="A77" s="108" t="s">
        <v>542</v>
      </c>
      <c r="B77" s="109" t="s">
        <v>240</v>
      </c>
      <c r="C77" s="128" t="s">
        <v>543</v>
      </c>
      <c r="D77" s="184" t="s">
        <v>544</v>
      </c>
    </row>
    <row r="78" spans="1:6" ht="15" customHeight="1" x14ac:dyDescent="0.25">
      <c r="A78" s="108" t="s">
        <v>545</v>
      </c>
      <c r="B78" s="109" t="s">
        <v>240</v>
      </c>
      <c r="C78" s="128" t="s">
        <v>546</v>
      </c>
      <c r="D78" s="183" t="s">
        <v>547</v>
      </c>
    </row>
    <row r="79" spans="1:6" ht="15" customHeight="1" thickBot="1" x14ac:dyDescent="0.3">
      <c r="A79" s="185">
        <v>25</v>
      </c>
      <c r="B79" s="186"/>
      <c r="C79" s="123" t="s">
        <v>548</v>
      </c>
      <c r="D79" s="187"/>
    </row>
    <row r="80" spans="1:6" ht="15" customHeight="1" x14ac:dyDescent="0.25">
      <c r="A80" s="1128">
        <v>26</v>
      </c>
      <c r="B80" s="1130" t="s">
        <v>239</v>
      </c>
      <c r="C80" s="1132" t="s">
        <v>549</v>
      </c>
      <c r="D80" s="1134"/>
    </row>
    <row r="81" spans="1:19" ht="15" customHeight="1" thickBot="1" x14ac:dyDescent="0.3">
      <c r="A81" s="1129"/>
      <c r="B81" s="1131"/>
      <c r="C81" s="1133"/>
      <c r="D81" s="1135"/>
    </row>
    <row r="82" spans="1:19" ht="15" customHeight="1" x14ac:dyDescent="0.25">
      <c r="A82" s="83"/>
      <c r="B82" s="83"/>
      <c r="C82" s="84"/>
      <c r="D82" s="83"/>
    </row>
    <row r="88" spans="1:19" x14ac:dyDescent="0.25">
      <c r="F88" s="86"/>
    </row>
    <row r="89" spans="1:19" x14ac:dyDescent="0.25">
      <c r="F89" s="83"/>
    </row>
    <row r="90" spans="1:19" s="86" customFormat="1" x14ac:dyDescent="0.25">
      <c r="A90" s="72"/>
      <c r="B90" s="72"/>
      <c r="C90" s="85"/>
      <c r="D90" s="72"/>
      <c r="F90" s="72"/>
    </row>
    <row r="91" spans="1:19" ht="25.5" customHeight="1" x14ac:dyDescent="0.25">
      <c r="E91" s="83"/>
      <c r="G91" s="83"/>
      <c r="Q91" s="83"/>
      <c r="R91" s="83"/>
      <c r="S91" s="83"/>
    </row>
  </sheetData>
  <sheetProtection algorithmName="SHA-512" hashValue="ibRNZ0JEetScI62/UT0jJm9l1eIzyAx9brRU3DOkxBObFRotkyu1eq6qIjYrcV+LoOeBVTC4b71moQFrpq9ABg==" saltValue="Qlqi0Q4dIfsvgscE9EOZvg==" spinCount="100000" sheet="1" objects="1" scenarios="1" selectLockedCells="1"/>
  <mergeCells count="18">
    <mergeCell ref="A1:D1"/>
    <mergeCell ref="A4:C4"/>
    <mergeCell ref="D34:D35"/>
    <mergeCell ref="D37:D38"/>
    <mergeCell ref="A63:A65"/>
    <mergeCell ref="D2:E2"/>
    <mergeCell ref="E25:H25"/>
    <mergeCell ref="E27:G27"/>
    <mergeCell ref="A29:A32"/>
    <mergeCell ref="B29:B32"/>
    <mergeCell ref="C29:C32"/>
    <mergeCell ref="D29:D32"/>
    <mergeCell ref="A80:A81"/>
    <mergeCell ref="B80:B81"/>
    <mergeCell ref="C80:C81"/>
    <mergeCell ref="D80:D81"/>
    <mergeCell ref="A66:A68"/>
    <mergeCell ref="A69:A71"/>
  </mergeCells>
  <hyperlinks>
    <hyperlink ref="D77" r:id="rId1" xr:uid="{260DC8CC-5319-4C74-8D14-27492BBF30C1}"/>
    <hyperlink ref="F26" r:id="rId2" xr:uid="{E8034BC4-189A-4A21-AF03-42B2BF1858C9}"/>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9808C-6546-4830-8416-51118724A476}">
  <sheetPr>
    <tabColor theme="7"/>
  </sheetPr>
  <dimension ref="A1:Y38"/>
  <sheetViews>
    <sheetView showGridLines="0" showRowColHeaders="0" zoomScale="85" zoomScaleNormal="85" workbookViewId="0">
      <selection activeCell="R28" sqref="R28:S28"/>
    </sheetView>
  </sheetViews>
  <sheetFormatPr defaultColWidth="8.88671875" defaultRowHeight="16.5" x14ac:dyDescent="0.3"/>
  <cols>
    <col min="1" max="1" width="5.77734375" style="69" customWidth="1"/>
    <col min="2" max="2" width="3.109375" style="69" customWidth="1"/>
    <col min="3" max="17" width="6" style="69" customWidth="1"/>
    <col min="18" max="19" width="5.5546875" style="69" customWidth="1"/>
    <col min="20" max="25" width="5.77734375" style="69" customWidth="1"/>
    <col min="26" max="16384" width="8.88671875" style="69"/>
  </cols>
  <sheetData>
    <row r="1" spans="1:25" x14ac:dyDescent="0.3">
      <c r="A1" s="69" t="s">
        <v>763</v>
      </c>
    </row>
    <row r="2" spans="1:25" ht="16.5" customHeight="1" thickBot="1" x14ac:dyDescent="0.35">
      <c r="A2" s="1155" t="s">
        <v>252</v>
      </c>
      <c r="B2" s="1155"/>
      <c r="C2" s="1155"/>
      <c r="D2" s="1155"/>
      <c r="E2" s="1155"/>
      <c r="F2" s="1155"/>
      <c r="G2" s="1155"/>
      <c r="H2" s="1155"/>
      <c r="I2" s="1155"/>
      <c r="J2" s="1155"/>
      <c r="K2" s="1155"/>
      <c r="L2" s="1155"/>
      <c r="M2" s="1155"/>
      <c r="N2" s="1155"/>
      <c r="O2" s="1155"/>
      <c r="P2" s="1155"/>
      <c r="Q2" s="1155"/>
      <c r="R2" s="1155" t="s">
        <v>253</v>
      </c>
      <c r="S2" s="1155"/>
    </row>
    <row r="3" spans="1:25" ht="16.5" customHeight="1" thickBot="1" x14ac:dyDescent="0.35">
      <c r="A3" s="92"/>
      <c r="B3" s="1059" t="s">
        <v>603</v>
      </c>
      <c r="C3" s="1059"/>
      <c r="D3" s="1059"/>
      <c r="E3" s="1059"/>
      <c r="F3" s="1059"/>
      <c r="G3" s="1059"/>
      <c r="H3" s="1059"/>
      <c r="I3" s="1059"/>
      <c r="J3" s="1059"/>
      <c r="K3" s="1059"/>
      <c r="L3" s="1059"/>
      <c r="M3" s="1059"/>
      <c r="N3" s="1059"/>
      <c r="O3" s="1059"/>
      <c r="P3" s="1059"/>
      <c r="Q3" s="1059"/>
      <c r="R3" s="1156"/>
      <c r="S3" s="1157"/>
    </row>
    <row r="4" spans="1:25" s="96" customFormat="1" ht="16.5" customHeight="1" x14ac:dyDescent="0.3">
      <c r="A4" s="955" t="s">
        <v>254</v>
      </c>
      <c r="B4" s="955"/>
      <c r="C4" s="955"/>
      <c r="D4" s="955"/>
      <c r="E4" s="955"/>
      <c r="F4" s="955"/>
      <c r="G4" s="955"/>
      <c r="H4" s="955"/>
      <c r="I4" s="955"/>
      <c r="J4" s="955"/>
      <c r="K4" s="955"/>
      <c r="L4" s="955"/>
      <c r="M4" s="955"/>
      <c r="N4" s="955"/>
      <c r="O4" s="955"/>
      <c r="P4" s="955"/>
      <c r="Q4" s="955"/>
      <c r="R4" s="1158" t="s">
        <v>255</v>
      </c>
      <c r="S4" s="1158"/>
      <c r="T4" s="93"/>
      <c r="U4" s="93"/>
      <c r="V4" s="93"/>
      <c r="W4" s="93"/>
      <c r="X4" s="93"/>
      <c r="Y4" s="93"/>
    </row>
    <row r="5" spans="1:25" s="96" customFormat="1" ht="16.5" customHeight="1" thickBot="1" x14ac:dyDescent="0.35">
      <c r="A5" s="1160" t="s">
        <v>256</v>
      </c>
      <c r="B5" s="1160"/>
      <c r="C5" s="1160"/>
      <c r="D5" s="1160"/>
      <c r="E5" s="1160"/>
      <c r="F5" s="1160"/>
      <c r="G5" s="1160"/>
      <c r="H5" s="1160"/>
      <c r="I5" s="1160"/>
      <c r="J5" s="1160"/>
      <c r="K5" s="1160"/>
      <c r="L5" s="1160"/>
      <c r="M5" s="1160"/>
      <c r="N5" s="1160"/>
      <c r="O5" s="1160"/>
      <c r="P5" s="1160"/>
      <c r="Q5" s="1160"/>
      <c r="R5" s="1159"/>
      <c r="S5" s="1159"/>
      <c r="T5" s="93"/>
      <c r="U5" s="93"/>
      <c r="V5" s="93"/>
      <c r="W5" s="93"/>
      <c r="X5" s="93"/>
      <c r="Y5" s="93"/>
    </row>
    <row r="6" spans="1:25" s="97" customFormat="1" ht="31.5" customHeight="1" thickBot="1" x14ac:dyDescent="0.35">
      <c r="A6" s="91">
        <v>1</v>
      </c>
      <c r="B6" s="375" t="s">
        <v>820</v>
      </c>
      <c r="C6" s="375"/>
      <c r="D6" s="375"/>
      <c r="E6" s="375"/>
      <c r="F6" s="375"/>
      <c r="G6" s="375"/>
      <c r="H6" s="375"/>
      <c r="I6" s="375"/>
      <c r="J6" s="375"/>
      <c r="K6" s="375"/>
      <c r="L6" s="375"/>
      <c r="M6" s="375"/>
      <c r="N6" s="375"/>
      <c r="O6" s="375"/>
      <c r="P6" s="375"/>
      <c r="Q6" s="375"/>
      <c r="R6" s="1161"/>
      <c r="S6" s="1162"/>
      <c r="T6" s="91"/>
      <c r="U6" s="91"/>
      <c r="V6" s="91"/>
      <c r="W6" s="91"/>
      <c r="X6" s="91"/>
      <c r="Y6" s="91"/>
    </row>
    <row r="7" spans="1:25" ht="17.25" thickBot="1" x14ac:dyDescent="0.35">
      <c r="A7" s="1">
        <v>2</v>
      </c>
      <c r="B7" s="1163" t="s">
        <v>257</v>
      </c>
      <c r="C7" s="1163"/>
      <c r="D7" s="1163"/>
      <c r="E7" s="1163"/>
      <c r="F7" s="1163"/>
      <c r="G7" s="1163"/>
      <c r="H7" s="1163"/>
      <c r="I7" s="1163"/>
      <c r="J7" s="1163"/>
      <c r="K7" s="1163"/>
      <c r="L7" s="1163"/>
      <c r="M7" s="1163"/>
      <c r="N7" s="1163"/>
      <c r="O7" s="1163"/>
      <c r="P7" s="1163"/>
      <c r="Q7" s="1163"/>
      <c r="R7" s="969"/>
      <c r="S7" s="970"/>
      <c r="T7" s="1"/>
      <c r="U7" s="1"/>
      <c r="V7" s="1"/>
      <c r="W7" s="1"/>
      <c r="X7" s="1"/>
      <c r="Y7" s="1"/>
    </row>
    <row r="8" spans="1:25" ht="17.25" thickBot="1" x14ac:dyDescent="0.35">
      <c r="A8" s="1">
        <v>3</v>
      </c>
      <c r="B8" s="1163" t="s">
        <v>821</v>
      </c>
      <c r="C8" s="1163"/>
      <c r="D8" s="1163"/>
      <c r="E8" s="1163"/>
      <c r="F8" s="1163"/>
      <c r="G8" s="1163"/>
      <c r="H8" s="1163"/>
      <c r="I8" s="1163"/>
      <c r="J8" s="1163"/>
      <c r="K8" s="1163"/>
      <c r="L8" s="1163"/>
      <c r="M8" s="1163"/>
      <c r="N8" s="1163"/>
      <c r="O8" s="1163"/>
      <c r="P8" s="1163"/>
      <c r="Q8" s="1163"/>
      <c r="R8" s="969"/>
      <c r="S8" s="970"/>
      <c r="T8" s="1"/>
      <c r="U8" s="1"/>
      <c r="V8" s="1"/>
      <c r="W8" s="1"/>
      <c r="X8" s="1"/>
      <c r="Y8" s="1"/>
    </row>
    <row r="9" spans="1:25" ht="17.25" thickBot="1" x14ac:dyDescent="0.35">
      <c r="A9" s="1">
        <v>4</v>
      </c>
      <c r="B9" s="1163" t="s">
        <v>258</v>
      </c>
      <c r="C9" s="1163"/>
      <c r="D9" s="1163"/>
      <c r="E9" s="1163"/>
      <c r="F9" s="1163"/>
      <c r="G9" s="1163"/>
      <c r="H9" s="1163"/>
      <c r="I9" s="1163"/>
      <c r="J9" s="1163"/>
      <c r="K9" s="1163"/>
      <c r="L9" s="1163"/>
      <c r="M9" s="1163"/>
      <c r="N9" s="1163"/>
      <c r="O9" s="1163"/>
      <c r="P9" s="1163"/>
      <c r="Q9" s="1163"/>
      <c r="R9" s="969"/>
      <c r="S9" s="970"/>
      <c r="T9" s="1"/>
      <c r="U9" s="1"/>
      <c r="V9" s="1"/>
      <c r="W9" s="1"/>
      <c r="X9" s="1"/>
      <c r="Y9" s="1"/>
    </row>
    <row r="10" spans="1:25" ht="17.25" thickBot="1" x14ac:dyDescent="0.35">
      <c r="A10" s="1">
        <v>5</v>
      </c>
      <c r="B10" s="1163" t="s">
        <v>604</v>
      </c>
      <c r="C10" s="1163"/>
      <c r="D10" s="1163"/>
      <c r="E10" s="1163"/>
      <c r="F10" s="1163"/>
      <c r="G10" s="1163"/>
      <c r="H10" s="1163"/>
      <c r="I10" s="1163"/>
      <c r="J10" s="1163"/>
      <c r="K10" s="1163"/>
      <c r="L10" s="1163"/>
      <c r="M10" s="1163"/>
      <c r="N10" s="1163"/>
      <c r="O10" s="1163"/>
      <c r="P10" s="1163"/>
      <c r="Q10" s="1163"/>
      <c r="R10" s="969"/>
      <c r="S10" s="970"/>
      <c r="T10" s="1"/>
      <c r="U10" s="1"/>
      <c r="V10" s="1"/>
      <c r="W10" s="1"/>
      <c r="X10" s="1"/>
      <c r="Y10" s="1"/>
    </row>
    <row r="11" spans="1:25" ht="17.25" thickBot="1" x14ac:dyDescent="0.35">
      <c r="A11" s="1">
        <v>6</v>
      </c>
      <c r="B11" s="1163" t="s">
        <v>605</v>
      </c>
      <c r="C11" s="1163"/>
      <c r="D11" s="1163"/>
      <c r="E11" s="1163"/>
      <c r="F11" s="1163"/>
      <c r="G11" s="1163"/>
      <c r="H11" s="1163"/>
      <c r="I11" s="1163"/>
      <c r="J11" s="1163"/>
      <c r="K11" s="1163"/>
      <c r="L11" s="1163"/>
      <c r="M11" s="1163"/>
      <c r="N11" s="1163"/>
      <c r="O11" s="1163"/>
      <c r="P11" s="1163"/>
      <c r="Q11" s="1163"/>
      <c r="R11" s="969"/>
      <c r="S11" s="970"/>
      <c r="T11" s="1"/>
      <c r="U11" s="1"/>
      <c r="V11" s="1"/>
      <c r="W11" s="1"/>
      <c r="X11" s="1"/>
      <c r="Y11" s="1"/>
    </row>
    <row r="12" spans="1:25" ht="17.25" thickBot="1" x14ac:dyDescent="0.35">
      <c r="A12" s="1">
        <v>7</v>
      </c>
      <c r="B12" s="1163" t="s">
        <v>259</v>
      </c>
      <c r="C12" s="1163"/>
      <c r="D12" s="1163"/>
      <c r="E12" s="1163"/>
      <c r="F12" s="1163"/>
      <c r="G12" s="1163"/>
      <c r="H12" s="1163"/>
      <c r="I12" s="1163"/>
      <c r="J12" s="1163"/>
      <c r="K12" s="1163"/>
      <c r="L12" s="1163"/>
      <c r="M12" s="1163"/>
      <c r="N12" s="1163"/>
      <c r="O12" s="1163"/>
      <c r="P12" s="1163"/>
      <c r="Q12" s="1163"/>
      <c r="R12" s="969"/>
      <c r="S12" s="970"/>
      <c r="T12" s="1"/>
      <c r="U12" s="1"/>
      <c r="V12" s="1"/>
      <c r="W12" s="1"/>
      <c r="X12" s="1"/>
      <c r="Y12" s="1"/>
    </row>
    <row r="13" spans="1:25" ht="17.25" thickBot="1" x14ac:dyDescent="0.35">
      <c r="A13" s="1">
        <v>8</v>
      </c>
      <c r="B13" s="1163" t="s">
        <v>822</v>
      </c>
      <c r="C13" s="1163"/>
      <c r="D13" s="1163"/>
      <c r="E13" s="1163"/>
      <c r="F13" s="1163"/>
      <c r="G13" s="1163"/>
      <c r="H13" s="1163"/>
      <c r="I13" s="1163"/>
      <c r="J13" s="1163"/>
      <c r="K13" s="1163"/>
      <c r="L13" s="1163"/>
      <c r="M13" s="1163"/>
      <c r="N13" s="1163"/>
      <c r="O13" s="1163"/>
      <c r="P13" s="1163"/>
      <c r="Q13" s="1163"/>
      <c r="R13" s="969"/>
      <c r="S13" s="970"/>
      <c r="T13" s="1"/>
      <c r="U13" s="1"/>
      <c r="V13" s="1"/>
      <c r="W13" s="1"/>
      <c r="X13" s="1"/>
      <c r="Y13" s="1"/>
    </row>
    <row r="14" spans="1:25" ht="17.25" thickBot="1" x14ac:dyDescent="0.35">
      <c r="A14" s="1">
        <v>9</v>
      </c>
      <c r="B14" s="1163" t="s">
        <v>260</v>
      </c>
      <c r="C14" s="1163"/>
      <c r="D14" s="1163"/>
      <c r="E14" s="1163"/>
      <c r="F14" s="1163"/>
      <c r="G14" s="1163"/>
      <c r="H14" s="1163"/>
      <c r="I14" s="1163"/>
      <c r="J14" s="1163"/>
      <c r="K14" s="1163"/>
      <c r="L14" s="1163"/>
      <c r="M14" s="1163"/>
      <c r="N14" s="1163"/>
      <c r="O14" s="1163"/>
      <c r="P14" s="1163"/>
      <c r="Q14" s="1163"/>
      <c r="R14" s="969"/>
      <c r="S14" s="970"/>
      <c r="T14" s="1"/>
      <c r="U14" s="1"/>
      <c r="V14" s="1"/>
      <c r="W14" s="1"/>
      <c r="X14" s="1"/>
      <c r="Y14" s="1"/>
    </row>
    <row r="15" spans="1:25" ht="17.25" thickBot="1" x14ac:dyDescent="0.35">
      <c r="A15" s="1">
        <v>10</v>
      </c>
      <c r="B15" s="1163" t="s">
        <v>261</v>
      </c>
      <c r="C15" s="1163"/>
      <c r="D15" s="1163"/>
      <c r="E15" s="1163"/>
      <c r="F15" s="1163"/>
      <c r="G15" s="1163"/>
      <c r="H15" s="1163"/>
      <c r="I15" s="1163"/>
      <c r="J15" s="1163"/>
      <c r="K15" s="1163"/>
      <c r="L15" s="1163"/>
      <c r="M15" s="1163"/>
      <c r="N15" s="1163"/>
      <c r="O15" s="1163"/>
      <c r="P15" s="1163"/>
      <c r="Q15" s="1163"/>
      <c r="R15" s="1164"/>
      <c r="S15" s="1165"/>
      <c r="T15" s="1"/>
      <c r="U15" s="1"/>
      <c r="V15" s="1"/>
      <c r="W15" s="1"/>
      <c r="X15" s="1"/>
      <c r="Y15" s="1"/>
    </row>
    <row r="16" spans="1:25" ht="17.25" thickBot="1" x14ac:dyDescent="0.35">
      <c r="A16" s="1"/>
      <c r="B16" s="1" t="s">
        <v>262</v>
      </c>
      <c r="C16" s="1163" t="s">
        <v>263</v>
      </c>
      <c r="D16" s="1163"/>
      <c r="E16" s="1163"/>
      <c r="F16" s="1163"/>
      <c r="G16" s="1163"/>
      <c r="H16" s="1163"/>
      <c r="I16" s="1163"/>
      <c r="J16" s="1163"/>
      <c r="K16" s="1163"/>
      <c r="L16" s="1163"/>
      <c r="M16" s="1163"/>
      <c r="N16" s="1163"/>
      <c r="O16" s="1163"/>
      <c r="P16" s="1163"/>
      <c r="Q16" s="1163"/>
      <c r="R16" s="969"/>
      <c r="S16" s="970"/>
      <c r="T16" s="1"/>
      <c r="U16" s="1"/>
      <c r="V16" s="1"/>
      <c r="W16" s="1"/>
      <c r="X16" s="1"/>
      <c r="Y16" s="1"/>
    </row>
    <row r="17" spans="1:25" ht="17.25" thickBot="1" x14ac:dyDescent="0.35">
      <c r="A17" s="1"/>
      <c r="B17" s="1" t="s">
        <v>264</v>
      </c>
      <c r="C17" s="1163" t="s">
        <v>265</v>
      </c>
      <c r="D17" s="1163"/>
      <c r="E17" s="1163"/>
      <c r="F17" s="1163"/>
      <c r="G17" s="1163"/>
      <c r="H17" s="1163"/>
      <c r="I17" s="1163"/>
      <c r="J17" s="1163"/>
      <c r="K17" s="1163"/>
      <c r="L17" s="1163"/>
      <c r="M17" s="1163"/>
      <c r="N17" s="1163"/>
      <c r="O17" s="1163"/>
      <c r="P17" s="1163"/>
      <c r="Q17" s="1163"/>
      <c r="R17" s="969"/>
      <c r="S17" s="970"/>
      <c r="T17" s="1"/>
      <c r="U17" s="1"/>
      <c r="V17" s="1"/>
      <c r="W17" s="1"/>
      <c r="X17" s="1"/>
      <c r="Y17" s="1"/>
    </row>
    <row r="18" spans="1:25" ht="17.25" thickBot="1" x14ac:dyDescent="0.35">
      <c r="A18" s="1"/>
      <c r="B18" s="1" t="s">
        <v>266</v>
      </c>
      <c r="C18" s="1163" t="s">
        <v>267</v>
      </c>
      <c r="D18" s="1163"/>
      <c r="E18" s="1163"/>
      <c r="F18" s="1163"/>
      <c r="G18" s="1163"/>
      <c r="H18" s="1163"/>
      <c r="I18" s="1163"/>
      <c r="J18" s="1163"/>
      <c r="K18" s="1163"/>
      <c r="L18" s="1163"/>
      <c r="M18" s="1163"/>
      <c r="N18" s="1163"/>
      <c r="O18" s="1163"/>
      <c r="P18" s="1163"/>
      <c r="Q18" s="1163"/>
      <c r="R18" s="969"/>
      <c r="S18" s="970"/>
      <c r="T18" s="1"/>
      <c r="U18" s="1"/>
      <c r="V18" s="1"/>
      <c r="W18" s="1"/>
      <c r="X18" s="1"/>
      <c r="Y18" s="1"/>
    </row>
    <row r="19" spans="1:25" ht="17.25" thickBot="1" x14ac:dyDescent="0.35">
      <c r="A19" s="1"/>
      <c r="B19" s="1" t="s">
        <v>268</v>
      </c>
      <c r="C19" s="1163" t="s">
        <v>269</v>
      </c>
      <c r="D19" s="1163"/>
      <c r="E19" s="1163"/>
      <c r="F19" s="1163"/>
      <c r="G19" s="1163"/>
      <c r="H19" s="1163"/>
      <c r="I19" s="1163"/>
      <c r="J19" s="1163"/>
      <c r="K19" s="1163"/>
      <c r="L19" s="1163"/>
      <c r="M19" s="1163"/>
      <c r="N19" s="1163"/>
      <c r="O19" s="1163"/>
      <c r="P19" s="1163"/>
      <c r="Q19" s="1163"/>
      <c r="R19" s="969"/>
      <c r="S19" s="970"/>
      <c r="T19" s="1"/>
      <c r="U19" s="1"/>
      <c r="V19" s="1"/>
      <c r="W19" s="1"/>
      <c r="X19" s="1"/>
      <c r="Y19" s="1"/>
    </row>
    <row r="20" spans="1:25" ht="17.25" thickBot="1" x14ac:dyDescent="0.35">
      <c r="A20" s="1"/>
      <c r="B20" s="1" t="s">
        <v>270</v>
      </c>
      <c r="C20" s="1163" t="s">
        <v>271</v>
      </c>
      <c r="D20" s="1163"/>
      <c r="E20" s="1163"/>
      <c r="F20" s="1163"/>
      <c r="G20" s="1163"/>
      <c r="H20" s="1163"/>
      <c r="I20" s="1163"/>
      <c r="J20" s="1163"/>
      <c r="K20" s="1163"/>
      <c r="L20" s="1163"/>
      <c r="M20" s="1163"/>
      <c r="N20" s="1163"/>
      <c r="O20" s="1163"/>
      <c r="P20" s="1163"/>
      <c r="Q20" s="1163"/>
      <c r="R20" s="969"/>
      <c r="S20" s="970"/>
      <c r="T20" s="1"/>
      <c r="U20" s="1"/>
      <c r="V20" s="1"/>
      <c r="W20" s="1"/>
      <c r="X20" s="1"/>
      <c r="Y20" s="1"/>
    </row>
    <row r="21" spans="1:25" ht="17.25" thickBot="1" x14ac:dyDescent="0.35">
      <c r="A21" s="1"/>
      <c r="B21" s="1" t="s">
        <v>272</v>
      </c>
      <c r="C21" s="1163" t="s">
        <v>606</v>
      </c>
      <c r="D21" s="1163"/>
      <c r="E21" s="1163"/>
      <c r="F21" s="1163"/>
      <c r="G21" s="1163"/>
      <c r="H21" s="1163"/>
      <c r="I21" s="1163"/>
      <c r="J21" s="1163"/>
      <c r="K21" s="1163"/>
      <c r="L21" s="1163"/>
      <c r="M21" s="1163"/>
      <c r="N21" s="1163"/>
      <c r="O21" s="1163"/>
      <c r="P21" s="1163"/>
      <c r="Q21" s="1163"/>
      <c r="R21" s="969"/>
      <c r="S21" s="970"/>
      <c r="T21" s="1"/>
      <c r="U21" s="1"/>
      <c r="V21" s="1"/>
      <c r="W21" s="1"/>
      <c r="X21" s="1"/>
      <c r="Y21" s="1"/>
    </row>
    <row r="22" spans="1:25" ht="34.5" customHeight="1" thickBot="1" x14ac:dyDescent="0.35">
      <c r="A22" s="1">
        <v>11</v>
      </c>
      <c r="B22" s="1168" t="s">
        <v>823</v>
      </c>
      <c r="C22" s="1168"/>
      <c r="D22" s="1168"/>
      <c r="E22" s="1168"/>
      <c r="F22" s="1168"/>
      <c r="G22" s="1168"/>
      <c r="H22" s="1168"/>
      <c r="I22" s="1168"/>
      <c r="J22" s="1168"/>
      <c r="K22" s="1168"/>
      <c r="L22" s="1168"/>
      <c r="M22" s="1168"/>
      <c r="N22" s="1168"/>
      <c r="O22" s="1168"/>
      <c r="P22" s="1168"/>
      <c r="Q22" s="1168"/>
      <c r="R22" s="969"/>
      <c r="S22" s="970"/>
      <c r="T22" s="1"/>
      <c r="U22" s="1"/>
      <c r="V22" s="1"/>
      <c r="W22" s="1"/>
      <c r="X22" s="1"/>
      <c r="Y22" s="1"/>
    </row>
    <row r="23" spans="1:25" ht="17.25" thickBot="1" x14ac:dyDescent="0.35">
      <c r="A23" s="1">
        <v>12</v>
      </c>
      <c r="B23" s="438" t="s">
        <v>561</v>
      </c>
      <c r="C23" s="438"/>
      <c r="D23" s="438"/>
      <c r="E23" s="438"/>
      <c r="F23" s="438"/>
      <c r="G23" s="438"/>
      <c r="H23" s="438"/>
      <c r="I23" s="438"/>
      <c r="J23" s="438"/>
      <c r="K23" s="438"/>
      <c r="L23" s="438"/>
      <c r="M23" s="438"/>
      <c r="N23" s="438"/>
      <c r="O23" s="438"/>
      <c r="P23" s="438"/>
      <c r="Q23" s="1169"/>
      <c r="R23" s="1164"/>
      <c r="S23" s="1165"/>
      <c r="T23" s="1"/>
      <c r="U23" s="1"/>
      <c r="V23" s="1"/>
      <c r="W23" s="1"/>
      <c r="X23" s="1"/>
      <c r="Y23" s="1"/>
    </row>
    <row r="24" spans="1:25" ht="17.25" thickBot="1" x14ac:dyDescent="0.35">
      <c r="A24" s="1"/>
      <c r="B24" s="87" t="s">
        <v>262</v>
      </c>
      <c r="C24" s="401" t="s">
        <v>274</v>
      </c>
      <c r="D24" s="401"/>
      <c r="E24" s="401"/>
      <c r="F24" s="401"/>
      <c r="G24" s="401"/>
      <c r="H24" s="401"/>
      <c r="I24" s="401"/>
      <c r="J24" s="401"/>
      <c r="K24" s="401"/>
      <c r="L24" s="401"/>
      <c r="M24" s="401"/>
      <c r="N24" s="401"/>
      <c r="O24" s="401"/>
      <c r="P24" s="401"/>
      <c r="Q24" s="401"/>
      <c r="R24" s="969"/>
      <c r="S24" s="970"/>
      <c r="T24" s="1"/>
      <c r="U24" s="1"/>
      <c r="V24" s="1"/>
      <c r="W24" s="1"/>
      <c r="X24" s="1"/>
      <c r="Y24" s="1"/>
    </row>
    <row r="25" spans="1:25" ht="17.25" thickBot="1" x14ac:dyDescent="0.35">
      <c r="A25" s="1"/>
      <c r="B25" s="87" t="s">
        <v>264</v>
      </c>
      <c r="C25" s="401" t="s">
        <v>275</v>
      </c>
      <c r="D25" s="401"/>
      <c r="E25" s="401"/>
      <c r="F25" s="401"/>
      <c r="G25" s="401"/>
      <c r="H25" s="401"/>
      <c r="I25" s="401"/>
      <c r="J25" s="401"/>
      <c r="K25" s="401"/>
      <c r="L25" s="401"/>
      <c r="M25" s="401"/>
      <c r="N25" s="401"/>
      <c r="O25" s="401"/>
      <c r="P25" s="401"/>
      <c r="Q25" s="401"/>
      <c r="R25" s="969"/>
      <c r="S25" s="970"/>
      <c r="T25" s="1"/>
      <c r="U25" s="1"/>
      <c r="V25" s="1"/>
      <c r="W25" s="1"/>
      <c r="X25" s="1"/>
      <c r="Y25" s="1"/>
    </row>
    <row r="26" spans="1:25" ht="17.25" thickBot="1" x14ac:dyDescent="0.35">
      <c r="A26" s="1"/>
      <c r="B26" s="87" t="s">
        <v>266</v>
      </c>
      <c r="C26" s="438" t="s">
        <v>562</v>
      </c>
      <c r="D26" s="438"/>
      <c r="E26" s="438"/>
      <c r="F26" s="438"/>
      <c r="G26" s="438"/>
      <c r="H26" s="438"/>
      <c r="I26" s="438"/>
      <c r="J26" s="438"/>
      <c r="K26" s="438"/>
      <c r="L26" s="438"/>
      <c r="M26" s="438"/>
      <c r="N26" s="438"/>
      <c r="O26" s="438"/>
      <c r="P26" s="438"/>
      <c r="Q26" s="438"/>
      <c r="R26" s="969"/>
      <c r="S26" s="970"/>
      <c r="T26" s="1"/>
    </row>
    <row r="27" spans="1:25" ht="17.25" thickBot="1" x14ac:dyDescent="0.35">
      <c r="A27" s="1"/>
      <c r="B27" s="87" t="s">
        <v>268</v>
      </c>
      <c r="C27" s="401" t="s">
        <v>276</v>
      </c>
      <c r="D27" s="401"/>
      <c r="E27" s="401"/>
      <c r="F27" s="401"/>
      <c r="G27" s="401"/>
      <c r="H27" s="401"/>
      <c r="I27" s="401"/>
      <c r="J27" s="401"/>
      <c r="K27" s="401"/>
      <c r="L27" s="401"/>
      <c r="M27" s="401"/>
      <c r="N27" s="401"/>
      <c r="O27" s="401"/>
      <c r="P27" s="401"/>
      <c r="Q27" s="401"/>
      <c r="R27" s="969"/>
      <c r="S27" s="970"/>
      <c r="T27" s="1"/>
      <c r="U27" s="1"/>
      <c r="V27" s="1"/>
      <c r="W27" s="1"/>
      <c r="X27" s="1"/>
      <c r="Y27" s="1"/>
    </row>
    <row r="28" spans="1:25" ht="17.25" thickBot="1" x14ac:dyDescent="0.35">
      <c r="A28" s="1">
        <v>13</v>
      </c>
      <c r="B28" s="401" t="s">
        <v>824</v>
      </c>
      <c r="C28" s="401"/>
      <c r="D28" s="401"/>
      <c r="E28" s="401"/>
      <c r="F28" s="401"/>
      <c r="G28" s="401"/>
      <c r="H28" s="401"/>
      <c r="I28" s="401"/>
      <c r="J28" s="401"/>
      <c r="K28" s="401"/>
      <c r="L28" s="401"/>
      <c r="M28" s="401"/>
      <c r="N28" s="401"/>
      <c r="O28" s="401"/>
      <c r="P28" s="401"/>
      <c r="Q28" s="1167"/>
      <c r="R28" s="969"/>
      <c r="S28" s="970"/>
      <c r="T28" s="1"/>
      <c r="U28" s="1"/>
      <c r="V28" s="1"/>
      <c r="W28" s="1"/>
      <c r="X28" s="1"/>
      <c r="Y28" s="1"/>
    </row>
    <row r="29" spans="1:25" ht="17.25" thickBot="1" x14ac:dyDescent="0.35">
      <c r="A29" s="1">
        <v>14</v>
      </c>
      <c r="B29" s="401" t="s">
        <v>277</v>
      </c>
      <c r="C29" s="401"/>
      <c r="D29" s="401"/>
      <c r="E29" s="401"/>
      <c r="F29" s="401"/>
      <c r="G29" s="401"/>
      <c r="H29" s="401"/>
      <c r="I29" s="401"/>
      <c r="J29" s="401"/>
      <c r="K29" s="401"/>
      <c r="L29" s="401"/>
      <c r="M29" s="401"/>
      <c r="N29" s="401"/>
      <c r="O29" s="401"/>
      <c r="P29" s="401"/>
      <c r="Q29" s="401"/>
      <c r="R29" s="969"/>
      <c r="S29" s="970"/>
      <c r="T29" s="1"/>
      <c r="U29" s="1"/>
      <c r="V29" s="1"/>
      <c r="W29" s="1"/>
      <c r="X29" s="1"/>
      <c r="Y29" s="1"/>
    </row>
    <row r="30" spans="1:25" ht="17.25" thickBot="1" x14ac:dyDescent="0.35">
      <c r="A30" s="1">
        <v>15</v>
      </c>
      <c r="B30" s="1163" t="s">
        <v>273</v>
      </c>
      <c r="C30" s="1163"/>
      <c r="D30" s="1163"/>
      <c r="E30" s="1163"/>
      <c r="F30" s="1163"/>
      <c r="G30" s="1163"/>
      <c r="H30" s="1163"/>
      <c r="I30" s="1163"/>
      <c r="J30" s="1163"/>
      <c r="K30" s="1163"/>
      <c r="L30" s="1163"/>
      <c r="M30" s="1163"/>
      <c r="N30" s="1163"/>
      <c r="O30" s="1163"/>
      <c r="P30" s="1163"/>
      <c r="Q30" s="1163"/>
      <c r="R30" s="969"/>
      <c r="S30" s="970"/>
      <c r="T30" s="1"/>
      <c r="U30" s="1"/>
      <c r="V30" s="1"/>
      <c r="W30" s="1"/>
      <c r="X30" s="1"/>
      <c r="Y30" s="1"/>
    </row>
    <row r="31" spans="1:25" ht="17.25" thickBot="1" x14ac:dyDescent="0.35">
      <c r="A31" s="1">
        <v>16</v>
      </c>
      <c r="B31" s="401" t="s">
        <v>825</v>
      </c>
      <c r="C31" s="401"/>
      <c r="D31" s="401"/>
      <c r="E31" s="401"/>
      <c r="F31" s="401"/>
      <c r="G31" s="401"/>
      <c r="H31" s="401"/>
      <c r="I31" s="401"/>
      <c r="J31" s="401"/>
      <c r="K31" s="401"/>
      <c r="L31" s="401"/>
      <c r="M31" s="401"/>
      <c r="N31" s="401"/>
      <c r="O31" s="401"/>
      <c r="P31" s="401"/>
      <c r="Q31" s="401"/>
      <c r="R31" s="969"/>
      <c r="S31" s="970"/>
      <c r="T31" s="1"/>
      <c r="U31" s="1"/>
      <c r="V31" s="1"/>
      <c r="W31" s="1"/>
      <c r="X31" s="1"/>
      <c r="Y31" s="1"/>
    </row>
    <row r="32" spans="1:25" ht="24.75" customHeight="1" x14ac:dyDescent="0.3">
      <c r="A32" s="1166" t="s">
        <v>682</v>
      </c>
      <c r="B32" s="1166"/>
      <c r="C32" s="1166"/>
      <c r="D32" s="1166"/>
      <c r="E32" s="1166"/>
      <c r="F32" s="1166"/>
      <c r="G32" s="1166"/>
      <c r="H32" s="1166"/>
      <c r="I32" s="1166"/>
      <c r="J32" s="1166"/>
      <c r="K32" s="1166"/>
      <c r="L32" s="1166"/>
      <c r="M32" s="1166"/>
      <c r="N32" s="1166"/>
      <c r="O32" s="1166"/>
      <c r="P32" s="1166"/>
      <c r="Q32" s="1166"/>
      <c r="R32" s="1166"/>
      <c r="S32" s="1166"/>
      <c r="T32" s="1"/>
      <c r="U32" s="1"/>
      <c r="V32" s="1"/>
      <c r="W32" s="1"/>
      <c r="X32" s="1"/>
      <c r="Y32" s="1"/>
    </row>
    <row r="33" spans="1:25" ht="15" customHeight="1" x14ac:dyDescent="0.3">
      <c r="A33" s="1166"/>
      <c r="B33" s="1166"/>
      <c r="C33" s="1166"/>
      <c r="D33" s="1166"/>
      <c r="E33" s="1166"/>
      <c r="F33" s="1166"/>
      <c r="G33" s="1166"/>
      <c r="H33" s="1166"/>
      <c r="I33" s="1166"/>
      <c r="J33" s="1166"/>
      <c r="K33" s="1166"/>
      <c r="L33" s="1166"/>
      <c r="M33" s="1166"/>
      <c r="N33" s="1166"/>
      <c r="O33" s="1166"/>
      <c r="P33" s="1166"/>
      <c r="Q33" s="1166"/>
      <c r="R33" s="1166"/>
      <c r="S33" s="1166"/>
      <c r="T33" s="1"/>
      <c r="U33" s="1"/>
      <c r="V33" s="1"/>
      <c r="W33" s="1"/>
      <c r="X33" s="1"/>
      <c r="Y33" s="1"/>
    </row>
    <row r="34" spans="1:25" ht="24.75" customHeight="1" x14ac:dyDescent="0.3">
      <c r="A34" s="1154" t="s">
        <v>826</v>
      </c>
      <c r="B34" s="1154"/>
      <c r="C34" s="1154"/>
      <c r="D34" s="1154"/>
      <c r="E34" s="1154"/>
      <c r="F34" s="1154"/>
      <c r="G34" s="1154"/>
      <c r="H34" s="1154"/>
      <c r="I34" s="1154"/>
      <c r="J34" s="1154"/>
      <c r="K34" s="1154"/>
      <c r="L34" s="1154"/>
      <c r="M34" s="1154"/>
      <c r="N34" s="1154"/>
      <c r="O34" s="1154"/>
      <c r="P34" s="1154"/>
      <c r="Q34" s="1154"/>
      <c r="R34" s="1154"/>
      <c r="S34" s="1154"/>
      <c r="T34" s="1"/>
      <c r="U34" s="1"/>
      <c r="V34" s="1"/>
      <c r="W34" s="1"/>
      <c r="X34" s="1"/>
      <c r="Y34" s="1"/>
    </row>
    <row r="35" spans="1:25" s="98" customFormat="1" x14ac:dyDescent="0.3">
      <c r="A35" s="69"/>
      <c r="B35" s="69"/>
      <c r="C35" s="69"/>
      <c r="D35" s="69"/>
      <c r="E35" s="69"/>
      <c r="F35" s="69"/>
      <c r="G35" s="69"/>
      <c r="H35" s="69"/>
      <c r="I35" s="69"/>
      <c r="J35" s="69"/>
      <c r="K35" s="69"/>
      <c r="L35" s="69"/>
      <c r="M35" s="69"/>
      <c r="N35" s="69"/>
      <c r="O35" s="69"/>
      <c r="P35" s="69"/>
      <c r="Q35" s="69"/>
      <c r="R35" s="69"/>
      <c r="S35" s="69"/>
      <c r="T35" s="2"/>
      <c r="U35" s="2"/>
      <c r="V35" s="2"/>
      <c r="W35" s="2"/>
      <c r="X35" s="2"/>
      <c r="Y35" s="2"/>
    </row>
    <row r="38" spans="1:25" ht="15.75" customHeight="1" x14ac:dyDescent="0.3"/>
  </sheetData>
  <sheetProtection algorithmName="SHA-512" hashValue="BkFybljzLkM7BUX6eCXZ0WmyOhb1DR01YwOHUUYIGpXjET6J3rV+ymIV30bOv9F2Wfh/QWhBDq4CCgbJn5Ehng==" saltValue="DOAKwjfHi2pfnhJsYOFkJQ==" spinCount="100000" sheet="1" selectLockedCells="1"/>
  <mergeCells count="61">
    <mergeCell ref="B22:Q22"/>
    <mergeCell ref="R22:S22"/>
    <mergeCell ref="B30:Q30"/>
    <mergeCell ref="R23:S23"/>
    <mergeCell ref="B23:Q23"/>
    <mergeCell ref="R24:S24"/>
    <mergeCell ref="C25:Q25"/>
    <mergeCell ref="R25:S25"/>
    <mergeCell ref="C26:Q26"/>
    <mergeCell ref="R26:S26"/>
    <mergeCell ref="C24:Q24"/>
    <mergeCell ref="A32:S33"/>
    <mergeCell ref="B31:Q31"/>
    <mergeCell ref="R31:S31"/>
    <mergeCell ref="R27:S27"/>
    <mergeCell ref="C27:Q27"/>
    <mergeCell ref="R29:S29"/>
    <mergeCell ref="B29:Q29"/>
    <mergeCell ref="R30:S30"/>
    <mergeCell ref="R28:S28"/>
    <mergeCell ref="B28:Q28"/>
    <mergeCell ref="C19:Q19"/>
    <mergeCell ref="R19:S19"/>
    <mergeCell ref="C20:Q20"/>
    <mergeCell ref="R20:S20"/>
    <mergeCell ref="C21:Q21"/>
    <mergeCell ref="R21:S21"/>
    <mergeCell ref="C16:Q16"/>
    <mergeCell ref="R16:S16"/>
    <mergeCell ref="C17:Q17"/>
    <mergeCell ref="R17:S17"/>
    <mergeCell ref="C18:Q18"/>
    <mergeCell ref="R18:S18"/>
    <mergeCell ref="B13:Q13"/>
    <mergeCell ref="R13:S13"/>
    <mergeCell ref="B14:Q14"/>
    <mergeCell ref="R14:S14"/>
    <mergeCell ref="B15:Q15"/>
    <mergeCell ref="R15:S15"/>
    <mergeCell ref="B10:Q10"/>
    <mergeCell ref="R10:S10"/>
    <mergeCell ref="B11:Q11"/>
    <mergeCell ref="R11:S11"/>
    <mergeCell ref="B12:Q12"/>
    <mergeCell ref="R12:S12"/>
    <mergeCell ref="A34:S34"/>
    <mergeCell ref="A2:Q2"/>
    <mergeCell ref="R2:S2"/>
    <mergeCell ref="B3:Q3"/>
    <mergeCell ref="R3:S3"/>
    <mergeCell ref="A4:Q4"/>
    <mergeCell ref="R4:S5"/>
    <mergeCell ref="A5:Q5"/>
    <mergeCell ref="B6:Q6"/>
    <mergeCell ref="R6:S6"/>
    <mergeCell ref="B7:Q7"/>
    <mergeCell ref="R7:S7"/>
    <mergeCell ref="B8:Q8"/>
    <mergeCell ref="R8:S8"/>
    <mergeCell ref="B9:Q9"/>
    <mergeCell ref="R9:S9"/>
  </mergeCells>
  <dataValidations count="3">
    <dataValidation type="list" allowBlank="1" showInputMessage="1" showErrorMessage="1" sqref="R6:S6" xr:uid="{AAE3BEB8-D863-477B-923C-423730D23858}">
      <formula1>"yes,no,n/a"</formula1>
    </dataValidation>
    <dataValidation type="list" allowBlank="1" showInputMessage="1" showErrorMessage="1" sqref="R7:S14 R30:S30 R16:S22 R24:R31" xr:uid="{5FE6705E-36D6-45D2-8D9D-E588A6F645B7}">
      <formula1>" ,yes,no,n/a"</formula1>
    </dataValidation>
    <dataValidation type="list" allowBlank="1" showInputMessage="1" showErrorMessage="1" sqref="R3:S3" xr:uid="{CD50C535-70A6-4014-898A-CE2279E41203}">
      <formula1>"yes,no"</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3FA2BC7D-C2DE-429D-9A12-8EDD6A42D52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Start Here</vt:lpstr>
      <vt:lpstr>Programming rules</vt:lpstr>
      <vt:lpstr>Funding overview</vt:lpstr>
      <vt:lpstr>Program &amp; Project Types</vt:lpstr>
      <vt:lpstr>Application</vt:lpstr>
      <vt:lpstr>Des # Application</vt:lpstr>
      <vt:lpstr>Checklist</vt:lpstr>
      <vt:lpstr>Application!Print_Area</vt:lpstr>
      <vt:lpstr>'Funding overview'!Print_Area</vt:lpstr>
      <vt:lpstr>'Program &amp; Project Types'!Print_Area</vt:lpstr>
      <vt:lpstr>'Programming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2019-12-31T19:57:44Z</cp:lastPrinted>
  <dcterms:created xsi:type="dcterms:W3CDTF">2018-10-31T20:57:26Z</dcterms:created>
  <dcterms:modified xsi:type="dcterms:W3CDTF">2024-09-17T18:40:50Z</dcterms:modified>
</cp:coreProperties>
</file>