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S01\Transportation\Trans_Dev\TIP\2026-2030 TIP-NOFA\2026-2030 NOFA\EMPC\"/>
    </mc:Choice>
  </mc:AlternateContent>
  <xr:revisionPtr revIDLastSave="0" documentId="13_ncr:1_{651E8736-98F4-4B36-8A8D-C24F2DBD0EC3}" xr6:coauthVersionLast="47" xr6:coauthVersionMax="47" xr10:uidLastSave="{00000000-0000-0000-0000-000000000000}"/>
  <bookViews>
    <workbookView xWindow="28680" yWindow="-120" windowWidth="29040" windowHeight="15720" tabRatio="844" xr2:uid="{00000000-000D-0000-FFFF-FFFF00000000}"/>
  </bookViews>
  <sheets>
    <sheet name="Start Here" sheetId="9" r:id="rId1"/>
    <sheet name="Programming Rules" sheetId="3" r:id="rId2"/>
    <sheet name="Funding overview" sheetId="4" r:id="rId3"/>
    <sheet name="Program &amp; Project Types" sheetId="6" r:id="rId4"/>
    <sheet name="INDOT CMAQ FORM" sheetId="10" r:id="rId5"/>
    <sheet name="Application" sheetId="2" r:id="rId6"/>
    <sheet name="Des # Application" sheetId="8" r:id="rId7"/>
    <sheet name="Checklist" sheetId="7" r:id="rId8"/>
  </sheets>
  <externalReferences>
    <externalReference r:id="rId9"/>
  </externalReferences>
  <definedNames>
    <definedName name="Check2" localSheetId="4">'INDOT CMAQ FORM'!$B$25</definedName>
    <definedName name="Check4" localSheetId="4">'INDOT CMAQ FORM'!$O$29</definedName>
    <definedName name="Check6" localSheetId="4">'INDOT CMAQ FORM'!$P$42</definedName>
    <definedName name="_xlnm.Print_Area" localSheetId="5">Application!$A$3:$Y$198</definedName>
    <definedName name="_xlnm.Print_Area" localSheetId="2">'Funding overview'!$A$1:$Y$115</definedName>
    <definedName name="_xlnm.Print_Area" localSheetId="3">'Program &amp; Project Types'!$A$1:$Y$310</definedName>
    <definedName name="_xlnm.Print_Area" localSheetId="1">'Programming Rules'!$A$1:$Y$74</definedName>
    <definedName name="Text14" localSheetId="4">'INDOT CMAQ FORM'!$N$30</definedName>
    <definedName name="Text23" localSheetId="4">'INDOT CMAQ FORM'!$A$15</definedName>
    <definedName name="Text24" localSheetId="4">'INDOT CMAQ FORM'!$A$16</definedName>
    <definedName name="Text26" localSheetId="4">'INDOT CMAQ FORM'!$S$7</definedName>
    <definedName name="Text3" localSheetId="4">'INDOT CMAQ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84" i="6" l="1"/>
  <c r="AB183" i="6"/>
  <c r="AB182" i="6"/>
  <c r="AB181" i="6"/>
  <c r="AB174" i="6"/>
  <c r="AB173" i="6"/>
  <c r="AB172" i="6"/>
  <c r="AB171" i="6"/>
  <c r="AB170" i="6"/>
  <c r="AB169" i="6"/>
  <c r="AB163" i="6"/>
  <c r="AB162" i="6"/>
  <c r="AB161" i="6"/>
  <c r="AB160" i="6"/>
  <c r="AB159" i="6"/>
  <c r="AB155" i="6"/>
  <c r="AB154" i="6"/>
  <c r="AB153" i="6"/>
  <c r="AB134" i="6"/>
  <c r="AB133" i="6"/>
  <c r="AB132" i="6"/>
  <c r="AB131" i="6"/>
  <c r="AB130" i="6"/>
  <c r="AB129" i="6"/>
  <c r="AB128" i="6"/>
  <c r="AB127" i="6"/>
  <c r="AB126" i="6"/>
  <c r="AB125" i="6"/>
  <c r="AB124" i="6"/>
  <c r="AB123" i="6"/>
  <c r="AB122" i="6"/>
  <c r="AB121" i="6"/>
  <c r="AB120" i="6"/>
  <c r="AB119" i="6"/>
  <c r="AB118" i="6"/>
  <c r="AB114" i="6"/>
  <c r="AB113" i="6"/>
  <c r="AB112" i="6"/>
  <c r="AB104" i="6"/>
  <c r="AB103" i="6"/>
  <c r="AB102" i="6"/>
  <c r="AB101" i="6"/>
  <c r="AB100" i="6"/>
  <c r="AB99" i="6"/>
  <c r="AB98" i="6"/>
  <c r="AB95" i="6"/>
  <c r="AB94" i="6"/>
  <c r="AB92" i="6"/>
  <c r="AB87" i="6"/>
  <c r="AB86" i="6"/>
  <c r="AB85" i="6"/>
  <c r="AB84" i="6"/>
  <c r="AB72" i="6"/>
  <c r="AB71" i="6"/>
  <c r="AB70" i="6"/>
  <c r="AB69" i="6"/>
  <c r="AB68" i="6"/>
  <c r="AB67" i="6"/>
  <c r="AB66" i="6"/>
  <c r="AB65" i="6"/>
  <c r="AB64" i="6"/>
  <c r="AB63" i="6"/>
  <c r="AB62" i="6"/>
  <c r="AB58" i="6"/>
  <c r="AB57" i="6"/>
  <c r="AB56" i="6"/>
  <c r="V65" i="4"/>
  <c r="I65" i="4"/>
  <c r="I66" i="4" s="1"/>
  <c r="G65" i="4"/>
  <c r="AH64" i="4"/>
  <c r="S64" i="4"/>
  <c r="V63" i="4"/>
  <c r="AH63" i="4" s="1"/>
  <c r="S63" i="4"/>
  <c r="AB62" i="4"/>
  <c r="AB65" i="4" s="1"/>
  <c r="Z62" i="4"/>
  <c r="Z65" i="4" s="1"/>
  <c r="S62" i="4"/>
  <c r="I62" i="4"/>
  <c r="G62" i="4"/>
  <c r="AB60" i="4"/>
  <c r="AB66" i="4" s="1"/>
  <c r="Z60" i="4"/>
  <c r="Z66" i="4" s="1"/>
  <c r="I60" i="4"/>
  <c r="AH59" i="4"/>
  <c r="S59" i="4"/>
  <c r="S58" i="4"/>
  <c r="Z57" i="4"/>
  <c r="V57" i="4"/>
  <c r="S57" i="4"/>
  <c r="Q57" i="4"/>
  <c r="Q60" i="4" s="1"/>
  <c r="O57" i="4"/>
  <c r="M57" i="4"/>
  <c r="K57" i="4"/>
  <c r="I57" i="4"/>
  <c r="Z55" i="4"/>
  <c r="V55" i="4"/>
  <c r="Q55" i="4"/>
  <c r="O55" i="4"/>
  <c r="S55" i="4" s="1"/>
  <c r="M55" i="4"/>
  <c r="K55" i="4"/>
  <c r="I55" i="4"/>
  <c r="G55" i="4"/>
  <c r="AH54" i="4"/>
  <c r="S54" i="4"/>
  <c r="AH53" i="4"/>
  <c r="S53" i="4"/>
  <c r="AH52" i="4"/>
  <c r="S52" i="4"/>
  <c r="AF51" i="4"/>
  <c r="AF49" i="4"/>
  <c r="AD49" i="4"/>
  <c r="AB49" i="4"/>
  <c r="Z49" i="4"/>
  <c r="X49" i="4"/>
  <c r="I49" i="4"/>
  <c r="G49" i="4"/>
  <c r="AH48" i="4"/>
  <c r="S48" i="4"/>
  <c r="V47" i="4"/>
  <c r="V49" i="4" s="1"/>
  <c r="AH49" i="4" s="1"/>
  <c r="S47" i="4"/>
  <c r="S49" i="4" s="1"/>
  <c r="AH46" i="4"/>
  <c r="S46" i="4"/>
  <c r="AF45" i="4"/>
  <c r="AD45" i="4"/>
  <c r="AD51" i="4" s="1"/>
  <c r="AB45" i="4"/>
  <c r="AB51" i="4" s="1"/>
  <c r="AB57" i="4" s="1"/>
  <c r="Z45" i="4"/>
  <c r="X45" i="4"/>
  <c r="S45" i="4"/>
  <c r="S51" i="4" s="1"/>
  <c r="Q45" i="4"/>
  <c r="Q49" i="4" s="1"/>
  <c r="O45" i="4"/>
  <c r="O49" i="4" s="1"/>
  <c r="M45" i="4"/>
  <c r="M49" i="4" s="1"/>
  <c r="K45" i="4"/>
  <c r="K49" i="4" s="1"/>
  <c r="I45" i="4"/>
  <c r="G45" i="4"/>
  <c r="G57" i="4" s="1"/>
  <c r="G60" i="4" s="1"/>
  <c r="AF43" i="4"/>
  <c r="AD43" i="4"/>
  <c r="AB43" i="4"/>
  <c r="Z43" i="4"/>
  <c r="X43" i="4"/>
  <c r="Q43" i="4"/>
  <c r="O43" i="4"/>
  <c r="S43" i="4" s="1"/>
  <c r="M43" i="4"/>
  <c r="K43" i="4"/>
  <c r="I43" i="4"/>
  <c r="G43" i="4"/>
  <c r="AH42" i="4"/>
  <c r="S42" i="4"/>
  <c r="U41" i="4"/>
  <c r="V41" i="4" s="1"/>
  <c r="S41" i="4"/>
  <c r="AH40" i="4"/>
  <c r="S40" i="4"/>
  <c r="AH39" i="4"/>
  <c r="S39" i="4"/>
  <c r="Z10" i="4"/>
  <c r="Z11" i="4" s="1"/>
  <c r="X10" i="4"/>
  <c r="V10" i="4"/>
  <c r="T10" i="4"/>
  <c r="R10" i="4"/>
  <c r="P10" i="4"/>
  <c r="Z7" i="4"/>
  <c r="Z8" i="4" s="1"/>
  <c r="X7" i="4"/>
  <c r="X8" i="4" s="1"/>
  <c r="V7" i="4"/>
  <c r="V8" i="4" s="1"/>
  <c r="T7" i="4"/>
  <c r="T8" i="4" s="1"/>
  <c r="R7" i="4"/>
  <c r="R8" i="4" s="1"/>
  <c r="P7" i="4"/>
  <c r="P8" i="4" s="1"/>
  <c r="Z117" i="9"/>
  <c r="Z116" i="9"/>
  <c r="Z114" i="9"/>
  <c r="X114" i="9"/>
  <c r="Z113" i="9"/>
  <c r="Y113" i="9"/>
  <c r="Z112" i="9"/>
  <c r="Y112" i="9"/>
  <c r="Z111" i="9"/>
  <c r="Y111" i="9"/>
  <c r="Z110" i="9"/>
  <c r="Y110" i="9"/>
  <c r="Z109" i="9"/>
  <c r="Y109" i="9"/>
  <c r="Z108" i="9"/>
  <c r="Y108" i="9"/>
  <c r="Z107" i="9"/>
  <c r="Y107" i="9"/>
  <c r="Z106" i="9"/>
  <c r="Y106" i="9"/>
  <c r="Z105" i="9"/>
  <c r="Y105" i="9"/>
  <c r="Y114" i="9" s="1"/>
  <c r="Z103" i="9"/>
  <c r="U103" i="9"/>
  <c r="Z102" i="9"/>
  <c r="U102" i="9"/>
  <c r="Z101" i="9"/>
  <c r="U101" i="9"/>
  <c r="X92" i="9"/>
  <c r="X210" i="2"/>
  <c r="Y210" i="2"/>
  <c r="W210" i="2"/>
  <c r="K9" i="2"/>
  <c r="K8" i="2"/>
  <c r="K7" i="2"/>
  <c r="A9" i="2"/>
  <c r="A8" i="2"/>
  <c r="A7" i="2"/>
  <c r="AH41" i="4" l="1"/>
  <c r="V43" i="4"/>
  <c r="AH43" i="4" s="1"/>
  <c r="G66" i="4"/>
  <c r="AF57" i="4"/>
  <c r="AF55" i="4"/>
  <c r="R14" i="4"/>
  <c r="R11" i="4"/>
  <c r="R12" i="4" s="1"/>
  <c r="Z14" i="4"/>
  <c r="AH45" i="4"/>
  <c r="X51" i="4"/>
  <c r="M62" i="4"/>
  <c r="M65" i="4" s="1"/>
  <c r="S65" i="4" s="1"/>
  <c r="M60" i="4"/>
  <c r="M66" i="4" s="1"/>
  <c r="O62" i="4"/>
  <c r="O65" i="4" s="1"/>
  <c r="O60" i="4"/>
  <c r="O66" i="4" s="1"/>
  <c r="AH47" i="4"/>
  <c r="P14" i="4"/>
  <c r="P11" i="4"/>
  <c r="P12" i="4" s="1"/>
  <c r="Z12" i="4"/>
  <c r="T14" i="4"/>
  <c r="T11" i="4"/>
  <c r="T12" i="4" s="1"/>
  <c r="V58" i="4"/>
  <c r="Q66" i="4"/>
  <c r="V14" i="4"/>
  <c r="V11" i="4"/>
  <c r="V12" i="4" s="1"/>
  <c r="X14" i="4"/>
  <c r="X11" i="4"/>
  <c r="X12" i="4" s="1"/>
  <c r="AD57" i="4"/>
  <c r="AD55" i="4"/>
  <c r="AB55" i="4"/>
  <c r="Q62" i="4"/>
  <c r="Q65" i="4" s="1"/>
  <c r="K62" i="4"/>
  <c r="K65" i="4" s="1"/>
  <c r="K60" i="4"/>
  <c r="K66" i="4" s="1"/>
  <c r="E22" i="10"/>
  <c r="F22" i="10"/>
  <c r="C22" i="10"/>
  <c r="E33" i="10" s="1"/>
  <c r="X15" i="4" l="1"/>
  <c r="X16" i="4" s="1"/>
  <c r="X18" i="4"/>
  <c r="V15" i="4"/>
  <c r="V16" i="4" s="1"/>
  <c r="V18" i="4"/>
  <c r="X57" i="4"/>
  <c r="X55" i="4"/>
  <c r="AH55" i="4" s="1"/>
  <c r="AH51" i="4"/>
  <c r="S60" i="4"/>
  <c r="S66" i="4" s="1"/>
  <c r="R16" i="4"/>
  <c r="R15" i="4"/>
  <c r="R18" i="4"/>
  <c r="AF62" i="4"/>
  <c r="AF65" i="4" s="1"/>
  <c r="AF60" i="4"/>
  <c r="AF66" i="4" s="1"/>
  <c r="AH58" i="4"/>
  <c r="V60" i="4"/>
  <c r="P15" i="4"/>
  <c r="P16" i="4" s="1"/>
  <c r="P18" i="4"/>
  <c r="T15" i="4"/>
  <c r="T16" i="4" s="1"/>
  <c r="T18" i="4"/>
  <c r="Z18" i="4"/>
  <c r="Z15" i="4"/>
  <c r="Z16" i="4" s="1"/>
  <c r="AD60" i="4"/>
  <c r="AD62" i="4"/>
  <c r="AD65" i="4" s="1"/>
  <c r="E29" i="10"/>
  <c r="E31" i="10"/>
  <c r="E27" i="10"/>
  <c r="E28" i="10"/>
  <c r="X62" i="4" l="1"/>
  <c r="X60" i="4"/>
  <c r="AH60" i="4" s="1"/>
  <c r="AH57" i="4"/>
  <c r="V22" i="4"/>
  <c r="V19" i="4"/>
  <c r="V20" i="4" s="1"/>
  <c r="V66" i="4"/>
  <c r="X22" i="4"/>
  <c r="X19" i="4"/>
  <c r="X20" i="4"/>
  <c r="Z19" i="4"/>
  <c r="Z22" i="4"/>
  <c r="Z20" i="4"/>
  <c r="R22" i="4"/>
  <c r="R19" i="4"/>
  <c r="R20" i="4"/>
  <c r="T22" i="4"/>
  <c r="T19" i="4"/>
  <c r="T20" i="4"/>
  <c r="P22" i="4"/>
  <c r="P19" i="4"/>
  <c r="P20" i="4"/>
  <c r="AD66" i="4"/>
  <c r="D60" i="8"/>
  <c r="D62" i="8" s="1"/>
  <c r="D58" i="8"/>
  <c r="D61" i="8" s="1"/>
  <c r="R29" i="4" l="1"/>
  <c r="V24" i="4"/>
  <c r="V29" i="4" s="1"/>
  <c r="V26" i="4"/>
  <c r="V28" i="4" s="1"/>
  <c r="R26" i="4"/>
  <c r="R28" i="4" s="1"/>
  <c r="R24" i="4"/>
  <c r="Z23" i="4"/>
  <c r="Z24" i="4" s="1"/>
  <c r="Z26" i="4"/>
  <c r="X65" i="4"/>
  <c r="AH65" i="4" s="1"/>
  <c r="AH66" i="4" s="1"/>
  <c r="AH62" i="4"/>
  <c r="X66" i="4"/>
  <c r="P26" i="4"/>
  <c r="P28" i="4" s="1"/>
  <c r="P24" i="4"/>
  <c r="P29" i="4" s="1"/>
  <c r="X26" i="4"/>
  <c r="X23" i="4"/>
  <c r="X24" i="4" s="1"/>
  <c r="T26" i="4"/>
  <c r="T28" i="4" s="1"/>
  <c r="T24" i="4"/>
  <c r="T29" i="4" s="1"/>
  <c r="T6" i="2"/>
  <c r="V6" i="2" s="1"/>
  <c r="X9" i="2" s="1"/>
  <c r="W14" i="2"/>
  <c r="X27" i="4" l="1"/>
  <c r="X28" i="4" s="1"/>
  <c r="X29" i="4" s="1"/>
  <c r="Z30" i="4"/>
  <c r="Z27" i="4"/>
  <c r="Z28" i="4" s="1"/>
  <c r="T11" i="2"/>
  <c r="X11" i="2" s="1"/>
  <c r="W16" i="2" s="1"/>
  <c r="Z32" i="4" l="1"/>
  <c r="Z29" i="4" s="1"/>
  <c r="AB29" i="4" s="1"/>
  <c r="AG33" i="4" s="1"/>
  <c r="Z31" i="4"/>
  <c r="W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tc={13422D02-7A6D-43F6-9381-8E94581FA0F5}</author>
  </authors>
  <commentList>
    <comment ref="B89" authorId="0" shapeId="0" xr:uid="{13422D02-7A6D-43F6-9381-8E94581FA0F5}">
      <text>
        <t>[Threaded comment]
Your version of Excel allows you to read this threaded comment; however, any edits to it will get removed if the file is opened in a newer version of Excel. Learn more: https://go.microsoft.com/fwlink/?linkid=870924
Comment:
    @Charles Bradsky is there a separate CRP application?  Or should this be expanded to include that?  I can't remember what we decided?</t>
      </text>
    </comment>
  </commentList>
</comments>
</file>

<file path=xl/sharedStrings.xml><?xml version="1.0" encoding="utf-8"?>
<sst xmlns="http://schemas.openxmlformats.org/spreadsheetml/2006/main" count="1239" uniqueCount="883">
  <si>
    <t>`</t>
  </si>
  <si>
    <r>
      <rPr>
        <b/>
        <sz val="36"/>
        <color theme="4"/>
        <rFont val="Franklin Gothic Demi"/>
        <family val="2"/>
      </rPr>
      <t>13</t>
    </r>
    <r>
      <rPr>
        <b/>
        <sz val="36"/>
        <color theme="7"/>
        <rFont val="Franklin Gothic Demi"/>
        <family val="2"/>
      </rPr>
      <t xml:space="preserve"> </t>
    </r>
    <r>
      <rPr>
        <b/>
        <sz val="24"/>
        <color theme="7"/>
        <rFont val="Franklin Gothic Demi"/>
        <family val="2"/>
      </rPr>
      <t>Investment Programs</t>
    </r>
  </si>
  <si>
    <t>Name of municipality or transit operator:</t>
  </si>
  <si>
    <t>Project     location ►</t>
  </si>
  <si>
    <t>County</t>
  </si>
  <si>
    <t>Name of applicant on behalf of municipality or transit operator (ERC):</t>
  </si>
  <si>
    <t>Urbanized area? (y/n)</t>
  </si>
  <si>
    <t>Key milestones ▼</t>
  </si>
  <si>
    <t>Fill  out ▼</t>
  </si>
  <si>
    <t>Phone # ►</t>
  </si>
  <si>
    <t>Email ►</t>
  </si>
  <si>
    <t>Road/trail name/other identifier ▼</t>
  </si>
  <si>
    <t>Optional pre-application scoping meetings with NIRPC</t>
  </si>
  <si>
    <t>Beginning limit</t>
  </si>
  <si>
    <t>Applications for funding due</t>
  </si>
  <si>
    <t>Ending limit</t>
  </si>
  <si>
    <t>Internal review of projects by NIRPC</t>
  </si>
  <si>
    <t>▼-------------------------------------- For NIRPC use -------------------------------------▼</t>
  </si>
  <si>
    <t>Project information summary ▼</t>
  </si>
  <si>
    <t>Primary program funds requested from ►</t>
  </si>
  <si>
    <t>Primary project type ►</t>
  </si>
  <si>
    <t>Final draft reviewed by TPC; window for iteration/revisions if necessary</t>
  </si>
  <si>
    <r>
      <t xml:space="preserve">Project description </t>
    </r>
    <r>
      <rPr>
        <b/>
        <i/>
        <sz val="10"/>
        <color theme="1"/>
        <rFont val="Franklin Gothic Book"/>
        <family val="2"/>
      </rPr>
      <t xml:space="preserve"> </t>
    </r>
    <r>
      <rPr>
        <i/>
        <sz val="10"/>
        <color theme="1"/>
        <rFont val="Franklin Gothic Book"/>
        <family val="2"/>
      </rPr>
      <t>(Give a brief 3 sentence description of the project.)</t>
    </r>
    <r>
      <rPr>
        <b/>
        <i/>
        <sz val="11"/>
        <color theme="1"/>
        <rFont val="Franklin Gothic Book"/>
        <family val="2"/>
      </rPr>
      <t>▼</t>
    </r>
  </si>
  <si>
    <t>Draft TIP due to INDOT</t>
  </si>
  <si>
    <t>Air quality conformity modeling</t>
  </si>
  <si>
    <t xml:space="preserve">Final TIP presented to TPC for a Vote to Recommend </t>
  </si>
  <si>
    <t>Anticipated vote to adopt TIP by Commission</t>
  </si>
  <si>
    <t>Instructions for this application ▼</t>
  </si>
  <si>
    <r>
      <rPr>
        <b/>
        <sz val="11"/>
        <color theme="7"/>
        <rFont val="Franklin Gothic Book"/>
        <family val="2"/>
      </rPr>
      <t>1)</t>
    </r>
    <r>
      <rPr>
        <sz val="11"/>
        <color theme="1"/>
        <rFont val="Franklin Gothic Book"/>
        <family val="2"/>
      </rPr>
      <t xml:space="preserve"> Input requested information in all cells that have a blue box around the cell; see example to the right ►</t>
    </r>
  </si>
  <si>
    <t>Project funding summary ▼</t>
  </si>
  <si>
    <t>CN cost estimate</t>
  </si>
  <si>
    <t>Overmatch?</t>
  </si>
  <si>
    <r>
      <rPr>
        <b/>
        <sz val="11"/>
        <color theme="7"/>
        <rFont val="Franklin Gothic Book"/>
        <family val="2"/>
      </rPr>
      <t>2)</t>
    </r>
    <r>
      <rPr>
        <sz val="11"/>
        <color theme="1"/>
        <rFont val="Franklin Gothic Book"/>
        <family val="2"/>
      </rPr>
      <t xml:space="preserve"> Most cells are locked to protect formulas and data validation. Cells with yellow boxes are for NIRPC use, or will auto calculate; see example to the right ►</t>
    </r>
  </si>
  <si>
    <t>Federal share</t>
  </si>
  <si>
    <t>Regionally significant?</t>
  </si>
  <si>
    <t>PE/ROW cost estimate</t>
  </si>
  <si>
    <t>Funding flex to FTA?</t>
  </si>
  <si>
    <r>
      <rPr>
        <b/>
        <sz val="11"/>
        <color theme="7"/>
        <rFont val="Franklin Gothic Book"/>
        <family val="2"/>
      </rPr>
      <t xml:space="preserve">3) </t>
    </r>
    <r>
      <rPr>
        <b/>
        <sz val="11"/>
        <color rgb="FF00B050"/>
        <rFont val="Franklin Gothic Book"/>
        <family val="2"/>
      </rPr>
      <t>Green colored Tabs</t>
    </r>
    <r>
      <rPr>
        <sz val="11"/>
        <rFont val="Franklin Gothic Book"/>
        <family val="2"/>
      </rPr>
      <t xml:space="preserve"> are worksheets that need information filled out by you in them.  </t>
    </r>
    <r>
      <rPr>
        <b/>
        <sz val="11"/>
        <color rgb="FF00B0F0"/>
        <rFont val="Franklin Gothic Book"/>
        <family val="2"/>
      </rPr>
      <t>Blue colored Tabs</t>
    </r>
    <r>
      <rPr>
        <sz val="11"/>
        <rFont val="Franklin Gothic Book"/>
        <family val="2"/>
      </rPr>
      <t xml:space="preserve"> are worksheets containing information, they do not have any boxes to be filled out. </t>
    </r>
  </si>
  <si>
    <t>Project scoring summary ▼</t>
  </si>
  <si>
    <t>Self</t>
  </si>
  <si>
    <t>NIRPC</t>
  </si>
  <si>
    <t>Final</t>
  </si>
  <si>
    <t>Asset Management</t>
  </si>
  <si>
    <r>
      <rPr>
        <b/>
        <sz val="11"/>
        <color theme="7"/>
        <rFont val="Franklin Gothic Book"/>
        <family val="2"/>
      </rPr>
      <t>4)</t>
    </r>
    <r>
      <rPr>
        <sz val="11"/>
        <color theme="1"/>
        <rFont val="Franklin Gothic Book"/>
        <family val="2"/>
      </rPr>
      <t xml:space="preserve"> Be sure to confirm the project location is eligible for federal-aid; most FHWA project types and funding sources require the location to be on a federally-aid eligible roadway </t>
    </r>
    <r>
      <rPr>
        <i/>
        <sz val="11"/>
        <color rgb="FFFF0000"/>
        <rFont val="Franklin Gothic Book"/>
        <family val="2"/>
      </rPr>
      <t>(see Maps link).</t>
    </r>
  </si>
  <si>
    <t>Access and Connections</t>
  </si>
  <si>
    <t>Environmental Benefits</t>
  </si>
  <si>
    <t>Economic Generation</t>
  </si>
  <si>
    <t>Local /Regional Plans &amp; Policy Support</t>
  </si>
  <si>
    <r>
      <rPr>
        <b/>
        <sz val="11"/>
        <color theme="7"/>
        <rFont val="Franklin Gothic Book"/>
        <family val="2"/>
      </rPr>
      <t>6)</t>
    </r>
    <r>
      <rPr>
        <sz val="11"/>
        <color theme="1"/>
        <rFont val="Franklin Gothic Book"/>
        <family val="2"/>
      </rPr>
      <t xml:space="preserve"> Review all tabs for important information for your application, including funding source availability and eligibility requirements to assist in scoping your project application </t>
    </r>
    <r>
      <rPr>
        <i/>
        <sz val="11"/>
        <color theme="6"/>
        <rFont val="Franklin Gothic Book"/>
        <family val="2"/>
      </rPr>
      <t>(see Funding overview tab)</t>
    </r>
  </si>
  <si>
    <t>Partnerships/Collaborations</t>
  </si>
  <si>
    <t>Project Readiness</t>
  </si>
  <si>
    <r>
      <rPr>
        <b/>
        <sz val="11"/>
        <color theme="7"/>
        <rFont val="Franklin Gothic Book"/>
        <family val="2"/>
      </rPr>
      <t>7)</t>
    </r>
    <r>
      <rPr>
        <sz val="11"/>
        <color theme="1"/>
        <rFont val="Franklin Gothic Book"/>
        <family val="2"/>
      </rPr>
      <t xml:space="preserve"> Review program and project types descriptions and decide on what program and project type you would like to apply for </t>
    </r>
    <r>
      <rPr>
        <i/>
        <sz val="11"/>
        <color theme="6"/>
        <rFont val="Franklin Gothic Book"/>
        <family val="2"/>
      </rPr>
      <t>(see Program &amp; Project tab)</t>
    </r>
  </si>
  <si>
    <t>Safety</t>
  </si>
  <si>
    <t>Social Equity</t>
  </si>
  <si>
    <r>
      <rPr>
        <b/>
        <sz val="11"/>
        <color rgb="FF00B050"/>
        <rFont val="Franklin Gothic Book"/>
        <family val="2"/>
      </rPr>
      <t>8)</t>
    </r>
    <r>
      <rPr>
        <sz val="11"/>
        <color theme="1"/>
        <rFont val="Franklin Gothic Book"/>
        <family val="2"/>
      </rPr>
      <t xml:space="preserve"> Be sure to include the following on all applications:</t>
    </r>
  </si>
  <si>
    <t>Total of 100 possible ►</t>
  </si>
  <si>
    <r>
      <t>a)</t>
    </r>
    <r>
      <rPr>
        <sz val="11"/>
        <color theme="1"/>
        <rFont val="Franklin Gothic Book"/>
        <family val="2"/>
      </rPr>
      <t xml:space="preserve"> Supporting documents for all questions.</t>
    </r>
  </si>
  <si>
    <t>Other important project information ▼</t>
  </si>
  <si>
    <r>
      <rPr>
        <b/>
        <sz val="11"/>
        <color theme="1"/>
        <rFont val="Franklin Gothic Book"/>
        <family val="2"/>
      </rPr>
      <t>b)</t>
    </r>
    <r>
      <rPr>
        <sz val="11"/>
        <color theme="1"/>
        <rFont val="Franklin Gothic Book"/>
        <family val="2"/>
      </rPr>
      <t xml:space="preserve"> A completed des number request form</t>
    </r>
  </si>
  <si>
    <t>Project will need CMAQ eligibility determination (y/n) ►</t>
  </si>
  <si>
    <r>
      <rPr>
        <b/>
        <sz val="11"/>
        <color theme="1"/>
        <rFont val="Franklin Gothic Book"/>
        <family val="2"/>
      </rPr>
      <t>c)</t>
    </r>
    <r>
      <rPr>
        <sz val="11"/>
        <color theme="1"/>
        <rFont val="Franklin Gothic Book"/>
        <family val="2"/>
      </rPr>
      <t xml:space="preserve"> Cover letter with:</t>
    </r>
  </si>
  <si>
    <t>Project will need HSIP eligibility determination (y/n) ►</t>
  </si>
  <si>
    <r>
      <rPr>
        <b/>
        <sz val="11"/>
        <color theme="1"/>
        <rFont val="Franklin Gothic Book"/>
        <family val="2"/>
      </rPr>
      <t xml:space="preserve">1) </t>
    </r>
    <r>
      <rPr>
        <sz val="11"/>
        <color theme="1"/>
        <rFont val="Franklin Gothic Book"/>
        <family val="2"/>
      </rPr>
      <t>Project description &amp; location</t>
    </r>
  </si>
  <si>
    <r>
      <rPr>
        <b/>
        <sz val="11"/>
        <color rgb="FF00B050"/>
        <rFont val="Franklin Gothic Book"/>
        <family val="2"/>
      </rPr>
      <t>9)</t>
    </r>
    <r>
      <rPr>
        <sz val="11"/>
        <color theme="1"/>
        <rFont val="Franklin Gothic Book"/>
        <family val="2"/>
      </rPr>
      <t xml:space="preserve"> If applying for HSIP funds, be sure to include the following documents:</t>
    </r>
  </si>
  <si>
    <r>
      <t xml:space="preserve">a) </t>
    </r>
    <r>
      <rPr>
        <sz val="11"/>
        <color theme="1"/>
        <rFont val="Franklin Gothic Book"/>
        <family val="2"/>
      </rPr>
      <t>Supporting documents for all questions.</t>
    </r>
  </si>
  <si>
    <r>
      <t xml:space="preserve">b) </t>
    </r>
    <r>
      <rPr>
        <sz val="11"/>
        <color theme="1"/>
        <rFont val="Franklin Gothic Book"/>
        <family val="2"/>
      </rPr>
      <t>Needs Analysis</t>
    </r>
  </si>
  <si>
    <r>
      <rPr>
        <b/>
        <sz val="11"/>
        <color theme="1"/>
        <rFont val="Franklin Gothic Book"/>
        <family val="2"/>
      </rPr>
      <t>c)</t>
    </r>
    <r>
      <rPr>
        <sz val="11"/>
        <color theme="1"/>
        <rFont val="Franklin Gothic Book"/>
        <family val="2"/>
      </rPr>
      <t xml:space="preserve"> Financial Analysis (Benefit/Cost Analysis)</t>
    </r>
  </si>
  <si>
    <t>https://rtip.nirpc.org/secure2/xtip_amend_menu.asp?amend_type=CFP</t>
  </si>
  <si>
    <r>
      <rPr>
        <b/>
        <sz val="11"/>
        <color theme="7"/>
        <rFont val="Franklin Gothic Book"/>
        <family val="2"/>
      </rPr>
      <t>12)</t>
    </r>
    <r>
      <rPr>
        <sz val="11"/>
        <color theme="1"/>
        <rFont val="Franklin Gothic Book"/>
        <family val="2"/>
      </rPr>
      <t xml:space="preserve"> Join us for a peer review of all projects in the beginning of February to support your project application</t>
    </r>
  </si>
  <si>
    <t>1:</t>
  </si>
  <si>
    <t>Sponsor must provide a guarantee that their match will be available for each phase and year of the project. Sponsors are encouraged to identify funding sources (public and private) that will be used for the sponsor’s match. This may include innovative financing techniques to ensure success for the project.</t>
  </si>
  <si>
    <t>2:</t>
  </si>
  <si>
    <t>3:</t>
  </si>
  <si>
    <t>4:</t>
  </si>
  <si>
    <t>5:</t>
  </si>
  <si>
    <t>6:</t>
  </si>
  <si>
    <t>7:</t>
  </si>
  <si>
    <t>The application must include a map at sufficient enough scale to clearly identify beginning and ending points of the project. Sponsors are encouraged to include photographs or other visuals to identify the scope of work required and to help explain the project to the reviewers.</t>
  </si>
  <si>
    <t>8:</t>
  </si>
  <si>
    <t>9:</t>
  </si>
  <si>
    <t>10:</t>
  </si>
  <si>
    <t>11:</t>
  </si>
  <si>
    <r>
      <t xml:space="preserve">If a project is applying for funds from CMAQ or HSIP category, additional eligibility determinations must be met.  For projects requesting CMAQ funding, please see </t>
    </r>
    <r>
      <rPr>
        <sz val="11"/>
        <color theme="6"/>
        <rFont val="Franklin Gothic Book"/>
        <family val="2"/>
      </rPr>
      <t>https://www.fhwa.dot.gov/fastact/factsheets/cmaqfs.cfm</t>
    </r>
    <r>
      <rPr>
        <sz val="11"/>
        <color theme="1"/>
        <rFont val="Franklin Gothic Book"/>
        <family val="2"/>
      </rPr>
      <t xml:space="preserve">. For HSIP funding please see </t>
    </r>
    <r>
      <rPr>
        <sz val="11"/>
        <color theme="6"/>
        <rFont val="Franklin Gothic Book"/>
        <family val="2"/>
      </rPr>
      <t>https://safety.fhwa.dot.gov/legislationandpolicy/fast/guidance.cfm</t>
    </r>
    <r>
      <rPr>
        <sz val="11"/>
        <color theme="1"/>
        <rFont val="Franklin Gothic Book"/>
        <family val="2"/>
      </rPr>
      <t>. Technical assistance from NIRPC will be available for projects eligible for these funding sources.</t>
    </r>
  </si>
  <si>
    <t>12:</t>
  </si>
  <si>
    <t>15:</t>
  </si>
  <si>
    <t>16:</t>
  </si>
  <si>
    <t>17:</t>
  </si>
  <si>
    <t>If you are proposing phasing your project please include:</t>
  </si>
  <si>
    <t>a</t>
  </si>
  <si>
    <t>A plan for phasing</t>
  </si>
  <si>
    <t>b</t>
  </si>
  <si>
    <t>A proposed schedule for future phases</t>
  </si>
  <si>
    <t>c</t>
  </si>
  <si>
    <t>An inflated cost estimate for each future phase</t>
  </si>
  <si>
    <t>d</t>
  </si>
  <si>
    <t>A financial plan for the entire suite</t>
  </si>
  <si>
    <t>18:</t>
  </si>
  <si>
    <t>19:</t>
  </si>
  <si>
    <t>20:</t>
  </si>
  <si>
    <t>21:</t>
  </si>
  <si>
    <t>22:</t>
  </si>
  <si>
    <t>23:</t>
  </si>
  <si>
    <t>24:</t>
  </si>
  <si>
    <r>
      <t xml:space="preserve">Transit vehicles </t>
    </r>
    <r>
      <rPr>
        <i/>
        <sz val="10"/>
        <color theme="1"/>
        <rFont val="Franklin Gothic Book"/>
        <family val="2"/>
      </rPr>
      <t>(some rules may only apply to NIRPC subrecipients)</t>
    </r>
    <r>
      <rPr>
        <sz val="11"/>
        <color theme="1"/>
        <rFont val="Franklin Gothic Book"/>
        <family val="2"/>
      </rPr>
      <t>: 1) If an operator has more than one vehicle that has met the end of its useful life, they may choose to swap the priorities of the vehicles only if the vehicle swapped has a lower-rated condition assessment. 2) NIRPC will not submit any vehicle replacement into a grant unless it is confirmed that the vehicle will meet the end of its useful life within the following calendar year, the vehicle will be bumped into the following priority year and all other vehicles will advance in priority. 3) Preliminary specifications on vehicle replacements and capital purchases are due before FTA grant submissions and/or TIP applications. 4) NIRPC will not program any vehicle replacement for a sub-recipient into the TIP unless it is part of the Indiana State QPA or an identified state cooperative agreement. 5) NIRPC will not submit any vehicles for early replacement to FTA if none of the vehicle’s systems have been rated as “inoperable,” or a “0” condition assessment. 6) Operators will have to submit an annual condition assessment for every vehicle in their fleet, failure to submit a condition assessment will result in no TIP awards or grant executions for an operator’s vehicle replacements. 7) Vehicles will only be replaced until the cap of 5307 funding designated in the TAM plan for vehicle replacements has been reached. 8) Vehicles may be purchased beyond the cap, if it allows the small transit providers to meet the goals set in their TAM plan.</t>
    </r>
  </si>
  <si>
    <t>Late or missing data submissions may result in denial of programming for federal funds. Including: 1) National Transit Database (NTD); 2) Annual List of Obligated Projects (ALOP); 3) Other subrecipient reporting to NIRPC: Vehicle Usage &amp; Accident, Drug &amp; Alcohol Testing, Disadvantage Business Enterprise Report, Preventive Maintenance Reporting, Operating Assistance Financial Report, Capital Cost of Contracting Financial Report, Income Financial Report, ADA Review Documentation, Biennial Review Documentation, Certifications and Assurance Compliance, Availability of Local Match Annual Report, Triennial Review Documentation, State Board of Accounts Audit, and Procurement Documentation.</t>
  </si>
  <si>
    <t>Funding programmed in the TIP that is not obligated in an FTA approved grant two years after the original programming year, will be made available in the following NOFA, recompeted, and reprogrammed to avoid lapsing funds.</t>
  </si>
  <si>
    <t>If an operator does not have enough local match to replace multiple vehicles in a single year, the operator may choose to “bump” a vehicle from one year to another, advancing the priority of all other replacements, provided the group can maintain its ULB thresholds.</t>
  </si>
  <si>
    <t>Pursuant to FTA regulations, operators may not receive operating assistance funds valued in excess of their proportional share of Vehicle Revenue Hours as a percentage of a maximum of 75% of a single year’s total 5307 apportionment.</t>
  </si>
  <si>
    <t>Operators seeking FHWA CMAQ funds to pilot new transit service understand that the funds are for startup service and that it is the responsibility of the operator to secure future operating funds to sustain the transit service.</t>
  </si>
  <si>
    <t>Operators are expected to spend down obligated carryover in grants, and unobligated carryover not yet in a grant, before requesting new funds from the most recent apportionment through the “split letter” process. An operator's existing balance of obligated and unobligated carryover will be used to meet the total funding request of projects identified in the TIP, before new funds will be “split” to the operator. This means that if an operator has identified $100,000 of operational funds in the current year of the TIP, and they have a carryover balance of $10,000 unobligated carryover and $20,000 of funds obligated in an operations grant; the operator would only receive $70,000 of new year funding. A carryover balance equal to half of a year’s worth of operating expenses will be maintained regionally for stop-gap funding purposes should the federal appropriation be unexpectedly reduced.</t>
  </si>
  <si>
    <t>If an operator has reduced or eliminated service in one part of their service area and has applied for an expansion in another part of their service area, the operator may be asked to provide a demonstration of how the saved revenue from the reduced service has been redistributed to the rest of their service area. Additionally, the operator may be asked to include documentation on how the new expansion will differ than the service that needed to be cut.</t>
  </si>
  <si>
    <t>Overview of available funds:</t>
  </si>
  <si>
    <t>Chicago UZA</t>
  </si>
  <si>
    <t>MC UZA</t>
  </si>
  <si>
    <t>Funds provided by FTA may be carried over for three years, if they have not already been obligated in the current fiscal year. If funds are not obligated within three years, they will lapse and revert back to FTA. Therefore, older funds are always obligated before current year funds. Regardless of the year the funds come from, before they can be obligated in a grant, they must be programmed into the current year of the TIP.</t>
  </si>
  <si>
    <t>Estimated available for programming:</t>
  </si>
  <si>
    <t>Estimated annual allocation:</t>
  </si>
  <si>
    <t>Total estimated funding available for programming:</t>
  </si>
  <si>
    <t>Michigan City UZA</t>
  </si>
  <si>
    <t>STBG</t>
  </si>
  <si>
    <t>CMAQ</t>
  </si>
  <si>
    <t>HSIP</t>
  </si>
  <si>
    <t>CRP</t>
  </si>
  <si>
    <t>TA</t>
  </si>
  <si>
    <t>PROTECT</t>
  </si>
  <si>
    <t>Totals</t>
  </si>
  <si>
    <t>Already programmed from prior TIP:</t>
  </si>
  <si>
    <t>Set aside for change orders:</t>
  </si>
  <si>
    <t>Available for PE/ROW:</t>
  </si>
  <si>
    <t>Est. avail. after fund source deficits:</t>
  </si>
  <si>
    <t>Set aside for PE/ROW:</t>
  </si>
  <si>
    <t>Funding Source Descriptions</t>
  </si>
  <si>
    <t>All funding is in accordance with the Infrastructure Investment &amp; Jobs Act (IIJA).  Please see websites for updated information &amp; guidance.</t>
  </si>
  <si>
    <t>Surface Transportation Block Grant (STBG)</t>
  </si>
  <si>
    <r>
      <t xml:space="preserve">More information: </t>
    </r>
    <r>
      <rPr>
        <b/>
        <i/>
        <sz val="10"/>
        <color theme="6"/>
        <rFont val="Franklin Gothic Book"/>
        <family val="2"/>
      </rPr>
      <t>https://www.fhwa.dot.gov/bipartisan-infrastructure-law/stbg.cfm</t>
    </r>
  </si>
  <si>
    <t>STBG provides flexible funding for projects to preserve and improve the conditions and performance on any Federal-aid highway, bridge and tunnel projects on any public road, pedestrian and bicycle infrastructure, and transit capital projects, including intercity bus terminals.</t>
  </si>
  <si>
    <t>Congestion Mitigation Air Quality (CMAQ)</t>
  </si>
  <si>
    <r>
      <t xml:space="preserve">CMAQ provides a flexible funding source for transportation projects and programs to help meet the requirements of the Clean Air Act. Funding is available to reduce congestion </t>
    </r>
    <r>
      <rPr>
        <i/>
        <sz val="11"/>
        <color theme="1"/>
        <rFont val="Franklin Gothic Book"/>
        <family val="2"/>
      </rPr>
      <t>and</t>
    </r>
    <r>
      <rPr>
        <sz val="11"/>
        <color theme="1"/>
        <rFont val="Franklin Gothic Book"/>
        <family val="2"/>
      </rPr>
      <t xml:space="preserve"> improve air quality for areas that do not meet standards for ozone, carbon monoxide, or particulate matter. Projects or programs must demonstrate an air quality benefit.</t>
    </r>
  </si>
  <si>
    <t>Highway Safety Improvement Program (HSIP)</t>
  </si>
  <si>
    <t>HSIP provides funding to achieve a significant reduction in traffic fatalities and serious injuries on all public roads. The HSIP requires a data-driven, strategic approach to improving highway safety on all public roads that focuses on performance. Projects must also be consistent with the INDOT's Strategic Highway Safety Plan (SHSP).</t>
  </si>
  <si>
    <r>
      <t xml:space="preserve">Projects awarded with HSIP require a minimum 10% match by the project sponsor for all project phases. Project applicants should reference high crash locations in Northwestern Indiana and also reference INDOT's SHSP here: </t>
    </r>
    <r>
      <rPr>
        <sz val="10"/>
        <color theme="6"/>
        <rFont val="Franklin Gothic Book"/>
        <family val="2"/>
      </rPr>
      <t>https://www.in.gov/indot/files/shsp.pdf</t>
    </r>
  </si>
  <si>
    <t>Carbon Reduction Program (CRP)</t>
  </si>
  <si>
    <r>
      <t xml:space="preserve">More information:  </t>
    </r>
    <r>
      <rPr>
        <b/>
        <i/>
        <sz val="10"/>
        <color theme="6"/>
        <rFont val="Franklin Gothic Book"/>
        <family val="2"/>
      </rPr>
      <t>https://www.fhwa.dot.gov/bipartisan-infrastructure-law/crp_fact_sheet.cfm</t>
    </r>
  </si>
  <si>
    <t xml:space="preserve">Projects awarded with CRP require a minimumm 20% match by the project sponsor for all project phases. </t>
  </si>
  <si>
    <t>Transportation Alternatives (TA)</t>
  </si>
  <si>
    <t>TA provides funding for all projects and activities that were previously eligible under TAP, encompassing a variety of smaller-scale transportation projects such as pedestrian and bicycle facilities, safe routes to school projects, and vegetation management, and environmental mitigation related to stormwater and habitat connectivity.</t>
  </si>
  <si>
    <t>Promoting Resilient Operations for Transformative, Efficient &amp; Cost-Saving Transportation (PROTECT)</t>
  </si>
  <si>
    <r>
      <t xml:space="preserve">More information:  </t>
    </r>
    <r>
      <rPr>
        <b/>
        <i/>
        <sz val="10"/>
        <color theme="6"/>
        <rFont val="Franklin Gothic Book"/>
        <family val="2"/>
      </rPr>
      <t>https://www.fhwa.dot.gov/bipartisan-infrastructure-law/protect_fact_sheet.cfm</t>
    </r>
  </si>
  <si>
    <t>5307 | Urbanized Area Formula Grants</t>
  </si>
  <si>
    <r>
      <t xml:space="preserve">More information:   </t>
    </r>
    <r>
      <rPr>
        <b/>
        <i/>
        <sz val="10"/>
        <color theme="6"/>
        <rFont val="Franklin Gothic Book"/>
        <family val="2"/>
      </rPr>
      <t>https://www.transit.dot.gov/funding/grants/urbanized-area-formula-grants-5307</t>
    </r>
  </si>
  <si>
    <t>5307 provides funding to public transit systems in Urbanized Areas (UZA) for public transportation capital, planning, job access and reverse commute projects, as well as operating expenses in certain circumstances.</t>
  </si>
  <si>
    <t>Projects awarded with 5307 for capital require a 20% match by the project sponsor. For operations there is a 50% match required and operational funds are limited based on UZA population and number of vehicles operated. For vehicle-related equipment attributable to compliance with the Americans with Disabilities Act the match may be 10%.</t>
  </si>
  <si>
    <t>5310 | Enhanced Mobility of Seniors &amp; Individuals with Disabilities</t>
  </si>
  <si>
    <r>
      <t xml:space="preserve">More information:                                                                                                                                                       </t>
    </r>
    <r>
      <rPr>
        <b/>
        <i/>
        <sz val="10"/>
        <color theme="6"/>
        <rFont val="Franklin Gothic Book"/>
        <family val="2"/>
      </rPr>
      <t>https://www.transit.dot.gov/funding/grants/enhanced-mobility-seniors-individuals-disabilities-section-5310</t>
    </r>
  </si>
  <si>
    <t>5310 provides formula funding for the purpose of assisting private nonprofit groups in meeting transportation needs of the elderly and persons with disabilities. Use of the funds must be consistent with the Coordinated Human Services Transportation Plan.</t>
  </si>
  <si>
    <t>Projects awarded with 5310 for capital purposes require a 20% match by the project sponsor. For operations there is a 50% match required by the project sponsor.</t>
  </si>
  <si>
    <t>5337 | State of Good Repair Grants</t>
  </si>
  <si>
    <r>
      <t xml:space="preserve">More information:  </t>
    </r>
    <r>
      <rPr>
        <b/>
        <i/>
        <sz val="10"/>
        <color theme="6"/>
        <rFont val="Franklin Gothic Book"/>
        <family val="2"/>
      </rPr>
      <t>https://www.transit.dot.gov/funding/grants/state-good-repair-grants-5337</t>
    </r>
  </si>
  <si>
    <t xml:space="preserve">5337 provides capital assistance for maintenance, replacement, and rehabilitation projects of existing high-intensity fixed guideway and motorbus systems to maintain a state of good repair. Additionally, SGR grants are eligible for developing and implementing Transit Asset Management plans.  </t>
  </si>
  <si>
    <t>Projects awarded with 5337 require a 20% match by the project sponsor.</t>
  </si>
  <si>
    <t>5339 | Grants for Buses and Bus Facilities Formula Program</t>
  </si>
  <si>
    <r>
      <t xml:space="preserve">More information:  </t>
    </r>
    <r>
      <rPr>
        <b/>
        <i/>
        <sz val="10"/>
        <color theme="6"/>
        <rFont val="Franklin Gothic Book"/>
        <family val="2"/>
      </rPr>
      <t>https://www.transit.dot.gov/funding/grants/busprogram</t>
    </r>
  </si>
  <si>
    <t>5339 provides funding to states transit agencies through a statutory formula to replace, rehabilitate and purchase buses and related equipment and to construct bus-related facilities.</t>
  </si>
  <si>
    <t>Critical paths to achieve the four visions of the NWI 2050 Plan</t>
  </si>
  <si>
    <t>Program name</t>
  </si>
  <si>
    <t>Topical committee assigned to review applications</t>
  </si>
  <si>
    <t>Project types in program</t>
  </si>
  <si>
    <t>Score tier</t>
  </si>
  <si>
    <t>Funding source targeted?</t>
  </si>
  <si>
    <t>Additional eligibility determination required?</t>
  </si>
  <si>
    <t>Transit / Operating Assistance</t>
  </si>
  <si>
    <t>Transit Operators Roundtable</t>
  </si>
  <si>
    <t>Complementary paratransit service to fixed route service</t>
  </si>
  <si>
    <t>Tier 1</t>
  </si>
  <si>
    <t>Yes</t>
  </si>
  <si>
    <t>No</t>
  </si>
  <si>
    <t>Description: funding for service for users who cannot use fixed routes due to disability</t>
  </si>
  <si>
    <t>Operating assistance</t>
  </si>
  <si>
    <t>Operational support equipment / computer hard/software</t>
  </si>
  <si>
    <t>Description: funding to assist with the operations for transit systems</t>
  </si>
  <si>
    <t>Description: funding to support the purchase of equipment related to operations of transit</t>
  </si>
  <si>
    <t>Ped, Pedal, &amp; Paddle</t>
  </si>
  <si>
    <t>Off-road trails</t>
  </si>
  <si>
    <t>STBG, TA</t>
  </si>
  <si>
    <t>Description: construction of non-recreational trails</t>
  </si>
  <si>
    <t>Transit / Asset Management</t>
  </si>
  <si>
    <t>Capital investment in existing fixed guideway systems</t>
  </si>
  <si>
    <t>Description: projects that keep fixed guideway systems in a state of good repair</t>
  </si>
  <si>
    <t>Preventative maintenance</t>
  </si>
  <si>
    <t>Description: funding for the purchase of new or replacement rolling stock</t>
  </si>
  <si>
    <t>Transit maintenance facilities</t>
  </si>
  <si>
    <t>Description: funding to keep existing transit vehicles or equipment in a state of good repair</t>
  </si>
  <si>
    <t>5307, 5337</t>
  </si>
  <si>
    <t>Description: funding to keep transit maintenance facilities in a state of good repair</t>
  </si>
  <si>
    <t>5307, 5339</t>
  </si>
  <si>
    <t>Air quality</t>
  </si>
  <si>
    <t>Alternative fuel infrastructure</t>
  </si>
  <si>
    <t>CMAQ, CRP</t>
  </si>
  <si>
    <t>Yes, air quality benefit calculation</t>
  </si>
  <si>
    <t>Description: electric or natural gas fuel infrastructure</t>
  </si>
  <si>
    <r>
      <t xml:space="preserve">Vehicle emission reduction </t>
    </r>
    <r>
      <rPr>
        <i/>
        <sz val="11"/>
        <rFont val="Franklin Gothic Book"/>
        <family val="2"/>
      </rPr>
      <t>(new or modification)</t>
    </r>
  </si>
  <si>
    <t>Description: funds to assist with procuring or retrofitting vehicles to reduce emissions</t>
  </si>
  <si>
    <t>Air quality education</t>
  </si>
  <si>
    <t>Tier 2</t>
  </si>
  <si>
    <t>No, but eligible</t>
  </si>
  <si>
    <t>Description: Program to increase awareness and knowledge of pollution in order to reduced emissions</t>
  </si>
  <si>
    <t>Complete streets</t>
  </si>
  <si>
    <r>
      <t xml:space="preserve">Transportation projects for ADA compliance </t>
    </r>
    <r>
      <rPr>
        <i/>
        <sz val="11"/>
        <rFont val="Franklin Gothic Book"/>
        <family val="2"/>
      </rPr>
      <t>w/ universal design</t>
    </r>
  </si>
  <si>
    <t>Yes, address ADA transition plan</t>
  </si>
  <si>
    <t>Bicycle/pedestrian signals &amp; other safety modifications</t>
  </si>
  <si>
    <t>TA, HSIP</t>
  </si>
  <si>
    <t>On-road trails</t>
  </si>
  <si>
    <t>STBG, TA, CRP</t>
  </si>
  <si>
    <t>Safe Routes to School infrastructure projects</t>
  </si>
  <si>
    <t>Sidewalks I (on Major Collectors &amp; above)</t>
  </si>
  <si>
    <t>STBG, HSIP</t>
  </si>
  <si>
    <t>Bicycle infrastructure</t>
  </si>
  <si>
    <t>Safe Routes to School non-infrastructure projects</t>
  </si>
  <si>
    <t>Sidewalks II (on other streets &amp; roads)</t>
  </si>
  <si>
    <t>Construct / install / maintain of signs at bike/ped xings in school zone</t>
  </si>
  <si>
    <t>Lighting</t>
  </si>
  <si>
    <t>Description: bicycle racks, signage, &amp; ancillary treatments to support cycling</t>
  </si>
  <si>
    <t>Description: funds to support Safe Routes to School educational or planning activities</t>
  </si>
  <si>
    <t>Tier 3</t>
  </si>
  <si>
    <t>STBG, CRP</t>
  </si>
  <si>
    <t>Description: lighting (new or modernized) on streets &amp; trails as a standalone project</t>
  </si>
  <si>
    <t>Mobility management / information technology systems</t>
  </si>
  <si>
    <t>Yes, address CHSTP</t>
  </si>
  <si>
    <t>Description: funding to improvement mobility management and technology (GTFS)</t>
  </si>
  <si>
    <t>Vehicles for accessible taxi, ride share, or vanpool</t>
  </si>
  <si>
    <t>Travel training</t>
  </si>
  <si>
    <t>Transit passenger facilities</t>
  </si>
  <si>
    <t>Description: funding to purchase vehicles to increase access to transit system</t>
  </si>
  <si>
    <t>Improve signage / wayfinding</t>
  </si>
  <si>
    <t>Description: funding to train individuals on how to use transit</t>
  </si>
  <si>
    <t>TA, 5337</t>
  </si>
  <si>
    <t>Description: projects that improve the waiting facilities for transit riders (bus stops/stations)</t>
  </si>
  <si>
    <t>Description: projects that help customers find their way to transit services</t>
  </si>
  <si>
    <t>Transit / Expansion</t>
  </si>
  <si>
    <t>Incremental cost of providing same day service/door-to-door</t>
  </si>
  <si>
    <t>Description: funding to reduce time required to request and reserve an on-demand ride</t>
  </si>
  <si>
    <t>New fixed guideway systems</t>
  </si>
  <si>
    <t>Operating assistance for new transit service</t>
  </si>
  <si>
    <t>Description: projects that expand the transit system through fixed guideways including micromobility</t>
  </si>
  <si>
    <t>Transit vehicles for expansion of service</t>
  </si>
  <si>
    <t>Description: funding for the operations and expansion of new transit services</t>
  </si>
  <si>
    <t>Description: funding to purchase new vehicles to expand service (locations or hours)</t>
  </si>
  <si>
    <t>Transit planning and administrative oversight</t>
  </si>
  <si>
    <t>Description: funding to plan and oversee transit</t>
  </si>
  <si>
    <t>Technical Planning Committee</t>
  </si>
  <si>
    <t>STBG, CMAQ</t>
  </si>
  <si>
    <t>Development of regional environmental protection plans</t>
  </si>
  <si>
    <t>Description: funds to conduct transportation planning across all modes</t>
  </si>
  <si>
    <t>Data collection / software / equip. or devel./implement of PbP system</t>
  </si>
  <si>
    <t>STBG, PROTECT</t>
  </si>
  <si>
    <t>Safety data collection / analysis and improvement of data</t>
  </si>
  <si>
    <t>Transportation safety planning or road safety audits</t>
  </si>
  <si>
    <t>Surface Transportation Committee</t>
  </si>
  <si>
    <t>Description: funding to assist with performance-based planning</t>
  </si>
  <si>
    <t>Description: funds to assist in the collection of safety data and analysis of the data</t>
  </si>
  <si>
    <t>Description: funds to specifically conduct transportation safety planning or road safety audits</t>
  </si>
  <si>
    <t>Transit Oriented Development</t>
  </si>
  <si>
    <t>Land Use Committee</t>
  </si>
  <si>
    <t>TOD Planning</t>
  </si>
  <si>
    <t>STBG, 5307</t>
  </si>
  <si>
    <t>Yes, located in CLC or TOD area</t>
  </si>
  <si>
    <t>Description:  Planning for projects in a TOD or around a transit station</t>
  </si>
  <si>
    <t>TOD Implementation</t>
  </si>
  <si>
    <t>Environment</t>
  </si>
  <si>
    <t>Stormwater management / control / prevention</t>
  </si>
  <si>
    <t>PROTECT, TA</t>
  </si>
  <si>
    <t>Description: funds to reduce stormwater as a standalone project</t>
  </si>
  <si>
    <t>Contrib. to restore / enhance / create habitats/wetlands or mitigation bank</t>
  </si>
  <si>
    <t>Description: improve habitats + wetlands as a standalone project or bank land for mitigation</t>
  </si>
  <si>
    <t>Vegetation management in ROWs</t>
  </si>
  <si>
    <t>Vehicle related wildlife mortality reduction</t>
  </si>
  <si>
    <t>Description: treatments to reduce the death of wildlife and improve safety for vehicles</t>
  </si>
  <si>
    <t>Yes, through INDOT</t>
  </si>
  <si>
    <t>Roadway expansion</t>
  </si>
  <si>
    <t>Description: widening of roadways to address congestion</t>
  </si>
  <si>
    <t>Roadway Modifications</t>
  </si>
  <si>
    <t>Intersection safety modifications</t>
  </si>
  <si>
    <t>Intelligent Transportation Systems</t>
  </si>
  <si>
    <t>Pavement rehabilitation or reconstruction</t>
  </si>
  <si>
    <t>Description: projects that use technology to increase efficiency of transportation system (usually a state level initiative)</t>
  </si>
  <si>
    <t>Railway-highway grade crossings</t>
  </si>
  <si>
    <t>Intersection congestion modifications</t>
  </si>
  <si>
    <t>Traffic monitoring / management / control</t>
  </si>
  <si>
    <t>Bridge replacement, rehabilitation or reconstruction</t>
  </si>
  <si>
    <t>Description: projects that address safety issues at railroad crossings</t>
  </si>
  <si>
    <t>Emergency communications equipment / priority control systems</t>
  </si>
  <si>
    <t>Travel demand management strategies / programs</t>
  </si>
  <si>
    <t>Description: projects that attempt to reduce congestion at bottleneck locations</t>
  </si>
  <si>
    <t>Construction and operational modifications on high-risk rural roads</t>
  </si>
  <si>
    <t>Safety devices/control, rumbles, skid resist., or remove obstacles at crash loc.</t>
  </si>
  <si>
    <t>Description: funding for the monitoring and management of traffic (usually a state level initiative)</t>
  </si>
  <si>
    <t>Highway signs for retroreflectivity</t>
  </si>
  <si>
    <t>Pavement and shoulder widening to remedy unsafe conditions</t>
  </si>
  <si>
    <t>Fringe and corridor parking facilities / programs</t>
  </si>
  <si>
    <t>Description: funds to implement projects for emergency communication + signal preemption</t>
  </si>
  <si>
    <t>Conduct model traffic enforcement activity at rail/highway crossing</t>
  </si>
  <si>
    <t>Description: funds that assist with reducing the demand for travel and congestion</t>
  </si>
  <si>
    <t>Traffic Signal moderization</t>
  </si>
  <si>
    <t>Description: project to replace traffic control devices with energy-efficient alternatives.  See also Complete Streets</t>
  </si>
  <si>
    <t>Description: standalone projects that increase visibility of roadway signs</t>
  </si>
  <si>
    <t>Description: projects that add width to address unsafe conditions with road narrowness</t>
  </si>
  <si>
    <t>Description: construction of parking lots for car/vanpooling and transit kiss &amp; rides</t>
  </si>
  <si>
    <t>Description: funds to promote enforcement at rail/hwy crossings (usually a state level initiative)</t>
  </si>
  <si>
    <t>Transit security</t>
  </si>
  <si>
    <t>Description: funding required to be spent to improve the safety and security of transit</t>
  </si>
  <si>
    <t>New roadways</t>
  </si>
  <si>
    <t>New bridge / roadway / tunnel construction</t>
  </si>
  <si>
    <t>Description: new roadways, bridges, or tunnels</t>
  </si>
  <si>
    <t>Air Quality</t>
  </si>
  <si>
    <t xml:space="preserve"> County</t>
  </si>
  <si>
    <t>Name of applicant on behalf of municipality or transit operator:</t>
  </si>
  <si>
    <r>
      <t xml:space="preserve">Air quality program application </t>
    </r>
    <r>
      <rPr>
        <i/>
        <sz val="10"/>
        <color theme="1"/>
        <rFont val="Arial"/>
        <family val="2"/>
        <scheme val="minor"/>
      </rPr>
      <t>(see program + project types tab for more info)</t>
    </r>
  </si>
  <si>
    <t>Financial information about project:</t>
  </si>
  <si>
    <t>Total in $</t>
  </si>
  <si>
    <t>Max. fed share</t>
  </si>
  <si>
    <t>Min. fed share</t>
  </si>
  <si>
    <t>Your match</t>
  </si>
  <si>
    <t>Below are the project types for this program</t>
  </si>
  <si>
    <t>Tier</t>
  </si>
  <si>
    <r>
      <rPr>
        <b/>
        <sz val="12"/>
        <color theme="1"/>
        <rFont val="Arial"/>
        <family val="2"/>
        <scheme val="minor"/>
      </rPr>
      <t xml:space="preserve">Step </t>
    </r>
    <r>
      <rPr>
        <b/>
        <sz val="20"/>
        <color theme="1"/>
        <rFont val="Arial"/>
        <family val="2"/>
        <scheme val="minor"/>
      </rPr>
      <t>1</t>
    </r>
  </si>
  <si>
    <r>
      <t>Total estimated construction cost</t>
    </r>
    <r>
      <rPr>
        <sz val="10"/>
        <color theme="1"/>
        <rFont val="Franklin Gothic Book"/>
        <family val="2"/>
      </rPr>
      <t xml:space="preserve"> </t>
    </r>
    <r>
      <rPr>
        <i/>
        <sz val="10"/>
        <color theme="1"/>
        <rFont val="Franklin Gothic Book"/>
        <family val="2"/>
      </rPr>
      <t>(Please use CY 2021 dollars; we will inflate the cost.)</t>
    </r>
  </si>
  <si>
    <t>How much do you propose contributing to the construction costs? ▲</t>
  </si>
  <si>
    <t>Does this amount include CE? (y/n)</t>
  </si>
  <si>
    <t>According to your match entry you are over/under matched by ►</t>
  </si>
  <si>
    <r>
      <rPr>
        <b/>
        <sz val="12"/>
        <color theme="1"/>
        <rFont val="Arial"/>
        <family val="2"/>
        <scheme val="minor"/>
      </rPr>
      <t>Step</t>
    </r>
    <r>
      <rPr>
        <b/>
        <sz val="11"/>
        <color theme="1"/>
        <rFont val="Arial"/>
        <family val="2"/>
        <scheme val="minor"/>
      </rPr>
      <t xml:space="preserve"> </t>
    </r>
    <r>
      <rPr>
        <b/>
        <sz val="20"/>
        <color theme="1"/>
        <rFont val="Arial"/>
        <family val="2"/>
        <scheme val="minor"/>
      </rPr>
      <t>2</t>
    </r>
  </si>
  <si>
    <t>Do you want funds for PE/ROW? If so which one?</t>
  </si>
  <si>
    <t>For PE/ROW you may use federal aid up to ►</t>
  </si>
  <si>
    <t>How much do you propose requesting in PE/ROW? ▲</t>
  </si>
  <si>
    <t>Add'l overmatch ▲</t>
  </si>
  <si>
    <t>If you elect to pay for PE/ROW with local funds that amount will be considered overmatch for scoring purposes ▲</t>
  </si>
  <si>
    <r>
      <t xml:space="preserve">Step </t>
    </r>
    <r>
      <rPr>
        <b/>
        <sz val="20"/>
        <color theme="1"/>
        <rFont val="Arial"/>
        <family val="2"/>
        <scheme val="minor"/>
      </rPr>
      <t>3</t>
    </r>
  </si>
  <si>
    <t>You have elected to match your construction costs at the rate of ►</t>
  </si>
  <si>
    <t>You have elected to request PE/ROW funds at the rate of ►</t>
  </si>
  <si>
    <t>Your total match for scoring purposes is ►</t>
  </si>
  <si>
    <t>Project Need and Purpose</t>
  </si>
  <si>
    <t>What is the problem/issue that this project will address? (Project Need) ▼</t>
  </si>
  <si>
    <t>Choose a project type for this application ▼</t>
  </si>
  <si>
    <t>Maps</t>
  </si>
  <si>
    <t>Population</t>
  </si>
  <si>
    <t>Click Here!</t>
  </si>
  <si>
    <t>Please describe what your project seeks to accomplish, be descriptive (Project Purpose)▼</t>
  </si>
  <si>
    <t>Environmental Justice</t>
  </si>
  <si>
    <t>Facilities</t>
  </si>
  <si>
    <t>General Project Information</t>
  </si>
  <si>
    <t>Please give the total project costs (including PE, ROW and CN) for all phases.</t>
  </si>
  <si>
    <t xml:space="preserve">How many phases are expected in this project? </t>
  </si>
  <si>
    <t>Is this a Panning project or study?</t>
  </si>
  <si>
    <t>Will this project add roadway capacity? (y/n) ►</t>
  </si>
  <si>
    <t>Are you seeking HSIP funding?(y/n)</t>
  </si>
  <si>
    <t>Is this project eligible for CMAQ funding?(y/n)</t>
  </si>
  <si>
    <t>Limits</t>
  </si>
  <si>
    <t>Begin</t>
  </si>
  <si>
    <t>Will this project seek to flex funds from FHWA to FTA? (y/n) ►</t>
  </si>
  <si>
    <t>End</t>
  </si>
  <si>
    <t>Environmental Document &amp; Permits</t>
  </si>
  <si>
    <t>Environmental Investigation Completed?</t>
  </si>
  <si>
    <t>What is the desired year for PE?  (CY/na)</t>
  </si>
  <si>
    <t>Anticipated NEPA Document Required</t>
  </si>
  <si>
    <t>What is the desired year for RW?  (CY/na)</t>
  </si>
  <si>
    <t>NEPA Document Status</t>
  </si>
  <si>
    <t>What is the desired year for CN?  (CY/na)</t>
  </si>
  <si>
    <t>Anticipated Permits</t>
  </si>
  <si>
    <t>Does this project address a gap in existing service? (y/n)</t>
  </si>
  <si>
    <t>Right of Way Needs</t>
  </si>
  <si>
    <t>Is this project Regionally Significant? (y/n)</t>
  </si>
  <si>
    <t>New ROW Required</t>
  </si>
  <si>
    <t>Utilities Needs</t>
  </si>
  <si>
    <t xml:space="preserve">If Yes, Number of Parcels </t>
  </si>
  <si>
    <t>Utilities Impacted?</t>
  </si>
  <si>
    <t xml:space="preserve">If Yes, Types of Parcels </t>
  </si>
  <si>
    <t>If Yes, Location of Utilities</t>
  </si>
  <si>
    <t>Does this project touch Right of Way belonging to INDOT?  If yes please provide concurrance documentation.                          (y/n) ►</t>
  </si>
  <si>
    <t>If Yes, Relocations required?</t>
  </si>
  <si>
    <t>Railroad Impacted?</t>
  </si>
  <si>
    <t>If yes, what percentage ►</t>
  </si>
  <si>
    <t>If Yes, are Improvements being made?</t>
  </si>
  <si>
    <t>Access + connections</t>
  </si>
  <si>
    <t>FINAL</t>
  </si>
  <si>
    <t>Q1</t>
  </si>
  <si>
    <t>If vehicle retrofit/repower/purchase, vehicle is a transit revenue vehicle. If alternative fuel or TSE infrastructure, infrastructure is 5 miles or greater from same with public/commercial access. If education program focuses on &lt; 50% transit and non-motorized mode shift. 8 pts</t>
  </si>
  <si>
    <t>If vehicle retrofit/repower/purchase, vehicle is a school bus. If alternative fuel Infrastructure/TSE is less than 5 miles from same and offers limited but shared access with other entities. If education program includes focus &gt; 50% transit and non-motorized mode shift. 5 pts</t>
  </si>
  <si>
    <t>Non-transportation vehicle/alternative fuel infrastructure has no mechanism to share access, education program limited re: mode shift aspects. 0 pts</t>
  </si>
  <si>
    <t>Q2</t>
  </si>
  <si>
    <t>Population in census blocks within 1,000 feet of transit or school bus route + ridership, fueling station, or idling location + ridership is greater than 5,000 – 6 pts</t>
  </si>
  <si>
    <t>Population in census blocks within 1,000 ft of transit or school bus route + ridership, fueling station, or idling location is between 4,000-5,000 – 4 pts</t>
  </si>
  <si>
    <t>Population in census blocks within 1,000 ft. of transit or school bus route + ridership, fueling station, or idling location is between 3,000-4,000 – 3 pts</t>
  </si>
  <si>
    <t>Population in census blocks within 1,000 ft of transit or school bus route + ridership, fueling station, or idling location is between 2,000-3,000 – 2 pts</t>
  </si>
  <si>
    <t>Population in census blocks within 1,000 ft. of transit or school bus route + ridership, fueling station, or idling location is between 1,000-2,000 – 1 pt</t>
  </si>
  <si>
    <t>Population in census blocks within 1,000 ft. of transit or school bus route + ridership, fueling station, or idling location is less than 1,000 – 0 pts</t>
  </si>
  <si>
    <t>Economic generation</t>
  </si>
  <si>
    <t>Q3</t>
  </si>
  <si>
    <t>$4,000,000 or more – 5 pts</t>
  </si>
  <si>
    <t>$3,000,000 - $3,999,999 – 4 pts</t>
  </si>
  <si>
    <t>$2,000,000 - $2,999,999 – 3 pts</t>
  </si>
  <si>
    <t>$1,000,000 - $1,999,999 – 2 pts</t>
  </si>
  <si>
    <t>Less than $999,999 – 1 pt</t>
  </si>
  <si>
    <t>Q4</t>
  </si>
  <si>
    <t>ROI = 100% - 5 pts</t>
  </si>
  <si>
    <t>ROI = 75-99% - 4 pts</t>
  </si>
  <si>
    <t>ROI = 50-74% - 3 pts</t>
  </si>
  <si>
    <t>ROI = 25-49% - 2 pts</t>
  </si>
  <si>
    <t>ROI = 0-24% - 1 pts</t>
  </si>
  <si>
    <t>Environmental benefits</t>
  </si>
  <si>
    <t>Q5</t>
  </si>
  <si>
    <t>Tons per useful life is greater than 3 – 10 pts</t>
  </si>
  <si>
    <t>Tons per useful life is between 2-2.9 – 6 pts</t>
  </si>
  <si>
    <t>Tons per useful life is between 1-1.9 – 4 pts</t>
  </si>
  <si>
    <t>Tons per useful life is between 0-0.9 – 2 pts</t>
  </si>
  <si>
    <t>Q6</t>
  </si>
  <si>
    <r>
      <t xml:space="preserve">What is the greenhouse gas emission reduction total? </t>
    </r>
    <r>
      <rPr>
        <sz val="10"/>
        <color theme="1"/>
        <rFont val="Arial"/>
        <family val="2"/>
        <scheme val="minor"/>
      </rPr>
      <t>Sum of GHG equivalents reduced/year multiplied by useful life.  Maximum 10 pts given.</t>
    </r>
  </si>
  <si>
    <t>Tons per useful life &gt; greater than 500 tons – 10 pts</t>
  </si>
  <si>
    <t>Tons per useful life is between 400-499 – 8 pts</t>
  </si>
  <si>
    <t>Tons per useful life is between 300-399 – 6 pts</t>
  </si>
  <si>
    <t>Tons per useful life is between 200-299 – 4 pts</t>
  </si>
  <si>
    <t>Tons per useful life is between 100-199 – 2 pts</t>
  </si>
  <si>
    <t>Tons per useful life is less than 100 – 1 pt</t>
  </si>
  <si>
    <t>Q7</t>
  </si>
  <si>
    <t>CMAQ cost per kilogram is less than $1,000 – 10 pts</t>
  </si>
  <si>
    <t>CMAQ cost per kilogram is between $1,001-$2,500 – 8 pts</t>
  </si>
  <si>
    <t>CMAQ cost per kilogram is between $2,501-$5,000 – 6 pts</t>
  </si>
  <si>
    <t>CMAQ cost per kilogram is between $5,001-$10,000 – 4 pts</t>
  </si>
  <si>
    <t>CMAQ cost per kilogram is greater than $10,001 – 2 pts</t>
  </si>
  <si>
    <t>Local / Regional Plans + Policy Support</t>
  </si>
  <si>
    <t>Q8</t>
  </si>
  <si>
    <t>Local public agency has all of the above – 5 pts</t>
  </si>
  <si>
    <t>One – 1 pt</t>
  </si>
  <si>
    <t>Three or more, but not all – 3 pts</t>
  </si>
  <si>
    <t>None – 0 pts</t>
  </si>
  <si>
    <t>Two – 2 pts</t>
  </si>
  <si>
    <t>Q9</t>
  </si>
  <si>
    <t>Applicant initiates education, outreach, and awareness of air quality related activities, behaviors, etc. (at least annual newsletter, water bill inserts, or e-blasts over 3 year prior) – 5 pts</t>
  </si>
  <si>
    <t>Applicant is not involved in these activities – 0 pts</t>
  </si>
  <si>
    <t>Q10</t>
  </si>
  <si>
    <t>Alternative fuel corridors</t>
  </si>
  <si>
    <t>Transit asset management</t>
  </si>
  <si>
    <t>Project is within 5 miles of a national priority alternative fuel corridor –6 pts</t>
  </si>
  <si>
    <t>Vehicle replacement is in regional TAM or applicable planning document and near end of federal useful life – 6 pts</t>
  </si>
  <si>
    <t>Project is beyond 5 miles of a national priority alternative fuel corridor – 0 pts</t>
  </si>
  <si>
    <t>Education</t>
  </si>
  <si>
    <t>Vehicle replacement is not in regional TAM or applicable planning document and/or is not near end of federal useful life – 0 pts</t>
  </si>
  <si>
    <t>Education activities included in the 2040 Plan Implement Matrix – 6 pts</t>
  </si>
  <si>
    <t>Education activities not included in the 2040 Plan Implement Matrix – 0 pts</t>
  </si>
  <si>
    <t>Partnerships / Collaborations</t>
  </si>
  <si>
    <t>Q11</t>
  </si>
  <si>
    <t>Project sponsor is active member in more than one group above – 5 pts</t>
  </si>
  <si>
    <t>Project sponsor is active member in one group above – 3 pts</t>
  </si>
  <si>
    <t>Project sponsor is not active in these groups – 0 pts</t>
  </si>
  <si>
    <t>Q12</t>
  </si>
  <si>
    <t>Vehicles or certified retrofit equipment meeting specifications for the project are on existing Quantity Purchase Agreements or have competitive procurement documentation examples from other jurisdictions are provided – 5 pts</t>
  </si>
  <si>
    <t>If a public partnership (ie: school bus or non-LPA public entity) a cooperative agreement with LPA to apply and manage the project has been secured – 5 pts</t>
  </si>
  <si>
    <t>Infrastructure or TSE Project is to be installed on public property – 5 pts</t>
  </si>
  <si>
    <t>If education project, all promotional items are identified specifically in the application – 5 pts</t>
  </si>
  <si>
    <t>No Public Private Partnerships with pre-identified private partner will be allowed.  These must be competitively procured – 0 pts</t>
  </si>
  <si>
    <t>Q13</t>
  </si>
  <si>
    <r>
      <t>How has the applicant readied the project for operation?</t>
    </r>
    <r>
      <rPr>
        <sz val="10"/>
        <color theme="1"/>
        <rFont val="Arial"/>
        <family val="2"/>
        <scheme val="minor"/>
      </rPr>
      <t xml:space="preserve">  Maximum 5 pts given.</t>
    </r>
  </si>
  <si>
    <t>Fuel purchasing plan or infrastructure is in place to support alternative fuel vehicles, or all vehicles – 5 pts</t>
  </si>
  <si>
    <t>No fuel purchasing plan or infrastructure is in place to support alternative fuel vehicles, or all vehicles – 0 pts</t>
  </si>
  <si>
    <t>Q14</t>
  </si>
  <si>
    <r>
      <t>What investment has the applicant made in safety training for alternative fuels and infrastructure, or public education on health risk during air quality action days?</t>
    </r>
    <r>
      <rPr>
        <sz val="10"/>
        <color theme="1"/>
        <rFont val="Arial"/>
        <family val="2"/>
        <scheme val="minor"/>
      </rPr>
      <t xml:space="preserve"> </t>
    </r>
    <r>
      <rPr>
        <b/>
        <sz val="10"/>
        <color theme="1"/>
        <rFont val="Arial"/>
        <family val="2"/>
        <scheme val="minor"/>
      </rPr>
      <t xml:space="preserve"> </t>
    </r>
    <r>
      <rPr>
        <sz val="10"/>
        <color theme="1"/>
        <rFont val="Arial"/>
        <family val="2"/>
        <scheme val="minor"/>
      </rPr>
      <t>Maximum 5 pts given.</t>
    </r>
  </si>
  <si>
    <t>If alternative fuel project applicant engages in alternative fuel or electric vehicle or infrastructure safety training for maintenance workers – 5 pts</t>
  </si>
  <si>
    <t>If non-alternative fuel project, applicant demonstrates commitment to promoting public information on health and air quality action days – 5 pts</t>
  </si>
  <si>
    <t>Applicant is not or will not be involved in these activities – 0 pts</t>
  </si>
  <si>
    <t>Social equity</t>
  </si>
  <si>
    <t>Q15</t>
  </si>
  <si>
    <t>100% of vehicle operation for project is within EJ areas, or fueling station/TSE and vehicle operation is within EJ area. Education Project is wholly within EJ Area. 5 pts</t>
  </si>
  <si>
    <t>75-99% of vehicle operation for project is within EJ areas, or fueling station/TSE and vehicle operation is within EJ area. Education Project is wholly within EJ Area. 4 pts</t>
  </si>
  <si>
    <t>50-74% of vehicle operation for project is within EJ areas, or fueling station/TSE and vehicle operation is within EJ area. Education Project is wholly within EJ Area. 3 pts</t>
  </si>
  <si>
    <t>25-49% of vehicle operation for project is within EJ areas, or fueling station/TSE and vehicle operation is within EJ area. Education Project is wholly within EJ Area. 2 pts</t>
  </si>
  <si>
    <t>Less than 24% of vehicle operation for project is within EJ areas, or fueling station/TSE and vehicle operation is within EJ area. Education Project is wholly within EJ Area. 0 pts</t>
  </si>
  <si>
    <t>Q16</t>
  </si>
  <si>
    <r>
      <t xml:space="preserve">How does the project reduce exposure of sensitive populations to diesel vehicle emissions?  </t>
    </r>
    <r>
      <rPr>
        <sz val="10"/>
        <color theme="1"/>
        <rFont val="Arial"/>
        <family val="2"/>
        <scheme val="minor"/>
      </rPr>
      <t>Maximum 5 pts given.</t>
    </r>
  </si>
  <si>
    <t>Number of Schools, senior centers/nursing homes, hospitals, and recreational facilities within half mile of transit or school bus route, fueling station or idling location, or planned public education events &gt; 10 – 5 pts</t>
  </si>
  <si>
    <t>Number of Schools, senior centers/nursing homes, hospitals, and recreational facilities within half mile of transit or school bus route, fueling station or idling location, or planned public education events 8-10 – 4 pts</t>
  </si>
  <si>
    <t>Number of Schools, senior centers/nursing homes, hospitals, and recreational facilities within half mile of transit or school bus route, fueling station or idling location, or planned public education events 4-7 – 3 pts</t>
  </si>
  <si>
    <t>Number of Schools, senior centers/nursing homes, hospitals, and recreational facilities within half mile of transit or school bus route, fueling station or idling location, or planned public education events 2-3 – 2 pts</t>
  </si>
  <si>
    <t>Number of Schools, senior centers/nursing homes, hospitals, and recreational facilities within half mile of transit or school bus route, fueling station or idling location, or planned public education events 1 – 1 pt</t>
  </si>
  <si>
    <t>Q17</t>
  </si>
  <si>
    <t>Not applicable</t>
  </si>
  <si>
    <t>Local's Preference (for information only)</t>
  </si>
  <si>
    <t>Q18</t>
  </si>
  <si>
    <r>
      <t xml:space="preserve">If the LPA is submitting more than one project; please rank this project (to the other projects submitted) in the order of importance by the LPA  (1 - Highest priority; 2 - 2nd highest; 3 - 3rd highest; ect.) </t>
    </r>
    <r>
      <rPr>
        <sz val="10"/>
        <color theme="1"/>
        <rFont val="Franklin Gothic Book"/>
        <family val="2"/>
      </rPr>
      <t xml:space="preserve"> Please contact Charles Bradsky for clarification.</t>
    </r>
  </si>
  <si>
    <t>Q19</t>
  </si>
  <si>
    <r>
      <t xml:space="preserve">Would a smaller federal funding amount than requested be acceptable while maintaining the original intent of the project?  If yes, please define smaller meaningful limits, size, service level, phases, or scopes along with the cost for each.  ▼  </t>
    </r>
    <r>
      <rPr>
        <sz val="10"/>
        <color theme="1"/>
        <rFont val="Franklin Gothic Book"/>
        <family val="2"/>
      </rPr>
      <t>Please continue on a seperate document if you need more space</t>
    </r>
  </si>
  <si>
    <t>(y/n)</t>
  </si>
  <si>
    <t>New DES Number Requests</t>
  </si>
  <si>
    <t>Please fill out shaded boxes only</t>
  </si>
  <si>
    <t>Date:</t>
  </si>
  <si>
    <r>
      <t xml:space="preserve">DES#'s </t>
    </r>
    <r>
      <rPr>
        <sz val="10"/>
        <rFont val="Franklin Gothic Book"/>
        <family val="2"/>
      </rPr>
      <t>(to be filled out by INDOT)</t>
    </r>
  </si>
  <si>
    <t>Field Number</t>
  </si>
  <si>
    <t>Required?</t>
  </si>
  <si>
    <t>Field Name</t>
  </si>
  <si>
    <t>Project</t>
  </si>
  <si>
    <t>0a</t>
  </si>
  <si>
    <t>Y</t>
  </si>
  <si>
    <t>Requesting Public Agency</t>
  </si>
  <si>
    <t>0b</t>
  </si>
  <si>
    <t>N</t>
  </si>
  <si>
    <t>MPO Planning Area</t>
  </si>
  <si>
    <t>0c</t>
  </si>
  <si>
    <t>Urban Area</t>
  </si>
  <si>
    <t>0d</t>
  </si>
  <si>
    <t>ERC (name)</t>
  </si>
  <si>
    <t>0e</t>
  </si>
  <si>
    <t>ERC phone Number</t>
  </si>
  <si>
    <t>0f</t>
  </si>
  <si>
    <t>ERC email address</t>
  </si>
  <si>
    <t>1a</t>
  </si>
  <si>
    <t>Project Title</t>
  </si>
  <si>
    <t>1b</t>
  </si>
  <si>
    <t>TIP Reference</t>
  </si>
  <si>
    <t>2a</t>
  </si>
  <si>
    <t>Road</t>
  </si>
  <si>
    <t>2b</t>
  </si>
  <si>
    <t>Road Functional Class</t>
  </si>
  <si>
    <t>3a</t>
  </si>
  <si>
    <t>INDOT District #</t>
  </si>
  <si>
    <t>3b</t>
  </si>
  <si>
    <t>INDOT District Name</t>
  </si>
  <si>
    <t>INDOT</t>
  </si>
  <si>
    <t>4a</t>
  </si>
  <si>
    <t>INDOT Sub-District #</t>
  </si>
  <si>
    <t>4b</t>
  </si>
  <si>
    <t>INDOT Sub-District Name</t>
  </si>
  <si>
    <t>5a</t>
  </si>
  <si>
    <t>County #</t>
  </si>
  <si>
    <t>5b</t>
  </si>
  <si>
    <t>County Name</t>
  </si>
  <si>
    <t>Cong Dist</t>
  </si>
  <si>
    <t>Town/City</t>
  </si>
  <si>
    <t>Location</t>
  </si>
  <si>
    <t>8a</t>
  </si>
  <si>
    <t>Begin Latitude</t>
  </si>
  <si>
    <t>Latatude/Longitude must be in degrees/minutes/seconds format</t>
  </si>
  <si>
    <t>Begin Longitude</t>
  </si>
  <si>
    <t>https://www.gps-coordinates.net/gps-coordinates-converter</t>
  </si>
  <si>
    <t>End Latitude</t>
  </si>
  <si>
    <t>End Longitude</t>
  </si>
  <si>
    <t>9a</t>
  </si>
  <si>
    <t>Work Description  (General, Text)</t>
  </si>
  <si>
    <t xml:space="preserve">9c:  </t>
  </si>
  <si>
    <t>Work Category Names</t>
  </si>
  <si>
    <t xml:space="preserve">9e:  </t>
  </si>
  <si>
    <t>Work Type Names</t>
  </si>
  <si>
    <t>Access Control ROW</t>
  </si>
  <si>
    <t>New Bridge Construction </t>
  </si>
  <si>
    <t>Added Travel Lanes</t>
  </si>
  <si>
    <t>Bridge Rehabilitation</t>
  </si>
  <si>
    <t>Airport Grant</t>
  </si>
  <si>
    <t>Bridge Replacement </t>
  </si>
  <si>
    <t>9b</t>
  </si>
  <si>
    <t>Work Category Code</t>
  </si>
  <si>
    <t>Environmental Mitigation</t>
  </si>
  <si>
    <t>New Construction / Added Lanes </t>
  </si>
  <si>
    <t>9c</t>
  </si>
  <si>
    <t>Work Category Name</t>
  </si>
  <si>
    <t>Forest Land Project</t>
  </si>
  <si>
    <t>Pavement Rehabilitation</t>
  </si>
  <si>
    <t>(see list at the right)</t>
  </si>
  <si>
    <t>Geologic (Erosion / Landslide Control)</t>
  </si>
  <si>
    <t>9d</t>
  </si>
  <si>
    <t>Work Type Code</t>
  </si>
  <si>
    <t xml:space="preserve">Guardrail Improvement </t>
  </si>
  <si>
    <t>Pavement Replacement</t>
  </si>
  <si>
    <t>9e</t>
  </si>
  <si>
    <t>Work Type Name</t>
  </si>
  <si>
    <t>Interchange Modification</t>
  </si>
  <si>
    <t>Intersection Improvement</t>
  </si>
  <si>
    <t>Roadside Maintenance </t>
  </si>
  <si>
    <t>Length</t>
  </si>
  <si>
    <t>Lighting (new/modernization)</t>
  </si>
  <si>
    <t>Intersection Improvements</t>
  </si>
  <si>
    <t>Existing Through Lanes</t>
  </si>
  <si>
    <t>Local Bridge Inspection</t>
  </si>
  <si>
    <t>Interchange Work</t>
  </si>
  <si>
    <t>12a</t>
  </si>
  <si>
    <t>ADT</t>
  </si>
  <si>
    <t xml:space="preserve">Local Bridge  </t>
  </si>
  <si>
    <t>Guardrail </t>
  </si>
  <si>
    <t>12b</t>
  </si>
  <si>
    <t>ADT Date</t>
  </si>
  <si>
    <t>Local Other Type</t>
  </si>
  <si>
    <t>Safety Improvements</t>
  </si>
  <si>
    <t>13a</t>
  </si>
  <si>
    <t>Companions?</t>
  </si>
  <si>
    <t xml:space="preserve">Local Road </t>
  </si>
  <si>
    <t>Culverts-Small Structure</t>
  </si>
  <si>
    <t>13b</t>
  </si>
  <si>
    <t>Companion Details</t>
  </si>
  <si>
    <t>Local Safety</t>
  </si>
  <si>
    <t>Miscellaneous</t>
  </si>
  <si>
    <t>Remarks</t>
  </si>
  <si>
    <t>Local Transportation Alternatives</t>
  </si>
  <si>
    <t>Transit </t>
  </si>
  <si>
    <t>Contains Bridge Project?</t>
  </si>
  <si>
    <t>Major Bridge (Rehabilitation)</t>
  </si>
  <si>
    <t>15a</t>
  </si>
  <si>
    <t>NBI number</t>
  </si>
  <si>
    <t>Major Bridge (New Bridge/Grade Separation)</t>
  </si>
  <si>
    <t>Railroad Involvement?</t>
  </si>
  <si>
    <t>Major Pavement Project (Non-NHS)</t>
  </si>
  <si>
    <t>Roadway Projects (Reserved)</t>
  </si>
  <si>
    <t>NEPA Environmental Study</t>
  </si>
  <si>
    <t>Construction Projects</t>
  </si>
  <si>
    <t>New Road Construction</t>
  </si>
  <si>
    <t>19a</t>
  </si>
  <si>
    <t>Date to begin Consultant Selection</t>
  </si>
  <si>
    <t>Non-Highway CMAQ</t>
  </si>
  <si>
    <t>19b</t>
  </si>
  <si>
    <t>Red Flag Completed?</t>
  </si>
  <si>
    <t xml:space="preserve">Non-Highway Demonstration/Earmark </t>
  </si>
  <si>
    <t>19c</t>
  </si>
  <si>
    <t>NEPA Finding</t>
  </si>
  <si>
    <t>Other Type</t>
  </si>
  <si>
    <t>19d</t>
  </si>
  <si>
    <t>Design Approval</t>
  </si>
  <si>
    <t>Pavement Markings</t>
  </si>
  <si>
    <t>19e</t>
  </si>
  <si>
    <t>ROW Clear date (est)</t>
  </si>
  <si>
    <t>Planning/Feasibility/Corridor Study</t>
  </si>
  <si>
    <t>19f</t>
  </si>
  <si>
    <t>Clear for Letting</t>
  </si>
  <si>
    <t>Rail Grant</t>
  </si>
  <si>
    <t>19g</t>
  </si>
  <si>
    <t>Letting (est)</t>
  </si>
  <si>
    <t>Railroad Grade Crossing</t>
  </si>
  <si>
    <t>Total Project Cost</t>
  </si>
  <si>
    <t>Sight Distance Correction</t>
  </si>
  <si>
    <t>Federal Fund Type</t>
  </si>
  <si>
    <t>Signal (New/Moderization)</t>
  </si>
  <si>
    <t>Federal Fund Amount</t>
  </si>
  <si>
    <t>Signs (New/Moderization)</t>
  </si>
  <si>
    <t>Non-Federal Fund Amount</t>
  </si>
  <si>
    <t>Small Town Reconstruction</t>
  </si>
  <si>
    <t>Percentage</t>
  </si>
  <si>
    <t>Trail Project</t>
  </si>
  <si>
    <t>PE</t>
  </si>
  <si>
    <t>PE--Total $</t>
  </si>
  <si>
    <t>Transit Capital</t>
  </si>
  <si>
    <t>PE--Federal $</t>
  </si>
  <si>
    <t>Transit Operating</t>
  </si>
  <si>
    <t>PE Year (CY)</t>
  </si>
  <si>
    <t>Transit Planning</t>
  </si>
  <si>
    <t>ROW</t>
  </si>
  <si>
    <t>ROW--Total $  LI&amp;D Only</t>
  </si>
  <si>
    <t>Unified Planning Work Program</t>
  </si>
  <si>
    <t>ROW--Federal $  LI&amp;D Only</t>
  </si>
  <si>
    <t>ROW Year (CY) LI&amp;D Only</t>
  </si>
  <si>
    <t>CN/CE</t>
  </si>
  <si>
    <t>CN/CE--Total $</t>
  </si>
  <si>
    <t>CN/CE--Federal $</t>
  </si>
  <si>
    <t>CN/CE Year  (CY)</t>
  </si>
  <si>
    <t>MPO Contact Information</t>
  </si>
  <si>
    <t>24a</t>
  </si>
  <si>
    <t>MPO Name</t>
  </si>
  <si>
    <t>24b</t>
  </si>
  <si>
    <t>MPO Address</t>
  </si>
  <si>
    <t>6100 Southport</t>
  </si>
  <si>
    <t>24c</t>
  </si>
  <si>
    <t>MPO Telephone</t>
  </si>
  <si>
    <t>219-763-6060</t>
  </si>
  <si>
    <t>24d</t>
  </si>
  <si>
    <t>MPO Fax</t>
  </si>
  <si>
    <t>24e</t>
  </si>
  <si>
    <t>MPO email</t>
  </si>
  <si>
    <t>cbradsky@nirpc.org</t>
  </si>
  <si>
    <t>24f</t>
  </si>
  <si>
    <t>MPO Contact</t>
  </si>
  <si>
    <t>Charles Bradsky</t>
  </si>
  <si>
    <t>MPO Recommends Approval?</t>
  </si>
  <si>
    <t>Comments</t>
  </si>
  <si>
    <t>Application</t>
  </si>
  <si>
    <t>completed?</t>
  </si>
  <si>
    <r>
      <t xml:space="preserve">Review </t>
    </r>
    <r>
      <rPr>
        <i/>
        <sz val="11"/>
        <color theme="1"/>
        <rFont val="Franklin Gothic Book"/>
        <family val="2"/>
      </rPr>
      <t>Start her</t>
    </r>
    <r>
      <rPr>
        <sz val="11"/>
        <color theme="1"/>
        <rFont val="Franklin Gothic Book"/>
        <family val="2"/>
      </rPr>
      <t xml:space="preserve">e &amp; </t>
    </r>
    <r>
      <rPr>
        <i/>
        <sz val="11"/>
        <color theme="1"/>
        <rFont val="Franklin Gothic Book"/>
        <family val="2"/>
      </rPr>
      <t>Application</t>
    </r>
    <r>
      <rPr>
        <sz val="11"/>
        <color theme="1"/>
        <rFont val="Franklin Gothic Book"/>
        <family val="2"/>
      </rPr>
      <t xml:space="preserve"> worksheets; is there an answer in all blue outlined boxes?</t>
    </r>
  </si>
  <si>
    <t>Supporting Documents</t>
  </si>
  <si>
    <t>Included? (y/n/na)</t>
  </si>
  <si>
    <t xml:space="preserve">The following items are required with all Project Applications.  Please include all items in one pdf document with a table of contents. </t>
  </si>
  <si>
    <t>A cover letter giving a overview of the project (Problem &amp; Need), location, total estimated cost (PE/ ROW/ CN/ CE), desired timeline,and any other pertinant information.  It must be on the sponsor's letterhead and be signed by the highest official.</t>
  </si>
  <si>
    <t>A map of the project area with the project drawn on it.</t>
  </si>
  <si>
    <t>An itimized estimate for CN (and CE) given in CY 2021 dollars (not inflated).</t>
  </si>
  <si>
    <t>Letters of financial support by the LPA (and others if applicable).</t>
  </si>
  <si>
    <t>If this is a bridge or a roadway project; Most recent bridge inspection report (summary is OK) or roadway PAZER rating.</t>
  </si>
  <si>
    <t>If the project involves an intersection or road bordering, owned or maintained by others, a letter of concurrence by that entity.</t>
  </si>
  <si>
    <t>Application Questions Narrative Summary (summary of your application with your justification for scoring on each question).</t>
  </si>
  <si>
    <t>Any supporting maps as given by NIRPC or others, including employment centers radius, EJ, ect.</t>
  </si>
  <si>
    <t>Sections of the municipality's Master Plan, if available, highlighting how this project supports that plan.</t>
  </si>
  <si>
    <t>If you are desiring HSIP funding, please include:</t>
  </si>
  <si>
    <t>Crash data</t>
  </si>
  <si>
    <t>Roadway/intersection geometrics</t>
  </si>
  <si>
    <t>Needs Analysis</t>
  </si>
  <si>
    <t>Benefit/Cost Analysis</t>
  </si>
  <si>
    <t>e</t>
  </si>
  <si>
    <t>Commitment of maintenance of HSIP installation by the LPA</t>
  </si>
  <si>
    <t>f</t>
  </si>
  <si>
    <t>Commitment by ERC and one Emergency Director (Fire/Police Chief) to participate in Road Safety Audit sponsored by NIRPC.</t>
  </si>
  <si>
    <t>The Des # Application form has been filled out as comletely as possible</t>
  </si>
  <si>
    <t>If the LPA is submitting more than one project, are the projects ranked according to importance by the LPA?</t>
  </si>
  <si>
    <t>Any other documents(s) that support and strengthen your project's application.</t>
  </si>
  <si>
    <t>All items on this list are on one pdf document with a table of contents.</t>
  </si>
  <si>
    <t>If there are any questions please contact Charles Bradsky at NIRPC (219-254-2509; cbradsky@nirpc.org)</t>
  </si>
  <si>
    <t>CMAQ REQUEST FORM (rev 3/2009)</t>
  </si>
  <si>
    <t xml:space="preserve">Submission Date: </t>
  </si>
  <si>
    <t>1A.</t>
  </si>
  <si>
    <t>Project Applicant (LPA, MPO, State, Other):</t>
  </si>
  <si>
    <t>1B.</t>
  </si>
  <si>
    <t>If other describe and list Sponsoring agency in #2:</t>
  </si>
  <si>
    <t>     </t>
  </si>
  <si>
    <t>FFY(s’) for which CMAQ Funds are to be used:</t>
  </si>
  <si>
    <t>Year project Starts:</t>
  </si>
  <si>
    <t>Project Category:</t>
  </si>
  <si>
    <t>Project Description:</t>
  </si>
  <si>
    <t>Federal CMAQ Funds</t>
  </si>
  <si>
    <t>Local Funds</t>
  </si>
  <si>
    <t>State Funds</t>
  </si>
  <si>
    <t>State:</t>
  </si>
  <si>
    <t>Estimated total of CMAQ funds needed:</t>
  </si>
  <si>
    <t>Air Quality Analysis (check appropriate Box)</t>
  </si>
  <si>
    <t>REDUCTION IN OZONE PRECURSORS</t>
  </si>
  <si>
    <t>Kg/day reduction</t>
  </si>
  <si>
    <t>CMAQ $/(Kg/day)</t>
  </si>
  <si>
    <t>CMAQ $/KG REDUCED</t>
  </si>
  <si>
    <t>VOC’s:</t>
  </si>
  <si>
    <t>Federal CMAQ $/Kg per day reduction=</t>
  </si>
  <si>
    <t>CO:</t>
  </si>
  <si>
    <t>NOx:</t>
  </si>
  <si>
    <t>REDUCTION IN PM2.5 PRECURSORS</t>
  </si>
  <si>
    <t>Kg/year reduction</t>
  </si>
  <si>
    <t>[CMAQ $/(Kg/yr)] x Useful Life</t>
  </si>
  <si>
    <t>PM 2.5:</t>
  </si>
  <si>
    <t>Federal CMAQ $ /kr reduced per year x useful life</t>
  </si>
  <si>
    <t>NOTE: SUPPORTING DOCUMENTS OF A QUANTITATIVE ANALYSIS OR AN EXPLANATION OF A QUALITTATIVE ANALYSIS MUST BE ATTACHED. A QUALITATIVE ANALYSIS MUST HAVE A RANGE OF EMISSION ESTIMATES.</t>
  </si>
  <si>
    <t>Is the project or program a mandated TCM?</t>
  </si>
  <si>
    <t>Is the project on the CAAA list of TCMs’?</t>
  </si>
  <si>
    <t>Is this project a “Public/Private Partnership”?</t>
  </si>
  <si>
    <t>Questions that will be figured out later</t>
  </si>
  <si>
    <t>we don't promise any project or when the project will be funded</t>
  </si>
  <si>
    <t>Q</t>
  </si>
  <si>
    <t>A</t>
  </si>
  <si>
    <t>=Application!M28</t>
  </si>
  <si>
    <t>Year 1:</t>
  </si>
  <si>
    <t>Year 3:</t>
  </si>
  <si>
    <t>Year 2:</t>
  </si>
  <si>
    <t>Estimated Total Funding Requesting:</t>
  </si>
  <si>
    <t xml:space="preserve">Quantitative/Qualitative:   </t>
  </si>
  <si>
    <t>https://www.fhwa.dot.gov/environment/air_quality/cmaq/toolkit/index.cfm</t>
  </si>
  <si>
    <t>/day</t>
  </si>
  <si>
    <t>/year</t>
  </si>
  <si>
    <t>5A.</t>
  </si>
  <si>
    <t>5B.</t>
  </si>
  <si>
    <t xml:space="preserve">To calculate emission reductions for section 5 GO TO:  </t>
  </si>
  <si>
    <t>2024 NOFA Review &amp; Checklist</t>
  </si>
  <si>
    <t xml:space="preserve">Please upload this workbook and all supporting documents here:  </t>
  </si>
  <si>
    <t>Overview of 2026-2030 Transportation Improvement Program programming approach</t>
  </si>
  <si>
    <t>October 21 - November 8, 2024</t>
  </si>
  <si>
    <t>November 8 - January 31, 2025</t>
  </si>
  <si>
    <t>January 14 - February 11, 2025</t>
  </si>
  <si>
    <t>February 28 - March 31, 2023</t>
  </si>
  <si>
    <t>30-day public comment period (NIRPC)</t>
  </si>
  <si>
    <t>Programming rules for projects funded with FHWA derived funds in the 2026-2030 Transportation Improvement Program:</t>
  </si>
  <si>
    <r>
      <rPr>
        <sz val="11"/>
        <rFont val="Franklin Gothic Book"/>
        <family val="2"/>
      </rPr>
      <t>NIRPC's Living</t>
    </r>
    <r>
      <rPr>
        <sz val="11"/>
        <color rgb="FFFF0000"/>
        <rFont val="Franklin Gothic Book"/>
        <family val="2"/>
      </rPr>
      <t xml:space="preserve"> </t>
    </r>
    <r>
      <rPr>
        <sz val="11"/>
        <color theme="1"/>
        <rFont val="Franklin Gothic Book"/>
        <family val="2"/>
      </rPr>
      <t>Streets Policy and guidelines should be followed. The guidelines give several ideas for potential inclusion items of various costs.  Please refer to the policy for various ideas that will allow your community to meet this requirement.  Communities may choose to limit the additional cost for Living Streets items (and Right of Way for those items) to 15% of the total cost for construction.  If this is the case please explain in the supporting documents.</t>
    </r>
  </si>
  <si>
    <t>Funding awarded in the NOFA for Preliminary Engineering (PE) and Right of Way (RW) phases will be limited to a combined total of 7.5% of the total estimated construction costs, not including construction engineering (CE).  Funding is limited to one or another, not both.</t>
  </si>
  <si>
    <r>
      <t xml:space="preserve">If funding for PE or RW is awarded by NIRPC, that phase must start within the fiscal year in which it is programed.  If the sponsor cannot show that this phase has begun within this time frame, the entire project may lose its funding. The intent is for the sponsor to begin the project and work towards the targeted letting date, so that all programmed funds are obligated and not lapsed. FHWA guidelines must be followed for all projects awarded federal funds.  See </t>
    </r>
    <r>
      <rPr>
        <sz val="11"/>
        <color theme="6"/>
        <rFont val="Franklin Gothic Book"/>
        <family val="2"/>
      </rPr>
      <t>https://www.fhwa.dot.gov/federalaid/150311.cfm</t>
    </r>
    <r>
      <rPr>
        <sz val="11"/>
        <color theme="1"/>
        <rFont val="Franklin Gothic Book"/>
        <family val="2"/>
      </rPr>
      <t>.</t>
    </r>
  </si>
  <si>
    <t>13a:</t>
  </si>
  <si>
    <t>13b:</t>
  </si>
  <si>
    <t>For Group 2:  An amount of $40,000 per year compounded, will be set aside for PE and RW for future projects in future NOFAs.  These funds will be set aside beginning with the third year of the TIP.</t>
  </si>
  <si>
    <t>14:</t>
  </si>
  <si>
    <t>CN costs should include CE, if the LPA is considering asking for those funds.  CE is limited to 12.5% of the CN costs.</t>
  </si>
  <si>
    <t>In an effort to limit unused funds, NIRPC will only allow PE or ROW to be funded at a 70% rate at any time during the project.</t>
  </si>
  <si>
    <t xml:space="preserve">Point values as stated in the questions are the only points allowed.  No answer will be allowed partial points.  Points are determined as the project currently exists, not a future version of the area. </t>
  </si>
  <si>
    <t>Programming rules for projects funded with FTA derived funds in the 2026-2030 Transportation Improvement Program:</t>
  </si>
  <si>
    <t xml:space="preserve">All funding requests should be uninflated and given in FY 2025 (current) dollars.  NIRPC staff will inflate all funding according to historic spending and the final programmed year.  </t>
  </si>
  <si>
    <t>Air Quality Program</t>
  </si>
  <si>
    <t>Estimated funding from the Federal Transit Administration for the 2026 - 2030 Transportation Improvement Program:</t>
  </si>
  <si>
    <t>*Fund calculations prior to 2025 were computed using split letters to confirm actual funding allocations rather than TIP estimates. Values may differ from the TIP.</t>
  </si>
  <si>
    <t>Valparaiso - SF UZA</t>
  </si>
  <si>
    <t>Already programmed from prior TIP (2025):</t>
  </si>
  <si>
    <t>Already programmed from prior TIP (2026):</t>
  </si>
  <si>
    <t>Already programmed from prior TIP (2027):</t>
  </si>
  <si>
    <t>Already programmed from prior TIP (2028):</t>
  </si>
  <si>
    <t>Already programmed from prior TIP (2029):</t>
  </si>
  <si>
    <t>Already programmed from prior TIP (2030):</t>
  </si>
  <si>
    <t>Estimated funding from the Federal Highway Administration for the 2026 - 2030 Transportation Improvement Program:</t>
  </si>
  <si>
    <t>Chicago UZA &amp; Valparaiso-SF UZA (combined)</t>
  </si>
  <si>
    <t xml:space="preserve">Funds provided to Northwestern Indiana by FHWA, through INDOT, must be obligated in the current fiscal year or they are forfeited back to FHWA and INDOT for potential use elsewhere in the state or nation. In fiscal years where deficits exist in a funding source they are balanced by surpluses in other sources. </t>
  </si>
  <si>
    <r>
      <t xml:space="preserve">More information: </t>
    </r>
    <r>
      <rPr>
        <b/>
        <i/>
        <sz val="10"/>
        <color theme="6"/>
        <rFont val="Franklin Gothic Book"/>
        <family val="2"/>
      </rPr>
      <t>https://www.fhwa.dot.gov/bipartisan-infrastructure-law/cmaq.cfm</t>
    </r>
  </si>
  <si>
    <r>
      <t xml:space="preserve">More information:  </t>
    </r>
    <r>
      <rPr>
        <b/>
        <i/>
        <sz val="10"/>
        <color theme="6"/>
        <rFont val="Franklin Gothic Book"/>
        <family val="2"/>
      </rPr>
      <t>https://www.fhwa.dot.gov/bipartisan-infrastructure-law/hsip.cfm</t>
    </r>
  </si>
  <si>
    <r>
      <t xml:space="preserve">More information:  </t>
    </r>
    <r>
      <rPr>
        <b/>
        <i/>
        <sz val="10"/>
        <color theme="6"/>
        <rFont val="Franklin Gothic Book"/>
        <family val="2"/>
      </rPr>
      <t>https://www.fhwa.dot.gov/bipartisan-infrastructure-law/ta.cfm</t>
    </r>
  </si>
  <si>
    <t>Investment programs for the 2026 - 2030 TIP</t>
  </si>
  <si>
    <t>Targeted for funding in 2026-2030?</t>
  </si>
  <si>
    <t>Infrastructure</t>
  </si>
  <si>
    <t>Multi-Use Trails</t>
  </si>
  <si>
    <t>Ped, Pedal, &amp; Paddle Committee</t>
  </si>
  <si>
    <r>
      <t xml:space="preserve">Surface Transportation Committee </t>
    </r>
    <r>
      <rPr>
        <sz val="11"/>
        <rFont val="Franklin Gothic Book"/>
        <family val="2"/>
      </rPr>
      <t>and</t>
    </r>
    <r>
      <rPr>
        <b/>
        <sz val="11"/>
        <rFont val="Franklin Gothic Book"/>
        <family val="2"/>
      </rPr>
      <t xml:space="preserve"> Land Use Committee</t>
    </r>
  </si>
  <si>
    <t>Yes, through MTP; Air Quality</t>
  </si>
  <si>
    <t xml:space="preserve">Planning </t>
  </si>
  <si>
    <r>
      <t xml:space="preserve">Transportation planning </t>
    </r>
    <r>
      <rPr>
        <i/>
        <sz val="11"/>
        <rFont val="Franklin Gothic Book"/>
        <family val="2"/>
      </rPr>
      <t>(general)</t>
    </r>
  </si>
  <si>
    <t>Land Use / Corridor Plan</t>
  </si>
  <si>
    <t>Description:  Funds to conduct plans that connect land use and transportation within CLC areas</t>
  </si>
  <si>
    <t>Roadway Rehabilitation - Safety</t>
  </si>
  <si>
    <t>Description: treatments that reduce motorized vehicular speed and improve ped/bike safety</t>
  </si>
  <si>
    <t>Transit</t>
  </si>
  <si>
    <r>
      <t xml:space="preserve">Fixed guideway rolling stock </t>
    </r>
    <r>
      <rPr>
        <i/>
        <sz val="11"/>
        <rFont val="Franklin Gothic Book"/>
        <family val="2"/>
      </rPr>
      <t>(new or existing)</t>
    </r>
  </si>
  <si>
    <r>
      <t xml:space="preserve">Transit vehicle replacement </t>
    </r>
    <r>
      <rPr>
        <i/>
        <sz val="11"/>
        <rFont val="Franklin Gothic Book"/>
        <family val="2"/>
      </rPr>
      <t>(existing and subject to TAMP)</t>
    </r>
  </si>
  <si>
    <t>Transit / Customer Experience - Security</t>
  </si>
  <si>
    <t>Sum:</t>
  </si>
  <si>
    <t>Does this project involve a bridge?</t>
  </si>
  <si>
    <r>
      <t xml:space="preserve">What is the potential of the vehicle to enhance access and connections for people, or potential of alternative fuel or truck stop electrification (TSE) infrastructure to close an access gap, or percent of education project budget focusing on access and connection to low emission transportation modes? </t>
    </r>
    <r>
      <rPr>
        <sz val="10"/>
        <color theme="1"/>
        <rFont val="Arial"/>
        <family val="2"/>
        <scheme val="minor"/>
      </rPr>
      <t xml:space="preserve"> Maximum 8 pts given.</t>
    </r>
  </si>
  <si>
    <r>
      <rPr>
        <b/>
        <sz val="10"/>
        <color theme="1"/>
        <rFont val="Arial"/>
        <family val="2"/>
        <scheme val="minor"/>
      </rPr>
      <t>Does the project Increase access to clean air (based on population of census blocks within 1,000 ft* of project)?</t>
    </r>
    <r>
      <rPr>
        <sz val="10"/>
        <color theme="1"/>
        <rFont val="Arial"/>
        <family val="2"/>
        <scheme val="minor"/>
      </rPr>
      <t xml:space="preserve">  Maximum 6 pts given.</t>
    </r>
  </si>
  <si>
    <r>
      <t xml:space="preserve">What is the economic benefit per ton of cumulative mobile source emission reductions of criterion pollutants from mobile source sector? </t>
    </r>
    <r>
      <rPr>
        <sz val="10"/>
        <color theme="1"/>
        <rFont val="Arial"/>
        <family val="2"/>
        <scheme val="minor"/>
      </rPr>
      <t>HD diesel =$360,000/ton, PM2.5+230,000/ton, S0x+6,500/ton, N0x X useful life.  Please use FHWA CMAQ calculator located here</t>
    </r>
    <r>
      <rPr>
        <b/>
        <sz val="10"/>
        <color theme="1"/>
        <rFont val="Arial"/>
        <family val="2"/>
        <scheme val="minor"/>
      </rPr>
      <t xml:space="preserve">: </t>
    </r>
    <r>
      <rPr>
        <sz val="10"/>
        <color theme="6"/>
        <rFont val="Arial"/>
        <family val="2"/>
        <scheme val="minor"/>
      </rPr>
      <t xml:space="preserve">https://www.fhwa.dot.gov/environment/air_quality/cmaq/toolkit/index.cfm  </t>
    </r>
    <r>
      <rPr>
        <sz val="10"/>
        <rFont val="Arial"/>
        <family val="2"/>
        <scheme val="minor"/>
      </rPr>
      <t>Maximum 5 pts given.</t>
    </r>
  </si>
  <si>
    <t>What is the return on investment (ROI) of project? If alternative fuel vehicle, idle reduction, or TSE: return on investment equals annual energy and/or fuel cost savings to public applicant multiplied by useful life over project cost.  Maximum 5 pts given</t>
  </si>
  <si>
    <r>
      <t xml:space="preserve">What is the emission reduction total from the proposed project? </t>
    </r>
    <r>
      <rPr>
        <sz val="10"/>
        <color theme="1"/>
        <rFont val="Arial"/>
        <family val="2"/>
        <scheme val="minor"/>
      </rPr>
      <t xml:space="preserve">CAA = sum of reduction of all criterion air pollutant emissions in CMAQ emissions calculator toolkit multiplied by useful life. Please use FHWA CMAQ calculator located here: </t>
    </r>
    <r>
      <rPr>
        <sz val="10"/>
        <color theme="6"/>
        <rFont val="Arial"/>
        <family val="2"/>
        <scheme val="minor"/>
      </rPr>
      <t xml:space="preserve">https://www.fhwa.dot.gov/environment/air_quality/cmaq/toolkit/index.cfm </t>
    </r>
    <r>
      <rPr>
        <sz val="10"/>
        <color theme="1"/>
        <rFont val="Arial"/>
        <family val="2"/>
        <scheme val="minor"/>
      </rPr>
      <t xml:space="preserve">  Maximum 10 pts given.</t>
    </r>
  </si>
  <si>
    <r>
      <t xml:space="preserve">What is the extent to which the applicant has embraced air quality and energy efficiency improvements in operations, community plans, policies, and/or programs? </t>
    </r>
    <r>
      <rPr>
        <sz val="10"/>
        <color theme="1"/>
        <rFont val="Arial"/>
        <family val="2"/>
        <scheme val="minor"/>
      </rPr>
      <t>Such items may include has a Green Fleets Plan, Idle Reduction Ordinance, Education and Incentives Programs for Residents and Businesses, Urban Forestry Plan, Energy Efficiency, Green Building Standards or related documents.  Maximum 5 pts given.</t>
    </r>
  </si>
  <si>
    <r>
      <t xml:space="preserve">What does the applicant do for community air quality education and promotion? </t>
    </r>
    <r>
      <rPr>
        <sz val="10"/>
        <color theme="1"/>
        <rFont val="Arial"/>
        <family val="2"/>
        <scheme val="minor"/>
      </rPr>
      <t xml:space="preserve">  Maximum 5 pts given.</t>
    </r>
  </si>
  <si>
    <r>
      <t>What does the applicant do to support a Transit Asset Management Plan, or priority alternative fuel corridors, or education project implements strategies identified in 2040 Implementation Matrix?</t>
    </r>
    <r>
      <rPr>
        <sz val="10"/>
        <rFont val="Arial"/>
        <family val="2"/>
        <scheme val="minor"/>
      </rPr>
      <t xml:space="preserve">    Maximum 6 pts given.  Choose one:</t>
    </r>
  </si>
  <si>
    <r>
      <t xml:space="preserve">What partnerships is the applicant involved in? </t>
    </r>
    <r>
      <rPr>
        <sz val="10"/>
        <color theme="1"/>
        <rFont val="Arial"/>
        <family val="2"/>
        <scheme val="minor"/>
      </rPr>
      <t>Partnerships may include participation in Regional Air Quality Initiatives such as NWI Green Fleets, NWI Partners for Clean Air, Green Building Council, or South Shore Clean Cities.  Maximum 5 pts given.</t>
    </r>
  </si>
  <si>
    <r>
      <t>How has the applicant readied the procurement of this project? Choose one</t>
    </r>
    <r>
      <rPr>
        <sz val="10"/>
        <color theme="1"/>
        <rFont val="Arial"/>
        <family val="2"/>
        <scheme val="minor"/>
      </rPr>
      <t>.  Maximum 5 pts given.</t>
    </r>
  </si>
  <si>
    <r>
      <t xml:space="preserve">What are the emission reductions benefit Environmental Justice populations? </t>
    </r>
    <r>
      <rPr>
        <sz val="10"/>
        <color theme="1"/>
        <rFont val="Arial"/>
        <family val="2"/>
        <scheme val="minor"/>
      </rPr>
      <t>Please see Environmental Justice map for reference.  Maximum 5 pts given.</t>
    </r>
  </si>
  <si>
    <t>Traffic calming</t>
  </si>
  <si>
    <t>Description: treatments that reduce travel speed and improve ped/bike comfort</t>
  </si>
  <si>
    <t>TOD - Supportive Policy</t>
  </si>
  <si>
    <t>Description: to develop policy for affordable housing, equitible developments, TOD design guidelines or other zoning /overlay/ ordinance (require NIRPC approval before submitting)</t>
  </si>
  <si>
    <r>
      <t xml:space="preserve">The 2026-2030 Transportation Improvement Program (TIP) fully supports </t>
    </r>
    <r>
      <rPr>
        <b/>
        <i/>
        <sz val="12"/>
        <rFont val="Franklin Gothic Book"/>
        <family val="2"/>
      </rPr>
      <t>NWI 2050</t>
    </r>
    <r>
      <rPr>
        <b/>
        <sz val="12"/>
        <rFont val="Franklin Gothic Book"/>
        <family val="2"/>
      </rPr>
      <t xml:space="preserve">, </t>
    </r>
    <r>
      <rPr>
        <b/>
        <i/>
        <sz val="12"/>
        <rFont val="Franklin Gothic Book"/>
        <family val="2"/>
      </rPr>
      <t>NWI 2050+</t>
    </r>
    <r>
      <rPr>
        <b/>
        <sz val="12"/>
        <rFont val="Franklin Gothic Book"/>
        <family val="2"/>
      </rPr>
      <t xml:space="preserve">, USDOT current Planning Emphasis Areas (PEAs) and follows closely to NIRPC's previous TIP.  Prior to the 2024-2028 TIP, working closely with the topical committees, NIRPC followed the following chart: </t>
    </r>
  </si>
  <si>
    <t>Transit - Asset Management Program</t>
  </si>
  <si>
    <t>Application for funding opens</t>
  </si>
  <si>
    <t>Optional application workshop at NIRPC during TROC meetings</t>
  </si>
  <si>
    <t>Now through October 9, 2024</t>
  </si>
  <si>
    <t xml:space="preserve">Projects reviewed, scored, and fiscally constrained by topical committees </t>
  </si>
  <si>
    <r>
      <rPr>
        <b/>
        <sz val="11"/>
        <color theme="7"/>
        <rFont val="Franklin Gothic Book"/>
        <family val="2"/>
      </rPr>
      <t>5)</t>
    </r>
    <r>
      <rPr>
        <sz val="11"/>
        <color theme="1"/>
        <rFont val="Franklin Gothic Book"/>
        <family val="2"/>
      </rPr>
      <t xml:space="preserve"> Please provide as specific information as is possible, especially for project cost estimation, project scope, project limits, and if any capacity will be added to roadways.</t>
    </r>
  </si>
  <si>
    <r>
      <rPr>
        <b/>
        <sz val="11"/>
        <color theme="1"/>
        <rFont val="Franklin Gothic Book"/>
        <family val="2"/>
      </rPr>
      <t>2)</t>
    </r>
    <r>
      <rPr>
        <sz val="11"/>
        <color theme="1"/>
        <rFont val="Franklin Gothic Book"/>
        <family val="2"/>
      </rPr>
      <t xml:space="preserve"> Signed by highest elected official</t>
    </r>
  </si>
  <si>
    <r>
      <rPr>
        <b/>
        <sz val="11"/>
        <color theme="1"/>
        <rFont val="Franklin Gothic Book"/>
        <family val="2"/>
      </rPr>
      <t>3)</t>
    </r>
    <r>
      <rPr>
        <sz val="11"/>
        <color theme="1"/>
        <rFont val="Franklin Gothic Book"/>
        <family val="2"/>
      </rPr>
      <t xml:space="preserve"> Total Project Costs (PE/RW/CN) and what funds are being asked for</t>
    </r>
  </si>
  <si>
    <r>
      <rPr>
        <b/>
        <sz val="11"/>
        <color theme="1"/>
        <rFont val="Franklin Gothic Book"/>
        <family val="2"/>
      </rPr>
      <t>4)</t>
    </r>
    <r>
      <rPr>
        <sz val="11"/>
        <color theme="1"/>
        <rFont val="Franklin Gothic Book"/>
        <family val="2"/>
      </rPr>
      <t xml:space="preserve"> Project Timeline</t>
    </r>
  </si>
  <si>
    <r>
      <rPr>
        <b/>
        <sz val="11"/>
        <color theme="1"/>
        <rFont val="Franklin Gothic Book"/>
        <family val="2"/>
      </rPr>
      <t>5)</t>
    </r>
    <r>
      <rPr>
        <sz val="11"/>
        <color theme="1"/>
        <rFont val="Franklin Gothic Book"/>
        <family val="2"/>
      </rPr>
      <t xml:space="preserve"> Acknowledgement of the requirement that the LPA must provide all future maintenance</t>
    </r>
  </si>
  <si>
    <r>
      <rPr>
        <b/>
        <sz val="11"/>
        <color theme="1"/>
        <rFont val="Franklin Gothic Book"/>
        <family val="2"/>
      </rPr>
      <t>d)</t>
    </r>
    <r>
      <rPr>
        <sz val="11"/>
        <color theme="1"/>
        <rFont val="Franklin Gothic Book"/>
        <family val="2"/>
      </rPr>
      <t xml:space="preserve"> Commitment to attend future NIRPC's Road Safety Audit workshop.</t>
    </r>
  </si>
  <si>
    <r>
      <rPr>
        <b/>
        <sz val="11"/>
        <color rgb="FF00B050"/>
        <rFont val="Franklin Gothic Book"/>
        <family val="2"/>
      </rPr>
      <t>10)</t>
    </r>
    <r>
      <rPr>
        <sz val="11"/>
        <rFont val="Franklin Gothic Book"/>
        <family val="2"/>
      </rPr>
      <t xml:space="preserve"> Input all required information for your project application on the program specific tab and upload this completed application with supporting documents to </t>
    </r>
    <r>
      <rPr>
        <i/>
        <sz val="11"/>
        <rFont val="Franklin Gothic Book"/>
        <family val="2"/>
      </rPr>
      <t>NIRPC</t>
    </r>
    <r>
      <rPr>
        <sz val="11"/>
        <rFont val="Franklin Gothic Book"/>
        <family val="2"/>
      </rPr>
      <t xml:space="preserve"> no later than 5:00 pm (Central time) Friday October 18th, 2024 at:</t>
    </r>
  </si>
  <si>
    <r>
      <rPr>
        <b/>
        <sz val="11"/>
        <color rgb="FF00B050"/>
        <rFont val="Franklin Gothic Book"/>
        <family val="2"/>
      </rPr>
      <t>11)</t>
    </r>
    <r>
      <rPr>
        <sz val="11"/>
        <rFont val="Franklin Gothic Book"/>
        <family val="2"/>
      </rPr>
      <t xml:space="preserve"> If you have any questions, please do not hesitate to contact us, or join us for the optional application workshop on Tuesday September 24th at 9am, or arrange for a pre-application meeting before Wednesday October 9, 2024.</t>
    </r>
  </si>
  <si>
    <t>The programming rules below will govern the funds awarded in the 2026-2030 TIP. The rules will also assist in the management of the TIP, through amendments and/or modification, after it is adopted and approved by INDOT and USDOT. They are presented below to achieve a common understanding across UZAs, fund sources, and transportation modes.</t>
  </si>
  <si>
    <t>The sponsor must have a current ADA transition and Title VI plan as required for obligation of Federal funds. Further, if a project will advance progress on implementing the sponsor’s ADA transition plan, provide a description on what progress will be made.</t>
  </si>
  <si>
    <r>
      <t>Project selection shall be based upon construction funding or NIRPC's long range plan (</t>
    </r>
    <r>
      <rPr>
        <i/>
        <sz val="11"/>
        <color rgb="FF000000"/>
        <rFont val="Franklin Gothic Book"/>
        <family val="2"/>
      </rPr>
      <t>NWI 2050+</t>
    </r>
    <r>
      <rPr>
        <sz val="11"/>
        <color rgb="FF000000"/>
        <rFont val="Franklin Gothic Book"/>
        <family val="2"/>
      </rPr>
      <t>).  NIRPC's TIP is required to be constrained.  Those projects selected for construction (and awarded CN funding) shall be eligible for PE or RW funding.  If funds are remaining, PE or RW may be elected to be given to the next highest scoring project, creating a legacy project, and allowing that project to gain favorable status in the next NOFA.</t>
    </r>
  </si>
  <si>
    <t xml:space="preserve">The project must let in the fiscal year that it is programmed.  The letting will be allowed to move to the next available year that there is available funding within the existing five-year TIP.  If a project is moved outside of the TIP, that project must reapply in the next NOFA for future funding, as a legacy project.  Projects are preferred to be scheduled for a letting in Quarter 1 or 2 of the fiscal year to minimize any risk to the schedule.
</t>
  </si>
  <si>
    <r>
      <t xml:space="preserve">A project as submitted in a NOFA should not  change its scope in such a way that it appears to be an entirely different project.  All changes must follow the </t>
    </r>
    <r>
      <rPr>
        <u/>
        <sz val="11"/>
        <color theme="1"/>
        <rFont val="Franklin Gothic Book"/>
        <family val="2"/>
      </rPr>
      <t>Project Substitution &amp; Scope Change Guidelines</t>
    </r>
    <r>
      <rPr>
        <sz val="11"/>
        <color theme="1"/>
        <rFont val="Franklin Gothic Book"/>
        <family val="2"/>
      </rPr>
      <t xml:space="preserve"> as approved by TROC.  Project changes allowed by TROC include:  1) Changes in the project’s limits, upon approval of the Transportation Resources Oversight Committee (TROC).  2) Downsizing the scope, or phasing the project provided the overall funding request does not increase (future phases will have to compete in future NOFAs).  Other changes will be referred to the appropiate topical committee for determination.  Once a project is awarded, the funds programmed to that project shall remain with that project for the year in which it is programmed. If the project is eliminated or suspended by the Sponsor, the funds will be reprogrammed by TROC.</t>
    </r>
  </si>
  <si>
    <t>During construction, Change Orders will be limited to  $100,000 per project, depending upon available funds.  Change Orders of $100,000 or greater, or a culmulation of Change Orders for any project equal or greater than $100,000, will be subject to TROC approval.</t>
  </si>
  <si>
    <t xml:space="preserve">Transfers of funds from FHWA derived sources to be flexed to FTA will be requested by NIRPC, pursuant to INDOT rules, and generally only for transit projects that have applied for and received FHWA funds through this NOFA process. </t>
  </si>
  <si>
    <t>For Group 1:  An amount of $250,000 per year will be set aside for PE and RW for future projects in future NOFAs.  These funds will be set aside beginning with the third year of the TIP.</t>
  </si>
  <si>
    <t>If a project involves modification on an INDOT managed intersection or roadway, the funding from NIRPC for CN on the roadway shall not exceed 40/45% of the total construction costs. This equates to 80% of 50% of the cost of construction for the project.  (For HSIP eligible projects this is 90% of 50% of the total construction costs.  For all other funding categories this is 80% of 50% of the total construction costs.)  The LPA shall be responsible for securing the remainder of the funding (through INDOT or other parties) for the work as presented in the scope.  PE &amp; RW on the project will be eligible for funding at the regular rate.</t>
  </si>
  <si>
    <t xml:space="preserve">If an LPA presents a letter of support from a private or public entity with a financial dollar amount, the LPA must show where those funds will be used and NIRPC will take these funds into account with all additional requests for funds.
</t>
  </si>
  <si>
    <t>All phases should be able to stand alone and not rely solely upon future NOFAs or other funding sources to fund them.</t>
  </si>
  <si>
    <t>All CN (and CE) estimates should be uninflated and given in FY 2025 (current) dollars except for phased projects that have phases outside of the current NOFA.  NIRPC staff will inflate all project costs according to the final programmed year.  Please include 15% for contigencies.</t>
  </si>
  <si>
    <t xml:space="preserve">All LPA with projects in the TIP are required to complete, in a timely manner, Quarterly Reports and to participate in Local Quarterly Meetings as set up by NIRPC.  These meetings and reports are required by federal regulations.  Failure to complete at least three reports annually and participate in three quarterly meetings annually could result in loss of funding for future projects.  </t>
  </si>
  <si>
    <r>
      <t xml:space="preserve">NIRPC recognizes Legacy Projects and is commited to completing these.  A </t>
    </r>
    <r>
      <rPr>
        <u/>
        <sz val="11"/>
        <color theme="1"/>
        <rFont val="Franklin Gothic Book"/>
        <family val="2"/>
      </rPr>
      <t>Legacy Project</t>
    </r>
    <r>
      <rPr>
        <sz val="11"/>
        <color theme="1"/>
        <rFont val="Franklin Gothic Book"/>
        <family val="2"/>
      </rPr>
      <t xml:space="preserve"> is described as either: 1) A project that has received partial funding for CN; 2) A project that has received PE or ROW funding but did not receive CN funding.  (In order to receive PE or ROW funds the project must score competetively); 3) Transformational Project; or 4) A suite or group of projects in a corridor (with a common NEPA document) that scored well enough for a the first phase to be chosen.  Legacy Projects submitted in subsequent NOFAs may be allowed to keep the original score if the LPA chooses.  Please check the Legacy Project box on the application.  All phases will be allowed to keep the original score. </t>
    </r>
  </si>
  <si>
    <r>
      <rPr>
        <u/>
        <sz val="11"/>
        <color theme="1"/>
        <rFont val="Franklin Gothic Book"/>
        <family val="2"/>
      </rPr>
      <t>Transformational Projects</t>
    </r>
    <r>
      <rPr>
        <sz val="11"/>
        <color theme="1"/>
        <rFont val="Franklin Gothic Book"/>
        <family val="2"/>
      </rPr>
      <t xml:space="preserve">: 1) Must be listed in NIRPC Longe Range Transportation Plan by name;  2) Shall be scored separately from other projects;  3) May be part of a suite of projects in a corridor; 4) Shall not encumber more than $10,000,000 in federal funds in any 2 year NOFA.  5) May not be offered in consecutive years of that NOFA; 6) Project must be scheduled to let in July of the  agreed upon fiscal year because of the inherent risk of the type and size of the project; </t>
    </r>
  </si>
  <si>
    <t>The limit for federal funds for any Non-Transfomative Project is $6,000,000 combined for CN &amp; CE.  Funding for projects in Group 2 (La Porte County) will be adjusted accordingly since Group 2 receives less funding than Group 1 receives.</t>
  </si>
  <si>
    <r>
      <t xml:space="preserve">Northwestern Indiana receives funding from the Federal Highway and Transit Administrations to fund surface transportation improvements in Lake, LaPorte, and Porter Counties. NIRPC, as the Metropolitan Planning Organization for the three county region, is charged with programming the funds into a Transportation Improvement Program (TIP) in compliance with federal regulations and consistency with the air quality conforming long-range plan for the region. The 2026-2028 TIP is scheduled to be adopted by the Commission in April 2025 and will be consistent with the air quality conforming </t>
    </r>
    <r>
      <rPr>
        <i/>
        <sz val="11"/>
        <color theme="1"/>
        <rFont val="Franklin Gothic Book"/>
        <family val="2"/>
      </rPr>
      <t xml:space="preserve">NWI 2050+ </t>
    </r>
    <r>
      <rPr>
        <sz val="11"/>
        <color theme="1"/>
        <rFont val="Franklin Gothic Book"/>
        <family val="2"/>
      </rPr>
      <t xml:space="preserve">Metropolitan Transportation Plan. The conformity determination is estimated to be completed by early March 2025 before the 2026-2030 TIP is released for public comment on February 28 for a 30-day public comment period. 
The funding available for programming is allocated to either the Chicago, Michigan City, or the Valparaiso Shorewood Forest urbanized areas (UZAs). Each funding source comes with eligibility requirements, and these may include how the funds may be used, and in the case of CMAQ and HSIP funds, additional demonstrations of eligibility will be required before being approved for programming into the TIP. On this page and the next is an estimate of how much is available for programming for the 2026-2030 TIP. Each funding source has been targeted for programming in one of thirteen unique investment programs. The investment programs are composed of federally eligible project types. Each of the project types have been evaluated for their impact on each of the critical paths to achieve the visions of </t>
    </r>
    <r>
      <rPr>
        <i/>
        <sz val="11"/>
        <color theme="1"/>
        <rFont val="Franklin Gothic Book"/>
        <family val="2"/>
      </rPr>
      <t>NWI 2050+</t>
    </r>
    <r>
      <rPr>
        <sz val="11"/>
        <color theme="1"/>
        <rFont val="Franklin Gothic Book"/>
        <family val="2"/>
      </rPr>
      <t>. The project types were ranked by score and funding targets identified.</t>
    </r>
  </si>
  <si>
    <t>Projects awarded with STBG require a minimum 20% match by the project sponsor for all project phases. All projects must be on the federal-aid network, except for multi-use off-road trails that do not allow motorized transportation, including electric scooters.</t>
  </si>
  <si>
    <r>
      <t xml:space="preserve">Projects awarded with CMAQ require a minimum 20% match by the project sponsor for all project phases. CMAQ funds used to support transit operational costs are time-limited and are meant to help start service and eventually cover costs without a CMAQ subsidy. More information: </t>
    </r>
    <r>
      <rPr>
        <sz val="10"/>
        <color theme="6"/>
        <rFont val="Franklin Gothic Book"/>
        <family val="2"/>
      </rPr>
      <t>https://www.fhwa.dot.gov/environment/air_quality/cmaq/policy_and_guidance/cmaq13ig.cfm</t>
    </r>
  </si>
  <si>
    <t xml:space="preserve">CRP provides additional funding for projects and activities that are eligible under (FHWA) CMAQ, TA, &amp; (FTA) 5339.   Carbon reduction activities such as street lighting &amp; signal moderization (to energy efficient LED), alternative fuel vehicles &amp; infrastructure, non-motorized trail facilities, and improved traffic flow items, among others.  </t>
  </si>
  <si>
    <t>Projects awarded with TA require a minimum 20% match by the project sponsor for all project phases. TA funds may be used off the federal-aid network for Safe Routes to School projects to improve connectivity to K-8 schools.</t>
  </si>
  <si>
    <t>PROTECT provides funding for climate resiliency planning, engineering, design, or construction of projects in an existing plan that involve adapting existing transportation infrastructure or new construction to keep communities safe by bolstering infrastructure’s ability to withstand extreme weather events and other physical hazards that are becoming more common and intense. Examples could include flood resilience and/or response plans, green infrastructure or nature based solutions to help buffer against weather events, improvements to infrastructure, to plan for transportation assistance in underrepresented communities during natural disasters.</t>
  </si>
  <si>
    <t>Projects awarded with PROTECT require a minimum 20% match by the project sponsor for all project phases. PROTECT funds may be used off the federal-aid network for climate mitigation projects and for green infrastructure.</t>
  </si>
  <si>
    <t>Projects awarded with 5339 require a 20% match by the project sponsor. The Federal share may exceed 80% for certain projects related to the ADA, the Clean Air Act (CAA), and certain bicycle projects.</t>
  </si>
  <si>
    <r>
      <t>The 2026-2030 Transportation Improvement Program programming approach aligns with the</t>
    </r>
    <r>
      <rPr>
        <i/>
        <sz val="11"/>
        <color theme="1"/>
        <rFont val="Franklin Gothic Book"/>
        <family val="2"/>
      </rPr>
      <t xml:space="preserve"> NWI 2050 Plan</t>
    </r>
    <r>
      <rPr>
        <sz val="11"/>
        <color theme="1"/>
        <rFont val="Franklin Gothic Book"/>
        <family val="2"/>
      </rPr>
      <t xml:space="preserve"> and federally required performance-based-planning regulations contained within the Infrastructure Improvement &amp; Jobs Act. Transportation project types were identified in federal law, and each type was scored by NIRPC topical committees for their positive impacts on the sixteen critical paths to achieving the four vision statements identified in the </t>
    </r>
    <r>
      <rPr>
        <i/>
        <sz val="11"/>
        <color theme="1"/>
        <rFont val="Franklin Gothic Book"/>
        <family val="2"/>
      </rPr>
      <t>NWI 2050 Plan</t>
    </r>
    <r>
      <rPr>
        <sz val="11"/>
        <color theme="1"/>
        <rFont val="Franklin Gothic Book"/>
        <family val="2"/>
      </rPr>
      <t>. Funding targets were then identified for as many well scoring project types as possible, given available resources. Below are the sixteen critical paths. Each of the sixteen critical paths has associated performance metrics, including those required by federal law.</t>
    </r>
  </si>
  <si>
    <r>
      <rPr>
        <sz val="11"/>
        <rFont val="Franklin Gothic Book"/>
        <family val="2"/>
      </rPr>
      <t>Sixty four</t>
    </r>
    <r>
      <rPr>
        <sz val="11"/>
        <color theme="1"/>
        <rFont val="Franklin Gothic Book"/>
        <family val="2"/>
      </rPr>
      <t xml:space="preserve"> project types were identified as eligible for FHWA or FTA funds. Each of the project types were organized into one of thirteen investment programs. Each of the investment programs is assigned to a working group of one of NIRPC's committees. Each of the project types were scored for their direct and indirect impacts on the </t>
    </r>
    <r>
      <rPr>
        <i/>
        <sz val="11"/>
        <color theme="1"/>
        <rFont val="Franklin Gothic Book"/>
        <family val="2"/>
      </rPr>
      <t>NWI 2050+ Plan</t>
    </r>
    <r>
      <rPr>
        <sz val="11"/>
        <color theme="1"/>
        <rFont val="Franklin Gothic Book"/>
        <family val="2"/>
      </rPr>
      <t xml:space="preserve"> critical paths to achieve the vision for Northwestern Indiana. Below are the thirteen investment programs (ranked by the average score of the project types that make up the program), and the highest scoring project types that have been assigned funding targets. The funding targets are not fixed and funds may be reallocated based on the number of applications received for each program. Project applicants may also apply for project types that did not receive a funding target, as all project types technically remain eligible under federal law, but targeted project types will be funded first. All funding decisions are subject to final approval of the Commission. The Commission may elect to reprioritize funding targets at its discretion and make awards to projects that are eligible under federal and state guidelines. All project applications will be self-scored by applicants, receive a preliminary score through internal deliberation by NIRPC staff, and then receive a final score by the assigned Topical Committee. The Technical Planning Committee will review scores and recommend a portfolio of fiscally constrained projects to ultimately fund in the 2026-2030 TIP.</t>
    </r>
  </si>
  <si>
    <t>Environment Committee</t>
  </si>
  <si>
    <t>Description: projects that address ADA transition plans along federal-aid roadways</t>
  </si>
  <si>
    <t>Description: HAWK, pedestrian count downs, speed tables, refuge islands, etc. along federal-aid roadways</t>
  </si>
  <si>
    <t>Description: bicycle lanes/cycle tracks along federal-aid roadways as a standalone project that do not require reconstruction or widening</t>
  </si>
  <si>
    <t>Description: sidewalks along busy (major collectors, and arterials) federal-aid roadways as a standalone project</t>
  </si>
  <si>
    <t>Description: sidewalks along other federal-aid roadways as a standalone project</t>
  </si>
  <si>
    <t>Description: projects around school zones (can be off federal-aid roads, but only near K-8 schools)</t>
  </si>
  <si>
    <t xml:space="preserve">Description: bike and pedestrians crossings in school zones along federal-aid roadways </t>
  </si>
  <si>
    <t>Description: funds to assist in the management of vegetation (including trees) along federal-aid roadways</t>
  </si>
  <si>
    <t>Description: planning funds to address environmental protection and transportation linkages, Climate Risk or Resiliency Studies. Includes vulnerability and adaptation plans, such as flood resilience and response plans.</t>
  </si>
  <si>
    <t>Description: Funding to construct transportation projects witin TOD area</t>
  </si>
  <si>
    <t>Description: projects that attempt to improve safety at intersections</t>
  </si>
  <si>
    <t>Description: projects that rehabilitate or reconstruct federal-aid roads</t>
  </si>
  <si>
    <t>Description: projects that rehabilitate or reconstruct bridges on federal-aid roads</t>
  </si>
  <si>
    <t>Description: standalone projects to improve safety w/ specific treatments on federal-aid roadways</t>
  </si>
  <si>
    <t>Description: projects on federal-aid rural roads that improve safety</t>
  </si>
  <si>
    <t>Description: funding to replace existing transit vehicles according to transit asset mgmt plan</t>
  </si>
  <si>
    <t>If you are desiring CMAQ funding, please include a completed CMAQ Request Form from NIRPC.  This form will have the calulations from the CMAQ Emissions Calculator Toolkit from https://www.fhwa.dot.gov/environment/air_quality/cmaq/toolkit/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</si>
</sst>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F800]dddd\,\ mmmm\ dd\,\ yyyy"/>
    <numFmt numFmtId="167" formatCode="_(&quot;$&quot;* #,##0_);_(&quot;$&quot;* \(#,##0\);_(&quot;$&quot;* &quot;-&quot;?_);_(@_)"/>
    <numFmt numFmtId="168" formatCode="_(&quot;$&quot;* #,##0_);_(&quot;$&quot;* \(#,##0\);_(&quot;$&quot;* &quot;-&quot;???_);_(@_)"/>
    <numFmt numFmtId="169" formatCode="[$-409]d\-mmm\-yy;@"/>
    <numFmt numFmtId="170" formatCode="_(* #,##0_);_(* \(#,##0\);_(* &quot;-&quot;??_);_(@_)"/>
    <numFmt numFmtId="171" formatCode="[&lt;=9999999]###\-####;\(###\)\ ###\-####"/>
  </numFmts>
  <fonts count="91">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b/>
      <sz val="11"/>
      <color theme="1"/>
      <name val="Arial"/>
      <family val="2"/>
      <scheme val="minor"/>
    </font>
    <font>
      <b/>
      <sz val="10"/>
      <color theme="1"/>
      <name val="Arial"/>
      <family val="2"/>
      <scheme val="minor"/>
    </font>
    <font>
      <i/>
      <sz val="10"/>
      <color theme="1"/>
      <name val="Arial"/>
      <family val="2"/>
      <scheme val="minor"/>
    </font>
    <font>
      <b/>
      <i/>
      <sz val="10"/>
      <color theme="1"/>
      <name val="Arial"/>
      <family val="2"/>
      <scheme val="minor"/>
    </font>
    <font>
      <sz val="10"/>
      <color theme="0"/>
      <name val="Arial (Body)_x0000_"/>
    </font>
    <font>
      <sz val="10"/>
      <color theme="0"/>
      <name val="Arial"/>
      <family val="2"/>
      <scheme val="minor"/>
    </font>
    <font>
      <sz val="10"/>
      <color theme="1"/>
      <name val="Arial"/>
      <family val="2"/>
      <scheme val="minor"/>
    </font>
    <font>
      <sz val="10"/>
      <color theme="6"/>
      <name val="Arial"/>
      <family val="2"/>
      <scheme val="minor"/>
    </font>
    <font>
      <b/>
      <sz val="10"/>
      <color theme="0"/>
      <name val="Arial"/>
      <family val="2"/>
      <scheme val="minor"/>
    </font>
    <font>
      <i/>
      <sz val="9"/>
      <color theme="1"/>
      <name val="Arial"/>
      <family val="2"/>
      <scheme val="minor"/>
    </font>
    <font>
      <i/>
      <sz val="10"/>
      <color theme="0"/>
      <name val="Arial"/>
      <family val="2"/>
      <scheme val="minor"/>
    </font>
    <font>
      <sz val="10"/>
      <name val="Arial"/>
      <family val="2"/>
      <scheme val="minor"/>
    </font>
    <font>
      <b/>
      <sz val="12"/>
      <color theme="1"/>
      <name val="Arial"/>
      <family val="2"/>
      <scheme val="minor"/>
    </font>
    <font>
      <b/>
      <sz val="14"/>
      <color theme="1"/>
      <name val="Arial"/>
      <family val="2"/>
      <scheme val="minor"/>
    </font>
    <font>
      <b/>
      <sz val="18"/>
      <color theme="1"/>
      <name val="Arial"/>
      <family val="2"/>
      <scheme val="minor"/>
    </font>
    <font>
      <b/>
      <sz val="20"/>
      <color theme="1"/>
      <name val="Arial"/>
      <family val="2"/>
      <scheme val="minor"/>
    </font>
    <font>
      <b/>
      <sz val="10"/>
      <name val="Arial"/>
      <family val="2"/>
      <scheme val="minor"/>
    </font>
    <font>
      <sz val="11"/>
      <color theme="1"/>
      <name val="Franklin Gothic Book"/>
      <family val="2"/>
    </font>
    <font>
      <i/>
      <sz val="11"/>
      <color theme="1"/>
      <name val="Franklin Gothic Book"/>
      <family val="2"/>
    </font>
    <font>
      <b/>
      <sz val="11"/>
      <color theme="0"/>
      <name val="Franklin Gothic Book"/>
      <family val="2"/>
    </font>
    <font>
      <sz val="11"/>
      <color theme="0"/>
      <name val="Franklin Gothic Book"/>
      <family val="2"/>
    </font>
    <font>
      <b/>
      <sz val="10"/>
      <color theme="1"/>
      <name val="Franklin Gothic Book"/>
      <family val="2"/>
    </font>
    <font>
      <sz val="10"/>
      <color theme="1"/>
      <name val="Franklin Gothic Book"/>
      <family val="2"/>
    </font>
    <font>
      <i/>
      <sz val="10"/>
      <color theme="1"/>
      <name val="Franklin Gothic Book"/>
      <family val="2"/>
    </font>
    <font>
      <sz val="10"/>
      <name val="Franklin Gothic Book"/>
      <family val="2"/>
    </font>
    <font>
      <i/>
      <sz val="10"/>
      <name val="Franklin Gothic Book"/>
      <family val="2"/>
    </font>
    <font>
      <b/>
      <sz val="18"/>
      <color theme="1"/>
      <name val="Franklin Gothic Book"/>
      <family val="2"/>
    </font>
    <font>
      <u/>
      <sz val="12"/>
      <color theme="10"/>
      <name val="Arial"/>
      <family val="2"/>
      <scheme val="minor"/>
    </font>
    <font>
      <b/>
      <sz val="12"/>
      <name val="Franklin Gothic Book"/>
      <family val="2"/>
    </font>
    <font>
      <sz val="12"/>
      <name val="Franklin Gothic Book"/>
      <family val="2"/>
    </font>
    <font>
      <b/>
      <sz val="10"/>
      <name val="Franklin Gothic Book"/>
      <family val="2"/>
    </font>
    <font>
      <b/>
      <sz val="10"/>
      <color indexed="10"/>
      <name val="Franklin Gothic Book"/>
      <family val="2"/>
    </font>
    <font>
      <b/>
      <sz val="11"/>
      <color indexed="10"/>
      <name val="Franklin Gothic Book"/>
      <family val="2"/>
    </font>
    <font>
      <b/>
      <sz val="10"/>
      <color theme="0"/>
      <name val="Franklin Gothic Book"/>
      <family val="2"/>
    </font>
    <font>
      <sz val="10"/>
      <name val="Arial"/>
      <family val="2"/>
    </font>
    <font>
      <u/>
      <sz val="10"/>
      <color theme="10"/>
      <name val="Franklin Gothic Book"/>
      <family val="2"/>
    </font>
    <font>
      <sz val="10"/>
      <color theme="0"/>
      <name val="Franklin Gothic Book"/>
      <family val="2"/>
    </font>
    <font>
      <sz val="8"/>
      <name val="Franklin Gothic Book"/>
      <family val="2"/>
    </font>
    <font>
      <b/>
      <sz val="11"/>
      <color theme="1"/>
      <name val="Franklin Gothic Book"/>
      <family val="2"/>
    </font>
    <font>
      <sz val="12"/>
      <color theme="1"/>
      <name val="Franklin Gothic Book"/>
      <family val="2"/>
    </font>
    <font>
      <b/>
      <i/>
      <sz val="10"/>
      <color theme="1"/>
      <name val="Franklin Gothic Book"/>
      <family val="2"/>
    </font>
    <font>
      <b/>
      <sz val="10"/>
      <color rgb="FFFF0000"/>
      <name val="Franklin Gothic Book"/>
      <family val="2"/>
    </font>
    <font>
      <i/>
      <sz val="8"/>
      <color theme="1"/>
      <name val="Franklin Gothic Book"/>
      <family val="2"/>
    </font>
    <font>
      <b/>
      <i/>
      <sz val="10"/>
      <color theme="0" tint="-0.34998626667073579"/>
      <name val="Franklin Gothic Book"/>
      <family val="2"/>
    </font>
    <font>
      <b/>
      <sz val="11"/>
      <name val="Franklin Gothic Book"/>
      <family val="2"/>
    </font>
    <font>
      <sz val="11"/>
      <name val="Arial"/>
      <family val="2"/>
      <scheme val="minor"/>
    </font>
    <font>
      <sz val="11"/>
      <name val="Franklin Gothic Book"/>
      <family val="2"/>
    </font>
    <font>
      <b/>
      <i/>
      <sz val="10"/>
      <name val="Franklin Gothic Book"/>
      <family val="2"/>
    </font>
    <font>
      <b/>
      <i/>
      <sz val="10"/>
      <color theme="6"/>
      <name val="Franklin Gothic Book"/>
      <family val="2"/>
    </font>
    <font>
      <b/>
      <i/>
      <sz val="20"/>
      <color theme="7"/>
      <name val="Franklin Gothic Book"/>
      <family val="2"/>
    </font>
    <font>
      <sz val="11"/>
      <color rgb="FFFF0000"/>
      <name val="Franklin Gothic Book"/>
      <family val="2"/>
    </font>
    <font>
      <sz val="11"/>
      <color theme="6"/>
      <name val="Franklin Gothic Book"/>
      <family val="2"/>
    </font>
    <font>
      <i/>
      <sz val="11"/>
      <color rgb="FFFF0000"/>
      <name val="Franklin Gothic Book"/>
      <family val="2"/>
    </font>
    <font>
      <sz val="11"/>
      <color rgb="FF000000"/>
      <name val="Franklin Gothic Book"/>
      <family val="2"/>
    </font>
    <font>
      <i/>
      <sz val="11"/>
      <color rgb="FF000000"/>
      <name val="Franklin Gothic Book"/>
      <family val="2"/>
    </font>
    <font>
      <b/>
      <i/>
      <sz val="11"/>
      <color theme="1"/>
      <name val="Franklin Gothic Book"/>
      <family val="2"/>
    </font>
    <font>
      <b/>
      <sz val="11"/>
      <color theme="7"/>
      <name val="Franklin Gothic Book"/>
      <family val="2"/>
    </font>
    <font>
      <i/>
      <sz val="11"/>
      <color theme="6"/>
      <name val="Franklin Gothic Book"/>
      <family val="2"/>
    </font>
    <font>
      <b/>
      <sz val="11"/>
      <color rgb="FF00B050"/>
      <name val="Franklin Gothic Book"/>
      <family val="2"/>
    </font>
    <font>
      <i/>
      <sz val="11"/>
      <name val="Franklin Gothic Book"/>
      <family val="2"/>
    </font>
    <font>
      <b/>
      <i/>
      <sz val="10"/>
      <color theme="0"/>
      <name val="Franklin Gothic Book"/>
      <family val="2"/>
    </font>
    <font>
      <b/>
      <sz val="9"/>
      <color theme="0"/>
      <name val="Franklin Gothic Book"/>
      <family val="2"/>
    </font>
    <font>
      <b/>
      <sz val="12"/>
      <color theme="0"/>
      <name val="Franklin Gothic Book"/>
      <family val="2"/>
    </font>
    <font>
      <sz val="12"/>
      <color theme="0"/>
      <name val="Franklin Gothic Book"/>
      <family val="2"/>
    </font>
    <font>
      <u/>
      <sz val="11"/>
      <color theme="10"/>
      <name val="Franklin Gothic Book"/>
      <family val="2"/>
    </font>
    <font>
      <sz val="11"/>
      <color rgb="FFFF0000"/>
      <name val="Arial"/>
      <family val="2"/>
      <scheme val="minor"/>
    </font>
    <font>
      <u/>
      <sz val="11"/>
      <color theme="1"/>
      <name val="Franklin Gothic Book"/>
      <family val="2"/>
    </font>
    <font>
      <b/>
      <sz val="8"/>
      <color theme="1"/>
      <name val="Franklin Gothic Book"/>
      <family val="2"/>
    </font>
    <font>
      <b/>
      <i/>
      <sz val="40"/>
      <color theme="5"/>
      <name val="Franklin Gothic Demi"/>
      <family val="2"/>
    </font>
    <font>
      <b/>
      <i/>
      <sz val="36"/>
      <color theme="5"/>
      <name val="Franklin Gothic Demi"/>
      <family val="2"/>
    </font>
    <font>
      <b/>
      <sz val="24"/>
      <color theme="1"/>
      <name val="Franklin Gothic Demi"/>
      <family val="2"/>
    </font>
    <font>
      <b/>
      <sz val="36"/>
      <color theme="4"/>
      <name val="Franklin Gothic Demi"/>
      <family val="2"/>
    </font>
    <font>
      <b/>
      <sz val="36"/>
      <color theme="7"/>
      <name val="Franklin Gothic Demi"/>
      <family val="2"/>
    </font>
    <font>
      <b/>
      <sz val="24"/>
      <color theme="7"/>
      <name val="Franklin Gothic Demi"/>
      <family val="2"/>
    </font>
    <font>
      <b/>
      <sz val="11"/>
      <color rgb="FF00B0F0"/>
      <name val="Franklin Gothic Book"/>
      <family val="2"/>
    </font>
    <font>
      <sz val="10"/>
      <color theme="6"/>
      <name val="Franklin Gothic Book"/>
      <family val="2"/>
    </font>
    <font>
      <b/>
      <i/>
      <sz val="18"/>
      <color theme="0"/>
      <name val="Arial"/>
      <family val="2"/>
      <scheme val="minor"/>
    </font>
    <font>
      <b/>
      <sz val="12"/>
      <color theme="1"/>
      <name val="Franklin Gothic Book"/>
      <family val="2"/>
    </font>
    <font>
      <sz val="11"/>
      <color rgb="FF0070C0"/>
      <name val="Franklin Gothic Book"/>
      <family val="2"/>
    </font>
    <font>
      <sz val="11"/>
      <color rgb="FF00B0F0"/>
      <name val="Franklin Gothic Book"/>
      <family val="2"/>
    </font>
    <font>
      <b/>
      <sz val="14"/>
      <color theme="0"/>
      <name val="Franklin Gothic Book"/>
      <family val="2"/>
    </font>
    <font>
      <b/>
      <strike/>
      <sz val="11"/>
      <color rgb="FFFF0000"/>
      <name val="Franklin Gothic Book"/>
      <family val="2"/>
    </font>
    <font>
      <b/>
      <i/>
      <sz val="11"/>
      <name val="Franklin Gothic Book"/>
      <family val="2"/>
    </font>
    <font>
      <strike/>
      <sz val="11"/>
      <color rgb="FFFF0000"/>
      <name val="Franklin Gothic Book"/>
      <family val="2"/>
    </font>
    <font>
      <b/>
      <i/>
      <sz val="12"/>
      <name val="Franklin Gothic Book"/>
      <family val="2"/>
    </font>
  </fonts>
  <fills count="16">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auto="1"/>
      </patternFill>
    </fill>
    <fill>
      <patternFill patternType="solid">
        <fgColor theme="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65"/>
        <bgColor theme="0" tint="-0.14993743705557422"/>
      </patternFill>
    </fill>
    <fill>
      <patternFill patternType="solid">
        <fgColor indexed="65"/>
        <bgColor theme="0"/>
      </patternFill>
    </fill>
    <fill>
      <patternFill patternType="solid">
        <fgColor auto="1"/>
        <bgColor theme="0"/>
      </patternFill>
    </fill>
    <fill>
      <patternFill patternType="solid">
        <fgColor rgb="FF00B050"/>
        <bgColor indexed="64"/>
      </patternFill>
    </fill>
  </fills>
  <borders count="292">
    <border>
      <left/>
      <right/>
      <top/>
      <bottom/>
      <diagonal/>
    </border>
    <border>
      <left style="medium">
        <color theme="7"/>
      </left>
      <right/>
      <top/>
      <bottom/>
      <diagonal/>
    </border>
    <border>
      <left/>
      <right style="medium">
        <color theme="7"/>
      </right>
      <top/>
      <bottom/>
      <diagonal/>
    </border>
    <border>
      <left/>
      <right/>
      <top/>
      <bottom style="thin">
        <color theme="7"/>
      </bottom>
      <diagonal/>
    </border>
    <border>
      <left style="medium">
        <color theme="7"/>
      </left>
      <right/>
      <top/>
      <bottom style="thin">
        <color theme="7"/>
      </bottom>
      <diagonal/>
    </border>
    <border>
      <left/>
      <right/>
      <top style="thin">
        <color theme="7"/>
      </top>
      <bottom style="thin">
        <color theme="7"/>
      </bottom>
      <diagonal/>
    </border>
    <border>
      <left style="medium">
        <color theme="7"/>
      </left>
      <right/>
      <top style="thin">
        <color theme="7"/>
      </top>
      <bottom style="thin">
        <color theme="7"/>
      </bottom>
      <diagonal/>
    </border>
    <border>
      <left/>
      <right/>
      <top style="thin">
        <color theme="7"/>
      </top>
      <bottom/>
      <diagonal/>
    </border>
    <border>
      <left/>
      <right/>
      <top/>
      <bottom style="medium">
        <color theme="7"/>
      </bottom>
      <diagonal/>
    </border>
    <border>
      <left style="medium">
        <color theme="7"/>
      </left>
      <right/>
      <top/>
      <bottom style="medium">
        <color theme="7"/>
      </bottom>
      <diagonal/>
    </border>
    <border>
      <left/>
      <right/>
      <top style="thin">
        <color rgb="FF92D050"/>
      </top>
      <bottom/>
      <diagonal/>
    </border>
    <border>
      <left/>
      <right/>
      <top/>
      <bottom style="thin">
        <color rgb="FF92D050"/>
      </bottom>
      <diagonal/>
    </border>
    <border>
      <left/>
      <right/>
      <top/>
      <bottom style="medium">
        <color rgb="FF92D050"/>
      </bottom>
      <diagonal/>
    </border>
    <border>
      <left/>
      <right/>
      <top style="medium">
        <color rgb="FF92D050"/>
      </top>
      <bottom/>
      <diagonal/>
    </border>
    <border>
      <left/>
      <right/>
      <top style="thin">
        <color theme="7"/>
      </top>
      <bottom style="thick">
        <color theme="7"/>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style="medium">
        <color rgb="FFFFC000"/>
      </right>
      <top style="medium">
        <color rgb="FFFFC000"/>
      </top>
      <bottom/>
      <diagonal/>
    </border>
    <border>
      <left/>
      <right style="medium">
        <color rgb="FFFFC000"/>
      </right>
      <top/>
      <bottom/>
      <diagonal/>
    </border>
    <border>
      <left/>
      <right/>
      <top/>
      <bottom style="medium">
        <color rgb="FFFFC000"/>
      </bottom>
      <diagonal/>
    </border>
    <border>
      <left/>
      <right style="medium">
        <color rgb="FFFFC000"/>
      </right>
      <top/>
      <bottom style="medium">
        <color rgb="FFFFC000"/>
      </bottom>
      <diagonal/>
    </border>
    <border>
      <left/>
      <right/>
      <top/>
      <bottom style="thin">
        <color rgb="FF00B050"/>
      </bottom>
      <diagonal/>
    </border>
    <border>
      <left/>
      <right/>
      <top/>
      <bottom style="hair">
        <color rgb="FF00B050"/>
      </bottom>
      <diagonal/>
    </border>
    <border>
      <left/>
      <right/>
      <top style="hair">
        <color rgb="FF00B050"/>
      </top>
      <bottom/>
      <diagonal/>
    </border>
    <border>
      <left/>
      <right/>
      <top style="hair">
        <color theme="7"/>
      </top>
      <bottom/>
      <diagonal/>
    </border>
    <border>
      <left/>
      <right/>
      <top/>
      <bottom style="hair">
        <color theme="7"/>
      </bottom>
      <diagonal/>
    </border>
    <border>
      <left/>
      <right/>
      <top style="thin">
        <color rgb="FF92D050"/>
      </top>
      <bottom style="thin">
        <color rgb="FF92D050"/>
      </bottom>
      <diagonal/>
    </border>
    <border>
      <left/>
      <right/>
      <top style="thin">
        <color rgb="FF92D050"/>
      </top>
      <bottom style="medium">
        <color rgb="FF92D050"/>
      </bottom>
      <diagonal/>
    </border>
    <border>
      <left/>
      <right style="hair">
        <color rgb="FF92D050"/>
      </right>
      <top/>
      <bottom style="thin">
        <color rgb="FF92D050"/>
      </bottom>
      <diagonal/>
    </border>
    <border>
      <left style="hair">
        <color rgb="FF92D050"/>
      </left>
      <right style="hair">
        <color rgb="FF92D050"/>
      </right>
      <top/>
      <bottom style="thin">
        <color rgb="FF92D050"/>
      </bottom>
      <diagonal/>
    </border>
    <border>
      <left style="hair">
        <color rgb="FF92D050"/>
      </left>
      <right/>
      <top/>
      <bottom style="thin">
        <color rgb="FF92D050"/>
      </bottom>
      <diagonal/>
    </border>
    <border>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top style="thin">
        <color rgb="FF92D050"/>
      </top>
      <bottom style="thin">
        <color rgb="FF92D050"/>
      </bottom>
      <diagonal/>
    </border>
    <border>
      <left style="hair">
        <color rgb="FF92D050"/>
      </left>
      <right style="hair">
        <color rgb="FF92D050"/>
      </right>
      <top style="thin">
        <color rgb="FF92D050"/>
      </top>
      <bottom style="medium">
        <color rgb="FF92D050"/>
      </bottom>
      <diagonal/>
    </border>
    <border>
      <left style="hair">
        <color rgb="FF92D050"/>
      </left>
      <right/>
      <top style="thin">
        <color rgb="FF92D050"/>
      </top>
      <bottom style="medium">
        <color rgb="FF92D050"/>
      </bottom>
      <diagonal/>
    </border>
    <border>
      <left/>
      <right/>
      <top style="medium">
        <color rgb="FF92D050"/>
      </top>
      <bottom style="medium">
        <color rgb="FF92D050"/>
      </bottom>
      <diagonal/>
    </border>
    <border>
      <left/>
      <right style="hair">
        <color rgb="FF92D050"/>
      </right>
      <top style="medium">
        <color rgb="FF92D050"/>
      </top>
      <bottom style="thin">
        <color rgb="FF92D050"/>
      </bottom>
      <diagonal/>
    </border>
    <border>
      <left style="hair">
        <color rgb="FF92D050"/>
      </left>
      <right style="hair">
        <color rgb="FF92D050"/>
      </right>
      <top style="medium">
        <color rgb="FF92D050"/>
      </top>
      <bottom style="thin">
        <color rgb="FF92D050"/>
      </bottom>
      <diagonal/>
    </border>
    <border>
      <left style="hair">
        <color rgb="FF92D050"/>
      </left>
      <right/>
      <top style="medium">
        <color rgb="FF92D050"/>
      </top>
      <bottom style="thin">
        <color rgb="FF92D050"/>
      </bottom>
      <diagonal/>
    </border>
    <border>
      <left style="hair">
        <color rgb="FF92D050"/>
      </left>
      <right/>
      <top style="medium">
        <color rgb="FF92D050"/>
      </top>
      <bottom/>
      <diagonal/>
    </border>
    <border>
      <left/>
      <right style="hair">
        <color rgb="FF92D050"/>
      </right>
      <top/>
      <bottom/>
      <diagonal/>
    </border>
    <border>
      <left style="hair">
        <color rgb="FF92D050"/>
      </left>
      <right style="hair">
        <color rgb="FF92D050"/>
      </right>
      <top/>
      <bottom/>
      <diagonal/>
    </border>
    <border>
      <left style="hair">
        <color rgb="FF92D050"/>
      </left>
      <right/>
      <top/>
      <bottom/>
      <diagonal/>
    </border>
    <border>
      <left style="hair">
        <color rgb="FF92D050"/>
      </left>
      <right/>
      <top/>
      <bottom style="medium">
        <color rgb="FF92D050"/>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medium">
        <color rgb="FF92D050"/>
      </top>
      <bottom style="thin">
        <color rgb="FF92D050"/>
      </bottom>
      <diagonal/>
    </border>
    <border>
      <left style="hair">
        <color rgb="FF92D050"/>
      </left>
      <right style="hair">
        <color rgb="FF92D050"/>
      </right>
      <top style="thin">
        <color rgb="FF92D050"/>
      </top>
      <bottom/>
      <diagonal/>
    </border>
    <border>
      <left style="hair">
        <color rgb="FF92D050"/>
      </left>
      <right/>
      <top style="thin">
        <color rgb="FF92D050"/>
      </top>
      <bottom/>
      <diagonal/>
    </border>
    <border>
      <left style="medium">
        <color theme="7"/>
      </left>
      <right/>
      <top style="thin">
        <color theme="7"/>
      </top>
      <bottom/>
      <diagonal/>
    </border>
    <border>
      <left/>
      <right/>
      <top/>
      <bottom style="thick">
        <color rgb="FF92D050"/>
      </bottom>
      <diagonal/>
    </border>
    <border>
      <left style="hair">
        <color rgb="FF92D050"/>
      </left>
      <right/>
      <top style="thin">
        <color rgb="FF92D050"/>
      </top>
      <bottom style="thick">
        <color rgb="FF92D050"/>
      </bottom>
      <diagonal/>
    </border>
    <border>
      <left/>
      <right style="hair">
        <color rgb="FF92D050"/>
      </right>
      <top style="thick">
        <color rgb="FF92D050"/>
      </top>
      <bottom style="thin">
        <color rgb="FF92D050"/>
      </bottom>
      <diagonal/>
    </border>
    <border>
      <left style="hair">
        <color rgb="FF92D050"/>
      </left>
      <right style="hair">
        <color rgb="FF92D050"/>
      </right>
      <top style="thick">
        <color rgb="FF92D050"/>
      </top>
      <bottom style="thin">
        <color rgb="FF92D050"/>
      </bottom>
      <diagonal/>
    </border>
    <border>
      <left style="hair">
        <color rgb="FF92D050"/>
      </left>
      <right style="hair">
        <color rgb="FF92D050"/>
      </right>
      <top style="thick">
        <color rgb="FF92D050"/>
      </top>
      <bottom/>
      <diagonal/>
    </border>
    <border>
      <left style="hair">
        <color rgb="FF92D050"/>
      </left>
      <right/>
      <top style="thick">
        <color rgb="FF92D050"/>
      </top>
      <bottom style="thin">
        <color rgb="FF92D050"/>
      </bottom>
      <diagonal/>
    </border>
    <border>
      <left/>
      <right/>
      <top style="thin">
        <color rgb="FF92D050"/>
      </top>
      <bottom style="thick">
        <color rgb="FF92D050"/>
      </bottom>
      <diagonal/>
    </border>
    <border>
      <left/>
      <right/>
      <top style="thick">
        <color rgb="FF92D050"/>
      </top>
      <bottom/>
      <diagonal/>
    </border>
    <border>
      <left/>
      <right style="hair">
        <color rgb="FF92D050"/>
      </right>
      <top style="thick">
        <color rgb="FF92D050"/>
      </top>
      <bottom/>
      <diagonal/>
    </border>
    <border>
      <left style="hair">
        <color rgb="FF92D050"/>
      </left>
      <right/>
      <top style="thick">
        <color rgb="FF92D050"/>
      </top>
      <bottom/>
      <diagonal/>
    </border>
    <border>
      <left/>
      <right style="hair">
        <color rgb="FF92D050"/>
      </right>
      <top/>
      <bottom style="thick">
        <color rgb="FF92D050"/>
      </bottom>
      <diagonal/>
    </border>
    <border>
      <left style="hair">
        <color rgb="FF92D050"/>
      </left>
      <right/>
      <top/>
      <bottom style="thick">
        <color rgb="FF92D050"/>
      </bottom>
      <diagonal/>
    </border>
    <border>
      <left/>
      <right style="medium">
        <color rgb="FFFFC000"/>
      </right>
      <top/>
      <bottom style="thin">
        <color rgb="FF92D050"/>
      </bottom>
      <diagonal/>
    </border>
    <border>
      <left style="medium">
        <color rgb="FFFFC000"/>
      </left>
      <right style="medium">
        <color rgb="FFFFC000"/>
      </right>
      <top style="medium">
        <color rgb="FFFFC000"/>
      </top>
      <bottom/>
      <diagonal/>
    </border>
    <border>
      <left/>
      <right style="medium">
        <color rgb="FFFFC000"/>
      </right>
      <top style="thin">
        <color rgb="FF92D050"/>
      </top>
      <bottom style="thin">
        <color rgb="FF92D050"/>
      </bottom>
      <diagonal/>
    </border>
    <border>
      <left style="medium">
        <color rgb="FFFFC000"/>
      </left>
      <right/>
      <top/>
      <bottom style="thin">
        <color rgb="FF92D050"/>
      </bottom>
      <diagonal/>
    </border>
    <border>
      <left style="medium">
        <color rgb="FFFFC000"/>
      </left>
      <right/>
      <top style="thin">
        <color rgb="FF92D050"/>
      </top>
      <bottom style="thin">
        <color rgb="FF92D050"/>
      </bottom>
      <diagonal/>
    </border>
    <border>
      <left/>
      <right style="medium">
        <color rgb="FFFFC000"/>
      </right>
      <top style="thin">
        <color theme="7"/>
      </top>
      <bottom style="thin">
        <color theme="7"/>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FFC000"/>
      </left>
      <right style="medium">
        <color rgb="FFFFC000"/>
      </right>
      <top/>
      <bottom style="medium">
        <color rgb="FFFFC000"/>
      </bottom>
      <diagonal/>
    </border>
    <border>
      <left style="medium">
        <color rgb="FFFFC000"/>
      </left>
      <right style="medium">
        <color rgb="FFFFC000"/>
      </right>
      <top/>
      <bottom/>
      <diagonal/>
    </border>
    <border>
      <left/>
      <right/>
      <top style="medium">
        <color rgb="FF00B0F0"/>
      </top>
      <bottom style="medium">
        <color rgb="FFFFC000"/>
      </bottom>
      <diagonal/>
    </border>
    <border>
      <left/>
      <right/>
      <top style="medium">
        <color rgb="FFFFC000"/>
      </top>
      <bottom style="hair">
        <color theme="7"/>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bottom style="medium">
        <color rgb="FF00B0F0"/>
      </bottom>
      <diagonal/>
    </border>
    <border>
      <left/>
      <right style="medium">
        <color rgb="FF00B0F0"/>
      </right>
      <top/>
      <bottom/>
      <diagonal/>
    </border>
    <border>
      <left style="medium">
        <color rgb="FF00B0F0"/>
      </left>
      <right/>
      <top/>
      <bottom/>
      <diagonal/>
    </border>
    <border>
      <left style="medium">
        <color rgb="FF00B0F0"/>
      </left>
      <right/>
      <top/>
      <bottom style="medium">
        <color rgb="FF00B0F0"/>
      </bottom>
      <diagonal/>
    </border>
    <border>
      <left style="medium">
        <color rgb="FFFFC000"/>
      </left>
      <right/>
      <top style="medium">
        <color rgb="FFFFC000"/>
      </top>
      <bottom style="medium">
        <color rgb="FF92D050"/>
      </bottom>
      <diagonal/>
    </border>
    <border>
      <left/>
      <right style="medium">
        <color rgb="FFFFC000"/>
      </right>
      <top style="medium">
        <color rgb="FFFFC000"/>
      </top>
      <bottom style="medium">
        <color rgb="FF92D050"/>
      </bottom>
      <diagonal/>
    </border>
    <border>
      <left/>
      <right style="medium">
        <color rgb="FFFFC000"/>
      </right>
      <top style="medium">
        <color rgb="FF92D050"/>
      </top>
      <bottom/>
      <diagonal/>
    </border>
    <border>
      <left style="medium">
        <color rgb="FFFFC000"/>
      </left>
      <right/>
      <top style="medium">
        <color rgb="FF92D050"/>
      </top>
      <bottom style="medium">
        <color rgb="FFFFC000"/>
      </bottom>
      <diagonal/>
    </border>
    <border>
      <left/>
      <right/>
      <top style="medium">
        <color rgb="FF92D050"/>
      </top>
      <bottom style="medium">
        <color rgb="FFFFC000"/>
      </bottom>
      <diagonal/>
    </border>
    <border>
      <left/>
      <right style="medium">
        <color rgb="FFFFC000"/>
      </right>
      <top style="medium">
        <color rgb="FF92D050"/>
      </top>
      <bottom style="medium">
        <color rgb="FFFFC000"/>
      </bottom>
      <diagonal/>
    </border>
    <border>
      <left/>
      <right/>
      <top style="medium">
        <color rgb="FFFFC000"/>
      </top>
      <bottom style="medium">
        <color rgb="FF92D050"/>
      </bottom>
      <diagonal/>
    </border>
    <border>
      <left/>
      <right style="medium">
        <color rgb="FFFFC000"/>
      </right>
      <top style="medium">
        <color rgb="FF92D050"/>
      </top>
      <bottom style="thin">
        <color rgb="FF92D050"/>
      </bottom>
      <diagonal/>
    </border>
    <border>
      <left/>
      <right style="medium">
        <color rgb="FFFFC000"/>
      </right>
      <top style="thin">
        <color rgb="FF92D050"/>
      </top>
      <bottom style="medium">
        <color rgb="FF92D050"/>
      </bottom>
      <diagonal/>
    </border>
    <border>
      <left/>
      <right style="medium">
        <color rgb="FF00B0F0"/>
      </right>
      <top/>
      <bottom style="medium">
        <color rgb="FF00B0F0"/>
      </bottom>
      <diagonal/>
    </border>
    <border>
      <left style="medium">
        <color rgb="FF00B0F0"/>
      </left>
      <right style="medium">
        <color rgb="FF00B0F0"/>
      </right>
      <top style="medium">
        <color rgb="FF00B0F0"/>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
        <color rgb="FF00B0F0"/>
      </left>
      <right style="medium">
        <color rgb="FFFFC000"/>
      </right>
      <top style="medium">
        <color rgb="FFFFC000"/>
      </top>
      <bottom/>
      <diagonal/>
    </border>
    <border>
      <left style="medium">
        <color rgb="FF00B0F0"/>
      </left>
      <right style="medium">
        <color rgb="FFFFC000"/>
      </right>
      <top/>
      <bottom/>
      <diagonal/>
    </border>
    <border>
      <left style="medium">
        <color rgb="FF00B0F0"/>
      </left>
      <right style="medium">
        <color rgb="FFFFC000"/>
      </right>
      <top/>
      <bottom style="medium">
        <color rgb="FFFFC000"/>
      </bottom>
      <diagonal/>
    </border>
    <border>
      <left style="hair">
        <color rgb="FF00B050"/>
      </left>
      <right/>
      <top/>
      <bottom/>
      <diagonal/>
    </border>
    <border>
      <left style="hair">
        <color rgb="FF00B050"/>
      </left>
      <right/>
      <top/>
      <bottom style="medium">
        <color rgb="FF00B0F0"/>
      </bottom>
      <diagonal/>
    </border>
    <border>
      <left/>
      <right style="hair">
        <color rgb="FF00B050"/>
      </right>
      <top style="hair">
        <color rgb="FF00B050"/>
      </top>
      <bottom/>
      <diagonal/>
    </border>
    <border>
      <left style="medium">
        <color rgb="FF00B0F0"/>
      </left>
      <right/>
      <top style="medium">
        <color rgb="FF92D050"/>
      </top>
      <bottom/>
      <diagonal/>
    </border>
    <border>
      <left style="medium">
        <color rgb="FF00B0F0"/>
      </left>
      <right/>
      <top style="thin">
        <color rgb="FF00B050"/>
      </top>
      <bottom style="thin">
        <color rgb="FF00B050"/>
      </bottom>
      <diagonal/>
    </border>
    <border>
      <left/>
      <right style="medium">
        <color rgb="FF00B0F0"/>
      </right>
      <top style="thin">
        <color rgb="FF00B050"/>
      </top>
      <bottom style="thin">
        <color rgb="FF00B050"/>
      </bottom>
      <diagonal/>
    </border>
    <border>
      <left style="medium">
        <color rgb="FF00B0F0"/>
      </left>
      <right/>
      <top/>
      <bottom style="thin">
        <color rgb="FF00B0F0"/>
      </bottom>
      <diagonal/>
    </border>
    <border>
      <left/>
      <right/>
      <top/>
      <bottom style="thin">
        <color rgb="FF00B0F0"/>
      </bottom>
      <diagonal/>
    </border>
    <border>
      <left style="medium">
        <color rgb="FF00B0F0"/>
      </left>
      <right/>
      <top style="thin">
        <color rgb="FF00B0F0"/>
      </top>
      <bottom style="medium">
        <color rgb="FF00B0F0"/>
      </bottom>
      <diagonal/>
    </border>
    <border>
      <left/>
      <right/>
      <top style="thin">
        <color rgb="FF00B0F0"/>
      </top>
      <bottom style="medium">
        <color rgb="FF00B0F0"/>
      </bottom>
      <diagonal/>
    </border>
    <border>
      <left/>
      <right style="medium">
        <color rgb="FF00B0F0"/>
      </right>
      <top style="medium">
        <color rgb="FF00B0F0"/>
      </top>
      <bottom style="thin">
        <color rgb="FF00B0F0"/>
      </bottom>
      <diagonal/>
    </border>
    <border>
      <left style="medium">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thin">
        <color rgb="FF00B0F0"/>
      </bottom>
      <diagonal/>
    </border>
    <border>
      <left/>
      <right/>
      <top style="thin">
        <color rgb="FF00B0F0"/>
      </top>
      <bottom/>
      <diagonal/>
    </border>
    <border>
      <left/>
      <right style="medium">
        <color rgb="FF00B0F0"/>
      </right>
      <top style="thin">
        <color rgb="FF00B0F0"/>
      </top>
      <bottom/>
      <diagonal/>
    </border>
    <border>
      <left style="medium">
        <color rgb="FF00B0F0"/>
      </left>
      <right/>
      <top style="medium">
        <color rgb="FF00B0F0"/>
      </top>
      <bottom style="thin">
        <color rgb="FF00B0F0"/>
      </bottom>
      <diagonal/>
    </border>
    <border>
      <left/>
      <right/>
      <top style="medium">
        <color rgb="FF00B0F0"/>
      </top>
      <bottom style="thin">
        <color rgb="FF00B0F0"/>
      </bottom>
      <diagonal/>
    </border>
    <border>
      <left style="medium">
        <color rgb="FF00B0F0"/>
      </left>
      <right/>
      <top style="thin">
        <color rgb="FF00B0F0"/>
      </top>
      <bottom/>
      <diagonal/>
    </border>
    <border>
      <left style="medium">
        <color rgb="FF00B0F0"/>
      </left>
      <right style="medium">
        <color rgb="FF00B0F0"/>
      </right>
      <top style="thin">
        <color rgb="FF00B0F0"/>
      </top>
      <bottom style="thin">
        <color rgb="FF00B0F0"/>
      </bottom>
      <diagonal/>
    </border>
    <border>
      <left style="thin">
        <color rgb="FF92D050"/>
      </left>
      <right/>
      <top style="thin">
        <color rgb="FF92D050"/>
      </top>
      <bottom/>
      <diagonal/>
    </border>
    <border>
      <left style="thin">
        <color rgb="FF92D050"/>
      </left>
      <right/>
      <top/>
      <bottom style="thin">
        <color rgb="FF92D050"/>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rgb="FF92D050"/>
      </right>
      <top style="medium">
        <color rgb="FF92D050"/>
      </top>
      <bottom/>
      <diagonal/>
    </border>
    <border>
      <left style="hair">
        <color rgb="FF92D050"/>
      </left>
      <right style="hair">
        <color rgb="FF92D050"/>
      </right>
      <top style="medium">
        <color rgb="FF92D050"/>
      </top>
      <bottom/>
      <diagonal/>
    </border>
    <border>
      <left/>
      <right style="hair">
        <color rgb="FF92D050"/>
      </right>
      <top/>
      <bottom style="medium">
        <color rgb="FF92D050"/>
      </bottom>
      <diagonal/>
    </border>
    <border>
      <left style="medium">
        <color rgb="FF00B0F0"/>
      </left>
      <right style="medium">
        <color rgb="FF00B0F0"/>
      </right>
      <top/>
      <bottom style="thin">
        <color rgb="FF00B0F0"/>
      </bottom>
      <diagonal/>
    </border>
    <border>
      <left/>
      <right style="medium">
        <color rgb="FF00B0F0"/>
      </right>
      <top/>
      <bottom style="thin">
        <color rgb="FF00B0F0"/>
      </bottom>
      <diagonal/>
    </border>
    <border>
      <left style="medium">
        <color rgb="FF00B0F0"/>
      </left>
      <right style="medium">
        <color rgb="FF00B0F0"/>
      </right>
      <top style="thin">
        <color rgb="FF00B0F0"/>
      </top>
      <bottom/>
      <diagonal/>
    </border>
    <border>
      <left/>
      <right style="medium">
        <color rgb="FF00B0F0"/>
      </right>
      <top style="thin">
        <color rgb="FF00B0F0"/>
      </top>
      <bottom style="medium">
        <color rgb="FF00B0F0"/>
      </bottom>
      <diagonal/>
    </border>
    <border>
      <left style="thin">
        <color rgb="FF00B0F0"/>
      </left>
      <right/>
      <top/>
      <bottom style="thin">
        <color rgb="FF00B0F0"/>
      </bottom>
      <diagonal/>
    </border>
    <border>
      <left style="thin">
        <color rgb="FF00B0F0"/>
      </left>
      <right/>
      <top style="thin">
        <color rgb="FF00B0F0"/>
      </top>
      <bottom style="thin">
        <color rgb="FF00B0F0"/>
      </bottom>
      <diagonal/>
    </border>
    <border>
      <left style="hair">
        <color rgb="FF92D050"/>
      </left>
      <right style="hair">
        <color rgb="FF92D050"/>
      </right>
      <top style="thin">
        <color rgb="FF92D050"/>
      </top>
      <bottom style="thick">
        <color rgb="FF92D050"/>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auto="1"/>
      </left>
      <right style="medium">
        <color auto="1"/>
      </right>
      <top style="medium">
        <color rgb="FF00B0F0"/>
      </top>
      <bottom style="hair">
        <color auto="1"/>
      </bottom>
      <diagonal/>
    </border>
    <border>
      <left style="thin">
        <color auto="1"/>
      </left>
      <right style="medium">
        <color auto="1"/>
      </right>
      <top style="hair">
        <color auto="1"/>
      </top>
      <bottom style="medium">
        <color rgb="FF00B0F0"/>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auto="1"/>
      </left>
      <right/>
      <top/>
      <bottom/>
      <diagonal/>
    </border>
    <border>
      <left style="thin">
        <color auto="1"/>
      </left>
      <right style="medium">
        <color auto="1"/>
      </right>
      <top style="medium">
        <color rgb="FF00B0F0"/>
      </top>
      <bottom style="medium">
        <color rgb="FF00B0F0"/>
      </bottom>
      <diagonal/>
    </border>
    <border>
      <left style="thin">
        <color indexed="64"/>
      </left>
      <right/>
      <top/>
      <bottom style="medium">
        <color indexed="64"/>
      </bottom>
      <diagonal/>
    </border>
    <border>
      <left style="hair">
        <color rgb="FF92D050"/>
      </left>
      <right style="hair">
        <color rgb="FF92D050"/>
      </right>
      <top/>
      <bottom style="medium">
        <color rgb="FF92D050"/>
      </bottom>
      <diagonal/>
    </border>
    <border>
      <left/>
      <right style="hair">
        <color rgb="FF92D050"/>
      </right>
      <top style="thin">
        <color rgb="FF92D050"/>
      </top>
      <bottom style="thick">
        <color rgb="FF92D050"/>
      </bottom>
      <diagonal/>
    </border>
    <border>
      <left style="hair">
        <color rgb="FF92D050"/>
      </left>
      <right style="hair">
        <color rgb="FF92D050"/>
      </right>
      <top/>
      <bottom style="thick">
        <color rgb="FF92D050"/>
      </bottom>
      <diagonal/>
    </border>
    <border>
      <left style="thin">
        <color rgb="FF92D050"/>
      </left>
      <right style="hair">
        <color rgb="FF92D050"/>
      </right>
      <top/>
      <bottom style="medium">
        <color rgb="FF92D050"/>
      </bottom>
      <diagonal/>
    </border>
    <border>
      <left style="hair">
        <color rgb="FF92D050"/>
      </left>
      <right style="thin">
        <color rgb="FF92D050"/>
      </right>
      <top style="thin">
        <color rgb="FF92D050"/>
      </top>
      <bottom style="medium">
        <color rgb="FF92D050"/>
      </bottom>
      <diagonal/>
    </border>
    <border>
      <left style="medium">
        <color rgb="FFFFC000"/>
      </left>
      <right/>
      <top/>
      <bottom style="medium">
        <color rgb="FFFFC000"/>
      </bottom>
      <diagonal/>
    </border>
    <border>
      <left style="medium">
        <color rgb="FF00B0F0"/>
      </left>
      <right style="medium">
        <color rgb="FF00B0F0"/>
      </right>
      <top style="medium">
        <color rgb="FF00B0F0"/>
      </top>
      <bottom style="thin">
        <color rgb="FF00B0F0"/>
      </bottom>
      <diagonal/>
    </border>
    <border>
      <left style="medium">
        <color rgb="FF00B0F0"/>
      </left>
      <right style="medium">
        <color rgb="FF00B0F0"/>
      </right>
      <top style="thin">
        <color rgb="FF00B0F0"/>
      </top>
      <bottom style="medium">
        <color rgb="FF00B0F0"/>
      </bottom>
      <diagonal/>
    </border>
    <border>
      <left/>
      <right/>
      <top style="hair">
        <color rgb="FF00B050"/>
      </top>
      <bottom style="hair">
        <color rgb="FF00B050"/>
      </bottom>
      <diagonal/>
    </border>
    <border>
      <left/>
      <right/>
      <top style="hair">
        <color rgb="FF00B050"/>
      </top>
      <bottom style="thin">
        <color rgb="FF00B050"/>
      </bottom>
      <diagonal/>
    </border>
    <border>
      <left/>
      <right style="hair">
        <color theme="7"/>
      </right>
      <top/>
      <bottom/>
      <diagonal/>
    </border>
    <border>
      <left style="hair">
        <color theme="7"/>
      </left>
      <right style="hair">
        <color theme="7"/>
      </right>
      <top/>
      <bottom/>
      <diagonal/>
    </border>
    <border>
      <left style="hair">
        <color theme="7"/>
      </left>
      <right/>
      <top/>
      <bottom/>
      <diagonal/>
    </border>
    <border>
      <left style="hair">
        <color theme="7"/>
      </left>
      <right style="medium">
        <color theme="7"/>
      </right>
      <top/>
      <bottom/>
      <diagonal/>
    </border>
    <border>
      <left style="hair">
        <color theme="7"/>
      </left>
      <right style="hair">
        <color theme="7"/>
      </right>
      <top/>
      <bottom style="medium">
        <color theme="7"/>
      </bottom>
      <diagonal/>
    </border>
    <border>
      <left style="hair">
        <color theme="7"/>
      </left>
      <right/>
      <top/>
      <bottom style="medium">
        <color theme="7"/>
      </bottom>
      <diagonal/>
    </border>
    <border>
      <left/>
      <right style="hair">
        <color theme="7"/>
      </right>
      <top/>
      <bottom style="medium">
        <color theme="7"/>
      </bottom>
      <diagonal/>
    </border>
    <border>
      <left style="hair">
        <color theme="7"/>
      </left>
      <right style="hair">
        <color theme="7"/>
      </right>
      <top style="thin">
        <color theme="7"/>
      </top>
      <bottom style="medium">
        <color theme="7"/>
      </bottom>
      <diagonal/>
    </border>
    <border>
      <left style="hair">
        <color theme="7"/>
      </left>
      <right style="medium">
        <color theme="7"/>
      </right>
      <top style="thin">
        <color theme="7"/>
      </top>
      <bottom style="medium">
        <color theme="7"/>
      </bottom>
      <diagonal/>
    </border>
    <border>
      <left style="hair">
        <color rgb="FF00B050"/>
      </left>
      <right style="hair">
        <color rgb="FF00B050"/>
      </right>
      <top/>
      <bottom style="medium">
        <color theme="7"/>
      </bottom>
      <diagonal/>
    </border>
    <border>
      <left style="hair">
        <color rgb="FF00B050"/>
      </left>
      <right style="hair">
        <color rgb="FF00B050"/>
      </right>
      <top style="thin">
        <color theme="7"/>
      </top>
      <bottom style="medium">
        <color theme="7"/>
      </bottom>
      <diagonal/>
    </border>
    <border>
      <left style="hair">
        <color rgb="FF00B050"/>
      </left>
      <right style="medium">
        <color rgb="FF00B050"/>
      </right>
      <top style="thin">
        <color theme="7"/>
      </top>
      <bottom style="medium">
        <color theme="7"/>
      </bottom>
      <diagonal/>
    </border>
    <border>
      <left style="hair">
        <color theme="7"/>
      </left>
      <right style="hair">
        <color theme="7"/>
      </right>
      <top/>
      <bottom style="thin">
        <color theme="7"/>
      </bottom>
      <diagonal/>
    </border>
    <border>
      <left style="hair">
        <color theme="7"/>
      </left>
      <right/>
      <top style="medium">
        <color theme="7"/>
      </top>
      <bottom style="thin">
        <color theme="7"/>
      </bottom>
      <diagonal/>
    </border>
    <border>
      <left/>
      <right style="hair">
        <color theme="7"/>
      </right>
      <top style="medium">
        <color theme="7"/>
      </top>
      <bottom style="thin">
        <color theme="7"/>
      </bottom>
      <diagonal/>
    </border>
    <border>
      <left style="hair">
        <color theme="7"/>
      </left>
      <right style="medium">
        <color theme="7"/>
      </right>
      <top/>
      <bottom style="thin">
        <color theme="7"/>
      </bottom>
      <diagonal/>
    </border>
    <border>
      <left style="hair">
        <color rgb="FF00B050"/>
      </left>
      <right style="hair">
        <color rgb="FF00B050"/>
      </right>
      <top style="medium">
        <color theme="7"/>
      </top>
      <bottom style="thin">
        <color rgb="FF00B050"/>
      </bottom>
      <diagonal/>
    </border>
    <border>
      <left style="hair">
        <color rgb="FF00B050"/>
      </left>
      <right style="medium">
        <color rgb="FF00B050"/>
      </right>
      <top style="medium">
        <color theme="7"/>
      </top>
      <bottom style="thin">
        <color rgb="FF00B050"/>
      </bottom>
      <diagonal/>
    </border>
    <border>
      <left style="hair">
        <color theme="7"/>
      </left>
      <right style="hair">
        <color theme="7"/>
      </right>
      <top style="thin">
        <color theme="7"/>
      </top>
      <bottom style="thin">
        <color theme="7"/>
      </bottom>
      <diagonal/>
    </border>
    <border>
      <left style="hair">
        <color theme="7"/>
      </left>
      <right/>
      <top style="thin">
        <color theme="7"/>
      </top>
      <bottom style="thin">
        <color theme="7"/>
      </bottom>
      <diagonal/>
    </border>
    <border>
      <left/>
      <right style="hair">
        <color theme="7"/>
      </right>
      <top style="thin">
        <color theme="7"/>
      </top>
      <bottom style="thin">
        <color theme="7"/>
      </bottom>
      <diagonal/>
    </border>
    <border>
      <left style="hair">
        <color theme="7"/>
      </left>
      <right style="medium">
        <color theme="7"/>
      </right>
      <top style="thin">
        <color theme="7"/>
      </top>
      <bottom style="thin">
        <color theme="7"/>
      </bottom>
      <diagonal/>
    </border>
    <border>
      <left style="hair">
        <color rgb="FF00B050"/>
      </left>
      <right style="hair">
        <color rgb="FF00B050"/>
      </right>
      <top style="thin">
        <color rgb="FF00B050"/>
      </top>
      <bottom style="thin">
        <color rgb="FF00B050"/>
      </bottom>
      <diagonal/>
    </border>
    <border>
      <left style="hair">
        <color rgb="FF00B050"/>
      </left>
      <right style="medium">
        <color rgb="FF00B050"/>
      </right>
      <top style="thin">
        <color rgb="FF00B050"/>
      </top>
      <bottom style="thin">
        <color rgb="FF00B050"/>
      </bottom>
      <diagonal/>
    </border>
    <border>
      <left style="medium">
        <color theme="7"/>
      </left>
      <right style="hair">
        <color theme="7"/>
      </right>
      <top style="thin">
        <color theme="7"/>
      </top>
      <bottom style="thin">
        <color theme="7"/>
      </bottom>
      <diagonal/>
    </border>
    <border>
      <left style="medium">
        <color theme="7"/>
      </left>
      <right style="hair">
        <color rgb="FF00B050"/>
      </right>
      <top style="thin">
        <color theme="7"/>
      </top>
      <bottom style="thin">
        <color theme="7"/>
      </bottom>
      <diagonal/>
    </border>
    <border>
      <left style="hair">
        <color theme="7"/>
      </left>
      <right style="hair">
        <color theme="7"/>
      </right>
      <top style="thin">
        <color theme="7"/>
      </top>
      <bottom/>
      <diagonal/>
    </border>
    <border>
      <left style="hair">
        <color theme="7"/>
      </left>
      <right style="medium">
        <color theme="7"/>
      </right>
      <top style="thin">
        <color theme="7"/>
      </top>
      <bottom/>
      <diagonal/>
    </border>
    <border>
      <left style="hair">
        <color theme="7"/>
      </left>
      <right style="hair">
        <color theme="7"/>
      </right>
      <top style="medium">
        <color theme="7"/>
      </top>
      <bottom style="medium">
        <color theme="7"/>
      </bottom>
      <diagonal/>
    </border>
    <border>
      <left style="hair">
        <color theme="7"/>
      </left>
      <right style="medium">
        <color theme="7"/>
      </right>
      <top style="medium">
        <color theme="7"/>
      </top>
      <bottom style="medium">
        <color theme="7"/>
      </bottom>
      <diagonal/>
    </border>
    <border>
      <left style="hair">
        <color theme="7"/>
      </left>
      <right style="hair">
        <color theme="7"/>
      </right>
      <top style="medium">
        <color theme="7"/>
      </top>
      <bottom style="thin">
        <color theme="7"/>
      </bottom>
      <diagonal/>
    </border>
    <border>
      <left style="hair">
        <color theme="7"/>
      </left>
      <right style="medium">
        <color theme="7"/>
      </right>
      <top/>
      <bottom style="medium">
        <color theme="7"/>
      </bottom>
      <diagonal/>
    </border>
    <border>
      <left style="hair">
        <color theme="7"/>
      </left>
      <right style="medium">
        <color theme="7"/>
      </right>
      <top style="medium">
        <color theme="7"/>
      </top>
      <bottom style="thin">
        <color theme="7"/>
      </bottom>
      <diagonal/>
    </border>
    <border>
      <left style="medium">
        <color theme="7"/>
      </left>
      <right style="hair">
        <color theme="7"/>
      </right>
      <top style="medium">
        <color theme="7"/>
      </top>
      <bottom style="thin">
        <color theme="7"/>
      </bottom>
      <diagonal/>
    </border>
    <border>
      <left style="thin">
        <color rgb="FF00B0F0"/>
      </left>
      <right/>
      <top style="medium">
        <color rgb="FF00B0F0"/>
      </top>
      <bottom style="medium">
        <color rgb="FF00B0F0"/>
      </bottom>
      <diagonal/>
    </border>
    <border>
      <left style="medium">
        <color rgb="FF00B0F0"/>
      </left>
      <right/>
      <top style="thin">
        <color rgb="FF00B0F0"/>
      </top>
      <bottom style="thin">
        <color rgb="FF00B050"/>
      </bottom>
      <diagonal/>
    </border>
    <border>
      <left/>
      <right/>
      <top style="thin">
        <color rgb="FF00B0F0"/>
      </top>
      <bottom style="thin">
        <color rgb="FF00B050"/>
      </bottom>
      <diagonal/>
    </border>
    <border>
      <left/>
      <right style="medium">
        <color rgb="FF00B0F0"/>
      </right>
      <top style="thin">
        <color rgb="FF00B0F0"/>
      </top>
      <bottom style="thin">
        <color rgb="FF00B050"/>
      </bottom>
      <diagonal/>
    </border>
    <border>
      <left style="thin">
        <color rgb="FF00B0F0"/>
      </left>
      <right style="thin">
        <color rgb="FF00B0F0"/>
      </right>
      <top style="thin">
        <color rgb="FF00B0F0"/>
      </top>
      <bottom style="thin">
        <color rgb="FF00B0F0"/>
      </bottom>
      <diagonal/>
    </border>
    <border>
      <left style="medium">
        <color rgb="FF00B0F0"/>
      </left>
      <right style="thin">
        <color indexed="64"/>
      </right>
      <top style="medium">
        <color rgb="FF00B0F0"/>
      </top>
      <bottom style="thin">
        <color rgb="FF00B0F0"/>
      </bottom>
      <diagonal/>
    </border>
    <border>
      <left style="thin">
        <color indexed="64"/>
      </left>
      <right style="thin">
        <color indexed="64"/>
      </right>
      <top style="medium">
        <color rgb="FF00B0F0"/>
      </top>
      <bottom style="thin">
        <color rgb="FF00B0F0"/>
      </bottom>
      <diagonal/>
    </border>
    <border>
      <left style="thin">
        <color indexed="64"/>
      </left>
      <right style="medium">
        <color rgb="FF00B0F0"/>
      </right>
      <top style="medium">
        <color rgb="FF00B0F0"/>
      </top>
      <bottom style="thin">
        <color rgb="FF00B0F0"/>
      </bottom>
      <diagonal/>
    </border>
    <border>
      <left style="medium">
        <color rgb="FF00B0F0"/>
      </left>
      <right style="thin">
        <color indexed="64"/>
      </right>
      <top style="thin">
        <color rgb="FF00B0F0"/>
      </top>
      <bottom style="medium">
        <color rgb="FF00B0F0"/>
      </bottom>
      <diagonal/>
    </border>
    <border>
      <left style="thin">
        <color indexed="64"/>
      </left>
      <right style="thin">
        <color indexed="64"/>
      </right>
      <top style="thin">
        <color rgb="FF00B0F0"/>
      </top>
      <bottom style="medium">
        <color rgb="FF00B0F0"/>
      </bottom>
      <diagonal/>
    </border>
    <border>
      <left style="thin">
        <color indexed="64"/>
      </left>
      <right style="medium">
        <color rgb="FF00B0F0"/>
      </right>
      <top style="thin">
        <color rgb="FF00B0F0"/>
      </top>
      <bottom style="medium">
        <color rgb="FF00B0F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00B0F0"/>
      </right>
      <top/>
      <bottom style="thin">
        <color indexed="64"/>
      </bottom>
      <diagonal/>
    </border>
    <border>
      <left/>
      <right style="medium">
        <color rgb="FF00B0F0"/>
      </right>
      <top style="thin">
        <color indexed="64"/>
      </top>
      <bottom/>
      <diagonal/>
    </border>
    <border>
      <left style="thin">
        <color rgb="FF00B0F0"/>
      </left>
      <right style="thin">
        <color rgb="FF00B0F0"/>
      </right>
      <top style="medium">
        <color rgb="FF00B0F0"/>
      </top>
      <bottom style="thin">
        <color rgb="FF00B0F0"/>
      </bottom>
      <diagonal/>
    </border>
    <border>
      <left style="thin">
        <color rgb="FF00B0F0"/>
      </left>
      <right style="medium">
        <color rgb="FF00B0F0"/>
      </right>
      <top style="medium">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thin">
        <color rgb="FF00B0F0"/>
      </right>
      <top style="thin">
        <color rgb="FF00B0F0"/>
      </top>
      <bottom style="medium">
        <color rgb="FF00B0F0"/>
      </bottom>
      <diagonal/>
    </border>
    <border>
      <left style="thin">
        <color rgb="FF00B0F0"/>
      </left>
      <right style="medium">
        <color rgb="FF00B0F0"/>
      </right>
      <top style="thin">
        <color rgb="FF00B0F0"/>
      </top>
      <bottom style="medium">
        <color rgb="FF00B0F0"/>
      </bottom>
      <diagonal/>
    </border>
    <border>
      <left style="thin">
        <color rgb="FFFFC000"/>
      </left>
      <right style="thin">
        <color rgb="FFFFC000"/>
      </right>
      <top style="medium">
        <color rgb="FF00B0F0"/>
      </top>
      <bottom style="medium">
        <color rgb="FFFFC000"/>
      </bottom>
      <diagonal/>
    </border>
    <border>
      <left style="thin">
        <color rgb="FFFFC000"/>
      </left>
      <right style="medium">
        <color rgb="FFFFC000"/>
      </right>
      <top style="medium">
        <color rgb="FF00B0F0"/>
      </top>
      <bottom style="medium">
        <color rgb="FFFFC000"/>
      </bottom>
      <diagonal/>
    </border>
    <border>
      <left/>
      <right/>
      <top/>
      <bottom style="thin">
        <color theme="0"/>
      </bottom>
      <diagonal/>
    </border>
    <border>
      <left/>
      <right/>
      <top style="thin">
        <color theme="0"/>
      </top>
      <bottom/>
      <diagonal/>
    </border>
    <border>
      <left/>
      <right style="thin">
        <color indexed="64"/>
      </right>
      <top style="medium">
        <color rgb="FF00B0F0"/>
      </top>
      <bottom style="thin">
        <color rgb="FF00B0F0"/>
      </bottom>
      <diagonal/>
    </border>
    <border>
      <left/>
      <right style="thin">
        <color indexed="64"/>
      </right>
      <top style="thin">
        <color rgb="FF00B0F0"/>
      </top>
      <bottom style="medium">
        <color rgb="FF00B0F0"/>
      </bottom>
      <diagonal/>
    </border>
    <border>
      <left/>
      <right style="thin">
        <color rgb="FF00B0F0"/>
      </right>
      <top style="medium">
        <color rgb="FF00B0F0"/>
      </top>
      <bottom style="thin">
        <color rgb="FF00B0F0"/>
      </bottom>
      <diagonal/>
    </border>
    <border>
      <left/>
      <right style="thin">
        <color rgb="FF00B0F0"/>
      </right>
      <top style="thin">
        <color rgb="FF00B0F0"/>
      </top>
      <bottom style="thin">
        <color rgb="FF00B0F0"/>
      </bottom>
      <diagonal/>
    </border>
    <border>
      <left/>
      <right style="thin">
        <color rgb="FF00B0F0"/>
      </right>
      <top style="thin">
        <color rgb="FF00B0F0"/>
      </top>
      <bottom style="medium">
        <color rgb="FF00B0F0"/>
      </bottom>
      <diagonal/>
    </border>
    <border>
      <left/>
      <right style="thin">
        <color rgb="FFFFC000"/>
      </right>
      <top style="medium">
        <color rgb="FF00B0F0"/>
      </top>
      <bottom style="medium">
        <color rgb="FFFFC000"/>
      </bottom>
      <diagonal/>
    </border>
    <border>
      <left style="medium">
        <color rgb="FFFFC000"/>
      </left>
      <right/>
      <top style="medium">
        <color rgb="FF00B0F0"/>
      </top>
      <bottom style="medium">
        <color rgb="FFFFC000"/>
      </bottom>
      <diagonal/>
    </border>
    <border>
      <left style="medium">
        <color rgb="FFFFC000"/>
      </left>
      <right style="medium">
        <color rgb="FFFFC000"/>
      </right>
      <top style="medium">
        <color rgb="FFFFC000"/>
      </top>
      <bottom style="thin">
        <color rgb="FFFFC000"/>
      </bottom>
      <diagonal/>
    </border>
    <border>
      <left style="medium">
        <color rgb="FFFFC000"/>
      </left>
      <right style="medium">
        <color rgb="FFFFC000"/>
      </right>
      <top style="thin">
        <color rgb="FFFFC000"/>
      </top>
      <bottom style="thin">
        <color rgb="FFFFC000"/>
      </bottom>
      <diagonal/>
    </border>
    <border>
      <left style="medium">
        <color rgb="FFFFC000"/>
      </left>
      <right style="medium">
        <color rgb="FFFFC000"/>
      </right>
      <top style="thin">
        <color rgb="FFFFC000"/>
      </top>
      <bottom style="medium">
        <color rgb="FFFFC000"/>
      </bottom>
      <diagonal/>
    </border>
    <border>
      <left/>
      <right/>
      <top style="medium">
        <color auto="1"/>
      </top>
      <bottom style="thick">
        <color rgb="FF92D050"/>
      </bottom>
      <diagonal/>
    </border>
    <border>
      <left/>
      <right style="thin">
        <color rgb="FF92D050"/>
      </right>
      <top style="thick">
        <color rgb="FF92D050"/>
      </top>
      <bottom/>
      <diagonal/>
    </border>
    <border>
      <left style="thin">
        <color rgb="FF92D050"/>
      </left>
      <right style="thin">
        <color rgb="FF92D050"/>
      </right>
      <top style="thick">
        <color rgb="FF92D050"/>
      </top>
      <bottom/>
      <diagonal/>
    </border>
    <border>
      <left style="thin">
        <color rgb="FF92D050"/>
      </left>
      <right/>
      <top style="thick">
        <color rgb="FF92D050"/>
      </top>
      <bottom/>
      <diagonal/>
    </border>
    <border>
      <left style="hair">
        <color rgb="FF92D050"/>
      </left>
      <right style="thin">
        <color rgb="FF92D050"/>
      </right>
      <top style="thick">
        <color rgb="FF92D050"/>
      </top>
      <bottom/>
      <diagonal/>
    </border>
    <border>
      <left style="thin">
        <color rgb="FF92D050"/>
      </left>
      <right style="hair">
        <color rgb="FF92D050"/>
      </right>
      <top style="thick">
        <color rgb="FF92D050"/>
      </top>
      <bottom/>
      <diagonal/>
    </border>
    <border>
      <left/>
      <right style="thin">
        <color rgb="FF92D050"/>
      </right>
      <top/>
      <bottom/>
      <diagonal/>
    </border>
    <border>
      <left style="thin">
        <color rgb="FF92D050"/>
      </left>
      <right style="thin">
        <color rgb="FF92D050"/>
      </right>
      <top/>
      <bottom/>
      <diagonal/>
    </border>
    <border>
      <left style="thin">
        <color rgb="FF92D050"/>
      </left>
      <right/>
      <top/>
      <bottom/>
      <diagonal/>
    </border>
    <border>
      <left style="hair">
        <color rgb="FF92D050"/>
      </left>
      <right style="thin">
        <color rgb="FF92D050"/>
      </right>
      <top/>
      <bottom/>
      <diagonal/>
    </border>
    <border>
      <left style="thin">
        <color rgb="FF92D050"/>
      </left>
      <right style="hair">
        <color rgb="FF92D050"/>
      </right>
      <top/>
      <bottom/>
      <diagonal/>
    </border>
    <border>
      <left/>
      <right style="thin">
        <color rgb="FF92D050"/>
      </right>
      <top/>
      <bottom style="thick">
        <color rgb="FF92D050"/>
      </bottom>
      <diagonal/>
    </border>
    <border>
      <left style="thin">
        <color rgb="FF92D050"/>
      </left>
      <right style="thin">
        <color rgb="FF92D050"/>
      </right>
      <top/>
      <bottom style="thick">
        <color rgb="FF92D050"/>
      </bottom>
      <diagonal/>
    </border>
    <border>
      <left style="thin">
        <color rgb="FF92D050"/>
      </left>
      <right/>
      <top/>
      <bottom style="thick">
        <color rgb="FF92D050"/>
      </bottom>
      <diagonal/>
    </border>
    <border>
      <left style="hair">
        <color rgb="FF92D050"/>
      </left>
      <right style="thin">
        <color rgb="FF92D050"/>
      </right>
      <top/>
      <bottom style="thick">
        <color rgb="FF92D050"/>
      </bottom>
      <diagonal/>
    </border>
    <border>
      <left style="thin">
        <color rgb="FF92D050"/>
      </left>
      <right style="hair">
        <color rgb="FF92D050"/>
      </right>
      <top/>
      <bottom style="thick">
        <color rgb="FF92D050"/>
      </bottom>
      <diagonal/>
    </border>
    <border>
      <left style="thin">
        <color rgb="FF92D050"/>
      </left>
      <right style="thin">
        <color rgb="FF92D050"/>
      </right>
      <top style="medium">
        <color rgb="FF92D050"/>
      </top>
      <bottom/>
      <diagonal/>
    </border>
    <border>
      <left style="thin">
        <color rgb="FF92D050"/>
      </left>
      <right/>
      <top style="medium">
        <color rgb="FF92D050"/>
      </top>
      <bottom/>
      <diagonal/>
    </border>
    <border>
      <left/>
      <right/>
      <top style="thick">
        <color rgb="FF92D050"/>
      </top>
      <bottom style="thick">
        <color rgb="FF92D050"/>
      </bottom>
      <diagonal/>
    </border>
    <border>
      <left/>
      <right/>
      <top style="thick">
        <color rgb="FF92D050"/>
      </top>
      <bottom style="thin">
        <color rgb="FF92D050"/>
      </bottom>
      <diagonal/>
    </border>
  </borders>
  <cellStyleXfs count="11">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3" fillId="0" borderId="0" applyNumberFormat="0" applyFill="0" applyBorder="0" applyAlignment="0" applyProtection="0"/>
    <xf numFmtId="0" fontId="40" fillId="0" borderId="0"/>
    <xf numFmtId="0" fontId="3" fillId="0" borderId="0"/>
    <xf numFmtId="44" fontId="3" fillId="0" borderId="0" applyFont="0" applyFill="0" applyBorder="0" applyAlignment="0" applyProtection="0"/>
    <xf numFmtId="0" fontId="4" fillId="0" borderId="0"/>
    <xf numFmtId="44" fontId="2" fillId="0" borderId="0" applyFont="0" applyFill="0" applyBorder="0" applyAlignment="0" applyProtection="0"/>
    <xf numFmtId="9" fontId="4" fillId="0" borderId="0" applyFont="0" applyFill="0" applyBorder="0" applyAlignment="0" applyProtection="0"/>
  </cellStyleXfs>
  <cellXfs count="1214">
    <xf numFmtId="0" fontId="0" fillId="0" borderId="0" xfId="0"/>
    <xf numFmtId="0" fontId="5" fillId="0" borderId="0" xfId="0" applyFont="1" applyAlignment="1">
      <alignment vertical="top"/>
    </xf>
    <xf numFmtId="0" fontId="12" fillId="0" borderId="0" xfId="0" applyFont="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7" fillId="0" borderId="100" xfId="0" applyFont="1" applyBorder="1" applyAlignment="1">
      <alignment horizontal="center" vertical="top"/>
    </xf>
    <xf numFmtId="0" fontId="12" fillId="0" borderId="100" xfId="0" applyFont="1" applyBorder="1" applyAlignment="1">
      <alignment horizontal="center" vertical="top"/>
    </xf>
    <xf numFmtId="0" fontId="7" fillId="4" borderId="0" xfId="0" applyFont="1" applyFill="1" applyAlignment="1">
      <alignment vertical="top"/>
    </xf>
    <xf numFmtId="0" fontId="12" fillId="0" borderId="84" xfId="0" applyFont="1" applyBorder="1" applyAlignment="1">
      <alignment vertical="top" wrapText="1"/>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vertical="top" wrapText="1"/>
    </xf>
    <xf numFmtId="0" fontId="12" fillId="0" borderId="0" xfId="0" applyFont="1" applyAlignment="1">
      <alignment vertical="top" wrapText="1"/>
    </xf>
    <xf numFmtId="0" fontId="12" fillId="0" borderId="83" xfId="0" applyFont="1" applyBorder="1" applyAlignment="1">
      <alignment vertical="top" wrapText="1"/>
    </xf>
    <xf numFmtId="0" fontId="12" fillId="0" borderId="96" xfId="0" applyFont="1" applyBorder="1" applyAlignment="1">
      <alignment vertical="top" wrapText="1"/>
    </xf>
    <xf numFmtId="0" fontId="12" fillId="0" borderId="107" xfId="0" applyFont="1" applyBorder="1" applyAlignment="1">
      <alignment vertical="top" wrapText="1"/>
    </xf>
    <xf numFmtId="0" fontId="26" fillId="0" borderId="0" xfId="0" applyFont="1" applyAlignment="1">
      <alignment vertical="top"/>
    </xf>
    <xf numFmtId="0" fontId="11" fillId="9" borderId="0" xfId="0" applyFont="1" applyFill="1" applyAlignment="1">
      <alignment vertical="top"/>
    </xf>
    <xf numFmtId="0" fontId="23" fillId="4" borderId="109" xfId="0" applyFont="1" applyFill="1" applyBorder="1" applyAlignment="1">
      <alignment horizontal="right" vertical="top"/>
    </xf>
    <xf numFmtId="0" fontId="23" fillId="4" borderId="13" xfId="0" applyFont="1" applyFill="1" applyBorder="1" applyAlignment="1">
      <alignment horizontal="right" vertical="top"/>
    </xf>
    <xf numFmtId="164" fontId="30" fillId="4" borderId="21" xfId="1" applyNumberFormat="1" applyFont="1" applyFill="1" applyBorder="1" applyAlignment="1" applyProtection="1">
      <alignment vertical="top"/>
    </xf>
    <xf numFmtId="0" fontId="29" fillId="0" borderId="72" xfId="0" applyFont="1" applyBorder="1" applyAlignment="1" applyProtection="1">
      <alignment vertical="top"/>
      <protection locked="0"/>
    </xf>
    <xf numFmtId="0" fontId="29" fillId="4" borderId="116" xfId="0" applyFont="1" applyFill="1" applyBorder="1" applyAlignment="1">
      <alignment horizontal="right" vertical="top"/>
    </xf>
    <xf numFmtId="0" fontId="29" fillId="4" borderId="83" xfId="0" applyFont="1" applyFill="1" applyBorder="1" applyAlignment="1">
      <alignment horizontal="right" vertical="top"/>
    </xf>
    <xf numFmtId="0" fontId="28" fillId="4" borderId="86" xfId="0" applyFont="1" applyFill="1" applyBorder="1" applyAlignment="1">
      <alignment vertical="top"/>
    </xf>
    <xf numFmtId="0" fontId="28" fillId="4" borderId="83" xfId="0" applyFont="1" applyFill="1" applyBorder="1" applyAlignment="1">
      <alignment vertical="top"/>
    </xf>
    <xf numFmtId="0" fontId="27" fillId="4" borderId="0" xfId="0" applyFont="1" applyFill="1" applyAlignment="1">
      <alignment horizontal="center" vertical="center"/>
    </xf>
    <xf numFmtId="0" fontId="25" fillId="3" borderId="0" xfId="0" applyFont="1" applyFill="1" applyAlignment="1">
      <alignment vertical="top"/>
    </xf>
    <xf numFmtId="0" fontId="28" fillId="4" borderId="112" xfId="0" applyFont="1" applyFill="1" applyBorder="1" applyAlignment="1">
      <alignment horizontal="left" vertical="center" wrapText="1"/>
    </xf>
    <xf numFmtId="0" fontId="28" fillId="4" borderId="113" xfId="0" applyFont="1" applyFill="1" applyBorder="1" applyAlignment="1">
      <alignment horizontal="left" vertical="center" wrapText="1"/>
    </xf>
    <xf numFmtId="49" fontId="29" fillId="4" borderId="86" xfId="0" applyNumberFormat="1" applyFont="1" applyFill="1" applyBorder="1" applyAlignment="1">
      <alignment horizontal="left" vertical="top"/>
    </xf>
    <xf numFmtId="49" fontId="29" fillId="4" borderId="83" xfId="0" applyNumberFormat="1" applyFont="1" applyFill="1" applyBorder="1" applyAlignment="1">
      <alignment horizontal="left" vertical="top"/>
    </xf>
    <xf numFmtId="0" fontId="29" fillId="4" borderId="117" xfId="0" applyFont="1" applyFill="1" applyBorder="1" applyAlignment="1">
      <alignment horizontal="left" vertical="top"/>
    </xf>
    <xf numFmtId="0" fontId="30" fillId="0" borderId="0" xfId="0" applyFont="1"/>
    <xf numFmtId="0" fontId="34" fillId="0" borderId="0" xfId="0" applyFont="1" applyAlignment="1">
      <alignment vertical="center"/>
    </xf>
    <xf numFmtId="0" fontId="35" fillId="0" borderId="0" xfId="0" applyFont="1" applyAlignment="1">
      <alignment vertical="center" wrapText="1"/>
    </xf>
    <xf numFmtId="17" fontId="36" fillId="0" borderId="0" xfId="0" quotePrefix="1" applyNumberFormat="1" applyFont="1"/>
    <xf numFmtId="17" fontId="36" fillId="0" borderId="0" xfId="0" quotePrefix="1" applyNumberFormat="1" applyFont="1" applyAlignment="1">
      <alignment horizontal="right"/>
    </xf>
    <xf numFmtId="1" fontId="38" fillId="0" borderId="0" xfId="0" quotePrefix="1" applyNumberFormat="1" applyFont="1" applyAlignment="1">
      <alignment horizontal="center"/>
    </xf>
    <xf numFmtId="2" fontId="30" fillId="0" borderId="0" xfId="0" applyNumberFormat="1" applyFont="1"/>
    <xf numFmtId="0" fontId="30" fillId="0" borderId="135" xfId="0" applyFont="1" applyBorder="1" applyAlignment="1">
      <alignment horizontal="center" vertical="center"/>
    </xf>
    <xf numFmtId="0" fontId="30" fillId="0" borderId="136" xfId="0" applyFont="1" applyBorder="1" applyAlignment="1">
      <alignment horizontal="center" vertical="center"/>
    </xf>
    <xf numFmtId="0" fontId="30" fillId="0" borderId="137" xfId="0" applyFont="1" applyBorder="1" applyAlignment="1">
      <alignment vertical="center" wrapText="1"/>
    </xf>
    <xf numFmtId="0" fontId="30" fillId="0" borderId="143" xfId="0" applyFont="1" applyBorder="1" applyAlignment="1">
      <alignment horizontal="center" vertical="center"/>
    </xf>
    <xf numFmtId="0" fontId="30" fillId="0" borderId="144" xfId="0" applyFont="1" applyBorder="1" applyAlignment="1">
      <alignment horizontal="center" vertical="center"/>
    </xf>
    <xf numFmtId="0" fontId="30" fillId="0" borderId="145" xfId="0" applyFont="1" applyBorder="1" applyAlignment="1">
      <alignment vertical="center" wrapText="1"/>
    </xf>
    <xf numFmtId="0" fontId="30" fillId="0" borderId="146" xfId="5" applyFont="1" applyBorder="1" applyAlignment="1">
      <alignment horizontal="center" vertical="center"/>
    </xf>
    <xf numFmtId="0" fontId="30" fillId="0" borderId="139" xfId="0" applyFont="1" applyBorder="1" applyAlignment="1">
      <alignment horizontal="center" vertical="center"/>
    </xf>
    <xf numFmtId="0" fontId="30" fillId="0" borderId="140" xfId="0" applyFont="1" applyBorder="1" applyAlignment="1">
      <alignment horizontal="center" vertical="center"/>
    </xf>
    <xf numFmtId="0" fontId="30" fillId="0" borderId="141" xfId="0" applyFont="1" applyBorder="1" applyAlignment="1">
      <alignment vertical="center" wrapText="1"/>
    </xf>
    <xf numFmtId="0" fontId="30" fillId="0" borderId="142" xfId="5" applyFont="1" applyBorder="1" applyAlignment="1">
      <alignment horizontal="center" vertical="center"/>
    </xf>
    <xf numFmtId="0" fontId="36" fillId="0" borderId="0" xfId="0" applyFont="1" applyAlignment="1">
      <alignment horizontal="right"/>
    </xf>
    <xf numFmtId="0" fontId="35" fillId="0" borderId="128" xfId="0" applyFont="1" applyBorder="1"/>
    <xf numFmtId="0" fontId="28" fillId="0" borderId="0" xfId="0" applyFont="1"/>
    <xf numFmtId="0" fontId="30" fillId="0" borderId="137" xfId="0" applyFont="1" applyBorder="1" applyAlignment="1">
      <alignment horizontal="center" vertical="center"/>
    </xf>
    <xf numFmtId="0" fontId="36" fillId="0" borderId="137" xfId="0" applyFont="1" applyBorder="1" applyAlignment="1">
      <alignment vertical="center" wrapText="1"/>
    </xf>
    <xf numFmtId="0" fontId="30" fillId="0" borderId="141" xfId="0" applyFont="1" applyBorder="1" applyAlignment="1">
      <alignment horizontal="center" vertical="center"/>
    </xf>
    <xf numFmtId="0" fontId="30" fillId="0" borderId="158" xfId="0" applyFont="1" applyBorder="1" applyAlignment="1">
      <alignment horizontal="center" vertical="center"/>
    </xf>
    <xf numFmtId="0" fontId="42" fillId="0" borderId="0" xfId="0" applyFont="1"/>
    <xf numFmtId="17" fontId="30" fillId="0" borderId="138" xfId="5" quotePrefix="1" applyNumberFormat="1" applyFont="1" applyBorder="1" applyAlignment="1">
      <alignment horizontal="center" vertical="center"/>
    </xf>
    <xf numFmtId="0" fontId="30" fillId="0" borderId="139" xfId="0" applyFont="1" applyBorder="1" applyAlignment="1">
      <alignment horizontal="center"/>
    </xf>
    <xf numFmtId="17" fontId="30" fillId="0" borderId="142" xfId="5" quotePrefix="1" applyNumberFormat="1" applyFont="1" applyBorder="1" applyAlignment="1">
      <alignment horizontal="center" vertical="center"/>
    </xf>
    <xf numFmtId="0" fontId="36" fillId="0" borderId="131" xfId="0" applyFont="1" applyBorder="1" applyAlignment="1">
      <alignment horizontal="center" vertical="center"/>
    </xf>
    <xf numFmtId="0" fontId="36" fillId="0" borderId="132" xfId="0" applyFont="1" applyBorder="1" applyAlignment="1">
      <alignment horizontal="center" vertical="center"/>
    </xf>
    <xf numFmtId="0" fontId="36" fillId="0" borderId="133" xfId="0" applyFont="1" applyBorder="1" applyAlignment="1">
      <alignment vertical="center" wrapText="1"/>
    </xf>
    <xf numFmtId="164" fontId="36" fillId="0" borderId="134" xfId="1" applyNumberFormat="1" applyFont="1" applyFill="1" applyBorder="1" applyAlignment="1">
      <alignment vertical="center"/>
    </xf>
    <xf numFmtId="170" fontId="30" fillId="0" borderId="138" xfId="3" applyNumberFormat="1" applyFont="1" applyFill="1" applyBorder="1" applyAlignment="1">
      <alignment horizontal="center" vertical="center" wrapText="1"/>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164" fontId="36" fillId="0" borderId="138" xfId="1" applyNumberFormat="1" applyFont="1" applyFill="1" applyBorder="1" applyAlignment="1">
      <alignment vertical="center"/>
    </xf>
    <xf numFmtId="164" fontId="30" fillId="0" borderId="138" xfId="1" applyNumberFormat="1" applyFont="1" applyFill="1" applyBorder="1" applyAlignment="1">
      <alignment vertical="center"/>
    </xf>
    <xf numFmtId="0" fontId="30" fillId="0" borderId="149" xfId="0" applyFont="1" applyBorder="1" applyAlignment="1">
      <alignment vertical="center" wrapText="1"/>
    </xf>
    <xf numFmtId="0" fontId="30" fillId="0" borderId="161" xfId="0" applyFont="1" applyBorder="1" applyAlignment="1">
      <alignment horizontal="center" vertical="center"/>
    </xf>
    <xf numFmtId="0" fontId="30" fillId="0" borderId="162" xfId="0" applyFont="1" applyBorder="1" applyAlignment="1">
      <alignment horizontal="center" vertical="center"/>
    </xf>
    <xf numFmtId="0" fontId="30" fillId="0" borderId="163" xfId="0" applyFont="1" applyBorder="1" applyAlignment="1">
      <alignment vertical="center" wrapText="1"/>
    </xf>
    <xf numFmtId="0" fontId="30" fillId="0" borderId="164" xfId="0" applyFont="1" applyBorder="1" applyAlignment="1">
      <alignment horizontal="center" vertical="center" wrapText="1"/>
    </xf>
    <xf numFmtId="0" fontId="30" fillId="0" borderId="138" xfId="0" applyFont="1" applyBorder="1" applyAlignment="1">
      <alignment horizontal="center" vertical="center" wrapText="1"/>
    </xf>
    <xf numFmtId="0" fontId="41" fillId="0" borderId="138" xfId="4" applyFont="1" applyBorder="1" applyAlignment="1">
      <alignment horizontal="center" vertical="center" wrapText="1"/>
    </xf>
    <xf numFmtId="0" fontId="36" fillId="0" borderId="139" xfId="0" applyFont="1" applyBorder="1" applyAlignment="1">
      <alignment horizontal="center" vertical="center"/>
    </xf>
    <xf numFmtId="0" fontId="36" fillId="0" borderId="140" xfId="0" applyFont="1" applyBorder="1" applyAlignment="1">
      <alignment horizontal="center" vertical="center"/>
    </xf>
    <xf numFmtId="0" fontId="43" fillId="0" borderId="0" xfId="0" applyFont="1"/>
    <xf numFmtId="0" fontId="43" fillId="0" borderId="0" xfId="0" applyFont="1" applyAlignment="1">
      <alignment wrapText="1"/>
    </xf>
    <xf numFmtId="0" fontId="30" fillId="0" borderId="0" xfId="0" applyFont="1" applyAlignment="1">
      <alignment wrapText="1"/>
    </xf>
    <xf numFmtId="0" fontId="36" fillId="0" borderId="0" xfId="0" applyFont="1"/>
    <xf numFmtId="0" fontId="45" fillId="0" borderId="0" xfId="0" applyFont="1"/>
    <xf numFmtId="0" fontId="23" fillId="0" borderId="0" xfId="0" applyFont="1"/>
    <xf numFmtId="0" fontId="59" fillId="0" borderId="0" xfId="0" applyFont="1" applyAlignment="1">
      <alignment horizontal="left" vertical="center" wrapText="1"/>
    </xf>
    <xf numFmtId="0" fontId="23" fillId="0" borderId="0" xfId="0" applyFont="1" applyAlignment="1">
      <alignment horizontal="right" vertical="top"/>
    </xf>
    <xf numFmtId="49" fontId="25" fillId="2" borderId="0" xfId="0" applyNumberFormat="1" applyFont="1" applyFill="1" applyAlignment="1">
      <alignment horizontal="center" vertical="center" textRotation="90" wrapText="1"/>
    </xf>
    <xf numFmtId="0" fontId="67" fillId="2" borderId="5" xfId="0" applyFont="1" applyFill="1" applyBorder="1" applyAlignment="1">
      <alignment vertical="top"/>
    </xf>
    <xf numFmtId="0" fontId="46" fillId="0" borderId="15" xfId="0" applyFont="1" applyBorder="1" applyAlignment="1">
      <alignment horizontal="center" vertical="top"/>
    </xf>
    <xf numFmtId="0" fontId="61" fillId="4" borderId="3" xfId="0" applyFont="1" applyFill="1" applyBorder="1" applyAlignment="1">
      <alignment vertical="top"/>
    </xf>
    <xf numFmtId="0" fontId="29" fillId="0" borderId="15" xfId="0" applyFont="1" applyBorder="1" applyAlignment="1">
      <alignment vertical="top"/>
    </xf>
    <xf numFmtId="0" fontId="46" fillId="0" borderId="15" xfId="0" applyFont="1" applyBorder="1" applyAlignment="1">
      <alignment vertical="top"/>
    </xf>
    <xf numFmtId="0" fontId="23" fillId="3" borderId="0" xfId="0" applyFont="1" applyFill="1" applyAlignment="1">
      <alignment vertical="top"/>
    </xf>
    <xf numFmtId="0" fontId="27" fillId="0" borderId="85"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83" xfId="0" applyFont="1" applyBorder="1" applyAlignment="1" applyProtection="1">
      <alignment vertical="top"/>
      <protection locked="0"/>
    </xf>
    <xf numFmtId="0" fontId="29" fillId="4" borderId="85" xfId="0" applyFont="1" applyFill="1" applyBorder="1" applyAlignment="1">
      <alignment vertical="top"/>
    </xf>
    <xf numFmtId="0" fontId="29" fillId="4" borderId="0" xfId="0" applyFont="1" applyFill="1" applyAlignment="1">
      <alignment vertical="top"/>
    </xf>
    <xf numFmtId="0" fontId="29" fillId="4" borderId="84" xfId="0" applyFont="1" applyFill="1" applyBorder="1" applyAlignment="1">
      <alignment vertical="top"/>
    </xf>
    <xf numFmtId="0" fontId="39" fillId="4" borderId="0" xfId="0" applyFont="1" applyFill="1" applyAlignment="1">
      <alignment horizontal="left" vertical="top"/>
    </xf>
    <xf numFmtId="0" fontId="39" fillId="4" borderId="84" xfId="0" applyFont="1" applyFill="1" applyBorder="1" applyAlignment="1">
      <alignment horizontal="left" vertical="top"/>
    </xf>
    <xf numFmtId="0" fontId="28" fillId="0" borderId="0" xfId="0" applyFont="1" applyAlignment="1">
      <alignment vertical="top"/>
    </xf>
    <xf numFmtId="49" fontId="29" fillId="4" borderId="80" xfId="0" applyNumberFormat="1" applyFont="1" applyFill="1" applyBorder="1" applyAlignment="1">
      <alignment horizontal="left" vertical="top"/>
    </xf>
    <xf numFmtId="49" fontId="29" fillId="4" borderId="81" xfId="0" applyNumberFormat="1" applyFont="1" applyFill="1" applyBorder="1" applyAlignment="1">
      <alignment horizontal="left" vertical="top"/>
    </xf>
    <xf numFmtId="0" fontId="39" fillId="4" borderId="86" xfId="0" applyFont="1" applyFill="1" applyBorder="1" applyAlignment="1">
      <alignment horizontal="left" vertical="top"/>
    </xf>
    <xf numFmtId="0" fontId="39" fillId="4" borderId="96" xfId="0" applyFont="1" applyFill="1" applyBorder="1" applyAlignment="1">
      <alignment horizontal="left" vertical="top"/>
    </xf>
    <xf numFmtId="0" fontId="29" fillId="4" borderId="180" xfId="0" applyFont="1" applyFill="1" applyBorder="1" applyAlignment="1">
      <alignment vertical="top"/>
    </xf>
    <xf numFmtId="0" fontId="29" fillId="4" borderId="82" xfId="0" applyFont="1" applyFill="1" applyBorder="1" applyAlignment="1">
      <alignment vertical="top"/>
    </xf>
    <xf numFmtId="0" fontId="28" fillId="4" borderId="0" xfId="0" applyFont="1" applyFill="1" applyAlignment="1">
      <alignment vertical="top"/>
    </xf>
    <xf numFmtId="0" fontId="28" fillId="4" borderId="81" xfId="0" applyFont="1" applyFill="1" applyBorder="1" applyAlignment="1">
      <alignment horizontal="center" vertical="top" wrapText="1"/>
    </xf>
    <xf numFmtId="0" fontId="28" fillId="4" borderId="84" xfId="0" applyFont="1" applyFill="1" applyBorder="1" applyAlignment="1">
      <alignment horizontal="center" vertical="top"/>
    </xf>
    <xf numFmtId="0" fontId="28" fillId="4" borderId="175" xfId="0" applyFont="1" applyFill="1" applyBorder="1" applyAlignment="1">
      <alignment horizontal="center" vertical="top"/>
    </xf>
    <xf numFmtId="0" fontId="28" fillId="4" borderId="112" xfId="0" applyFont="1" applyFill="1" applyBorder="1" applyAlignment="1">
      <alignment vertical="top"/>
    </xf>
    <xf numFmtId="0" fontId="29" fillId="4" borderId="113" xfId="0" applyFont="1" applyFill="1" applyBorder="1" applyAlignment="1">
      <alignment vertical="top"/>
    </xf>
    <xf numFmtId="0" fontId="29" fillId="4" borderId="176" xfId="0" applyFont="1" applyFill="1" applyBorder="1" applyAlignment="1">
      <alignment vertical="top"/>
    </xf>
    <xf numFmtId="0" fontId="29" fillId="0" borderId="81" xfId="0" applyFont="1" applyBorder="1" applyAlignment="1">
      <alignment vertical="top"/>
    </xf>
    <xf numFmtId="0" fontId="8" fillId="0" borderId="81" xfId="0" applyFont="1" applyBorder="1" applyAlignment="1" applyProtection="1">
      <alignment vertical="top"/>
      <protection locked="0"/>
    </xf>
    <xf numFmtId="0" fontId="12" fillId="4" borderId="81" xfId="0" applyFont="1" applyFill="1" applyBorder="1" applyAlignment="1">
      <alignment horizontal="center" vertical="top"/>
    </xf>
    <xf numFmtId="0" fontId="27" fillId="4" borderId="85" xfId="0" applyFont="1" applyFill="1" applyBorder="1" applyAlignment="1" applyProtection="1">
      <alignment vertical="top"/>
      <protection locked="0"/>
    </xf>
    <xf numFmtId="0" fontId="27" fillId="4" borderId="0" xfId="0" applyFont="1" applyFill="1" applyAlignment="1" applyProtection="1">
      <alignment vertical="top"/>
      <protection locked="0"/>
    </xf>
    <xf numFmtId="0" fontId="28" fillId="4" borderId="96" xfId="0" applyFont="1" applyFill="1" applyBorder="1" applyAlignment="1">
      <alignment vertical="top"/>
    </xf>
    <xf numFmtId="0" fontId="23" fillId="0" borderId="0" xfId="0" applyFont="1" applyAlignment="1">
      <alignment vertical="top"/>
    </xf>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vertical="top" wrapText="1"/>
    </xf>
    <xf numFmtId="0" fontId="25" fillId="0" borderId="0" xfId="0" applyFont="1" applyAlignment="1">
      <alignment vertical="top"/>
    </xf>
    <xf numFmtId="0" fontId="25" fillId="2" borderId="0" xfId="0" applyFont="1" applyFill="1" applyAlignment="1">
      <alignment vertical="top"/>
    </xf>
    <xf numFmtId="0" fontId="69" fillId="0" borderId="0" xfId="0" applyFont="1"/>
    <xf numFmtId="0" fontId="45" fillId="0" borderId="0" xfId="0" applyFont="1" applyAlignment="1">
      <alignment wrapText="1"/>
    </xf>
    <xf numFmtId="0" fontId="45" fillId="0" borderId="0" xfId="0" applyFont="1" applyAlignment="1">
      <alignment vertical="top"/>
    </xf>
    <xf numFmtId="169" fontId="30" fillId="10" borderId="72" xfId="0" applyNumberFormat="1" applyFont="1" applyFill="1" applyBorder="1" applyAlignment="1" applyProtection="1">
      <alignment horizontal="center" vertical="center" wrapText="1"/>
      <protection locked="0"/>
    </xf>
    <xf numFmtId="1" fontId="37" fillId="0" borderId="15" xfId="0" quotePrefix="1" applyNumberFormat="1" applyFont="1" applyBorder="1" applyAlignment="1">
      <alignment horizontal="center"/>
    </xf>
    <xf numFmtId="0" fontId="39" fillId="9" borderId="129" xfId="0" applyFont="1" applyFill="1" applyBorder="1" applyAlignment="1">
      <alignment horizontal="center" vertical="center" wrapText="1"/>
    </xf>
    <xf numFmtId="0" fontId="39" fillId="9" borderId="130" xfId="0" applyFont="1" applyFill="1" applyBorder="1" applyAlignment="1">
      <alignment horizontal="center" vertical="center" wrapText="1"/>
    </xf>
    <xf numFmtId="0" fontId="39" fillId="9" borderId="150" xfId="0" applyFont="1" applyFill="1" applyBorder="1" applyAlignment="1">
      <alignment horizontal="center" vertical="center" wrapText="1"/>
    </xf>
    <xf numFmtId="0" fontId="30" fillId="0" borderId="131" xfId="0" applyFont="1" applyBorder="1" applyAlignment="1">
      <alignment horizontal="center" vertical="center"/>
    </xf>
    <xf numFmtId="0" fontId="30" fillId="0" borderId="132" xfId="0" applyFont="1" applyBorder="1" applyAlignment="1">
      <alignment horizontal="center" vertical="center"/>
    </xf>
    <xf numFmtId="0" fontId="30" fillId="0" borderId="182" xfId="0" applyFont="1" applyBorder="1" applyAlignment="1">
      <alignment vertical="center" wrapText="1"/>
    </xf>
    <xf numFmtId="0" fontId="30" fillId="10" borderId="72" xfId="5" applyFont="1" applyFill="1" applyBorder="1" applyAlignment="1" applyProtection="1">
      <alignment horizontal="center" vertical="center" wrapText="1"/>
      <protection locked="0"/>
    </xf>
    <xf numFmtId="0" fontId="30" fillId="0" borderId="183" xfId="0" applyFont="1" applyBorder="1" applyAlignment="1">
      <alignment vertical="center" wrapText="1"/>
    </xf>
    <xf numFmtId="0" fontId="30" fillId="0" borderId="184" xfId="0" applyFont="1" applyBorder="1" applyAlignment="1">
      <alignment horizontal="center" vertical="center"/>
    </xf>
    <xf numFmtId="0" fontId="30" fillId="0" borderId="185" xfId="0" applyFont="1" applyBorder="1" applyAlignment="1">
      <alignment horizontal="center" vertical="center"/>
    </xf>
    <xf numFmtId="0" fontId="30" fillId="10" borderId="72" xfId="0" applyFont="1" applyFill="1" applyBorder="1" applyAlignment="1" applyProtection="1">
      <alignment horizontal="center" vertical="center"/>
      <protection locked="0"/>
    </xf>
    <xf numFmtId="0" fontId="41" fillId="10" borderId="72" xfId="4" applyFont="1" applyFill="1" applyBorder="1" applyAlignment="1" applyProtection="1">
      <alignment horizontal="center" vertical="center"/>
      <protection locked="0"/>
    </xf>
    <xf numFmtId="0" fontId="30" fillId="10" borderId="72" xfId="0" applyFont="1" applyFill="1" applyBorder="1" applyAlignment="1" applyProtection="1">
      <alignment horizontal="center" vertical="center" wrapText="1"/>
      <protection locked="0"/>
    </xf>
    <xf numFmtId="0" fontId="30" fillId="0" borderId="186" xfId="0" applyFont="1" applyBorder="1" applyAlignment="1">
      <alignment vertical="center" wrapText="1"/>
    </xf>
    <xf numFmtId="0" fontId="30" fillId="0" borderId="155" xfId="5" applyFont="1" applyBorder="1" applyAlignment="1">
      <alignment horizontal="center" vertical="center"/>
    </xf>
    <xf numFmtId="0" fontId="30" fillId="0" borderId="187" xfId="0" applyFont="1" applyBorder="1" applyAlignment="1">
      <alignment vertical="center" wrapText="1"/>
    </xf>
    <xf numFmtId="0" fontId="30" fillId="10" borderId="72" xfId="5" applyFont="1" applyFill="1" applyBorder="1" applyAlignment="1" applyProtection="1">
      <alignment horizontal="center" vertical="center"/>
      <protection locked="0"/>
    </xf>
    <xf numFmtId="0" fontId="30" fillId="0" borderId="150" xfId="5" applyFont="1" applyBorder="1" applyAlignment="1">
      <alignment horizontal="center" vertical="center"/>
    </xf>
    <xf numFmtId="0" fontId="30" fillId="0" borderId="147" xfId="0" applyFont="1" applyBorder="1" applyAlignment="1">
      <alignment horizontal="center" vertical="center"/>
    </xf>
    <xf numFmtId="0" fontId="30" fillId="0" borderId="148" xfId="0" applyFont="1" applyBorder="1" applyAlignment="1">
      <alignment horizontal="center" vertical="center"/>
    </xf>
    <xf numFmtId="0" fontId="30" fillId="0" borderId="188" xfId="0" applyFont="1" applyBorder="1" applyAlignment="1">
      <alignment vertical="center" wrapText="1"/>
    </xf>
    <xf numFmtId="0" fontId="36" fillId="0" borderId="183" xfId="0" applyFont="1" applyBorder="1" applyAlignment="1">
      <alignment vertical="center" wrapText="1"/>
    </xf>
    <xf numFmtId="0" fontId="36" fillId="0" borderId="191" xfId="5" applyFont="1" applyBorder="1" applyAlignment="1">
      <alignment horizontal="center" vertical="center" wrapText="1"/>
    </xf>
    <xf numFmtId="0" fontId="36" fillId="0" borderId="191" xfId="0" applyFont="1" applyBorder="1" applyAlignment="1">
      <alignment horizontal="center" vertical="center"/>
    </xf>
    <xf numFmtId="0" fontId="30" fillId="0" borderId="156" xfId="0" applyFont="1" applyBorder="1" applyAlignment="1">
      <alignment horizontal="center" vertical="center"/>
    </xf>
    <xf numFmtId="0" fontId="30" fillId="0" borderId="157" xfId="0" applyFont="1" applyBorder="1" applyAlignment="1">
      <alignment horizontal="center" vertical="center"/>
    </xf>
    <xf numFmtId="0" fontId="30" fillId="0" borderId="192" xfId="0" applyFont="1" applyBorder="1" applyAlignment="1">
      <alignment vertical="center" wrapText="1"/>
    </xf>
    <xf numFmtId="170" fontId="30" fillId="10" borderId="72" xfId="3" applyNumberFormat="1" applyFont="1" applyFill="1" applyBorder="1" applyAlignment="1" applyProtection="1">
      <alignment horizontal="center" vertical="center"/>
      <protection locked="0"/>
    </xf>
    <xf numFmtId="0" fontId="30" fillId="10" borderId="72" xfId="0" quotePrefix="1" applyFont="1" applyFill="1" applyBorder="1" applyAlignment="1" applyProtection="1">
      <alignment horizontal="center" vertical="center"/>
      <protection locked="0"/>
    </xf>
    <xf numFmtId="0" fontId="30" fillId="0" borderId="145" xfId="0" applyFont="1" applyBorder="1" applyAlignment="1">
      <alignment horizontal="center" vertical="center"/>
    </xf>
    <xf numFmtId="0" fontId="39" fillId="9" borderId="159" xfId="0" applyFont="1" applyFill="1" applyBorder="1" applyAlignment="1">
      <alignment horizontal="center" vertical="center"/>
    </xf>
    <xf numFmtId="0" fontId="39" fillId="9" borderId="0" xfId="0" applyFont="1" applyFill="1" applyAlignment="1">
      <alignment horizontal="center" vertical="center"/>
    </xf>
    <xf numFmtId="0" fontId="39" fillId="9" borderId="0" xfId="0" applyFont="1" applyFill="1" applyAlignment="1">
      <alignment vertical="center" wrapText="1"/>
    </xf>
    <xf numFmtId="0" fontId="42" fillId="9" borderId="160" xfId="0" applyFont="1" applyFill="1" applyBorder="1"/>
    <xf numFmtId="17" fontId="30" fillId="0" borderId="164" xfId="5" applyNumberFormat="1" applyFont="1" applyBorder="1" applyAlignment="1">
      <alignment horizontal="center" vertical="center"/>
    </xf>
    <xf numFmtId="17" fontId="30" fillId="0" borderId="146" xfId="5" applyNumberFormat="1" applyFont="1" applyBorder="1" applyAlignment="1">
      <alignment horizontal="center" vertical="center"/>
    </xf>
    <xf numFmtId="9" fontId="30" fillId="0" borderId="155" xfId="2" applyFont="1" applyFill="1" applyBorder="1" applyAlignment="1">
      <alignment vertical="center"/>
    </xf>
    <xf numFmtId="0" fontId="36" fillId="0" borderId="165" xfId="0" applyFont="1" applyBorder="1" applyAlignment="1">
      <alignment horizontal="center" vertical="center"/>
    </xf>
    <xf numFmtId="0" fontId="36" fillId="0" borderId="182" xfId="0" applyFont="1" applyBorder="1" applyAlignment="1">
      <alignment vertical="center" wrapText="1"/>
    </xf>
    <xf numFmtId="164" fontId="36" fillId="10" borderId="72" xfId="1" applyNumberFormat="1" applyFont="1" applyFill="1" applyBorder="1" applyAlignment="1" applyProtection="1">
      <alignment vertical="center"/>
      <protection locked="0"/>
    </xf>
    <xf numFmtId="0" fontId="36" fillId="0" borderId="166" xfId="0" applyFont="1" applyBorder="1" applyAlignment="1">
      <alignment horizontal="center" vertical="center"/>
    </xf>
    <xf numFmtId="170" fontId="30" fillId="10" borderId="72" xfId="3" applyNumberFormat="1" applyFont="1" applyFill="1" applyBorder="1" applyAlignment="1" applyProtection="1">
      <alignment vertical="center"/>
      <protection locked="0"/>
    </xf>
    <xf numFmtId="0" fontId="36" fillId="0" borderId="167" xfId="0" applyFont="1" applyBorder="1" applyAlignment="1">
      <alignment horizontal="center" vertical="center"/>
    </xf>
    <xf numFmtId="0" fontId="30" fillId="0" borderId="150" xfId="3" applyNumberFormat="1" applyFont="1" applyFill="1" applyBorder="1" applyAlignment="1">
      <alignment horizontal="center" vertical="center"/>
    </xf>
    <xf numFmtId="0" fontId="36" fillId="0" borderId="187" xfId="0" applyFont="1" applyBorder="1" applyAlignment="1">
      <alignment vertical="center" wrapText="1"/>
    </xf>
    <xf numFmtId="0" fontId="30" fillId="0" borderId="158" xfId="3" applyNumberFormat="1" applyFont="1" applyFill="1" applyBorder="1" applyAlignment="1">
      <alignment horizontal="center" vertical="center"/>
    </xf>
    <xf numFmtId="0" fontId="39" fillId="9" borderId="168" xfId="0" applyFont="1" applyFill="1" applyBorder="1" applyAlignment="1">
      <alignment horizontal="center" vertical="center"/>
    </xf>
    <xf numFmtId="0" fontId="39" fillId="9" borderId="169" xfId="0" applyFont="1" applyFill="1" applyBorder="1" applyAlignment="1">
      <alignment horizontal="center" vertical="center"/>
    </xf>
    <xf numFmtId="0" fontId="39" fillId="9" borderId="170" xfId="0" applyFont="1" applyFill="1" applyBorder="1" applyAlignment="1">
      <alignment vertical="center" wrapText="1"/>
    </xf>
    <xf numFmtId="0" fontId="42" fillId="9" borderId="171" xfId="0" applyFont="1" applyFill="1" applyBorder="1" applyAlignment="1">
      <alignment vertical="center"/>
    </xf>
    <xf numFmtId="0" fontId="36" fillId="0" borderId="155" xfId="0" applyFont="1" applyBorder="1" applyAlignment="1">
      <alignment horizontal="center" vertical="center" wrapText="1"/>
    </xf>
    <xf numFmtId="0" fontId="33" fillId="0" borderId="0" xfId="4" applyProtection="1">
      <protection locked="0"/>
    </xf>
    <xf numFmtId="0" fontId="23" fillId="4" borderId="0" xfId="6" applyFont="1" applyFill="1" applyAlignment="1">
      <alignment vertical="top"/>
    </xf>
    <xf numFmtId="0" fontId="23" fillId="0" borderId="31" xfId="0" applyFont="1" applyBorder="1" applyAlignment="1">
      <alignment horizontal="left" vertical="top"/>
    </xf>
    <xf numFmtId="0" fontId="23" fillId="0" borderId="57" xfId="0" applyFont="1" applyBorder="1" applyAlignment="1">
      <alignment horizontal="left" vertical="top"/>
    </xf>
    <xf numFmtId="0" fontId="23" fillId="0" borderId="27" xfId="0" applyFont="1" applyBorder="1" applyAlignment="1">
      <alignment horizontal="left" vertical="top" wrapText="1"/>
    </xf>
    <xf numFmtId="0" fontId="39" fillId="2" borderId="84" xfId="0" applyFont="1" applyFill="1" applyBorder="1" applyAlignment="1">
      <alignment vertical="top"/>
    </xf>
    <xf numFmtId="0" fontId="44" fillId="0" borderId="27" xfId="0" applyFont="1" applyBorder="1" applyAlignment="1">
      <alignment vertical="top" wrapText="1"/>
    </xf>
    <xf numFmtId="0" fontId="50" fillId="0" borderId="0" xfId="0" applyFont="1" applyAlignment="1">
      <alignment horizontal="left" vertical="top" wrapText="1"/>
    </xf>
    <xf numFmtId="0" fontId="44" fillId="0" borderId="0" xfId="0" applyFont="1" applyAlignment="1">
      <alignment vertical="top" wrapText="1"/>
    </xf>
    <xf numFmtId="0" fontId="12" fillId="0" borderId="0" xfId="0" applyFont="1" applyAlignment="1">
      <alignment horizontal="left" vertical="top" wrapText="1"/>
    </xf>
    <xf numFmtId="0" fontId="75" fillId="0" borderId="0" xfId="0" applyFont="1" applyAlignment="1">
      <alignment vertical="top"/>
    </xf>
    <xf numFmtId="0" fontId="76" fillId="0" borderId="0" xfId="0" applyFont="1" applyAlignment="1">
      <alignment horizontal="left"/>
    </xf>
    <xf numFmtId="0" fontId="29" fillId="9" borderId="0" xfId="0" applyFont="1" applyFill="1" applyAlignment="1">
      <alignment vertical="top"/>
    </xf>
    <xf numFmtId="0" fontId="23" fillId="0" borderId="81" xfId="0" applyFont="1" applyBorder="1" applyAlignment="1">
      <alignment vertical="top"/>
    </xf>
    <xf numFmtId="0" fontId="39" fillId="2" borderId="0" xfId="0" applyFont="1" applyFill="1" applyAlignment="1">
      <alignment vertical="top"/>
    </xf>
    <xf numFmtId="0" fontId="66" fillId="2" borderId="0" xfId="0" applyFont="1" applyFill="1" applyAlignment="1">
      <alignment vertical="top"/>
    </xf>
    <xf numFmtId="0" fontId="61" fillId="4" borderId="0" xfId="0" applyFont="1" applyFill="1" applyAlignment="1">
      <alignment vertical="top"/>
    </xf>
    <xf numFmtId="0" fontId="46" fillId="4" borderId="0" xfId="0" applyFont="1" applyFill="1" applyAlignment="1">
      <alignment vertical="top"/>
    </xf>
    <xf numFmtId="49" fontId="44" fillId="3" borderId="0" xfId="0" applyNumberFormat="1" applyFont="1" applyFill="1" applyAlignment="1">
      <alignment vertical="center" textRotation="90" wrapText="1"/>
    </xf>
    <xf numFmtId="0" fontId="28" fillId="4" borderId="0" xfId="0" applyFont="1" applyFill="1" applyAlignment="1">
      <alignment horizontal="left" vertical="top"/>
    </xf>
    <xf numFmtId="0" fontId="28" fillId="4" borderId="0" xfId="0" applyFont="1" applyFill="1" applyAlignment="1">
      <alignment horizontal="center" vertical="top"/>
    </xf>
    <xf numFmtId="0" fontId="23" fillId="4" borderId="0" xfId="0" applyFont="1" applyFill="1" applyAlignment="1">
      <alignment vertical="top"/>
    </xf>
    <xf numFmtId="0" fontId="33" fillId="4" borderId="81" xfId="4" applyFill="1" applyBorder="1" applyAlignment="1">
      <alignment vertical="center"/>
    </xf>
    <xf numFmtId="0" fontId="33" fillId="4" borderId="0" xfId="4" applyFill="1" applyBorder="1" applyAlignment="1">
      <alignment vertical="center"/>
    </xf>
    <xf numFmtId="0" fontId="29" fillId="0" borderId="199" xfId="0" applyFont="1" applyBorder="1" applyAlignment="1" applyProtection="1">
      <alignment vertical="top"/>
      <protection locked="0"/>
    </xf>
    <xf numFmtId="0" fontId="29" fillId="0" borderId="125" xfId="0" applyFont="1" applyBorder="1" applyAlignment="1" applyProtection="1">
      <alignment vertical="top"/>
      <protection locked="0"/>
    </xf>
    <xf numFmtId="0" fontId="29" fillId="0" borderId="200" xfId="0" applyFont="1" applyBorder="1" applyAlignment="1" applyProtection="1">
      <alignment vertical="top"/>
      <protection locked="0"/>
    </xf>
    <xf numFmtId="0" fontId="68" fillId="0" borderId="0" xfId="0" applyFont="1" applyAlignment="1">
      <alignment horizontal="center" vertical="center"/>
    </xf>
    <xf numFmtId="0" fontId="68" fillId="4" borderId="80" xfId="0" applyFont="1" applyFill="1" applyBorder="1" applyAlignment="1">
      <alignment horizontal="center" vertical="center"/>
    </xf>
    <xf numFmtId="0" fontId="68" fillId="4" borderId="81" xfId="0" applyFont="1" applyFill="1" applyBorder="1" applyAlignment="1">
      <alignment horizontal="center" vertical="center"/>
    </xf>
    <xf numFmtId="0" fontId="68" fillId="4" borderId="82" xfId="0" applyFont="1" applyFill="1" applyBorder="1" applyAlignment="1">
      <alignment horizontal="center" vertical="center"/>
    </xf>
    <xf numFmtId="0" fontId="68" fillId="4" borderId="0" xfId="0" applyFont="1" applyFill="1" applyAlignment="1">
      <alignment horizontal="center" vertical="center"/>
    </xf>
    <xf numFmtId="0" fontId="68" fillId="4" borderId="84" xfId="0" applyFont="1" applyFill="1" applyBorder="1" applyAlignment="1">
      <alignment horizontal="center" vertical="center"/>
    </xf>
    <xf numFmtId="0" fontId="23" fillId="0" borderId="0" xfId="0" applyFont="1" applyAlignment="1">
      <alignment vertical="center"/>
    </xf>
    <xf numFmtId="0" fontId="25" fillId="3" borderId="0" xfId="6" applyFont="1" applyFill="1" applyAlignment="1">
      <alignment horizontal="left" vertical="top"/>
    </xf>
    <xf numFmtId="0" fontId="44" fillId="0" borderId="44" xfId="0" applyFont="1" applyBorder="1" applyAlignment="1">
      <alignment horizontal="left" vertical="top"/>
    </xf>
    <xf numFmtId="0" fontId="23" fillId="0" borderId="0" xfId="0" applyFont="1" applyAlignment="1">
      <alignment horizontal="left" vertical="top"/>
    </xf>
    <xf numFmtId="0" fontId="2" fillId="0" borderId="0" xfId="0" applyFont="1" applyAlignment="1">
      <alignment vertical="top"/>
    </xf>
    <xf numFmtId="0" fontId="71" fillId="0" borderId="0" xfId="0" applyFont="1" applyAlignment="1">
      <alignment vertical="top" wrapText="1"/>
    </xf>
    <xf numFmtId="0" fontId="25" fillId="2" borderId="0" xfId="5" applyFont="1" applyFill="1" applyAlignment="1">
      <alignment vertical="top"/>
    </xf>
    <xf numFmtId="0" fontId="44" fillId="4" borderId="1" xfId="5" applyFont="1" applyFill="1" applyBorder="1" applyAlignment="1">
      <alignment vertical="top"/>
    </xf>
    <xf numFmtId="0" fontId="44" fillId="4" borderId="0" xfId="5" applyFont="1" applyFill="1" applyAlignment="1">
      <alignment vertical="top"/>
    </xf>
    <xf numFmtId="164" fontId="23" fillId="0" borderId="0" xfId="9" applyNumberFormat="1" applyFont="1" applyFill="1" applyBorder="1" applyAlignment="1">
      <alignment vertical="top"/>
    </xf>
    <xf numFmtId="164" fontId="44" fillId="4" borderId="0" xfId="9" applyNumberFormat="1" applyFont="1" applyFill="1" applyBorder="1" applyAlignment="1">
      <alignment vertical="top"/>
    </xf>
    <xf numFmtId="164" fontId="49" fillId="0" borderId="0" xfId="5" applyNumberFormat="1" applyFont="1" applyAlignment="1">
      <alignment vertical="center" wrapText="1"/>
    </xf>
    <xf numFmtId="0" fontId="25" fillId="3" borderId="0" xfId="5" applyFont="1" applyFill="1" applyAlignment="1">
      <alignment vertical="top"/>
    </xf>
    <xf numFmtId="0" fontId="51" fillId="0" borderId="0" xfId="5" applyFont="1" applyAlignment="1">
      <alignment vertical="top"/>
    </xf>
    <xf numFmtId="0" fontId="50" fillId="4" borderId="1" xfId="5" applyFont="1" applyFill="1" applyBorder="1" applyAlignment="1">
      <alignment vertical="top"/>
    </xf>
    <xf numFmtId="9" fontId="52" fillId="4" borderId="9" xfId="5" applyNumberFormat="1" applyFont="1" applyFill="1" applyBorder="1" applyAlignment="1">
      <alignment vertical="top"/>
    </xf>
    <xf numFmtId="165" fontId="52" fillId="4" borderId="4" xfId="10" applyNumberFormat="1" applyFont="1" applyFill="1" applyBorder="1" applyAlignment="1">
      <alignment vertical="top"/>
    </xf>
    <xf numFmtId="10" fontId="52" fillId="0" borderId="6" xfId="5" applyNumberFormat="1" applyFont="1" applyBorder="1" applyAlignment="1">
      <alignment vertical="top"/>
    </xf>
    <xf numFmtId="10" fontId="52" fillId="0" borderId="53" xfId="5" applyNumberFormat="1" applyFont="1" applyBorder="1" applyAlignment="1">
      <alignment vertical="top"/>
    </xf>
    <xf numFmtId="10" fontId="52" fillId="4" borderId="227" xfId="5" applyNumberFormat="1" applyFont="1" applyFill="1" applyBorder="1" applyAlignment="1">
      <alignment vertical="top"/>
    </xf>
    <xf numFmtId="10" fontId="52" fillId="4" borderId="228" xfId="5" applyNumberFormat="1" applyFont="1" applyFill="1" applyBorder="1" applyAlignment="1">
      <alignment vertical="top"/>
    </xf>
    <xf numFmtId="165" fontId="30" fillId="4" borderId="1" xfId="5" applyNumberFormat="1" applyFont="1" applyFill="1" applyBorder="1" applyAlignment="1">
      <alignment vertical="top"/>
    </xf>
    <xf numFmtId="165" fontId="52" fillId="4" borderId="1" xfId="5" applyNumberFormat="1" applyFont="1" applyFill="1" applyBorder="1" applyAlignment="1">
      <alignment vertical="top"/>
    </xf>
    <xf numFmtId="10" fontId="52" fillId="0" borderId="236" xfId="5" applyNumberFormat="1" applyFont="1" applyBorder="1" applyAlignment="1">
      <alignment vertical="top"/>
    </xf>
    <xf numFmtId="165" fontId="30" fillId="0" borderId="0" xfId="5" applyNumberFormat="1" applyFont="1" applyAlignment="1">
      <alignment vertical="top"/>
    </xf>
    <xf numFmtId="0" fontId="29" fillId="0" borderId="0" xfId="5" applyFont="1" applyAlignment="1">
      <alignment horizontal="center" vertical="center" wrapText="1"/>
    </xf>
    <xf numFmtId="0" fontId="46" fillId="0" borderId="0" xfId="5" applyFont="1" applyAlignment="1" applyProtection="1">
      <alignment horizontal="left" vertical="top"/>
      <protection locked="0"/>
    </xf>
    <xf numFmtId="0" fontId="23" fillId="0" borderId="0" xfId="5" applyFont="1" applyAlignment="1">
      <alignment vertical="top" wrapText="1"/>
    </xf>
    <xf numFmtId="0" fontId="46" fillId="0" borderId="0" xfId="5" applyFont="1" applyAlignment="1" applyProtection="1">
      <alignment vertical="top"/>
      <protection locked="0"/>
    </xf>
    <xf numFmtId="0" fontId="23" fillId="0" borderId="0" xfId="5" applyFont="1" applyAlignment="1" applyProtection="1">
      <alignment vertical="top" wrapText="1"/>
      <protection locked="0"/>
    </xf>
    <xf numFmtId="0" fontId="46" fillId="0" borderId="0" xfId="5" applyFont="1" applyAlignment="1" applyProtection="1">
      <alignment vertical="top" wrapText="1"/>
      <protection locked="0"/>
    </xf>
    <xf numFmtId="0" fontId="23" fillId="0" borderId="0" xfId="5" applyFont="1" applyAlignment="1">
      <alignment vertical="top"/>
    </xf>
    <xf numFmtId="0" fontId="23" fillId="0" borderId="0" xfId="0" applyFont="1" applyAlignment="1">
      <alignment horizontal="center" vertical="top"/>
    </xf>
    <xf numFmtId="0" fontId="45" fillId="0" borderId="0" xfId="0" applyFont="1" applyAlignment="1">
      <alignment horizontal="center"/>
    </xf>
    <xf numFmtId="0" fontId="44" fillId="0" borderId="13" xfId="0" applyFont="1" applyBorder="1" applyAlignment="1">
      <alignment horizontal="center" vertical="top"/>
    </xf>
    <xf numFmtId="0" fontId="44" fillId="0" borderId="0" xfId="0" applyFont="1" applyAlignment="1">
      <alignment horizontal="center" vertical="top"/>
    </xf>
    <xf numFmtId="0" fontId="44" fillId="0" borderId="61" xfId="0" applyFont="1" applyBorder="1" applyAlignment="1">
      <alignment horizontal="center" vertical="top"/>
    </xf>
    <xf numFmtId="0" fontId="44" fillId="0" borderId="63" xfId="0" applyFont="1" applyBorder="1" applyAlignment="1">
      <alignment horizontal="center" vertical="top"/>
    </xf>
    <xf numFmtId="0" fontId="44" fillId="0" borderId="45" xfId="0" applyFont="1" applyBorder="1" applyAlignment="1">
      <alignment horizontal="center" vertical="top"/>
    </xf>
    <xf numFmtId="0" fontId="52" fillId="0" borderId="57" xfId="0" applyFont="1" applyBorder="1" applyAlignment="1">
      <alignment horizontal="left" vertical="top"/>
    </xf>
    <xf numFmtId="0" fontId="52" fillId="0" borderId="31" xfId="0" applyFont="1" applyBorder="1" applyAlignment="1">
      <alignment horizontal="left" vertical="top"/>
    </xf>
    <xf numFmtId="0" fontId="44" fillId="0" borderId="42" xfId="0" applyFont="1" applyBorder="1" applyAlignment="1">
      <alignment horizontal="center" vertical="top"/>
    </xf>
    <xf numFmtId="0" fontId="52" fillId="0" borderId="57" xfId="0" applyFont="1" applyBorder="1" applyAlignment="1">
      <alignment vertical="top"/>
    </xf>
    <xf numFmtId="0" fontId="52" fillId="0" borderId="31" xfId="0" applyFont="1" applyBorder="1" applyAlignment="1">
      <alignment vertical="top"/>
    </xf>
    <xf numFmtId="0" fontId="27" fillId="0" borderId="45" xfId="0" applyFont="1" applyBorder="1" applyAlignment="1">
      <alignment horizontal="center" vertical="top"/>
    </xf>
    <xf numFmtId="0" fontId="44" fillId="0" borderId="44" xfId="0" applyFont="1" applyBorder="1" applyAlignment="1">
      <alignment horizontal="center" vertical="top"/>
    </xf>
    <xf numFmtId="0" fontId="23" fillId="0" borderId="0" xfId="0" applyFont="1" applyAlignment="1">
      <alignment vertical="center" wrapText="1"/>
    </xf>
    <xf numFmtId="0" fontId="2" fillId="0" borderId="100" xfId="0" applyFont="1" applyBorder="1" applyAlignment="1">
      <alignment vertical="top"/>
    </xf>
    <xf numFmtId="10" fontId="2" fillId="0" borderId="0" xfId="0" applyNumberFormat="1" applyFont="1" applyAlignment="1">
      <alignment vertical="top"/>
    </xf>
    <xf numFmtId="0" fontId="25" fillId="9" borderId="0" xfId="0" applyFont="1" applyFill="1" applyAlignment="1">
      <alignment horizontal="center" vertical="center"/>
    </xf>
    <xf numFmtId="0" fontId="23" fillId="4" borderId="0" xfId="0" applyFont="1" applyFill="1"/>
    <xf numFmtId="0" fontId="84" fillId="0" borderId="0" xfId="0" applyFont="1"/>
    <xf numFmtId="0" fontId="23" fillId="0" borderId="0" xfId="0" applyFont="1" applyAlignment="1">
      <alignment horizontal="center"/>
    </xf>
    <xf numFmtId="6" fontId="23" fillId="0" borderId="0" xfId="0" applyNumberFormat="1" applyFont="1"/>
    <xf numFmtId="0" fontId="23" fillId="0" borderId="0" xfId="0" applyFont="1" applyAlignment="1">
      <alignment horizontal="left" vertical="center" wrapText="1"/>
    </xf>
    <xf numFmtId="0" fontId="23" fillId="4" borderId="0" xfId="0" applyFont="1" applyFill="1" applyAlignment="1">
      <alignment horizontal="center"/>
    </xf>
    <xf numFmtId="0" fontId="23" fillId="4" borderId="190" xfId="0" applyFont="1" applyFill="1" applyBorder="1" applyAlignment="1">
      <alignment horizontal="left"/>
    </xf>
    <xf numFmtId="0" fontId="25" fillId="9" borderId="190" xfId="0" applyFont="1" applyFill="1" applyBorder="1" applyAlignment="1">
      <alignment horizontal="center" vertical="center"/>
    </xf>
    <xf numFmtId="0" fontId="23" fillId="4" borderId="0" xfId="0" applyFont="1" applyFill="1" applyAlignment="1">
      <alignment horizontal="left"/>
    </xf>
    <xf numFmtId="0" fontId="23" fillId="4" borderId="20" xfId="0" applyFont="1" applyFill="1" applyBorder="1"/>
    <xf numFmtId="0" fontId="23" fillId="4" borderId="251" xfId="0" applyFont="1" applyFill="1" applyBorder="1" applyAlignment="1">
      <alignment horizontal="right"/>
    </xf>
    <xf numFmtId="0" fontId="23" fillId="4" borderId="252" xfId="0" applyFont="1" applyFill="1" applyBorder="1" applyAlignment="1">
      <alignment horizontal="right"/>
    </xf>
    <xf numFmtId="0" fontId="23" fillId="4" borderId="84" xfId="0" applyFont="1" applyFill="1" applyBorder="1" applyAlignment="1">
      <alignment horizontal="right"/>
    </xf>
    <xf numFmtId="0" fontId="23" fillId="4" borderId="20" xfId="0" applyFont="1" applyFill="1" applyBorder="1" applyAlignment="1">
      <alignment horizontal="right"/>
    </xf>
    <xf numFmtId="0" fontId="23" fillId="4" borderId="0" xfId="0" applyFont="1" applyFill="1" applyAlignment="1">
      <alignment horizontal="right"/>
    </xf>
    <xf numFmtId="0" fontId="44" fillId="4" borderId="0" xfId="0" applyFont="1" applyFill="1"/>
    <xf numFmtId="44" fontId="23" fillId="0" borderId="254" xfId="1" applyFont="1" applyBorder="1" applyProtection="1">
      <protection locked="0"/>
    </xf>
    <xf numFmtId="44" fontId="23" fillId="0" borderId="255" xfId="1" applyFont="1" applyBorder="1" applyProtection="1">
      <protection locked="0"/>
    </xf>
    <xf numFmtId="44" fontId="23" fillId="0" borderId="257" xfId="1" applyFont="1" applyBorder="1" applyProtection="1">
      <protection locked="0"/>
    </xf>
    <xf numFmtId="0" fontId="85" fillId="4" borderId="0" xfId="0" applyFont="1" applyFill="1" applyAlignment="1" applyProtection="1">
      <alignment horizontal="center"/>
      <protection locked="0"/>
    </xf>
    <xf numFmtId="0" fontId="23" fillId="4" borderId="249" xfId="0" applyFont="1" applyFill="1" applyBorder="1" applyAlignment="1">
      <alignment horizontal="left" vertical="top"/>
    </xf>
    <xf numFmtId="0" fontId="23" fillId="4" borderId="83" xfId="0" applyFont="1" applyFill="1" applyBorder="1"/>
    <xf numFmtId="0" fontId="23" fillId="4" borderId="74" xfId="0" applyFont="1" applyFill="1" applyBorder="1"/>
    <xf numFmtId="0" fontId="44" fillId="4" borderId="0" xfId="0" applyFont="1" applyFill="1" applyAlignment="1">
      <alignment wrapText="1"/>
    </xf>
    <xf numFmtId="0" fontId="85" fillId="4" borderId="0" xfId="0" applyFont="1" applyFill="1"/>
    <xf numFmtId="0" fontId="25" fillId="9" borderId="261" xfId="0" applyFont="1" applyFill="1" applyBorder="1" applyAlignment="1">
      <alignment horizontal="center" vertical="center"/>
    </xf>
    <xf numFmtId="0" fontId="23" fillId="0" borderId="72" xfId="0" applyFont="1" applyBorder="1" applyProtection="1">
      <protection locked="0"/>
    </xf>
    <xf numFmtId="0" fontId="23" fillId="4" borderId="85" xfId="0" applyFont="1" applyFill="1" applyBorder="1"/>
    <xf numFmtId="0" fontId="85" fillId="0" borderId="199" xfId="0" applyFont="1" applyBorder="1" applyProtection="1">
      <protection locked="0"/>
    </xf>
    <xf numFmtId="0" fontId="85" fillId="0" borderId="125" xfId="0" applyFont="1" applyBorder="1" applyProtection="1">
      <protection locked="0"/>
    </xf>
    <xf numFmtId="0" fontId="85" fillId="0" borderId="200" xfId="0" applyFont="1" applyBorder="1" applyProtection="1">
      <protection locked="0"/>
    </xf>
    <xf numFmtId="0" fontId="23" fillId="0" borderId="199" xfId="0" applyFont="1" applyBorder="1" applyProtection="1">
      <protection locked="0"/>
    </xf>
    <xf numFmtId="0" fontId="23" fillId="0" borderId="125" xfId="0" applyFont="1" applyBorder="1" applyProtection="1">
      <protection locked="0"/>
    </xf>
    <xf numFmtId="0" fontId="23" fillId="0" borderId="200" xfId="0" applyFont="1" applyBorder="1" applyProtection="1">
      <protection locked="0"/>
    </xf>
    <xf numFmtId="44" fontId="23" fillId="0" borderId="259" xfId="0" applyNumberFormat="1" applyFont="1" applyBorder="1"/>
    <xf numFmtId="44" fontId="23" fillId="0" borderId="253" xfId="1" applyFont="1" applyBorder="1" applyProtection="1">
      <protection locked="0"/>
    </xf>
    <xf numFmtId="44" fontId="23" fillId="0" borderId="241" xfId="1" applyFont="1" applyBorder="1" applyProtection="1">
      <protection locked="0"/>
    </xf>
    <xf numFmtId="44" fontId="23" fillId="0" borderId="256" xfId="1" applyFont="1" applyBorder="1" applyProtection="1">
      <protection locked="0"/>
    </xf>
    <xf numFmtId="44" fontId="23" fillId="0" borderId="258" xfId="1" applyFont="1" applyBorder="1" applyProtection="1"/>
    <xf numFmtId="0" fontId="23" fillId="4" borderId="250" xfId="0" applyFont="1" applyFill="1" applyBorder="1"/>
    <xf numFmtId="0" fontId="23" fillId="4" borderId="0" xfId="0" applyFont="1" applyFill="1" applyAlignment="1">
      <alignment vertical="center" wrapText="1"/>
    </xf>
    <xf numFmtId="0" fontId="23" fillId="4" borderId="250" xfId="0" applyFont="1" applyFill="1" applyBorder="1" applyAlignment="1">
      <alignment vertical="center"/>
    </xf>
    <xf numFmtId="0" fontId="23" fillId="9" borderId="260" xfId="0" applyFont="1" applyFill="1" applyBorder="1"/>
    <xf numFmtId="0" fontId="23" fillId="9" borderId="261" xfId="0" applyFont="1" applyFill="1" applyBorder="1"/>
    <xf numFmtId="0" fontId="23" fillId="9" borderId="0" xfId="0" applyFont="1" applyFill="1"/>
    <xf numFmtId="0" fontId="29" fillId="0" borderId="18" xfId="0" applyFont="1" applyBorder="1" applyAlignment="1">
      <alignment vertical="top"/>
    </xf>
    <xf numFmtId="0" fontId="23" fillId="0" borderId="0" xfId="6" applyFont="1" applyAlignment="1">
      <alignment vertical="top"/>
    </xf>
    <xf numFmtId="0" fontId="29" fillId="0" borderId="0" xfId="5" applyFont="1" applyAlignment="1">
      <alignment horizontal="left" vertical="top" wrapText="1"/>
    </xf>
    <xf numFmtId="0" fontId="73" fillId="0" borderId="0" xfId="6" applyFont="1" applyAlignment="1">
      <alignment vertical="top" wrapText="1"/>
    </xf>
    <xf numFmtId="0" fontId="65" fillId="0" borderId="193" xfId="0" applyFont="1" applyBorder="1" applyAlignment="1">
      <alignment horizontal="left" vertical="top"/>
    </xf>
    <xf numFmtId="0" fontId="65" fillId="0" borderId="46" xfId="0" applyFont="1" applyBorder="1" applyAlignment="1">
      <alignment horizontal="left" vertical="top"/>
    </xf>
    <xf numFmtId="0" fontId="44" fillId="0" borderId="0" xfId="0" applyFont="1" applyAlignment="1">
      <alignment horizontal="left" vertical="top"/>
    </xf>
    <xf numFmtId="0" fontId="65" fillId="0" borderId="195" xfId="0" applyFont="1" applyBorder="1" applyAlignment="1">
      <alignment horizontal="left" vertical="top"/>
    </xf>
    <xf numFmtId="0" fontId="46" fillId="0" borderId="199" xfId="0" applyFont="1" applyBorder="1" applyAlignment="1" applyProtection="1">
      <alignment vertical="top"/>
      <protection locked="0"/>
    </xf>
    <xf numFmtId="0" fontId="46" fillId="0" borderId="200" xfId="0" applyFont="1" applyBorder="1" applyAlignment="1" applyProtection="1">
      <alignment vertical="top"/>
      <protection locked="0"/>
    </xf>
    <xf numFmtId="0" fontId="23" fillId="0" borderId="269" xfId="0" applyFont="1" applyBorder="1"/>
    <xf numFmtId="0" fontId="23" fillId="0" borderId="270" xfId="0" applyFont="1" applyBorder="1"/>
    <xf numFmtId="0" fontId="23" fillId="0" borderId="271" xfId="0" applyFont="1" applyBorder="1"/>
    <xf numFmtId="0" fontId="44" fillId="0" borderId="0" xfId="0" applyFont="1" applyAlignment="1">
      <alignment vertical="top"/>
    </xf>
    <xf numFmtId="0" fontId="23" fillId="15" borderId="0" xfId="0" applyFont="1" applyFill="1" applyAlignment="1">
      <alignment vertical="top"/>
    </xf>
    <xf numFmtId="0" fontId="44" fillId="4" borderId="1" xfId="5" applyFont="1" applyFill="1" applyBorder="1" applyAlignment="1">
      <alignment horizontal="left" vertical="top"/>
    </xf>
    <xf numFmtId="0" fontId="44" fillId="4" borderId="2" xfId="5" applyFont="1" applyFill="1" applyBorder="1" applyAlignment="1">
      <alignment horizontal="left" vertical="top"/>
    </xf>
    <xf numFmtId="0" fontId="25" fillId="3" borderId="2" xfId="6" applyFont="1" applyFill="1" applyBorder="1" applyAlignment="1">
      <alignment horizontal="left" vertical="top"/>
    </xf>
    <xf numFmtId="164" fontId="44" fillId="4" borderId="1" xfId="9" applyNumberFormat="1" applyFont="1" applyFill="1" applyBorder="1" applyAlignment="1">
      <alignment vertical="top"/>
    </xf>
    <xf numFmtId="164" fontId="44" fillId="4" borderId="2" xfId="9" applyNumberFormat="1" applyFont="1" applyFill="1" applyBorder="1" applyAlignment="1">
      <alignment vertical="top"/>
    </xf>
    <xf numFmtId="0" fontId="25" fillId="3" borderId="0" xfId="6" applyFont="1" applyFill="1" applyAlignment="1">
      <alignment horizontal="center" vertical="top"/>
    </xf>
    <xf numFmtId="164" fontId="23" fillId="0" borderId="1" xfId="9" applyNumberFormat="1" applyFont="1" applyFill="1" applyBorder="1" applyAlignment="1">
      <alignment vertical="top"/>
    </xf>
    <xf numFmtId="164" fontId="23" fillId="0" borderId="2" xfId="9" applyNumberFormat="1" applyFont="1" applyFill="1" applyBorder="1" applyAlignment="1">
      <alignment vertical="top"/>
    </xf>
    <xf numFmtId="164" fontId="44" fillId="0" borderId="0" xfId="9" applyNumberFormat="1" applyFont="1" applyFill="1" applyBorder="1" applyAlignment="1">
      <alignment vertical="top"/>
    </xf>
    <xf numFmtId="164" fontId="44" fillId="0" borderId="1" xfId="9" applyNumberFormat="1" applyFont="1" applyFill="1" applyBorder="1" applyAlignment="1">
      <alignment vertical="top"/>
    </xf>
    <xf numFmtId="164" fontId="44" fillId="0" borderId="2" xfId="9" applyNumberFormat="1" applyFont="1" applyFill="1" applyBorder="1" applyAlignment="1">
      <alignment vertical="top"/>
    </xf>
    <xf numFmtId="10" fontId="52" fillId="4" borderId="6" xfId="5" applyNumberFormat="1" applyFont="1" applyFill="1" applyBorder="1" applyAlignment="1">
      <alignment vertical="top"/>
    </xf>
    <xf numFmtId="0" fontId="25" fillId="0" borderId="0" xfId="5" applyFont="1" applyAlignment="1">
      <alignment vertical="top"/>
    </xf>
    <xf numFmtId="0" fontId="26" fillId="0" borderId="0" xfId="5" applyFont="1" applyAlignment="1">
      <alignment horizontal="left" vertical="top" wrapText="1"/>
    </xf>
    <xf numFmtId="0" fontId="87" fillId="0" borderId="45" xfId="0" applyFont="1" applyBorder="1" applyAlignment="1">
      <alignment horizontal="center" vertical="top"/>
    </xf>
    <xf numFmtId="0" fontId="50" fillId="0" borderId="45" xfId="0" applyFont="1" applyBorder="1" applyAlignment="1">
      <alignment horizontal="center" vertical="top"/>
    </xf>
    <xf numFmtId="0" fontId="52" fillId="0" borderId="40" xfId="0" applyFont="1" applyBorder="1" applyAlignment="1">
      <alignment vertical="top"/>
    </xf>
    <xf numFmtId="0" fontId="52" fillId="0" borderId="44" xfId="0" applyFont="1" applyBorder="1" applyAlignment="1">
      <alignment vertical="top"/>
    </xf>
    <xf numFmtId="0" fontId="52" fillId="0" borderId="40" xfId="0" applyFont="1" applyBorder="1" applyAlignment="1">
      <alignment horizontal="left" vertical="top"/>
    </xf>
    <xf numFmtId="0" fontId="65" fillId="0" borderId="57" xfId="0" applyFont="1" applyBorder="1" applyAlignment="1">
      <alignment horizontal="left" vertical="top"/>
    </xf>
    <xf numFmtId="0" fontId="65" fillId="0" borderId="31" xfId="0" applyFont="1" applyBorder="1" applyAlignment="1">
      <alignment horizontal="left" vertical="top"/>
    </xf>
    <xf numFmtId="0" fontId="65" fillId="0" borderId="65" xfId="0" applyFont="1" applyBorder="1" applyAlignment="1">
      <alignment horizontal="left" vertical="top"/>
    </xf>
    <xf numFmtId="0" fontId="44" fillId="0" borderId="289" xfId="0" applyFont="1" applyBorder="1" applyAlignment="1">
      <alignment horizontal="center" vertical="top"/>
    </xf>
    <xf numFmtId="0" fontId="89" fillId="0" borderId="0" xfId="0" applyFont="1" applyAlignment="1">
      <alignment vertical="top"/>
    </xf>
    <xf numFmtId="0" fontId="87" fillId="3" borderId="0" xfId="0" applyFont="1" applyFill="1" applyAlignment="1">
      <alignment vertical="top"/>
    </xf>
    <xf numFmtId="0" fontId="65" fillId="0" borderId="45" xfId="0" applyFont="1" applyBorder="1" applyAlignment="1">
      <alignment horizontal="left" vertical="top"/>
    </xf>
    <xf numFmtId="0" fontId="23" fillId="0" borderId="31" xfId="0" applyFont="1" applyBorder="1" applyAlignment="1">
      <alignment vertical="top"/>
    </xf>
    <xf numFmtId="0" fontId="65" fillId="0" borderId="0" xfId="0" applyFont="1" applyAlignment="1">
      <alignment horizontal="left" vertical="top"/>
    </xf>
    <xf numFmtId="0" fontId="31" fillId="0" borderId="13" xfId="0" applyFont="1" applyBorder="1" applyAlignment="1">
      <alignment horizontal="left" vertical="top"/>
    </xf>
    <xf numFmtId="0" fontId="44" fillId="0" borderId="45" xfId="0" applyFont="1" applyBorder="1" applyAlignment="1">
      <alignment horizontal="left" vertical="top"/>
    </xf>
    <xf numFmtId="0" fontId="1" fillId="0" borderId="0" xfId="5" applyFont="1" applyAlignment="1">
      <alignment vertical="top"/>
    </xf>
    <xf numFmtId="166" fontId="50" fillId="0" borderId="5" xfId="8" applyNumberFormat="1" applyFont="1" applyBorder="1" applyAlignment="1">
      <alignment horizontal="left" vertical="top"/>
    </xf>
    <xf numFmtId="166" fontId="61" fillId="0" borderId="5" xfId="8" applyNumberFormat="1" applyFont="1" applyBorder="1" applyAlignment="1">
      <alignment vertical="top"/>
    </xf>
    <xf numFmtId="49" fontId="66" fillId="9" borderId="0" xfId="0" applyNumberFormat="1" applyFont="1" applyFill="1" applyAlignment="1">
      <alignment horizontal="right" vertical="top"/>
    </xf>
    <xf numFmtId="0" fontId="23" fillId="0" borderId="117" xfId="0" applyFont="1" applyBorder="1" applyAlignment="1" applyProtection="1">
      <alignment horizontal="center" vertical="top"/>
      <protection locked="0"/>
    </xf>
    <xf numFmtId="0" fontId="23" fillId="0" borderId="118" xfId="0" applyFont="1" applyBorder="1" applyAlignment="1" applyProtection="1">
      <alignment horizontal="center" vertical="top"/>
      <protection locked="0"/>
    </xf>
    <xf numFmtId="0" fontId="23" fillId="0" borderId="119" xfId="0" applyFont="1" applyBorder="1" applyAlignment="1" applyProtection="1">
      <alignment horizontal="center" vertical="top"/>
      <protection locked="0"/>
    </xf>
    <xf numFmtId="0" fontId="25" fillId="2" borderId="0" xfId="0" applyFont="1" applyFill="1" applyAlignment="1">
      <alignment vertical="top"/>
    </xf>
    <xf numFmtId="0" fontId="25" fillId="0" borderId="0" xfId="0" applyFont="1" applyAlignment="1">
      <alignment vertical="top"/>
    </xf>
    <xf numFmtId="0" fontId="25" fillId="3" borderId="0" xfId="0" applyFont="1" applyFill="1" applyAlignment="1">
      <alignment vertical="top"/>
    </xf>
    <xf numFmtId="0" fontId="25" fillId="2" borderId="0" xfId="8" applyFont="1" applyFill="1" applyAlignment="1">
      <alignment vertical="top"/>
    </xf>
    <xf numFmtId="0" fontId="34" fillId="0" borderId="0" xfId="8" applyFont="1" applyAlignment="1">
      <alignment horizontal="left" vertical="top" wrapText="1"/>
    </xf>
    <xf numFmtId="0" fontId="76" fillId="0" borderId="0" xfId="0" applyFont="1" applyAlignment="1">
      <alignment horizontal="left"/>
    </xf>
    <xf numFmtId="0" fontId="86" fillId="3" borderId="0" xfId="0" applyFont="1" applyFill="1" applyAlignment="1">
      <alignment vertical="center"/>
    </xf>
    <xf numFmtId="0" fontId="25" fillId="2" borderId="3" xfId="0" applyFont="1" applyFill="1" applyBorder="1" applyAlignment="1">
      <alignment vertical="top"/>
    </xf>
    <xf numFmtId="49" fontId="29" fillId="5" borderId="73" xfId="0" applyNumberFormat="1" applyFont="1" applyFill="1" applyBorder="1" applyAlignment="1" applyProtection="1">
      <alignment horizontal="left" vertical="top"/>
      <protection locked="0"/>
    </xf>
    <xf numFmtId="49" fontId="29" fillId="5" borderId="74" xfId="0" applyNumberFormat="1" applyFont="1" applyFill="1" applyBorder="1" applyAlignment="1" applyProtection="1">
      <alignment horizontal="left" vertical="top"/>
      <protection locked="0"/>
    </xf>
    <xf numFmtId="49" fontId="29" fillId="5" borderId="75" xfId="0" applyNumberFormat="1" applyFont="1" applyFill="1" applyBorder="1" applyAlignment="1" applyProtection="1">
      <alignment horizontal="left" vertical="top"/>
      <protection locked="0"/>
    </xf>
    <xf numFmtId="0" fontId="39" fillId="2" borderId="0" xfId="0" applyFont="1" applyFill="1" applyAlignment="1">
      <alignment vertical="top" wrapText="1"/>
    </xf>
    <xf numFmtId="0" fontId="42" fillId="2" borderId="0" xfId="0" applyFont="1" applyFill="1" applyAlignment="1">
      <alignment vertical="top"/>
    </xf>
    <xf numFmtId="0" fontId="42" fillId="9" borderId="0" xfId="0" applyFont="1" applyFill="1" applyAlignment="1">
      <alignment vertical="top"/>
    </xf>
    <xf numFmtId="0" fontId="25" fillId="2" borderId="0" xfId="0" applyFont="1" applyFill="1" applyAlignment="1">
      <alignment horizontal="center" vertical="top"/>
    </xf>
    <xf numFmtId="0" fontId="25" fillId="2" borderId="84" xfId="0" applyFont="1" applyFill="1" applyBorder="1" applyAlignment="1">
      <alignment horizontal="center" vertical="top"/>
    </xf>
    <xf numFmtId="0" fontId="29" fillId="0" borderId="80" xfId="0" applyFont="1" applyBorder="1" applyAlignment="1" applyProtection="1">
      <alignment vertical="top"/>
      <protection locked="0"/>
    </xf>
    <xf numFmtId="0" fontId="29" fillId="0" borderId="82" xfId="0" applyFont="1" applyBorder="1" applyAlignment="1" applyProtection="1">
      <alignment vertical="top"/>
      <protection locked="0"/>
    </xf>
    <xf numFmtId="0" fontId="39" fillId="2" borderId="0" xfId="0" applyFont="1" applyFill="1" applyAlignment="1">
      <alignment horizontal="right" vertical="top"/>
    </xf>
    <xf numFmtId="0" fontId="39" fillId="2" borderId="0" xfId="0" applyFont="1" applyFill="1" applyAlignment="1">
      <alignment vertical="top"/>
    </xf>
    <xf numFmtId="0" fontId="29" fillId="9" borderId="0" xfId="0" applyFont="1" applyFill="1" applyAlignment="1">
      <alignment vertical="top"/>
    </xf>
    <xf numFmtId="166" fontId="52" fillId="0" borderId="5" xfId="8" applyNumberFormat="1" applyFont="1" applyBorder="1" applyAlignment="1">
      <alignment horizontal="left" vertical="top"/>
    </xf>
    <xf numFmtId="166" fontId="24" fillId="0" borderId="5" xfId="8" applyNumberFormat="1" applyFont="1" applyBorder="1" applyAlignment="1">
      <alignment vertical="top"/>
    </xf>
    <xf numFmtId="49" fontId="29" fillId="0" borderId="122" xfId="0" applyNumberFormat="1" applyFont="1" applyBorder="1" applyAlignment="1" applyProtection="1">
      <alignment vertical="top"/>
      <protection locked="0"/>
    </xf>
    <xf numFmtId="0" fontId="29" fillId="0" borderId="123" xfId="0" applyFont="1" applyBorder="1" applyAlignment="1" applyProtection="1">
      <alignment vertical="top"/>
      <protection locked="0"/>
    </xf>
    <xf numFmtId="0" fontId="29" fillId="0" borderId="116" xfId="0" applyFont="1" applyBorder="1" applyAlignment="1" applyProtection="1">
      <alignment vertical="top"/>
      <protection locked="0"/>
    </xf>
    <xf numFmtId="0" fontId="44" fillId="3" borderId="0" xfId="0" applyFont="1" applyFill="1" applyAlignment="1">
      <alignment vertical="top"/>
    </xf>
    <xf numFmtId="49" fontId="25" fillId="2" borderId="0" xfId="0" applyNumberFormat="1" applyFont="1" applyFill="1" applyAlignment="1">
      <alignment horizontal="center" vertical="center" textRotation="90" wrapText="1"/>
    </xf>
    <xf numFmtId="171" fontId="29" fillId="0" borderId="80" xfId="0" applyNumberFormat="1" applyFont="1" applyBorder="1" applyAlignment="1" applyProtection="1">
      <alignment horizontal="center" vertical="top"/>
      <protection locked="0"/>
    </xf>
    <xf numFmtId="171" fontId="29" fillId="0" borderId="81" xfId="0" applyNumberFormat="1" applyFont="1" applyBorder="1" applyAlignment="1" applyProtection="1">
      <alignment horizontal="center" vertical="top"/>
      <protection locked="0"/>
    </xf>
    <xf numFmtId="171" fontId="29" fillId="0" borderId="82" xfId="0" applyNumberFormat="1" applyFont="1" applyBorder="1" applyAlignment="1" applyProtection="1">
      <alignment horizontal="center" vertical="top"/>
      <protection locked="0"/>
    </xf>
    <xf numFmtId="0" fontId="33" fillId="0" borderId="73" xfId="4" applyFill="1" applyBorder="1" applyAlignment="1" applyProtection="1">
      <alignment horizontal="center" vertical="top"/>
      <protection locked="0"/>
    </xf>
    <xf numFmtId="0" fontId="29" fillId="0" borderId="74" xfId="0" applyFont="1" applyBorder="1" applyAlignment="1" applyProtection="1">
      <alignment horizontal="center" vertical="top"/>
      <protection locked="0"/>
    </xf>
    <xf numFmtId="0" fontId="29" fillId="0" borderId="75" xfId="0" applyFont="1" applyBorder="1" applyAlignment="1" applyProtection="1">
      <alignment horizontal="center" vertical="top"/>
      <protection locked="0"/>
    </xf>
    <xf numFmtId="0" fontId="23" fillId="0" borderId="0" xfId="0" applyFont="1" applyAlignment="1">
      <alignment vertical="top" wrapText="1"/>
    </xf>
    <xf numFmtId="0" fontId="23" fillId="0" borderId="16" xfId="0" applyFont="1" applyBorder="1" applyAlignment="1">
      <alignment vertical="top"/>
    </xf>
    <xf numFmtId="0" fontId="23" fillId="0" borderId="17" xfId="0" applyFont="1" applyBorder="1" applyAlignment="1">
      <alignment vertical="top"/>
    </xf>
    <xf numFmtId="0" fontId="23" fillId="0" borderId="18" xfId="0" applyFont="1" applyBorder="1" applyAlignment="1">
      <alignment vertical="top"/>
    </xf>
    <xf numFmtId="0" fontId="23" fillId="0" borderId="79" xfId="0" applyFont="1" applyBorder="1" applyAlignment="1">
      <alignment vertical="top"/>
    </xf>
    <xf numFmtId="0" fontId="61" fillId="4" borderId="5" xfId="0" applyFont="1" applyFill="1" applyBorder="1" applyAlignment="1">
      <alignment horizontal="right" vertical="top"/>
    </xf>
    <xf numFmtId="0" fontId="61" fillId="4" borderId="71" xfId="0" applyFont="1" applyFill="1" applyBorder="1" applyAlignment="1">
      <alignment horizontal="right" vertical="top"/>
    </xf>
    <xf numFmtId="0" fontId="29" fillId="0" borderId="11" xfId="0" applyFont="1" applyBorder="1" applyAlignment="1">
      <alignment vertical="top"/>
    </xf>
    <xf numFmtId="0" fontId="29" fillId="0" borderId="66" xfId="0" applyFont="1" applyBorder="1" applyAlignment="1">
      <alignment vertical="top"/>
    </xf>
    <xf numFmtId="164" fontId="46" fillId="0" borderId="16" xfId="1" applyNumberFormat="1" applyFont="1" applyBorder="1" applyAlignment="1" applyProtection="1">
      <alignment vertical="top"/>
    </xf>
    <xf numFmtId="164" fontId="46" fillId="0" borderId="18" xfId="1" applyNumberFormat="1" applyFont="1" applyBorder="1" applyAlignment="1" applyProtection="1">
      <alignment vertical="top"/>
    </xf>
    <xf numFmtId="0" fontId="29" fillId="0" borderId="69" xfId="0" applyFont="1" applyBorder="1" applyAlignment="1">
      <alignment vertical="top"/>
    </xf>
    <xf numFmtId="0" fontId="29" fillId="0" borderId="28" xfId="0" applyFont="1" applyBorder="1" applyAlignment="1">
      <alignment vertical="top"/>
    </xf>
    <xf numFmtId="0" fontId="29" fillId="0" borderId="68" xfId="0" applyFont="1" applyBorder="1" applyAlignment="1">
      <alignment vertical="top"/>
    </xf>
    <xf numFmtId="0" fontId="29" fillId="0" borderId="70" xfId="0" applyFont="1" applyBorder="1" applyAlignment="1">
      <alignment vertical="top"/>
    </xf>
    <xf numFmtId="166" fontId="50" fillId="0" borderId="14" xfId="8" applyNumberFormat="1" applyFont="1" applyBorder="1" applyAlignment="1">
      <alignment horizontal="left" vertical="top"/>
    </xf>
    <xf numFmtId="166" fontId="61" fillId="0" borderId="14" xfId="8" applyNumberFormat="1" applyFont="1" applyBorder="1" applyAlignment="1">
      <alignment vertical="top"/>
    </xf>
    <xf numFmtId="49" fontId="44" fillId="3" borderId="0" xfId="0" applyNumberFormat="1" applyFont="1" applyFill="1" applyAlignment="1">
      <alignment horizontal="center" vertical="center" textRotation="90" wrapText="1"/>
    </xf>
    <xf numFmtId="0" fontId="61" fillId="4" borderId="3" xfId="0" applyFont="1" applyFill="1" applyBorder="1" applyAlignment="1">
      <alignment horizontal="center" vertical="top"/>
    </xf>
    <xf numFmtId="0" fontId="28" fillId="0" borderId="73" xfId="0" applyFont="1" applyBorder="1" applyAlignment="1" applyProtection="1">
      <alignment vertical="top"/>
      <protection locked="0"/>
    </xf>
    <xf numFmtId="0" fontId="28" fillId="0" borderId="74" xfId="0" applyFont="1" applyBorder="1" applyAlignment="1" applyProtection="1">
      <alignment vertical="top"/>
      <protection locked="0"/>
    </xf>
    <xf numFmtId="0" fontId="28" fillId="0" borderId="75" xfId="0" applyFont="1" applyBorder="1" applyAlignment="1" applyProtection="1">
      <alignment vertical="top"/>
      <protection locked="0"/>
    </xf>
    <xf numFmtId="0" fontId="23" fillId="0" borderId="198" xfId="0" applyFont="1" applyBorder="1" applyAlignment="1">
      <alignment horizontal="left" vertical="top"/>
    </xf>
    <xf numFmtId="0" fontId="23" fillId="0" borderId="21" xfId="0" applyFont="1" applyBorder="1" applyAlignment="1">
      <alignment horizontal="left" vertical="top"/>
    </xf>
    <xf numFmtId="0" fontId="23" fillId="0" borderId="22" xfId="0" applyFont="1" applyBorder="1" applyAlignment="1">
      <alignment horizontal="left" vertical="top"/>
    </xf>
    <xf numFmtId="0" fontId="61" fillId="4" borderId="0" xfId="0" applyFont="1" applyFill="1" applyAlignment="1">
      <alignment vertical="top"/>
    </xf>
    <xf numFmtId="0" fontId="23" fillId="0" borderId="26" xfId="0" applyFont="1" applyBorder="1" applyAlignment="1">
      <alignment vertical="top" wrapText="1"/>
    </xf>
    <xf numFmtId="0" fontId="23" fillId="0" borderId="27" xfId="0" applyFont="1" applyBorder="1" applyAlignment="1">
      <alignment vertical="top" wrapText="1"/>
    </xf>
    <xf numFmtId="0" fontId="24" fillId="0" borderId="5" xfId="0" applyFont="1" applyBorder="1" applyAlignment="1">
      <alignment horizontal="left" vertical="top"/>
    </xf>
    <xf numFmtId="0" fontId="24" fillId="0" borderId="5" xfId="0" applyFont="1" applyBorder="1" applyAlignment="1">
      <alignment vertical="top"/>
    </xf>
    <xf numFmtId="0" fontId="44" fillId="0" borderId="26" xfId="0" applyFont="1" applyBorder="1" applyAlignment="1">
      <alignment vertical="top" wrapText="1"/>
    </xf>
    <xf numFmtId="0" fontId="44" fillId="0" borderId="27" xfId="0" applyFont="1" applyBorder="1" applyAlignment="1">
      <alignment vertical="top" wrapText="1"/>
    </xf>
    <xf numFmtId="0" fontId="23" fillId="0" borderId="5" xfId="0" applyFont="1" applyBorder="1" applyAlignment="1">
      <alignment horizontal="left" vertical="top"/>
    </xf>
    <xf numFmtId="0" fontId="24" fillId="0" borderId="23" xfId="0" applyFont="1" applyBorder="1" applyAlignment="1">
      <alignment horizontal="right" vertical="top"/>
    </xf>
    <xf numFmtId="0" fontId="24" fillId="0" borderId="0" xfId="0" applyFont="1" applyAlignment="1">
      <alignment horizontal="right" vertical="top"/>
    </xf>
    <xf numFmtId="0" fontId="23" fillId="0" borderId="0" xfId="0" applyFont="1" applyAlignment="1">
      <alignment horizontal="left"/>
    </xf>
    <xf numFmtId="0" fontId="61" fillId="0" borderId="7" xfId="0" applyFont="1" applyBorder="1" applyAlignment="1">
      <alignment horizontal="right" vertical="top"/>
    </xf>
    <xf numFmtId="0" fontId="23" fillId="0" borderId="0" xfId="0" applyFont="1" applyAlignment="1">
      <alignment horizontal="left" vertical="top" wrapText="1"/>
    </xf>
    <xf numFmtId="0" fontId="61" fillId="4" borderId="0" xfId="0" applyFont="1" applyFill="1" applyAlignment="1">
      <alignment horizontal="left" vertical="top"/>
    </xf>
    <xf numFmtId="0" fontId="44" fillId="0" borderId="26" xfId="0" applyFont="1" applyBorder="1" applyAlignment="1">
      <alignment horizontal="left" vertical="top" wrapText="1"/>
    </xf>
    <xf numFmtId="0" fontId="44" fillId="0" borderId="0" xfId="0" applyFont="1" applyAlignment="1">
      <alignment horizontal="left" vertical="top" wrapText="1"/>
    </xf>
    <xf numFmtId="0" fontId="23" fillId="0" borderId="24" xfId="0" applyFont="1" applyBorder="1" applyAlignment="1">
      <alignment horizontal="left"/>
    </xf>
    <xf numFmtId="0" fontId="23" fillId="0" borderId="27" xfId="0" applyFont="1" applyBorder="1" applyAlignment="1">
      <alignment horizontal="left" vertical="top" wrapText="1"/>
    </xf>
    <xf numFmtId="0" fontId="23" fillId="0" borderId="26" xfId="0" applyFont="1" applyBorder="1" applyAlignment="1">
      <alignment horizontal="left" vertical="top" wrapText="1"/>
    </xf>
    <xf numFmtId="0" fontId="33" fillId="0" borderId="27" xfId="4" applyFill="1" applyBorder="1" applyAlignment="1" applyProtection="1">
      <alignment horizontal="center" vertical="top" wrapText="1"/>
      <protection locked="0"/>
    </xf>
    <xf numFmtId="0" fontId="23" fillId="0" borderId="27" xfId="0" applyFont="1" applyBorder="1" applyAlignment="1" applyProtection="1">
      <alignment horizontal="center" vertical="top" wrapText="1"/>
      <protection locked="0"/>
    </xf>
    <xf numFmtId="0" fontId="52" fillId="0" borderId="26" xfId="0" applyFont="1" applyBorder="1" applyAlignment="1">
      <alignment horizontal="left" vertical="top" wrapText="1"/>
    </xf>
    <xf numFmtId="0" fontId="74" fillId="0" borderId="0" xfId="0" applyFont="1" applyAlignment="1">
      <alignment horizontal="center" vertical="top"/>
    </xf>
    <xf numFmtId="0" fontId="23" fillId="0" borderId="0" xfId="0" applyFont="1" applyAlignment="1">
      <alignment horizontal="center" vertical="top" wrapText="1"/>
    </xf>
    <xf numFmtId="0" fontId="23" fillId="0" borderId="73" xfId="0" applyFont="1" applyBorder="1" applyAlignment="1">
      <alignment vertical="top"/>
    </xf>
    <xf numFmtId="0" fontId="23" fillId="0" borderId="74" xfId="0" applyFont="1" applyBorder="1" applyAlignment="1">
      <alignment vertical="top"/>
    </xf>
    <xf numFmtId="0" fontId="23" fillId="0" borderId="75" xfId="0" applyFont="1" applyBorder="1" applyAlignment="1">
      <alignment vertical="top"/>
    </xf>
    <xf numFmtId="0" fontId="23" fillId="0" borderId="78" xfId="0" applyFont="1" applyBorder="1" applyAlignment="1">
      <alignment vertical="top"/>
    </xf>
    <xf numFmtId="0" fontId="28" fillId="0" borderId="80" xfId="0" applyFont="1" applyBorder="1" applyAlignment="1" applyProtection="1">
      <alignment horizontal="left" vertical="top" wrapText="1"/>
      <protection locked="0"/>
    </xf>
    <xf numFmtId="0" fontId="28" fillId="0" borderId="81" xfId="0" applyFont="1" applyBorder="1" applyAlignment="1" applyProtection="1">
      <alignment horizontal="left" vertical="top" wrapText="1"/>
      <protection locked="0"/>
    </xf>
    <xf numFmtId="0" fontId="28" fillId="0" borderId="82" xfId="0" applyFont="1" applyBorder="1" applyAlignment="1" applyProtection="1">
      <alignment horizontal="left" vertical="top" wrapText="1"/>
      <protection locked="0"/>
    </xf>
    <xf numFmtId="0" fontId="28" fillId="0" borderId="85"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84" xfId="0" applyFont="1" applyBorder="1" applyAlignment="1" applyProtection="1">
      <alignment horizontal="left" vertical="top" wrapText="1"/>
      <protection locked="0"/>
    </xf>
    <xf numFmtId="0" fontId="28" fillId="0" borderId="86" xfId="0" applyFont="1" applyBorder="1" applyAlignment="1" applyProtection="1">
      <alignment horizontal="left" vertical="top" wrapText="1"/>
      <protection locked="0"/>
    </xf>
    <xf numFmtId="0" fontId="28" fillId="0" borderId="83" xfId="0" applyFont="1" applyBorder="1" applyAlignment="1" applyProtection="1">
      <alignment horizontal="left" vertical="top" wrapText="1"/>
      <protection locked="0"/>
    </xf>
    <xf numFmtId="0" fontId="28" fillId="0" borderId="96" xfId="0" applyFont="1" applyBorder="1" applyAlignment="1" applyProtection="1">
      <alignment horizontal="left" vertical="top" wrapText="1"/>
      <protection locked="0"/>
    </xf>
    <xf numFmtId="166" fontId="24" fillId="0" borderId="5" xfId="8" applyNumberFormat="1" applyFont="1" applyBorder="1" applyAlignment="1">
      <alignment horizontal="left" vertical="top"/>
    </xf>
    <xf numFmtId="49" fontId="31" fillId="0" borderId="112" xfId="0" applyNumberFormat="1" applyFont="1" applyBorder="1" applyAlignment="1" applyProtection="1">
      <alignment horizontal="center" vertical="top"/>
      <protection locked="0"/>
    </xf>
    <xf numFmtId="0" fontId="31" fillId="0" borderId="113" xfId="0" applyFont="1" applyBorder="1" applyAlignment="1" applyProtection="1">
      <alignment horizontal="center" vertical="top"/>
      <protection locked="0"/>
    </xf>
    <xf numFmtId="0" fontId="31" fillId="0" borderId="176" xfId="0" applyFont="1" applyBorder="1" applyAlignment="1" applyProtection="1">
      <alignment horizontal="center" vertical="top"/>
      <protection locked="0"/>
    </xf>
    <xf numFmtId="49" fontId="55" fillId="0" borderId="0" xfId="0" applyNumberFormat="1" applyFont="1" applyAlignment="1">
      <alignment horizontal="right" vertical="center"/>
    </xf>
    <xf numFmtId="0" fontId="52" fillId="0" borderId="0" xfId="0" applyFont="1" applyAlignment="1">
      <alignment horizontal="left" vertical="center" wrapText="1"/>
    </xf>
    <xf numFmtId="49" fontId="55" fillId="0" borderId="24" xfId="0" applyNumberFormat="1" applyFont="1" applyBorder="1" applyAlignment="1">
      <alignment horizontal="right" vertical="center"/>
    </xf>
    <xf numFmtId="0" fontId="52" fillId="0" borderId="0" xfId="0" applyFont="1" applyAlignment="1">
      <alignment horizontal="left"/>
    </xf>
    <xf numFmtId="49" fontId="55" fillId="0" borderId="25" xfId="0" applyNumberFormat="1" applyFont="1" applyBorder="1" applyAlignment="1">
      <alignment horizontal="right" vertical="center"/>
    </xf>
    <xf numFmtId="49" fontId="55" fillId="0" borderId="201" xfId="0" applyNumberFormat="1" applyFont="1" applyBorder="1" applyAlignment="1">
      <alignment horizontal="right" vertical="center"/>
    </xf>
    <xf numFmtId="0" fontId="86" fillId="3" borderId="0" xfId="0" applyFont="1" applyFill="1" applyAlignment="1">
      <alignment horizontal="left" vertical="top"/>
    </xf>
    <xf numFmtId="0" fontId="23" fillId="3" borderId="0" xfId="0" applyFont="1" applyFill="1" applyAlignment="1">
      <alignment horizontal="left" vertical="top"/>
    </xf>
    <xf numFmtId="0" fontId="25" fillId="2" borderId="0" xfId="0" applyFont="1" applyFill="1" applyAlignment="1">
      <alignment horizontal="left" vertical="top"/>
    </xf>
    <xf numFmtId="49" fontId="55" fillId="0" borderId="202" xfId="0" applyNumberFormat="1" applyFont="1" applyBorder="1" applyAlignment="1">
      <alignment horizontal="right" vertical="center"/>
    </xf>
    <xf numFmtId="0" fontId="25" fillId="3" borderId="0" xfId="0" applyFont="1" applyFill="1" applyAlignment="1">
      <alignment horizontal="center" vertical="top"/>
    </xf>
    <xf numFmtId="0" fontId="44" fillId="4" borderId="0" xfId="5" applyFont="1" applyFill="1" applyAlignment="1">
      <alignment horizontal="left" vertical="top"/>
    </xf>
    <xf numFmtId="0" fontId="46" fillId="0" borderId="0" xfId="5" applyFont="1" applyAlignment="1" applyProtection="1">
      <alignment vertical="top" wrapText="1"/>
      <protection locked="0"/>
    </xf>
    <xf numFmtId="0" fontId="23" fillId="0" borderId="0" xfId="5" applyFont="1" applyAlignment="1">
      <alignment vertical="top" wrapText="1"/>
    </xf>
    <xf numFmtId="0" fontId="23" fillId="0" borderId="0" xfId="5" applyFont="1" applyAlignment="1">
      <alignment vertical="top"/>
    </xf>
    <xf numFmtId="0" fontId="23" fillId="0" borderId="3" xfId="5" applyFont="1" applyBorder="1" applyAlignment="1">
      <alignment vertical="top"/>
    </xf>
    <xf numFmtId="0" fontId="46" fillId="0" borderId="0" xfId="5" applyFont="1" applyAlignment="1" applyProtection="1">
      <alignment vertical="top"/>
      <protection locked="0"/>
    </xf>
    <xf numFmtId="0" fontId="25" fillId="3" borderId="0" xfId="5" applyFont="1" applyFill="1" applyAlignment="1">
      <alignment vertical="top"/>
    </xf>
    <xf numFmtId="0" fontId="23" fillId="0" borderId="3" xfId="5" applyFont="1" applyBorder="1" applyAlignment="1">
      <alignment vertical="top" wrapText="1"/>
    </xf>
    <xf numFmtId="0" fontId="23" fillId="0" borderId="0" xfId="5" applyFont="1" applyAlignment="1">
      <alignment horizontal="left" vertical="top" wrapText="1"/>
    </xf>
    <xf numFmtId="0" fontId="23" fillId="0" borderId="0" xfId="5" applyFont="1" applyAlignment="1" applyProtection="1">
      <alignment vertical="top" wrapText="1"/>
      <protection locked="0"/>
    </xf>
    <xf numFmtId="0" fontId="23" fillId="0" borderId="3" xfId="5" applyFont="1" applyBorder="1" applyAlignment="1" applyProtection="1">
      <alignment vertical="top" wrapText="1"/>
      <protection locked="0"/>
    </xf>
    <xf numFmtId="164" fontId="29" fillId="0" borderId="0" xfId="5" applyNumberFormat="1" applyFont="1" applyAlignment="1">
      <alignment horizontal="center" vertical="top"/>
    </xf>
    <xf numFmtId="0" fontId="29" fillId="0" borderId="0" xfId="5" applyFont="1" applyAlignment="1">
      <alignment horizontal="center" vertical="top"/>
    </xf>
    <xf numFmtId="0" fontId="25" fillId="2" borderId="0" xfId="5" applyFont="1" applyFill="1" applyAlignment="1">
      <alignment vertical="top"/>
    </xf>
    <xf numFmtId="0" fontId="26" fillId="2" borderId="0" xfId="5" applyFont="1" applyFill="1" applyAlignment="1">
      <alignment horizontal="left" vertical="top" wrapText="1"/>
    </xf>
    <xf numFmtId="0" fontId="46" fillId="0" borderId="0" xfId="5" applyFont="1" applyAlignment="1" applyProtection="1">
      <alignment horizontal="left" vertical="top"/>
      <protection locked="0"/>
    </xf>
    <xf numFmtId="0" fontId="29" fillId="0" borderId="0" xfId="5" applyFont="1" applyAlignment="1">
      <alignment horizontal="right" vertical="top"/>
    </xf>
    <xf numFmtId="164" fontId="52" fillId="0" borderId="221" xfId="9" applyNumberFormat="1" applyFont="1" applyFill="1" applyBorder="1" applyAlignment="1">
      <alignment horizontal="center" vertical="top"/>
    </xf>
    <xf numFmtId="164" fontId="52" fillId="0" borderId="221" xfId="9" applyNumberFormat="1" applyFont="1" applyFill="1" applyBorder="1" applyAlignment="1">
      <alignment horizontal="left" vertical="top"/>
    </xf>
    <xf numFmtId="164" fontId="52" fillId="0" borderId="224" xfId="9" applyNumberFormat="1" applyFont="1" applyFill="1" applyBorder="1" applyAlignment="1">
      <alignment horizontal="center" vertical="top"/>
    </xf>
    <xf numFmtId="164" fontId="36" fillId="4" borderId="0" xfId="9" applyNumberFormat="1" applyFont="1" applyFill="1" applyBorder="1" applyAlignment="1">
      <alignment horizontal="left" vertical="top"/>
    </xf>
    <xf numFmtId="164" fontId="36" fillId="4" borderId="0" xfId="9" applyNumberFormat="1" applyFont="1" applyFill="1" applyBorder="1" applyAlignment="1">
      <alignment horizontal="center" vertical="top"/>
    </xf>
    <xf numFmtId="164" fontId="36" fillId="4" borderId="2" xfId="9" applyNumberFormat="1" applyFont="1" applyFill="1" applyBorder="1" applyAlignment="1">
      <alignment horizontal="center" vertical="top"/>
    </xf>
    <xf numFmtId="0" fontId="50" fillId="3" borderId="0" xfId="5" applyFont="1" applyFill="1" applyAlignment="1">
      <alignment horizontal="left" vertical="top"/>
    </xf>
    <xf numFmtId="164" fontId="52" fillId="0" borderId="207" xfId="9" applyNumberFormat="1" applyFont="1" applyFill="1" applyBorder="1" applyAlignment="1">
      <alignment horizontal="left" vertical="top"/>
    </xf>
    <xf numFmtId="164" fontId="52" fillId="0" borderId="207" xfId="9" applyNumberFormat="1" applyFont="1" applyFill="1" applyBorder="1" applyAlignment="1">
      <alignment horizontal="center" vertical="top"/>
    </xf>
    <xf numFmtId="164" fontId="52" fillId="0" borderId="234" xfId="9" applyNumberFormat="1" applyFont="1" applyFill="1" applyBorder="1" applyAlignment="1">
      <alignment horizontal="center" vertical="top"/>
    </xf>
    <xf numFmtId="164" fontId="52" fillId="0" borderId="229" xfId="9" applyNumberFormat="1" applyFont="1" applyFill="1" applyBorder="1" applyAlignment="1">
      <alignment horizontal="center" vertical="top"/>
    </xf>
    <xf numFmtId="0" fontId="52" fillId="0" borderId="5" xfId="5" applyFont="1" applyBorder="1" applyAlignment="1">
      <alignment horizontal="right" vertical="top"/>
    </xf>
    <xf numFmtId="164" fontId="47" fillId="4" borderId="0" xfId="9" applyNumberFormat="1" applyFont="1" applyFill="1" applyBorder="1" applyAlignment="1">
      <alignment horizontal="left" vertical="top"/>
    </xf>
    <xf numFmtId="164" fontId="52" fillId="0" borderId="233" xfId="9" applyNumberFormat="1" applyFont="1" applyFill="1" applyBorder="1" applyAlignment="1">
      <alignment horizontal="center" vertical="top"/>
    </xf>
    <xf numFmtId="164" fontId="52" fillId="0" borderId="215" xfId="9" applyNumberFormat="1" applyFont="1" applyFill="1" applyBorder="1" applyAlignment="1">
      <alignment horizontal="left" vertical="top"/>
    </xf>
    <xf numFmtId="164" fontId="52" fillId="0" borderId="235" xfId="9" applyNumberFormat="1" applyFont="1" applyFill="1" applyBorder="1" applyAlignment="1">
      <alignment horizontal="center" vertical="top"/>
    </xf>
    <xf numFmtId="164" fontId="52" fillId="0" borderId="215" xfId="9" applyNumberFormat="1" applyFont="1" applyFill="1" applyBorder="1" applyAlignment="1">
      <alignment horizontal="center" vertical="top"/>
    </xf>
    <xf numFmtId="164" fontId="52" fillId="0" borderId="218" xfId="9" applyNumberFormat="1" applyFont="1" applyFill="1" applyBorder="1" applyAlignment="1">
      <alignment horizontal="center" vertical="top"/>
    </xf>
    <xf numFmtId="0" fontId="52" fillId="0" borderId="8" xfId="5" applyFont="1" applyBorder="1" applyAlignment="1">
      <alignment horizontal="right" vertical="top"/>
    </xf>
    <xf numFmtId="164" fontId="52" fillId="0" borderId="231" xfId="9" applyNumberFormat="1" applyFont="1" applyFill="1" applyBorder="1" applyAlignment="1">
      <alignment horizontal="center" vertical="top"/>
    </xf>
    <xf numFmtId="164" fontId="52" fillId="0" borderId="232" xfId="9" applyNumberFormat="1" applyFont="1" applyFill="1" applyBorder="1" applyAlignment="1">
      <alignment horizontal="center" vertical="top"/>
    </xf>
    <xf numFmtId="164" fontId="47" fillId="4" borderId="0" xfId="9" applyNumberFormat="1" applyFont="1" applyFill="1" applyBorder="1" applyAlignment="1">
      <alignment horizontal="center" vertical="top"/>
    </xf>
    <xf numFmtId="164" fontId="52" fillId="0" borderId="225" xfId="9" applyNumberFormat="1" applyFont="1" applyFill="1" applyBorder="1" applyAlignment="1">
      <alignment horizontal="left" vertical="top"/>
    </xf>
    <xf numFmtId="164" fontId="52" fillId="0" borderId="225" xfId="9" applyNumberFormat="1" applyFont="1" applyFill="1" applyBorder="1" applyAlignment="1">
      <alignment horizontal="center" vertical="top"/>
    </xf>
    <xf numFmtId="164" fontId="52" fillId="0" borderId="226" xfId="9" applyNumberFormat="1" applyFont="1" applyFill="1" applyBorder="1" applyAlignment="1">
      <alignment horizontal="center" vertical="top"/>
    </xf>
    <xf numFmtId="0" fontId="52" fillId="0" borderId="7" xfId="5" applyFont="1" applyBorder="1" applyAlignment="1">
      <alignment horizontal="right" vertical="top"/>
    </xf>
    <xf numFmtId="164" fontId="52" fillId="0" borderId="222" xfId="9" applyNumberFormat="1" applyFont="1" applyFill="1" applyBorder="1" applyAlignment="1">
      <alignment horizontal="center" vertical="top"/>
    </xf>
    <xf numFmtId="164" fontId="52" fillId="0" borderId="223" xfId="9" applyNumberFormat="1" applyFont="1" applyFill="1" applyBorder="1" applyAlignment="1">
      <alignment horizontal="center" vertical="top"/>
    </xf>
    <xf numFmtId="0" fontId="50" fillId="0" borderId="205" xfId="5" applyFont="1" applyBorder="1" applyAlignment="1">
      <alignment horizontal="left" vertical="top"/>
    </xf>
    <xf numFmtId="0" fontId="50" fillId="0" borderId="203" xfId="5" applyFont="1" applyBorder="1" applyAlignment="1">
      <alignment horizontal="left" vertical="top"/>
    </xf>
    <xf numFmtId="0" fontId="50" fillId="0" borderId="204" xfId="5" applyFont="1" applyBorder="1" applyAlignment="1">
      <alignment horizontal="center" vertical="top"/>
    </xf>
    <xf numFmtId="0" fontId="50" fillId="0" borderId="206" xfId="5" applyFont="1" applyBorder="1" applyAlignment="1">
      <alignment horizontal="center" vertical="top"/>
    </xf>
    <xf numFmtId="164" fontId="52" fillId="0" borderId="212" xfId="9" applyNumberFormat="1" applyFont="1" applyFill="1" applyBorder="1" applyAlignment="1">
      <alignment horizontal="left" vertical="top"/>
    </xf>
    <xf numFmtId="164" fontId="52" fillId="0" borderId="213" xfId="9" applyNumberFormat="1" applyFont="1" applyFill="1" applyBorder="1" applyAlignment="1">
      <alignment horizontal="center" vertical="top"/>
    </xf>
    <xf numFmtId="164" fontId="52" fillId="0" borderId="214" xfId="9" applyNumberFormat="1" applyFont="1" applyFill="1" applyBorder="1" applyAlignment="1">
      <alignment horizontal="center" vertical="top"/>
    </xf>
    <xf numFmtId="0" fontId="52" fillId="0" borderId="3" xfId="5" applyFont="1" applyBorder="1" applyAlignment="1">
      <alignment horizontal="right" vertical="top"/>
    </xf>
    <xf numFmtId="164" fontId="52" fillId="0" borderId="216" xfId="9" applyNumberFormat="1" applyFont="1" applyFill="1" applyBorder="1" applyAlignment="1">
      <alignment horizontal="center" vertical="top"/>
    </xf>
    <xf numFmtId="164" fontId="52" fillId="0" borderId="217" xfId="9" applyNumberFormat="1" applyFont="1" applyFill="1" applyBorder="1" applyAlignment="1">
      <alignment horizontal="center" vertical="top"/>
    </xf>
    <xf numFmtId="164" fontId="52" fillId="0" borderId="219" xfId="9" applyNumberFormat="1" applyFont="1" applyFill="1" applyBorder="1" applyAlignment="1">
      <alignment horizontal="left" vertical="top"/>
    </xf>
    <xf numFmtId="164" fontId="52" fillId="0" borderId="219" xfId="9" applyNumberFormat="1" applyFont="1" applyFill="1" applyBorder="1" applyAlignment="1">
      <alignment horizontal="center" vertical="top"/>
    </xf>
    <xf numFmtId="164" fontId="52" fillId="0" borderId="220" xfId="9" applyNumberFormat="1" applyFont="1" applyFill="1" applyBorder="1" applyAlignment="1">
      <alignment horizontal="center" vertical="top"/>
    </xf>
    <xf numFmtId="164" fontId="52" fillId="0" borderId="212" xfId="9" applyNumberFormat="1" applyFont="1" applyFill="1" applyBorder="1" applyAlignment="1">
      <alignment horizontal="center" vertical="top"/>
    </xf>
    <xf numFmtId="0" fontId="50" fillId="0" borderId="204" xfId="5" applyFont="1" applyBorder="1" applyAlignment="1">
      <alignment vertical="top"/>
    </xf>
    <xf numFmtId="0" fontId="50" fillId="0" borderId="204" xfId="5" applyFont="1" applyBorder="1" applyAlignment="1">
      <alignment horizontal="left" vertical="top"/>
    </xf>
    <xf numFmtId="0" fontId="29" fillId="0" borderId="0" xfId="5" applyFont="1" applyAlignment="1">
      <alignment horizontal="left" vertical="top"/>
    </xf>
    <xf numFmtId="164" fontId="29" fillId="0" borderId="0" xfId="5" applyNumberFormat="1" applyFont="1" applyAlignment="1">
      <alignment vertical="top" wrapText="1"/>
    </xf>
    <xf numFmtId="0" fontId="29" fillId="0" borderId="0" xfId="5" applyFont="1" applyAlignment="1">
      <alignment vertical="top" wrapText="1"/>
    </xf>
    <xf numFmtId="164" fontId="29" fillId="0" borderId="1" xfId="5" applyNumberFormat="1" applyFont="1" applyBorder="1" applyAlignment="1">
      <alignment vertical="top" wrapText="1"/>
    </xf>
    <xf numFmtId="0" fontId="29" fillId="0" borderId="2" xfId="5" applyFont="1" applyBorder="1" applyAlignment="1">
      <alignment vertical="top" wrapText="1"/>
    </xf>
    <xf numFmtId="164" fontId="52" fillId="0" borderId="208" xfId="9" applyNumberFormat="1" applyFont="1" applyFill="1" applyBorder="1" applyAlignment="1">
      <alignment horizontal="center" vertical="top"/>
    </xf>
    <xf numFmtId="164" fontId="52" fillId="0" borderId="209" xfId="9" applyNumberFormat="1" applyFont="1" applyFill="1" applyBorder="1" applyAlignment="1">
      <alignment horizontal="center" vertical="top"/>
    </xf>
    <xf numFmtId="164" fontId="52" fillId="0" borderId="210" xfId="9" applyNumberFormat="1" applyFont="1" applyFill="1" applyBorder="1" applyAlignment="1">
      <alignment horizontal="center" vertical="top"/>
    </xf>
    <xf numFmtId="164" fontId="52" fillId="0" borderId="211" xfId="9" applyNumberFormat="1" applyFont="1" applyFill="1" applyBorder="1" applyAlignment="1">
      <alignment horizontal="center" vertical="top"/>
    </xf>
    <xf numFmtId="164" fontId="1" fillId="0" borderId="0" xfId="5" applyNumberFormat="1" applyFont="1" applyAlignment="1">
      <alignment horizontal="center" vertical="top"/>
    </xf>
    <xf numFmtId="0" fontId="1" fillId="0" borderId="0" xfId="5" applyFont="1" applyAlignment="1">
      <alignment horizontal="center" vertical="top"/>
    </xf>
    <xf numFmtId="0" fontId="50" fillId="0" borderId="0" xfId="5" applyFont="1" applyAlignment="1">
      <alignment vertical="top"/>
    </xf>
    <xf numFmtId="0" fontId="50" fillId="0" borderId="2" xfId="5" applyFont="1" applyBorder="1" applyAlignment="1">
      <alignment vertical="top"/>
    </xf>
    <xf numFmtId="0" fontId="50" fillId="4" borderId="1" xfId="5" applyFont="1" applyFill="1" applyBorder="1" applyAlignment="1">
      <alignment horizontal="left" vertical="top"/>
    </xf>
    <xf numFmtId="0" fontId="50" fillId="4" borderId="0" xfId="5" applyFont="1" applyFill="1" applyAlignment="1">
      <alignment horizontal="left" vertical="top"/>
    </xf>
    <xf numFmtId="0" fontId="50" fillId="4" borderId="2" xfId="5" applyFont="1" applyFill="1" applyBorder="1" applyAlignment="1">
      <alignment horizontal="left" vertical="top"/>
    </xf>
    <xf numFmtId="0" fontId="50" fillId="0" borderId="203" xfId="5" applyFont="1" applyBorder="1" applyAlignment="1">
      <alignment vertical="top"/>
    </xf>
    <xf numFmtId="164" fontId="23" fillId="0" borderId="1" xfId="9" applyNumberFormat="1" applyFont="1" applyFill="1" applyBorder="1" applyAlignment="1">
      <alignment horizontal="center" vertical="top"/>
    </xf>
    <xf numFmtId="164" fontId="23" fillId="0" borderId="2" xfId="9" applyNumberFormat="1" applyFont="1" applyFill="1" applyBorder="1" applyAlignment="1">
      <alignment horizontal="center" vertical="top"/>
    </xf>
    <xf numFmtId="164" fontId="44" fillId="4" borderId="0" xfId="9" applyNumberFormat="1" applyFont="1" applyFill="1" applyBorder="1" applyAlignment="1">
      <alignment horizontal="center" vertical="top"/>
    </xf>
    <xf numFmtId="164" fontId="44" fillId="4" borderId="2" xfId="9" applyNumberFormat="1" applyFont="1" applyFill="1" applyBorder="1" applyAlignment="1">
      <alignment horizontal="center" vertical="top"/>
    </xf>
    <xf numFmtId="43" fontId="44" fillId="4" borderId="1" xfId="9" applyNumberFormat="1" applyFont="1" applyFill="1" applyBorder="1" applyAlignment="1">
      <alignment horizontal="center" vertical="top"/>
    </xf>
    <xf numFmtId="43" fontId="44" fillId="4" borderId="2" xfId="9" applyNumberFormat="1" applyFont="1" applyFill="1" applyBorder="1" applyAlignment="1">
      <alignment horizontal="center" vertical="top"/>
    </xf>
    <xf numFmtId="164" fontId="23" fillId="0" borderId="0" xfId="9" applyNumberFormat="1" applyFont="1" applyFill="1" applyBorder="1" applyAlignment="1">
      <alignment horizontal="center" vertical="top"/>
    </xf>
    <xf numFmtId="164" fontId="44" fillId="4" borderId="1" xfId="9" applyNumberFormat="1" applyFont="1" applyFill="1" applyBorder="1" applyAlignment="1">
      <alignment horizontal="center" vertical="top"/>
    </xf>
    <xf numFmtId="0" fontId="44" fillId="0" borderId="1" xfId="5" applyFont="1" applyBorder="1" applyAlignment="1">
      <alignment horizontal="center" vertical="top"/>
    </xf>
    <xf numFmtId="0" fontId="44" fillId="0" borderId="0" xfId="5" applyFont="1" applyAlignment="1">
      <alignment horizontal="center" vertical="top"/>
    </xf>
    <xf numFmtId="0" fontId="44" fillId="0" borderId="2" xfId="5" applyFont="1" applyBorder="1" applyAlignment="1">
      <alignment horizontal="center" vertical="top"/>
    </xf>
    <xf numFmtId="0" fontId="48" fillId="0" borderId="0" xfId="6" applyFont="1" applyAlignment="1">
      <alignment horizontal="left" vertical="top" wrapText="1"/>
    </xf>
    <xf numFmtId="44" fontId="44" fillId="4" borderId="1" xfId="9" applyFont="1" applyFill="1" applyBorder="1" applyAlignment="1">
      <alignment horizontal="center" vertical="top"/>
    </xf>
    <xf numFmtId="44" fontId="44" fillId="4" borderId="2" xfId="9" applyFont="1" applyFill="1" applyBorder="1" applyAlignment="1">
      <alignment horizontal="center" vertical="top"/>
    </xf>
    <xf numFmtId="0" fontId="25" fillId="0" borderId="0" xfId="5" applyFont="1" applyAlignment="1">
      <alignment horizontal="center" vertical="top"/>
    </xf>
    <xf numFmtId="0" fontId="53" fillId="4" borderId="0" xfId="5" applyFont="1" applyFill="1" applyAlignment="1">
      <alignment horizontal="right" vertical="top"/>
    </xf>
    <xf numFmtId="164" fontId="36" fillId="4" borderId="229" xfId="9" applyNumberFormat="1" applyFont="1" applyFill="1" applyBorder="1" applyAlignment="1">
      <alignment horizontal="center" vertical="top"/>
    </xf>
    <xf numFmtId="164" fontId="36" fillId="4" borderId="230" xfId="9" applyNumberFormat="1" applyFont="1" applyFill="1" applyBorder="1" applyAlignment="1">
      <alignment horizontal="center" vertical="top"/>
    </xf>
    <xf numFmtId="0" fontId="44" fillId="4" borderId="1" xfId="5" applyFont="1" applyFill="1" applyBorder="1" applyAlignment="1">
      <alignment horizontal="center" vertical="top" wrapText="1"/>
    </xf>
    <xf numFmtId="0" fontId="44" fillId="4" borderId="2" xfId="5" applyFont="1" applyFill="1" applyBorder="1" applyAlignment="1">
      <alignment horizontal="center" vertical="top" wrapText="1"/>
    </xf>
    <xf numFmtId="0" fontId="29" fillId="0" borderId="1" xfId="5" applyFont="1" applyBorder="1" applyAlignment="1">
      <alignment horizontal="center" vertical="top" wrapText="1"/>
    </xf>
    <xf numFmtId="0" fontId="29" fillId="0" borderId="0" xfId="5" applyFont="1" applyAlignment="1">
      <alignment horizontal="center" vertical="top" wrapText="1"/>
    </xf>
    <xf numFmtId="0" fontId="23" fillId="0" borderId="0" xfId="6" applyFont="1" applyAlignment="1">
      <alignment horizontal="left" vertical="top"/>
    </xf>
    <xf numFmtId="164" fontId="23" fillId="4" borderId="1" xfId="9" applyNumberFormat="1" applyFont="1" applyFill="1" applyBorder="1" applyAlignment="1">
      <alignment horizontal="center" vertical="top"/>
    </xf>
    <xf numFmtId="164" fontId="23" fillId="4" borderId="2" xfId="9" applyNumberFormat="1" applyFont="1" applyFill="1" applyBorder="1" applyAlignment="1">
      <alignment horizontal="center" vertical="top"/>
    </xf>
    <xf numFmtId="164" fontId="53" fillId="0" borderId="0" xfId="5" applyNumberFormat="1" applyFont="1" applyAlignment="1">
      <alignment horizontal="left" vertical="center"/>
    </xf>
    <xf numFmtId="0" fontId="25" fillId="3" borderId="0" xfId="5" applyFont="1" applyFill="1" applyAlignment="1">
      <alignment horizontal="center" vertical="top"/>
    </xf>
    <xf numFmtId="0" fontId="25" fillId="2" borderId="0" xfId="5" applyFont="1" applyFill="1" applyAlignment="1">
      <alignment horizontal="left" vertical="top"/>
    </xf>
    <xf numFmtId="0" fontId="29" fillId="0" borderId="0" xfId="5" applyFont="1" applyAlignment="1">
      <alignment horizontal="center" vertical="center" wrapText="1"/>
    </xf>
    <xf numFmtId="0" fontId="50" fillId="0" borderId="44" xfId="0" applyFont="1" applyBorder="1" applyAlignment="1">
      <alignment horizontal="left" vertical="top"/>
    </xf>
    <xf numFmtId="0" fontId="52" fillId="6" borderId="31" xfId="0" applyFont="1" applyFill="1" applyBorder="1" applyAlignment="1">
      <alignment horizontal="left" vertical="top"/>
    </xf>
    <xf numFmtId="0" fontId="52" fillId="0" borderId="31" xfId="0" applyFont="1" applyBorder="1" applyAlignment="1">
      <alignment horizontal="left" vertical="top"/>
    </xf>
    <xf numFmtId="0" fontId="30" fillId="0" borderId="31" xfId="0" applyFont="1" applyBorder="1" applyAlignment="1">
      <alignment horizontal="left" vertical="top"/>
    </xf>
    <xf numFmtId="0" fontId="30" fillId="0" borderId="32" xfId="0" applyFont="1" applyBorder="1" applyAlignment="1">
      <alignment horizontal="left" vertical="top"/>
    </xf>
    <xf numFmtId="0" fontId="31" fillId="0" borderId="195" xfId="0" applyFont="1" applyBorder="1" applyAlignment="1">
      <alignment horizontal="left" vertical="top"/>
    </xf>
    <xf numFmtId="0" fontId="65" fillId="0" borderId="195" xfId="0" applyFont="1" applyBorder="1" applyAlignment="1">
      <alignment horizontal="left" vertical="top"/>
    </xf>
    <xf numFmtId="0" fontId="65" fillId="0" borderId="181" xfId="0" applyFont="1" applyBorder="1" applyAlignment="1">
      <alignment horizontal="left" vertical="top"/>
    </xf>
    <xf numFmtId="0" fontId="65" fillId="0" borderId="55" xfId="0" applyFont="1" applyBorder="1" applyAlignment="1">
      <alignment horizontal="left" vertical="top"/>
    </xf>
    <xf numFmtId="0" fontId="44" fillId="0" borderId="41" xfId="0" applyFont="1" applyBorder="1" applyAlignment="1">
      <alignment horizontal="left" vertical="top"/>
    </xf>
    <xf numFmtId="0" fontId="44" fillId="0" borderId="50" xfId="0" applyFont="1" applyBorder="1" applyAlignment="1">
      <alignment horizontal="left" vertical="top"/>
    </xf>
    <xf numFmtId="0" fontId="44" fillId="0" borderId="39" xfId="0" applyFont="1" applyBorder="1" applyAlignment="1">
      <alignment horizontal="left" vertical="top"/>
    </xf>
    <xf numFmtId="0" fontId="23" fillId="6" borderId="31" xfId="0" applyFont="1" applyFill="1" applyBorder="1" applyAlignment="1">
      <alignment vertical="top"/>
    </xf>
    <xf numFmtId="0" fontId="23" fillId="0" borderId="31" xfId="0" applyFont="1" applyBorder="1" applyAlignment="1">
      <alignment vertical="top"/>
    </xf>
    <xf numFmtId="0" fontId="28" fillId="0" borderId="31" xfId="0" applyFont="1" applyBorder="1" applyAlignment="1">
      <alignment vertical="top"/>
    </xf>
    <xf numFmtId="0" fontId="28" fillId="0" borderId="32" xfId="0" applyFont="1" applyBorder="1" applyAlignment="1">
      <alignment vertical="top"/>
    </xf>
    <xf numFmtId="0" fontId="29" fillId="0" borderId="36" xfId="0" applyFont="1" applyBorder="1" applyAlignment="1">
      <alignment horizontal="left" vertical="top"/>
    </xf>
    <xf numFmtId="0" fontId="24" fillId="0" borderId="36" xfId="0" applyFont="1" applyBorder="1" applyAlignment="1">
      <alignment horizontal="left" vertical="top"/>
    </xf>
    <xf numFmtId="0" fontId="24" fillId="0" borderId="37" xfId="0" applyFont="1" applyBorder="1" applyAlignment="1">
      <alignment horizontal="left" vertical="top"/>
    </xf>
    <xf numFmtId="0" fontId="44" fillId="0" borderId="31" xfId="0" applyFont="1" applyBorder="1" applyAlignment="1">
      <alignment vertical="top"/>
    </xf>
    <xf numFmtId="0" fontId="23" fillId="0" borderId="31" xfId="0" applyFont="1" applyBorder="1" applyAlignment="1">
      <alignment horizontal="left" vertical="top"/>
    </xf>
    <xf numFmtId="0" fontId="23" fillId="7" borderId="31" xfId="0" applyFont="1" applyFill="1" applyBorder="1" applyAlignment="1">
      <alignment horizontal="left" vertical="top"/>
    </xf>
    <xf numFmtId="0" fontId="28" fillId="7" borderId="31" xfId="0" applyFont="1" applyFill="1" applyBorder="1" applyAlignment="1">
      <alignment horizontal="left" vertical="top"/>
    </xf>
    <xf numFmtId="0" fontId="28" fillId="7" borderId="32" xfId="0" applyFont="1" applyFill="1" applyBorder="1" applyAlignment="1">
      <alignment horizontal="left" vertical="top"/>
    </xf>
    <xf numFmtId="0" fontId="30" fillId="7" borderId="31" xfId="0" applyFont="1" applyFill="1" applyBorder="1" applyAlignment="1">
      <alignment horizontal="left" vertical="top"/>
    </xf>
    <xf numFmtId="0" fontId="30" fillId="7" borderId="32" xfId="0" applyFont="1" applyFill="1" applyBorder="1" applyAlignment="1">
      <alignment horizontal="left" vertical="top"/>
    </xf>
    <xf numFmtId="0" fontId="31" fillId="0" borderId="193" xfId="0" applyFont="1" applyBorder="1" applyAlignment="1">
      <alignment horizontal="left" vertical="top"/>
    </xf>
    <xf numFmtId="0" fontId="65" fillId="0" borderId="193" xfId="0" applyFont="1" applyBorder="1" applyAlignment="1">
      <alignment horizontal="left" vertical="top"/>
    </xf>
    <xf numFmtId="0" fontId="65" fillId="0" borderId="36" xfId="0" applyFont="1" applyBorder="1" applyAlignment="1">
      <alignment horizontal="left" vertical="top"/>
    </xf>
    <xf numFmtId="0" fontId="65" fillId="0" borderId="37" xfId="0" applyFont="1" applyBorder="1" applyAlignment="1">
      <alignment horizontal="left" vertical="top"/>
    </xf>
    <xf numFmtId="0" fontId="52" fillId="12" borderId="31" xfId="0" applyFont="1" applyFill="1" applyBorder="1" applyAlignment="1">
      <alignment horizontal="left" vertical="top"/>
    </xf>
    <xf numFmtId="0" fontId="30" fillId="12" borderId="31" xfId="0" applyFont="1" applyFill="1" applyBorder="1" applyAlignment="1">
      <alignment horizontal="left" vertical="top"/>
    </xf>
    <xf numFmtId="0" fontId="30" fillId="12" borderId="32" xfId="0" applyFont="1" applyFill="1" applyBorder="1" applyAlignment="1">
      <alignment horizontal="left" vertical="top"/>
    </xf>
    <xf numFmtId="0" fontId="52" fillId="7" borderId="31" xfId="0" applyFont="1" applyFill="1" applyBorder="1" applyAlignment="1">
      <alignment horizontal="left" vertical="top"/>
    </xf>
    <xf numFmtId="0" fontId="44" fillId="0" borderId="45" xfId="0" applyFont="1" applyBorder="1" applyAlignment="1">
      <alignment horizontal="left" vertical="top"/>
    </xf>
    <xf numFmtId="0" fontId="44" fillId="0" borderId="0" xfId="0" applyFont="1" applyAlignment="1">
      <alignment horizontal="left" vertical="top"/>
    </xf>
    <xf numFmtId="0" fontId="44" fillId="0" borderId="43" xfId="0" applyFont="1" applyBorder="1" applyAlignment="1">
      <alignment horizontal="left" vertical="top"/>
    </xf>
    <xf numFmtId="0" fontId="31" fillId="0" borderId="36" xfId="0" applyFont="1" applyBorder="1" applyAlignment="1">
      <alignment horizontal="left" vertical="top"/>
    </xf>
    <xf numFmtId="0" fontId="50" fillId="0" borderId="31" xfId="0" applyFont="1" applyBorder="1" applyAlignment="1">
      <alignment vertical="top"/>
    </xf>
    <xf numFmtId="0" fontId="27" fillId="0" borderId="45" xfId="0" applyFont="1" applyBorder="1" applyAlignment="1">
      <alignment horizontal="left" vertical="top"/>
    </xf>
    <xf numFmtId="0" fontId="27" fillId="0" borderId="0" xfId="0" applyFont="1" applyAlignment="1">
      <alignment horizontal="left" vertical="top"/>
    </xf>
    <xf numFmtId="0" fontId="27" fillId="0" borderId="43" xfId="0" applyFont="1" applyBorder="1" applyAlignment="1">
      <alignment horizontal="left" vertical="top"/>
    </xf>
    <xf numFmtId="0" fontId="44" fillId="0" borderId="288" xfId="0" applyFont="1" applyBorder="1" applyAlignment="1">
      <alignment horizontal="left" vertical="top"/>
    </xf>
    <xf numFmtId="0" fontId="52" fillId="6" borderId="31" xfId="0" applyFont="1" applyFill="1" applyBorder="1" applyAlignment="1">
      <alignment vertical="top"/>
    </xf>
    <xf numFmtId="0" fontId="52" fillId="0" borderId="31" xfId="0" applyFont="1" applyBorder="1" applyAlignment="1">
      <alignment vertical="top"/>
    </xf>
    <xf numFmtId="0" fontId="30" fillId="0" borderId="31" xfId="0" applyFont="1" applyBorder="1" applyAlignment="1">
      <alignment vertical="top"/>
    </xf>
    <xf numFmtId="0" fontId="30" fillId="0" borderId="32" xfId="0" applyFont="1" applyBorder="1" applyAlignment="1">
      <alignment vertical="top"/>
    </xf>
    <xf numFmtId="0" fontId="44" fillId="4" borderId="272" xfId="0" applyFont="1" applyFill="1" applyBorder="1" applyAlignment="1">
      <alignment horizontal="left" vertical="top" wrapText="1"/>
    </xf>
    <xf numFmtId="0" fontId="50" fillId="0" borderId="56" xfId="0" applyFont="1" applyBorder="1" applyAlignment="1">
      <alignment vertical="top"/>
    </xf>
    <xf numFmtId="0" fontId="50" fillId="0" borderId="57" xfId="0" applyFont="1" applyBorder="1" applyAlignment="1">
      <alignment vertical="top"/>
    </xf>
    <xf numFmtId="0" fontId="50" fillId="0" borderId="33" xfId="0" applyFont="1" applyBorder="1" applyAlignment="1">
      <alignment vertical="top"/>
    </xf>
    <xf numFmtId="0" fontId="50" fillId="0" borderId="34" xfId="0" applyFont="1" applyBorder="1" applyAlignment="1">
      <alignment vertical="top"/>
    </xf>
    <xf numFmtId="0" fontId="50" fillId="0" borderId="194" xfId="0" applyFont="1" applyBorder="1" applyAlignment="1">
      <alignment vertical="top"/>
    </xf>
    <xf numFmtId="0" fontId="50" fillId="0" borderId="181" xfId="0" applyFont="1" applyBorder="1" applyAlignment="1">
      <alignment vertical="top"/>
    </xf>
    <xf numFmtId="0" fontId="50" fillId="0" borderId="57" xfId="0" applyFont="1" applyBorder="1" applyAlignment="1">
      <alignment vertical="top" wrapText="1"/>
    </xf>
    <xf numFmtId="0" fontId="50" fillId="0" borderId="34" xfId="0" applyFont="1" applyBorder="1" applyAlignment="1">
      <alignment vertical="top" wrapText="1"/>
    </xf>
    <xf numFmtId="0" fontId="50" fillId="0" borderId="181" xfId="0" applyFont="1" applyBorder="1" applyAlignment="1">
      <alignment vertical="top" wrapText="1"/>
    </xf>
    <xf numFmtId="0" fontId="44" fillId="4" borderId="47" xfId="0" applyFont="1" applyFill="1" applyBorder="1" applyAlignment="1">
      <alignment horizontal="left" vertical="top" wrapText="1"/>
    </xf>
    <xf numFmtId="0" fontId="44" fillId="4" borderId="48" xfId="0" applyFont="1" applyFill="1" applyBorder="1" applyAlignment="1">
      <alignment horizontal="left" vertical="top" wrapText="1"/>
    </xf>
    <xf numFmtId="0" fontId="44" fillId="0" borderId="63" xfId="0" applyFont="1" applyBorder="1" applyAlignment="1">
      <alignment horizontal="left" vertical="top"/>
    </xf>
    <xf numFmtId="0" fontId="44" fillId="0" borderId="61" xfId="0" applyFont="1" applyBorder="1" applyAlignment="1">
      <alignment horizontal="left" vertical="top"/>
    </xf>
    <xf numFmtId="0" fontId="44" fillId="0" borderId="13" xfId="0" applyFont="1" applyBorder="1" applyAlignment="1">
      <alignment horizontal="left" vertical="top"/>
    </xf>
    <xf numFmtId="0" fontId="50" fillId="0" borderId="58" xfId="0" applyFont="1" applyBorder="1" applyAlignment="1">
      <alignment horizontal="left" vertical="top"/>
    </xf>
    <xf numFmtId="0" fontId="52" fillId="6" borderId="57" xfId="0" applyFont="1" applyFill="1" applyBorder="1" applyAlignment="1">
      <alignment horizontal="left" vertical="top"/>
    </xf>
    <xf numFmtId="0" fontId="52" fillId="0" borderId="57" xfId="0" applyFont="1" applyBorder="1" applyAlignment="1">
      <alignment horizontal="left" vertical="top"/>
    </xf>
    <xf numFmtId="0" fontId="30" fillId="0" borderId="57" xfId="0" applyFont="1" applyBorder="1" applyAlignment="1">
      <alignment horizontal="left" vertical="top"/>
    </xf>
    <xf numFmtId="0" fontId="30" fillId="0" borderId="59" xfId="0" applyFont="1" applyBorder="1" applyAlignment="1">
      <alignment horizontal="left" vertical="top"/>
    </xf>
    <xf numFmtId="0" fontId="44" fillId="0" borderId="62" xfId="0" applyFont="1" applyBorder="1" applyAlignment="1">
      <alignment horizontal="left" vertical="top"/>
    </xf>
    <xf numFmtId="0" fontId="65" fillId="0" borderId="46" xfId="0" applyFont="1" applyBorder="1" applyAlignment="1">
      <alignment horizontal="left" vertical="top"/>
    </xf>
    <xf numFmtId="0" fontId="44" fillId="0" borderId="0" xfId="0" applyFont="1" applyAlignment="1">
      <alignment vertical="top" wrapText="1"/>
    </xf>
    <xf numFmtId="0" fontId="44" fillId="4" borderId="48" xfId="0" applyFont="1" applyFill="1" applyBorder="1" applyAlignment="1">
      <alignment vertical="top" wrapText="1"/>
    </xf>
    <xf numFmtId="0" fontId="44" fillId="4" borderId="49" xfId="0" applyFont="1" applyFill="1" applyBorder="1" applyAlignment="1">
      <alignment horizontal="left" vertical="top" wrapText="1"/>
    </xf>
    <xf numFmtId="0" fontId="50" fillId="0" borderId="11" xfId="0" applyFont="1" applyBorder="1" applyAlignment="1">
      <alignment horizontal="left" vertical="top"/>
    </xf>
    <xf numFmtId="0" fontId="50" fillId="0" borderId="30" xfId="0" applyFont="1" applyBorder="1" applyAlignment="1">
      <alignment horizontal="left" vertical="top"/>
    </xf>
    <xf numFmtId="0" fontId="50" fillId="0" borderId="28" xfId="0" applyFont="1" applyBorder="1" applyAlignment="1">
      <alignment horizontal="left" vertical="top"/>
    </xf>
    <xf numFmtId="0" fontId="50" fillId="0" borderId="33" xfId="0" applyFont="1" applyBorder="1" applyAlignment="1">
      <alignment horizontal="left" vertical="top"/>
    </xf>
    <xf numFmtId="0" fontId="50" fillId="0" borderId="60" xfId="0" applyFont="1" applyBorder="1" applyAlignment="1">
      <alignment horizontal="left" vertical="top"/>
    </xf>
    <xf numFmtId="0" fontId="50" fillId="0" borderId="194" xfId="0" applyFont="1" applyBorder="1" applyAlignment="1">
      <alignment horizontal="left" vertical="top"/>
    </xf>
    <xf numFmtId="0" fontId="50" fillId="0" borderId="32" xfId="0" applyFont="1" applyBorder="1" applyAlignment="1">
      <alignment horizontal="left" vertical="top" wrapText="1"/>
    </xf>
    <xf numFmtId="0" fontId="50" fillId="0" borderId="11" xfId="0" applyFont="1" applyBorder="1" applyAlignment="1">
      <alignment horizontal="left" vertical="top" wrapText="1"/>
    </xf>
    <xf numFmtId="0" fontId="50" fillId="0" borderId="30" xfId="0" applyFont="1" applyBorder="1" applyAlignment="1">
      <alignment horizontal="left" vertical="top" wrapText="1"/>
    </xf>
    <xf numFmtId="0" fontId="50" fillId="0" borderId="35" xfId="0" applyFont="1" applyBorder="1" applyAlignment="1">
      <alignment horizontal="left" vertical="top" wrapText="1"/>
    </xf>
    <xf numFmtId="0" fontId="50" fillId="0" borderId="28" xfId="0" applyFont="1" applyBorder="1" applyAlignment="1">
      <alignment horizontal="left" vertical="top" wrapText="1"/>
    </xf>
    <xf numFmtId="0" fontId="50" fillId="0" borderId="33" xfId="0" applyFont="1" applyBorder="1" applyAlignment="1">
      <alignment horizontal="left" vertical="top" wrapText="1"/>
    </xf>
    <xf numFmtId="0" fontId="50" fillId="0" borderId="55" xfId="0" applyFont="1" applyBorder="1" applyAlignment="1">
      <alignment horizontal="left" vertical="top" wrapText="1"/>
    </xf>
    <xf numFmtId="0" fontId="50" fillId="0" borderId="60" xfId="0" applyFont="1" applyBorder="1" applyAlignment="1">
      <alignment horizontal="left" vertical="top" wrapText="1"/>
    </xf>
    <xf numFmtId="0" fontId="50" fillId="0" borderId="194" xfId="0" applyFont="1" applyBorder="1" applyAlignment="1">
      <alignment horizontal="left" vertical="top" wrapText="1"/>
    </xf>
    <xf numFmtId="0" fontId="44" fillId="0" borderId="42" xfId="0" applyFont="1" applyBorder="1" applyAlignment="1">
      <alignment horizontal="left" vertical="top"/>
    </xf>
    <xf numFmtId="0" fontId="36" fillId="0" borderId="44" xfId="0" applyFont="1" applyBorder="1" applyAlignment="1">
      <alignment vertical="top"/>
    </xf>
    <xf numFmtId="0" fontId="50" fillId="0" borderId="42" xfId="0" applyFont="1" applyBorder="1" applyAlignment="1">
      <alignment horizontal="left" vertical="top"/>
    </xf>
    <xf numFmtId="0" fontId="50" fillId="0" borderId="13" xfId="0" applyFont="1" applyBorder="1" applyAlignment="1">
      <alignment horizontal="left" vertical="top"/>
    </xf>
    <xf numFmtId="0" fontId="50" fillId="0" borderId="172" xfId="0" applyFont="1" applyBorder="1" applyAlignment="1">
      <alignment horizontal="left" vertical="top"/>
    </xf>
    <xf numFmtId="0" fontId="52" fillId="6" borderId="41" xfId="0" applyFont="1" applyFill="1" applyBorder="1" applyAlignment="1">
      <alignment horizontal="left" vertical="top"/>
    </xf>
    <xf numFmtId="0" fontId="52" fillId="6" borderId="39" xfId="0" applyFont="1" applyFill="1" applyBorder="1" applyAlignment="1">
      <alignment horizontal="left" vertical="top"/>
    </xf>
    <xf numFmtId="0" fontId="52" fillId="0" borderId="41" xfId="0" applyFont="1" applyBorder="1" applyAlignment="1">
      <alignment horizontal="left" vertical="top"/>
    </xf>
    <xf numFmtId="0" fontId="52" fillId="0" borderId="39" xfId="0" applyFont="1" applyBorder="1" applyAlignment="1">
      <alignment horizontal="left" vertical="top"/>
    </xf>
    <xf numFmtId="0" fontId="30" fillId="0" borderId="41" xfId="0" applyFont="1" applyBorder="1" applyAlignment="1">
      <alignment horizontal="left" vertical="top"/>
    </xf>
    <xf numFmtId="0" fontId="30" fillId="0" borderId="50" xfId="0" applyFont="1" applyBorder="1" applyAlignment="1">
      <alignment horizontal="left" vertical="top"/>
    </xf>
    <xf numFmtId="0" fontId="31" fillId="0" borderId="46" xfId="0" applyFont="1" applyBorder="1" applyAlignment="1">
      <alignment horizontal="left" vertical="top"/>
    </xf>
    <xf numFmtId="0" fontId="31" fillId="0" borderId="12" xfId="0" applyFont="1" applyBorder="1" applyAlignment="1">
      <alignment horizontal="left" vertical="top"/>
    </xf>
    <xf numFmtId="0" fontId="50" fillId="0" borderId="56" xfId="0" applyFont="1" applyBorder="1" applyAlignment="1">
      <alignment horizontal="left" vertical="top"/>
    </xf>
    <xf numFmtId="0" fontId="50" fillId="0" borderId="57" xfId="0" applyFont="1" applyBorder="1" applyAlignment="1">
      <alignment horizontal="left" vertical="top"/>
    </xf>
    <xf numFmtId="0" fontId="50" fillId="0" borderId="181" xfId="0" applyFont="1" applyBorder="1" applyAlignment="1">
      <alignment horizontal="left" vertical="top"/>
    </xf>
    <xf numFmtId="0" fontId="50" fillId="0" borderId="56" xfId="0" applyFont="1" applyBorder="1" applyAlignment="1">
      <alignment vertical="top" wrapText="1"/>
    </xf>
    <xf numFmtId="0" fontId="50" fillId="0" borderId="33" xfId="0" applyFont="1" applyBorder="1" applyAlignment="1">
      <alignment vertical="top" wrapText="1"/>
    </xf>
    <xf numFmtId="0" fontId="50" fillId="0" borderId="58" xfId="0" applyFont="1" applyBorder="1" applyAlignment="1">
      <alignment vertical="top"/>
    </xf>
    <xf numFmtId="0" fontId="50" fillId="0" borderId="44" xfId="0" applyFont="1" applyBorder="1" applyAlignment="1">
      <alignment vertical="top"/>
    </xf>
    <xf numFmtId="0" fontId="50" fillId="0" borderId="31" xfId="0" applyFont="1" applyBorder="1" applyAlignment="1">
      <alignment vertical="top" wrapText="1"/>
    </xf>
    <xf numFmtId="0" fontId="50" fillId="0" borderId="36" xfId="0" applyFont="1" applyBorder="1" applyAlignment="1">
      <alignment vertical="top" wrapText="1"/>
    </xf>
    <xf numFmtId="0" fontId="52" fillId="13" borderId="31" xfId="0" applyFont="1" applyFill="1" applyBorder="1" applyAlignment="1">
      <alignment horizontal="left" vertical="top"/>
    </xf>
    <xf numFmtId="0" fontId="87" fillId="0" borderId="45" xfId="0" applyFont="1" applyBorder="1" applyAlignment="1">
      <alignment horizontal="left" vertical="top"/>
    </xf>
    <xf numFmtId="0" fontId="87" fillId="0" borderId="0" xfId="0" applyFont="1" applyAlignment="1">
      <alignment horizontal="left" vertical="top"/>
    </xf>
    <xf numFmtId="0" fontId="87" fillId="0" borderId="43" xfId="0" applyFont="1" applyBorder="1" applyAlignment="1">
      <alignment horizontal="left" vertical="top"/>
    </xf>
    <xf numFmtId="0" fontId="44" fillId="0" borderId="61" xfId="0" applyFont="1" applyBorder="1" applyAlignment="1">
      <alignment horizontal="left" vertical="top" wrapText="1"/>
    </xf>
    <xf numFmtId="0" fontId="44" fillId="0" borderId="62" xfId="0" applyFont="1" applyBorder="1" applyAlignment="1">
      <alignment horizontal="left" vertical="top" wrapText="1"/>
    </xf>
    <xf numFmtId="0" fontId="44" fillId="0" borderId="43" xfId="0" applyFont="1" applyBorder="1" applyAlignment="1">
      <alignment horizontal="left" vertical="top" wrapText="1"/>
    </xf>
    <xf numFmtId="0" fontId="44" fillId="0" borderId="54" xfId="0" applyFont="1" applyBorder="1" applyAlignment="1">
      <alignment horizontal="left" vertical="top" wrapText="1"/>
    </xf>
    <xf numFmtId="0" fontId="44" fillId="0" borderId="64" xfId="0" applyFont="1" applyBorder="1" applyAlignment="1">
      <alignment horizontal="left" vertical="top" wrapText="1"/>
    </xf>
    <xf numFmtId="0" fontId="50" fillId="0" borderId="63" xfId="0" applyFont="1" applyBorder="1" applyAlignment="1">
      <alignment horizontal="left" vertical="top" wrapText="1"/>
    </xf>
    <xf numFmtId="0" fontId="50" fillId="0" borderId="61" xfId="0" applyFont="1" applyBorder="1" applyAlignment="1">
      <alignment horizontal="left" vertical="top" wrapText="1"/>
    </xf>
    <xf numFmtId="0" fontId="50" fillId="0" borderId="62" xfId="0" applyFont="1" applyBorder="1" applyAlignment="1">
      <alignment horizontal="left" vertical="top" wrapText="1"/>
    </xf>
    <xf numFmtId="0" fontId="50" fillId="0" borderId="45" xfId="0" applyFont="1" applyBorder="1" applyAlignment="1">
      <alignment horizontal="left" vertical="top" wrapText="1"/>
    </xf>
    <xf numFmtId="0" fontId="50" fillId="0" borderId="0" xfId="0" applyFont="1" applyAlignment="1">
      <alignment horizontal="left" vertical="top" wrapText="1"/>
    </xf>
    <xf numFmtId="0" fontId="50" fillId="0" borderId="43" xfId="0" applyFont="1" applyBorder="1" applyAlignment="1">
      <alignment horizontal="left" vertical="top" wrapText="1"/>
    </xf>
    <xf numFmtId="0" fontId="50" fillId="0" borderId="65" xfId="0" applyFont="1" applyBorder="1" applyAlignment="1">
      <alignment horizontal="left" vertical="top" wrapText="1"/>
    </xf>
    <xf numFmtId="0" fontId="50" fillId="0" borderId="54" xfId="0" applyFont="1" applyBorder="1" applyAlignment="1">
      <alignment horizontal="left" vertical="top" wrapText="1"/>
    </xf>
    <xf numFmtId="0" fontId="50" fillId="0" borderId="64" xfId="0" applyFont="1" applyBorder="1" applyAlignment="1">
      <alignment horizontal="left" vertical="top" wrapText="1"/>
    </xf>
    <xf numFmtId="0" fontId="44" fillId="0" borderId="57" xfId="0" applyFont="1" applyBorder="1" applyAlignment="1">
      <alignment vertical="top"/>
    </xf>
    <xf numFmtId="0" fontId="23" fillId="0" borderId="57" xfId="0" applyFont="1" applyBorder="1" applyAlignment="1">
      <alignment horizontal="left" vertical="top"/>
    </xf>
    <xf numFmtId="0" fontId="23" fillId="7" borderId="57" xfId="0" applyFont="1" applyFill="1" applyBorder="1" applyAlignment="1">
      <alignment horizontal="left" vertical="top"/>
    </xf>
    <xf numFmtId="0" fontId="28" fillId="7" borderId="57" xfId="0" applyFont="1" applyFill="1" applyBorder="1" applyAlignment="1">
      <alignment horizontal="left" vertical="top"/>
    </xf>
    <xf numFmtId="0" fontId="28" fillId="7" borderId="59" xfId="0" applyFont="1" applyFill="1" applyBorder="1" applyAlignment="1">
      <alignment horizontal="left" vertical="top"/>
    </xf>
    <xf numFmtId="0" fontId="29" fillId="0" borderId="51" xfId="0" applyFont="1" applyBorder="1" applyAlignment="1">
      <alignment horizontal="left" vertical="top"/>
    </xf>
    <xf numFmtId="0" fontId="24" fillId="0" borderId="51" xfId="0" applyFont="1" applyBorder="1" applyAlignment="1">
      <alignment horizontal="left" vertical="top"/>
    </xf>
    <xf numFmtId="0" fontId="24" fillId="0" borderId="52" xfId="0" applyFont="1" applyBorder="1" applyAlignment="1">
      <alignment horizontal="left" vertical="top"/>
    </xf>
    <xf numFmtId="0" fontId="50" fillId="0" borderId="40" xfId="0" applyFont="1" applyBorder="1" applyAlignment="1">
      <alignment vertical="top"/>
    </xf>
    <xf numFmtId="0" fontId="52" fillId="0" borderId="40" xfId="0" applyFont="1" applyBorder="1" applyAlignment="1">
      <alignment vertical="top"/>
    </xf>
    <xf numFmtId="0" fontId="52" fillId="7" borderId="40" xfId="0" applyFont="1" applyFill="1" applyBorder="1" applyAlignment="1">
      <alignment vertical="top"/>
    </xf>
    <xf numFmtId="0" fontId="30" fillId="0" borderId="40" xfId="0" applyFont="1" applyBorder="1" applyAlignment="1">
      <alignment vertical="top"/>
    </xf>
    <xf numFmtId="0" fontId="30" fillId="0" borderId="41" xfId="0" applyFont="1" applyBorder="1" applyAlignment="1">
      <alignment vertical="top"/>
    </xf>
    <xf numFmtId="0" fontId="31" fillId="0" borderId="181" xfId="0" applyFont="1" applyBorder="1" applyAlignment="1">
      <alignment horizontal="left" vertical="top"/>
    </xf>
    <xf numFmtId="0" fontId="50" fillId="0" borderId="35" xfId="0" applyFont="1" applyBorder="1" applyAlignment="1">
      <alignment vertical="top" wrapText="1"/>
    </xf>
    <xf numFmtId="0" fontId="50" fillId="0" borderId="51" xfId="0" applyFont="1" applyBorder="1" applyAlignment="1">
      <alignment vertical="top" wrapText="1"/>
    </xf>
    <xf numFmtId="0" fontId="50" fillId="0" borderId="173" xfId="0" applyFont="1" applyBorder="1" applyAlignment="1">
      <alignment vertical="top"/>
    </xf>
    <xf numFmtId="0" fontId="52" fillId="0" borderId="44" xfId="0" applyFont="1" applyBorder="1" applyAlignment="1">
      <alignment vertical="top"/>
    </xf>
    <xf numFmtId="0" fontId="52" fillId="7" borderId="44" xfId="0" applyFont="1" applyFill="1" applyBorder="1" applyAlignment="1">
      <alignment horizontal="left" vertical="top"/>
    </xf>
    <xf numFmtId="0" fontId="30" fillId="7" borderId="44" xfId="0" applyFont="1" applyFill="1" applyBorder="1" applyAlignment="1">
      <alignment horizontal="left" vertical="top"/>
    </xf>
    <xf numFmtId="0" fontId="30" fillId="7" borderId="45" xfId="0" applyFont="1" applyFill="1" applyBorder="1" applyAlignment="1">
      <alignment horizontal="left" vertical="top"/>
    </xf>
    <xf numFmtId="0" fontId="31" fillId="0" borderId="196" xfId="0" applyFont="1" applyBorder="1" applyAlignment="1">
      <alignment horizontal="left" vertical="top"/>
    </xf>
    <xf numFmtId="0" fontId="65" fillId="0" borderId="197" xfId="0" applyFont="1" applyBorder="1" applyAlignment="1">
      <alignment horizontal="left" vertical="top"/>
    </xf>
    <xf numFmtId="0" fontId="31" fillId="0" borderId="44" xfId="0" applyFont="1" applyBorder="1" applyAlignment="1">
      <alignment horizontal="left" vertical="top"/>
    </xf>
    <xf numFmtId="0" fontId="65" fillId="0" borderId="44" xfId="0" applyFont="1" applyBorder="1" applyAlignment="1">
      <alignment horizontal="left" vertical="top"/>
    </xf>
    <xf numFmtId="0" fontId="65" fillId="0" borderId="45" xfId="0" applyFont="1" applyBorder="1" applyAlignment="1">
      <alignment horizontal="left" vertical="top"/>
    </xf>
    <xf numFmtId="0" fontId="31" fillId="0" borderId="193" xfId="0" applyFont="1" applyBorder="1" applyAlignment="1">
      <alignment horizontal="left" vertical="top" wrapText="1"/>
    </xf>
    <xf numFmtId="0" fontId="65" fillId="0" borderId="193" xfId="0" applyFont="1" applyBorder="1" applyAlignment="1">
      <alignment horizontal="left" vertical="top" wrapText="1"/>
    </xf>
    <xf numFmtId="0" fontId="65" fillId="0" borderId="46" xfId="0" applyFont="1" applyBorder="1" applyAlignment="1">
      <alignment horizontal="left" vertical="top" wrapText="1"/>
    </xf>
    <xf numFmtId="0" fontId="50" fillId="0" borderId="42" xfId="0" applyFont="1" applyBorder="1" applyAlignment="1">
      <alignment horizontal="left" vertical="top" wrapText="1"/>
    </xf>
    <xf numFmtId="0" fontId="50" fillId="0" borderId="13" xfId="0" applyFont="1" applyBorder="1" applyAlignment="1">
      <alignment horizontal="left" vertical="top" wrapText="1"/>
    </xf>
    <xf numFmtId="0" fontId="50" fillId="0" borderId="172" xfId="0" applyFont="1" applyBorder="1" applyAlignment="1">
      <alignment horizontal="left" vertical="top" wrapText="1"/>
    </xf>
    <xf numFmtId="0" fontId="88" fillId="0" borderId="42" xfId="0" applyFont="1" applyBorder="1" applyAlignment="1">
      <alignment horizontal="left" vertical="top"/>
    </xf>
    <xf numFmtId="0" fontId="88" fillId="0" borderId="13" xfId="0" applyFont="1" applyBorder="1" applyAlignment="1">
      <alignment horizontal="left" vertical="top"/>
    </xf>
    <xf numFmtId="0" fontId="88" fillId="0" borderId="172" xfId="0" applyFont="1" applyBorder="1" applyAlignment="1">
      <alignment horizontal="left" vertical="top"/>
    </xf>
    <xf numFmtId="0" fontId="65" fillId="7" borderId="41" xfId="0" applyFont="1" applyFill="1" applyBorder="1" applyAlignment="1">
      <alignment horizontal="center" vertical="top"/>
    </xf>
    <xf numFmtId="0" fontId="65" fillId="7" borderId="50" xfId="0" applyFont="1" applyFill="1" applyBorder="1" applyAlignment="1">
      <alignment horizontal="center" vertical="top"/>
    </xf>
    <xf numFmtId="0" fontId="31" fillId="0" borderId="65" xfId="0" applyFont="1" applyBorder="1" applyAlignment="1">
      <alignment horizontal="left" vertical="top"/>
    </xf>
    <xf numFmtId="0" fontId="31" fillId="0" borderId="54" xfId="0" applyFont="1" applyBorder="1" applyAlignment="1">
      <alignment horizontal="left" vertical="top"/>
    </xf>
    <xf numFmtId="0" fontId="50" fillId="0" borderId="273" xfId="0" applyFont="1" applyBorder="1" applyAlignment="1">
      <alignment horizontal="left" vertical="top" wrapText="1"/>
    </xf>
    <xf numFmtId="0" fontId="50" fillId="0" borderId="274" xfId="0" applyFont="1" applyBorder="1" applyAlignment="1">
      <alignment horizontal="left" vertical="top" wrapText="1"/>
    </xf>
    <xf numFmtId="0" fontId="50" fillId="0" borderId="275" xfId="0" applyFont="1" applyBorder="1" applyAlignment="1">
      <alignment horizontal="left" vertical="top" wrapText="1"/>
    </xf>
    <xf numFmtId="0" fontId="50" fillId="0" borderId="278" xfId="0" applyFont="1" applyBorder="1" applyAlignment="1">
      <alignment horizontal="left" vertical="top" wrapText="1"/>
    </xf>
    <xf numFmtId="0" fontId="50" fillId="0" borderId="279" xfId="0" applyFont="1" applyBorder="1" applyAlignment="1">
      <alignment horizontal="left" vertical="top" wrapText="1"/>
    </xf>
    <xf numFmtId="0" fontId="50" fillId="0" borderId="280" xfId="0" applyFont="1" applyBorder="1" applyAlignment="1">
      <alignment horizontal="left" vertical="top" wrapText="1"/>
    </xf>
    <xf numFmtId="0" fontId="50" fillId="0" borderId="283" xfId="0" applyFont="1" applyBorder="1" applyAlignment="1">
      <alignment horizontal="left" vertical="top" wrapText="1"/>
    </xf>
    <xf numFmtId="0" fontId="50" fillId="0" borderId="284" xfId="0" applyFont="1" applyBorder="1" applyAlignment="1">
      <alignment horizontal="left" vertical="top" wrapText="1"/>
    </xf>
    <xf numFmtId="0" fontId="50" fillId="0" borderId="285" xfId="0" applyFont="1" applyBorder="1" applyAlignment="1">
      <alignment horizontal="left" vertical="top" wrapText="1"/>
    </xf>
    <xf numFmtId="0" fontId="50" fillId="0" borderId="276" xfId="0" applyFont="1" applyBorder="1" applyAlignment="1">
      <alignment horizontal="left" vertical="top" wrapText="1"/>
    </xf>
    <xf numFmtId="0" fontId="50" fillId="0" borderId="277" xfId="0" applyFont="1" applyBorder="1" applyAlignment="1">
      <alignment horizontal="left" vertical="top" wrapText="1"/>
    </xf>
    <xf numFmtId="0" fontId="50" fillId="0" borderId="281" xfId="0" applyFont="1" applyBorder="1" applyAlignment="1">
      <alignment horizontal="left" vertical="top" wrapText="1"/>
    </xf>
    <xf numFmtId="0" fontId="50" fillId="0" borderId="282" xfId="0" applyFont="1" applyBorder="1" applyAlignment="1">
      <alignment horizontal="left" vertical="top" wrapText="1"/>
    </xf>
    <xf numFmtId="0" fontId="50" fillId="0" borderId="286" xfId="0" applyFont="1" applyBorder="1" applyAlignment="1">
      <alignment horizontal="left" vertical="top" wrapText="1"/>
    </xf>
    <xf numFmtId="0" fontId="50" fillId="0" borderId="287" xfId="0" applyFont="1" applyBorder="1" applyAlignment="1">
      <alignment horizontal="left" vertical="top" wrapText="1"/>
    </xf>
    <xf numFmtId="0" fontId="50" fillId="0" borderId="63" xfId="0" applyFont="1" applyBorder="1" applyAlignment="1">
      <alignment horizontal="left" vertical="top"/>
    </xf>
    <xf numFmtId="0" fontId="50" fillId="0" borderId="61" xfId="0" applyFont="1" applyBorder="1" applyAlignment="1">
      <alignment horizontal="left" vertical="top"/>
    </xf>
    <xf numFmtId="0" fontId="50" fillId="0" borderId="62" xfId="0" applyFont="1" applyBorder="1" applyAlignment="1">
      <alignment horizontal="left" vertical="top"/>
    </xf>
    <xf numFmtId="0" fontId="31" fillId="0" borderId="174" xfId="0" applyFont="1" applyBorder="1" applyAlignment="1">
      <alignment horizontal="left" vertical="top"/>
    </xf>
    <xf numFmtId="0" fontId="50" fillId="0" borderId="45" xfId="0" applyFont="1" applyBorder="1" applyAlignment="1">
      <alignment horizontal="left" vertical="top"/>
    </xf>
    <xf numFmtId="0" fontId="50" fillId="0" borderId="0" xfId="0" applyFont="1" applyAlignment="1">
      <alignment horizontal="left" vertical="top"/>
    </xf>
    <xf numFmtId="0" fontId="50" fillId="0" borderId="43" xfId="0" applyFont="1" applyBorder="1" applyAlignment="1">
      <alignment horizontal="left" vertical="top"/>
    </xf>
    <xf numFmtId="0" fontId="31" fillId="0" borderId="64" xfId="0" applyFont="1" applyBorder="1" applyAlignment="1">
      <alignment horizontal="left" vertical="top"/>
    </xf>
    <xf numFmtId="0" fontId="23" fillId="8" borderId="31" xfId="0" applyFont="1" applyFill="1" applyBorder="1" applyAlignment="1">
      <alignment horizontal="left" vertical="top"/>
    </xf>
    <xf numFmtId="0" fontId="28" fillId="8" borderId="31" xfId="0" applyFont="1" applyFill="1" applyBorder="1" applyAlignment="1">
      <alignment horizontal="left" vertical="top"/>
    </xf>
    <xf numFmtId="0" fontId="28" fillId="8" borderId="32" xfId="0" applyFont="1" applyFill="1" applyBorder="1" applyAlignment="1">
      <alignment horizontal="left" vertical="top"/>
    </xf>
    <xf numFmtId="0" fontId="23" fillId="11" borderId="31" xfId="0" applyFont="1" applyFill="1" applyBorder="1" applyAlignment="1">
      <alignment horizontal="left" vertical="top"/>
    </xf>
    <xf numFmtId="0" fontId="52" fillId="14" borderId="31" xfId="0" applyFont="1" applyFill="1" applyBorder="1" applyAlignment="1">
      <alignment horizontal="left" vertical="top"/>
    </xf>
    <xf numFmtId="0" fontId="27" fillId="0" borderId="31" xfId="0" applyFont="1" applyBorder="1" applyAlignment="1">
      <alignment vertical="top"/>
    </xf>
    <xf numFmtId="0" fontId="44" fillId="0" borderId="63" xfId="0" applyFont="1" applyBorder="1" applyAlignment="1">
      <alignment horizontal="left" vertical="top" wrapText="1"/>
    </xf>
    <xf numFmtId="0" fontId="44" fillId="0" borderId="45" xfId="0" applyFont="1" applyBorder="1" applyAlignment="1">
      <alignment horizontal="left" vertical="top" wrapText="1"/>
    </xf>
    <xf numFmtId="0" fontId="52" fillId="6" borderId="59" xfId="0" applyFont="1" applyFill="1" applyBorder="1" applyAlignment="1">
      <alignment horizontal="left" vertical="top"/>
    </xf>
    <xf numFmtId="0" fontId="52" fillId="6" borderId="56" xfId="0" applyFont="1" applyFill="1" applyBorder="1" applyAlignment="1">
      <alignment horizontal="left" vertical="top"/>
    </xf>
    <xf numFmtId="0" fontId="52" fillId="0" borderId="59" xfId="0" applyFont="1" applyBorder="1" applyAlignment="1">
      <alignment horizontal="left" vertical="top"/>
    </xf>
    <xf numFmtId="0" fontId="52" fillId="0" borderId="56" xfId="0" applyFont="1" applyBorder="1" applyAlignment="1">
      <alignment horizontal="left" vertical="top"/>
    </xf>
    <xf numFmtId="0" fontId="30" fillId="0" borderId="291" xfId="0" applyFont="1" applyBorder="1" applyAlignment="1">
      <alignment horizontal="left" vertical="top"/>
    </xf>
    <xf numFmtId="0" fontId="50" fillId="0" borderId="56" xfId="0" applyFont="1" applyBorder="1" applyAlignment="1">
      <alignment horizontal="left" vertical="top" wrapText="1"/>
    </xf>
    <xf numFmtId="0" fontId="50" fillId="0" borderId="57" xfId="0" applyFont="1" applyBorder="1" applyAlignment="1">
      <alignment horizontal="left" vertical="top" wrapText="1"/>
    </xf>
    <xf numFmtId="0" fontId="50" fillId="0" borderId="34" xfId="0" applyFont="1" applyBorder="1" applyAlignment="1">
      <alignment horizontal="left" vertical="top" wrapText="1"/>
    </xf>
    <xf numFmtId="0" fontId="50" fillId="0" borderId="181" xfId="0" applyFont="1" applyBorder="1" applyAlignment="1">
      <alignment horizontal="left" vertical="top" wrapText="1"/>
    </xf>
    <xf numFmtId="0" fontId="30" fillId="7" borderId="31" xfId="0" applyFont="1" applyFill="1" applyBorder="1" applyAlignment="1">
      <alignment vertical="top"/>
    </xf>
    <xf numFmtId="0" fontId="30" fillId="7" borderId="32" xfId="0" applyFont="1" applyFill="1" applyBorder="1" applyAlignment="1">
      <alignment vertical="top"/>
    </xf>
    <xf numFmtId="0" fontId="52" fillId="6" borderId="57" xfId="0" applyFont="1" applyFill="1" applyBorder="1" applyAlignment="1">
      <alignment vertical="top"/>
    </xf>
    <xf numFmtId="0" fontId="30" fillId="0" borderId="57" xfId="0" applyFont="1" applyBorder="1" applyAlignment="1">
      <alignment vertical="top"/>
    </xf>
    <xf numFmtId="0" fontId="30" fillId="0" borderId="59" xfId="0" applyFont="1" applyBorder="1" applyAlignment="1">
      <alignment vertical="top"/>
    </xf>
    <xf numFmtId="0" fontId="50" fillId="0" borderId="30" xfId="0" applyFont="1" applyBorder="1" applyAlignment="1">
      <alignment vertical="top" wrapText="1"/>
    </xf>
    <xf numFmtId="0" fontId="44" fillId="0" borderId="172" xfId="0" applyFont="1" applyBorder="1" applyAlignment="1">
      <alignment horizontal="left" vertical="top"/>
    </xf>
    <xf numFmtId="0" fontId="36" fillId="0" borderId="42" xfId="0" applyFont="1" applyBorder="1" applyAlignment="1">
      <alignment horizontal="left" vertical="top"/>
    </xf>
    <xf numFmtId="0" fontId="36" fillId="0" borderId="13" xfId="0" applyFont="1" applyBorder="1" applyAlignment="1">
      <alignment horizontal="left" vertical="top"/>
    </xf>
    <xf numFmtId="0" fontId="31" fillId="0" borderId="13" xfId="0" applyFont="1" applyBorder="1" applyAlignment="1">
      <alignment horizontal="left" vertical="top"/>
    </xf>
    <xf numFmtId="0" fontId="31" fillId="0" borderId="172" xfId="0" applyFont="1" applyBorder="1" applyAlignment="1">
      <alignment horizontal="left" vertical="top"/>
    </xf>
    <xf numFmtId="0" fontId="24" fillId="0" borderId="42" xfId="0" applyFont="1" applyBorder="1" applyAlignment="1">
      <alignment horizontal="left" vertical="top"/>
    </xf>
    <xf numFmtId="0" fontId="24" fillId="0" borderId="172" xfId="0" applyFont="1" applyBorder="1" applyAlignment="1">
      <alignment horizontal="left" vertical="top"/>
    </xf>
    <xf numFmtId="0" fontId="28" fillId="0" borderId="57" xfId="0" applyFont="1" applyBorder="1" applyAlignment="1">
      <alignment horizontal="left" vertical="top"/>
    </xf>
    <xf numFmtId="0" fontId="28" fillId="0" borderId="59" xfId="0" applyFont="1" applyBorder="1" applyAlignment="1">
      <alignment horizontal="left" vertical="top"/>
    </xf>
    <xf numFmtId="0" fontId="50" fillId="4" borderId="290" xfId="0" applyFont="1" applyFill="1" applyBorder="1" applyAlignment="1">
      <alignment horizontal="left" vertical="top" wrapText="1"/>
    </xf>
    <xf numFmtId="49" fontId="23" fillId="0" borderId="242" xfId="0" applyNumberFormat="1" applyFont="1" applyBorder="1" applyAlignment="1" applyProtection="1">
      <alignment horizontal="left"/>
      <protection locked="0"/>
    </xf>
    <xf numFmtId="49" fontId="23" fillId="0" borderId="262" xfId="0" applyNumberFormat="1" applyFont="1" applyBorder="1" applyAlignment="1" applyProtection="1">
      <alignment horizontal="left"/>
      <protection locked="0"/>
    </xf>
    <xf numFmtId="49" fontId="23" fillId="0" borderId="243" xfId="0" applyNumberFormat="1" applyFont="1" applyBorder="1" applyAlignment="1" applyProtection="1">
      <alignment horizontal="left"/>
      <protection locked="0"/>
    </xf>
    <xf numFmtId="49" fontId="23" fillId="0" borderId="244" xfId="0" applyNumberFormat="1" applyFont="1" applyBorder="1" applyAlignment="1" applyProtection="1">
      <alignment horizontal="left"/>
      <protection locked="0"/>
    </xf>
    <xf numFmtId="49" fontId="23" fillId="0" borderId="245" xfId="0" applyNumberFormat="1" applyFont="1" applyBorder="1" applyAlignment="1" applyProtection="1">
      <alignment horizontal="left"/>
      <protection locked="0"/>
    </xf>
    <xf numFmtId="49" fontId="23" fillId="0" borderId="263" xfId="0" applyNumberFormat="1" applyFont="1" applyBorder="1" applyAlignment="1" applyProtection="1">
      <alignment horizontal="left"/>
      <protection locked="0"/>
    </xf>
    <xf numFmtId="49" fontId="23" fillId="0" borderId="246" xfId="0" applyNumberFormat="1" applyFont="1" applyBorder="1" applyAlignment="1" applyProtection="1">
      <alignment horizontal="left"/>
      <protection locked="0"/>
    </xf>
    <xf numFmtId="49" fontId="23" fillId="0" borderId="247" xfId="0" applyNumberFormat="1" applyFont="1" applyBorder="1" applyAlignment="1" applyProtection="1">
      <alignment horizontal="left"/>
      <protection locked="0"/>
    </xf>
    <xf numFmtId="0" fontId="86" fillId="9" borderId="0" xfId="0" applyFont="1" applyFill="1" applyAlignment="1">
      <alignment horizontal="center" vertical="center"/>
    </xf>
    <xf numFmtId="0" fontId="86" fillId="9" borderId="260" xfId="0" applyFont="1" applyFill="1" applyBorder="1" applyAlignment="1">
      <alignment horizontal="center" vertical="center"/>
    </xf>
    <xf numFmtId="0" fontId="23" fillId="4" borderId="0" xfId="0" applyFont="1" applyFill="1" applyAlignment="1">
      <alignment horizontal="center"/>
    </xf>
    <xf numFmtId="0" fontId="23" fillId="4" borderId="84" xfId="0" applyFont="1" applyFill="1" applyBorder="1" applyAlignment="1">
      <alignment horizontal="center"/>
    </xf>
    <xf numFmtId="0" fontId="23" fillId="4" borderId="21" xfId="0" applyFont="1" applyFill="1" applyBorder="1" applyAlignment="1">
      <alignment horizontal="left"/>
    </xf>
    <xf numFmtId="0" fontId="23" fillId="4" borderId="0" xfId="0" applyFont="1" applyFill="1" applyAlignment="1">
      <alignment horizontal="left"/>
    </xf>
    <xf numFmtId="49" fontId="23" fillId="0" borderId="73" xfId="0" applyNumberFormat="1" applyFont="1" applyBorder="1" applyAlignment="1" applyProtection="1">
      <alignment horizontal="center"/>
      <protection locked="0"/>
    </xf>
    <xf numFmtId="49" fontId="23" fillId="0" borderId="74" xfId="0" applyNumberFormat="1" applyFont="1" applyBorder="1" applyAlignment="1" applyProtection="1">
      <alignment horizontal="center"/>
      <protection locked="0"/>
    </xf>
    <xf numFmtId="49" fontId="23" fillId="0" borderId="75" xfId="0" applyNumberFormat="1" applyFont="1" applyBorder="1" applyAlignment="1" applyProtection="1">
      <alignment horizontal="center"/>
      <protection locked="0"/>
    </xf>
    <xf numFmtId="49" fontId="28" fillId="0" borderId="248" xfId="0" applyNumberFormat="1" applyFont="1" applyBorder="1" applyAlignment="1">
      <alignment horizontal="left" vertical="top"/>
    </xf>
    <xf numFmtId="49" fontId="28" fillId="0" borderId="249" xfId="0" applyNumberFormat="1" applyFont="1" applyBorder="1" applyAlignment="1">
      <alignment horizontal="left" vertical="top"/>
    </xf>
    <xf numFmtId="49" fontId="28" fillId="0" borderId="19" xfId="0" applyNumberFormat="1" applyFont="1" applyBorder="1" applyAlignment="1">
      <alignment horizontal="left" vertical="top"/>
    </xf>
    <xf numFmtId="49" fontId="28" fillId="0" borderId="250" xfId="0" applyNumberFormat="1" applyFont="1" applyBorder="1" applyAlignment="1">
      <alignment horizontal="left" vertical="top"/>
    </xf>
    <xf numFmtId="49" fontId="28" fillId="0" borderId="0" xfId="0" applyNumberFormat="1" applyFont="1" applyAlignment="1">
      <alignment horizontal="left" vertical="top"/>
    </xf>
    <xf numFmtId="49" fontId="28" fillId="0" borderId="20" xfId="0" applyNumberFormat="1" applyFont="1" applyBorder="1" applyAlignment="1">
      <alignment horizontal="left" vertical="top"/>
    </xf>
    <xf numFmtId="49" fontId="28" fillId="0" borderId="198" xfId="0" applyNumberFormat="1" applyFont="1" applyBorder="1" applyAlignment="1">
      <alignment horizontal="left" vertical="top"/>
    </xf>
    <xf numFmtId="49" fontId="28" fillId="0" borderId="21" xfId="0" applyNumberFormat="1" applyFont="1" applyBorder="1" applyAlignment="1">
      <alignment horizontal="left" vertical="top"/>
    </xf>
    <xf numFmtId="49" fontId="28" fillId="0" borderId="22" xfId="0" applyNumberFormat="1" applyFont="1" applyBorder="1" applyAlignment="1">
      <alignment horizontal="left" vertical="top"/>
    </xf>
    <xf numFmtId="44" fontId="23" fillId="0" borderId="122" xfId="1" applyFont="1" applyBorder="1" applyAlignment="1" applyProtection="1">
      <alignment horizontal="center"/>
      <protection locked="0"/>
    </xf>
    <xf numFmtId="44" fontId="23" fillId="0" borderId="264" xfId="1" applyFont="1" applyBorder="1" applyAlignment="1" applyProtection="1">
      <alignment horizontal="center"/>
      <protection locked="0"/>
    </xf>
    <xf numFmtId="44" fontId="23" fillId="0" borderId="117" xfId="1" applyFont="1" applyBorder="1" applyAlignment="1" applyProtection="1">
      <alignment horizontal="center"/>
      <protection locked="0"/>
    </xf>
    <xf numFmtId="44" fontId="23" fillId="0" borderId="265" xfId="1" applyFont="1" applyBorder="1" applyAlignment="1" applyProtection="1">
      <alignment horizontal="center"/>
      <protection locked="0"/>
    </xf>
    <xf numFmtId="44" fontId="23" fillId="0" borderId="114" xfId="1" applyFont="1" applyBorder="1" applyAlignment="1" applyProtection="1">
      <alignment horizontal="center"/>
      <protection locked="0"/>
    </xf>
    <xf numFmtId="44" fontId="23" fillId="0" borderId="266" xfId="1" applyFont="1" applyBorder="1" applyAlignment="1" applyProtection="1">
      <alignment horizontal="center"/>
      <protection locked="0"/>
    </xf>
    <xf numFmtId="44" fontId="23" fillId="0" borderId="268" xfId="1" applyFont="1" applyBorder="1" applyAlignment="1" applyProtection="1">
      <alignment horizontal="center"/>
    </xf>
    <xf numFmtId="44" fontId="23" fillId="0" borderId="267" xfId="1" applyFont="1" applyBorder="1" applyAlignment="1" applyProtection="1">
      <alignment horizontal="center"/>
    </xf>
    <xf numFmtId="0" fontId="23" fillId="4" borderId="83" xfId="0" applyFont="1" applyFill="1" applyBorder="1" applyAlignment="1">
      <alignment horizontal="left"/>
    </xf>
    <xf numFmtId="0" fontId="23" fillId="4" borderId="0" xfId="0" applyFont="1" applyFill="1" applyAlignment="1">
      <alignment horizontal="right"/>
    </xf>
    <xf numFmtId="0" fontId="33" fillId="4" borderId="0" xfId="4" applyFill="1" applyAlignment="1" applyProtection="1">
      <alignment horizontal="center"/>
      <protection locked="0"/>
    </xf>
    <xf numFmtId="0" fontId="23" fillId="4" borderId="0" xfId="0" applyFont="1" applyFill="1" applyAlignment="1">
      <alignment horizontal="right" vertical="center"/>
    </xf>
    <xf numFmtId="0" fontId="23" fillId="0" borderId="199" xfId="0" applyFont="1" applyBorder="1" applyAlignment="1" applyProtection="1">
      <alignment horizontal="center"/>
      <protection locked="0"/>
    </xf>
    <xf numFmtId="0" fontId="23" fillId="0" borderId="125" xfId="0" applyFont="1" applyBorder="1" applyAlignment="1" applyProtection="1">
      <alignment horizontal="center"/>
      <protection locked="0"/>
    </xf>
    <xf numFmtId="0" fontId="23" fillId="0" borderId="200" xfId="0" applyFont="1" applyBorder="1" applyAlignment="1" applyProtection="1">
      <alignment horizontal="center"/>
      <protection locked="0"/>
    </xf>
    <xf numFmtId="0" fontId="44" fillId="4" borderId="0" xfId="0" applyFont="1" applyFill="1" applyAlignment="1">
      <alignment horizontal="center" wrapText="1"/>
    </xf>
    <xf numFmtId="0" fontId="85" fillId="0" borderId="73" xfId="0" applyFont="1" applyBorder="1" applyAlignment="1" applyProtection="1">
      <alignment horizontal="center"/>
      <protection locked="0"/>
    </xf>
    <xf numFmtId="0" fontId="85" fillId="0" borderId="75" xfId="0" applyFont="1" applyBorder="1" applyAlignment="1" applyProtection="1">
      <alignment horizontal="center"/>
      <protection locked="0"/>
    </xf>
    <xf numFmtId="0" fontId="23" fillId="4" borderId="81" xfId="0" applyFont="1" applyFill="1" applyBorder="1" applyAlignment="1">
      <alignment horizontal="center"/>
    </xf>
    <xf numFmtId="0" fontId="23" fillId="4" borderId="85" xfId="0" applyFont="1" applyFill="1" applyBorder="1" applyAlignment="1">
      <alignment horizontal="left" vertical="center"/>
    </xf>
    <xf numFmtId="0" fontId="23" fillId="0" borderId="270" xfId="0" applyFont="1" applyBorder="1" applyAlignment="1">
      <alignment horizontal="center" vertical="center"/>
    </xf>
    <xf numFmtId="0" fontId="23" fillId="0" borderId="271" xfId="0" applyFont="1" applyBorder="1" applyAlignment="1">
      <alignment horizontal="center" vertical="center"/>
    </xf>
    <xf numFmtId="0" fontId="23" fillId="0" borderId="269"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83" xfId="0" applyFont="1" applyBorder="1" applyAlignment="1">
      <alignment horizontal="center" vertical="center"/>
    </xf>
    <xf numFmtId="0" fontId="27" fillId="0" borderId="10" xfId="0" applyFont="1" applyBorder="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center" vertical="center" wrapText="1"/>
    </xf>
    <xf numFmtId="0" fontId="27" fillId="0" borderId="0" xfId="0" applyFont="1" applyAlignment="1">
      <alignment horizontal="center" vertical="center" wrapText="1"/>
    </xf>
    <xf numFmtId="0" fontId="83" fillId="0" borderId="97" xfId="0" applyFont="1" applyBorder="1" applyAlignment="1" applyProtection="1">
      <alignment horizontal="center" vertical="center"/>
      <protection locked="0"/>
    </xf>
    <xf numFmtId="0" fontId="83" fillId="0" borderId="101" xfId="0" applyFont="1" applyBorder="1" applyAlignment="1" applyProtection="1">
      <alignment horizontal="center" vertical="center"/>
      <protection locked="0"/>
    </xf>
    <xf numFmtId="0" fontId="27" fillId="0" borderId="80" xfId="0" applyFont="1" applyBorder="1" applyAlignment="1" applyProtection="1">
      <alignment horizontal="center" vertical="top"/>
      <protection locked="0"/>
    </xf>
    <xf numFmtId="0" fontId="27" fillId="0" borderId="81" xfId="0" applyFont="1" applyBorder="1" applyAlignment="1" applyProtection="1">
      <alignment horizontal="center" vertical="top"/>
      <protection locked="0"/>
    </xf>
    <xf numFmtId="0" fontId="27" fillId="0" borderId="82" xfId="0" applyFont="1" applyBorder="1" applyAlignment="1" applyProtection="1">
      <alignment horizontal="center" vertical="top"/>
      <protection locked="0"/>
    </xf>
    <xf numFmtId="0" fontId="27" fillId="0" borderId="85" xfId="0" applyFont="1" applyBorder="1" applyAlignment="1" applyProtection="1">
      <alignment horizontal="center" vertical="top"/>
      <protection locked="0"/>
    </xf>
    <xf numFmtId="0" fontId="27" fillId="0" borderId="0" xfId="0" applyFont="1" applyAlignment="1" applyProtection="1">
      <alignment horizontal="center" vertical="top"/>
      <protection locked="0"/>
    </xf>
    <xf numFmtId="0" fontId="27" fillId="0" borderId="84" xfId="0" applyFont="1" applyBorder="1" applyAlignment="1" applyProtection="1">
      <alignment horizontal="center" vertical="top"/>
      <protection locked="0"/>
    </xf>
    <xf numFmtId="0" fontId="27" fillId="0" borderId="86" xfId="0" applyFont="1" applyBorder="1" applyAlignment="1" applyProtection="1">
      <alignment horizontal="center" vertical="top"/>
      <protection locked="0"/>
    </xf>
    <xf numFmtId="0" fontId="27" fillId="0" borderId="83" xfId="0" applyFont="1" applyBorder="1" applyAlignment="1" applyProtection="1">
      <alignment horizontal="center" vertical="top"/>
      <protection locked="0"/>
    </xf>
    <xf numFmtId="0" fontId="27" fillId="0" borderId="96" xfId="0" applyFont="1" applyBorder="1" applyAlignment="1" applyProtection="1">
      <alignment horizontal="center" vertical="top"/>
      <protection locked="0"/>
    </xf>
    <xf numFmtId="0" fontId="7" fillId="0" borderId="80" xfId="0" applyFont="1" applyBorder="1" applyAlignment="1" applyProtection="1">
      <alignment vertical="top"/>
      <protection locked="0"/>
    </xf>
    <xf numFmtId="0" fontId="7" fillId="0" borderId="81" xfId="0" applyFont="1" applyBorder="1" applyAlignment="1" applyProtection="1">
      <alignment vertical="top"/>
      <protection locked="0"/>
    </xf>
    <xf numFmtId="0" fontId="7" fillId="0" borderId="82" xfId="0" applyFont="1" applyBorder="1" applyAlignment="1" applyProtection="1">
      <alignment vertical="top"/>
      <protection locked="0"/>
    </xf>
    <xf numFmtId="0" fontId="7" fillId="0" borderId="86" xfId="0" applyFont="1" applyBorder="1" applyAlignment="1" applyProtection="1">
      <alignment vertical="top"/>
      <protection locked="0"/>
    </xf>
    <xf numFmtId="0" fontId="7" fillId="0" borderId="83" xfId="0" applyFont="1" applyBorder="1" applyAlignment="1" applyProtection="1">
      <alignment vertical="top"/>
      <protection locked="0"/>
    </xf>
    <xf numFmtId="0" fontId="7" fillId="0" borderId="96" xfId="0" applyFont="1" applyBorder="1" applyAlignment="1" applyProtection="1">
      <alignment vertical="top"/>
      <protection locked="0"/>
    </xf>
    <xf numFmtId="0" fontId="12" fillId="0" borderId="0" xfId="0" applyFont="1" applyAlignment="1">
      <alignment vertical="top" wrapText="1"/>
    </xf>
    <xf numFmtId="0" fontId="12" fillId="0" borderId="84" xfId="0" applyFont="1" applyBorder="1" applyAlignment="1">
      <alignment vertical="top" wrapText="1"/>
    </xf>
    <xf numFmtId="0" fontId="20" fillId="0" borderId="0" xfId="0" applyFont="1" applyAlignment="1">
      <alignment horizontal="center" vertical="center"/>
    </xf>
    <xf numFmtId="0" fontId="20" fillId="0" borderId="3" xfId="0" applyFont="1" applyBorder="1" applyAlignment="1">
      <alignment horizontal="center" vertical="center"/>
    </xf>
    <xf numFmtId="0" fontId="0" fillId="0" borderId="97" xfId="0" applyBorder="1" applyAlignment="1" applyProtection="1">
      <alignment horizontal="center" vertical="center" wrapText="1"/>
      <protection locked="0"/>
    </xf>
    <xf numFmtId="0" fontId="0" fillId="0" borderId="101" xfId="0" applyBorder="1" applyAlignment="1" applyProtection="1">
      <alignment horizontal="center" vertical="center" wrapText="1"/>
      <protection locked="0"/>
    </xf>
    <xf numFmtId="0" fontId="0" fillId="0" borderId="102" xfId="0" applyBorder="1" applyAlignment="1" applyProtection="1">
      <alignment horizontal="center" vertical="center" wrapText="1"/>
      <protection locked="0"/>
    </xf>
    <xf numFmtId="0" fontId="20" fillId="0" borderId="7" xfId="0" applyFont="1" applyBorder="1" applyAlignment="1">
      <alignment vertical="center"/>
    </xf>
    <xf numFmtId="0" fontId="20" fillId="0" borderId="0" xfId="0" applyFont="1" applyAlignment="1">
      <alignment vertical="center"/>
    </xf>
    <xf numFmtId="0" fontId="20" fillId="0" borderId="3" xfId="0" applyFont="1" applyBorder="1" applyAlignment="1">
      <alignment vertical="center"/>
    </xf>
    <xf numFmtId="0" fontId="7" fillId="0" borderId="0" xfId="0" applyFont="1" applyAlignment="1">
      <alignment vertical="top" wrapText="1"/>
    </xf>
    <xf numFmtId="0" fontId="7" fillId="0" borderId="84" xfId="0" applyFont="1" applyBorder="1" applyAlignment="1">
      <alignment vertical="top" wrapText="1"/>
    </xf>
    <xf numFmtId="0" fontId="27" fillId="4" borderId="0" xfId="0" applyFont="1" applyFill="1" applyAlignment="1">
      <alignment horizontal="left" vertical="center"/>
    </xf>
    <xf numFmtId="0" fontId="32" fillId="0" borderId="126" xfId="0" applyFont="1" applyBorder="1" applyAlignment="1">
      <alignment horizontal="center" vertical="center"/>
    </xf>
    <xf numFmtId="0" fontId="32" fillId="0" borderId="127" xfId="0" applyFont="1" applyBorder="1" applyAlignment="1">
      <alignment horizontal="center" vertical="center"/>
    </xf>
    <xf numFmtId="0" fontId="27" fillId="0" borderId="11" xfId="0" applyFont="1" applyBorder="1" applyAlignment="1">
      <alignment horizontal="left" vertical="center" wrapText="1"/>
    </xf>
    <xf numFmtId="0" fontId="83" fillId="0" borderId="102" xfId="0" applyFont="1" applyBorder="1" applyAlignment="1" applyProtection="1">
      <alignment horizontal="center" vertical="center"/>
      <protection locked="0"/>
    </xf>
    <xf numFmtId="0" fontId="27" fillId="4" borderId="101" xfId="0" applyFont="1" applyFill="1" applyBorder="1" applyAlignment="1">
      <alignment horizontal="center" vertical="center"/>
    </xf>
    <xf numFmtId="0" fontId="27" fillId="4" borderId="85" xfId="0" applyFont="1" applyFill="1" applyBorder="1" applyAlignment="1">
      <alignment horizontal="center" vertical="center"/>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19" fillId="0" borderId="67"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76" xfId="0" applyFont="1" applyBorder="1" applyAlignment="1">
      <alignment horizontal="center" vertical="center" wrapText="1"/>
    </xf>
    <xf numFmtId="9" fontId="19" fillId="0" borderId="67" xfId="2" applyFont="1" applyFill="1" applyBorder="1" applyAlignment="1" applyProtection="1">
      <alignment horizontal="center" vertical="center" wrapText="1"/>
    </xf>
    <xf numFmtId="9" fontId="19" fillId="0" borderId="77" xfId="2" applyFont="1" applyFill="1" applyBorder="1" applyAlignment="1" applyProtection="1">
      <alignment horizontal="center" vertical="center" wrapText="1"/>
    </xf>
    <xf numFmtId="9" fontId="19" fillId="0" borderId="76" xfId="2" applyFont="1" applyFill="1" applyBorder="1" applyAlignment="1" applyProtection="1">
      <alignment horizontal="center" vertical="center" wrapText="1"/>
    </xf>
    <xf numFmtId="0" fontId="7" fillId="4" borderId="0" xfId="0" applyFont="1" applyFill="1" applyAlignment="1">
      <alignment vertical="top"/>
    </xf>
    <xf numFmtId="0" fontId="7" fillId="0" borderId="81" xfId="0" applyFont="1" applyBorder="1" applyAlignment="1">
      <alignment vertical="top" wrapText="1"/>
    </xf>
    <xf numFmtId="0" fontId="12" fillId="0" borderId="0" xfId="0" applyFont="1" applyAlignment="1">
      <alignment vertical="top"/>
    </xf>
    <xf numFmtId="0" fontId="30" fillId="4" borderId="122" xfId="0" applyFont="1" applyFill="1" applyBorder="1" applyAlignment="1">
      <alignment horizontal="left" vertical="center"/>
    </xf>
    <xf numFmtId="0" fontId="30" fillId="4" borderId="123" xfId="0" applyFont="1" applyFill="1" applyBorder="1" applyAlignment="1">
      <alignment horizontal="left" vertical="center"/>
    </xf>
    <xf numFmtId="164" fontId="35" fillId="0" borderId="122" xfId="1" applyNumberFormat="1" applyFont="1" applyFill="1" applyBorder="1" applyAlignment="1" applyProtection="1">
      <alignment horizontal="center" vertical="center"/>
      <protection locked="0"/>
    </xf>
    <xf numFmtId="164" fontId="35" fillId="0" borderId="116" xfId="1" applyNumberFormat="1" applyFont="1" applyFill="1" applyBorder="1" applyAlignment="1" applyProtection="1">
      <alignment horizontal="center" vertical="center"/>
      <protection locked="0"/>
    </xf>
    <xf numFmtId="0" fontId="30" fillId="4" borderId="124" xfId="0" applyFont="1" applyFill="1" applyBorder="1" applyAlignment="1">
      <alignment horizontal="left" vertical="center"/>
    </xf>
    <xf numFmtId="0" fontId="30" fillId="4" borderId="120" xfId="0" applyFont="1" applyFill="1" applyBorder="1" applyAlignment="1">
      <alignment horizontal="left" vertical="center"/>
    </xf>
    <xf numFmtId="0" fontId="30" fillId="4" borderId="118" xfId="0" applyFont="1" applyFill="1" applyBorder="1" applyAlignment="1">
      <alignment horizontal="left" vertical="center"/>
    </xf>
    <xf numFmtId="0" fontId="25" fillId="9" borderId="73" xfId="0" applyFont="1" applyFill="1" applyBorder="1" applyAlignment="1">
      <alignment horizontal="left" vertical="top"/>
    </xf>
    <xf numFmtId="0" fontId="25" fillId="9" borderId="74" xfId="0" applyFont="1" applyFill="1" applyBorder="1" applyAlignment="1">
      <alignment horizontal="left" vertical="top"/>
    </xf>
    <xf numFmtId="0" fontId="25" fillId="9" borderId="75" xfId="0" applyFont="1" applyFill="1" applyBorder="1" applyAlignment="1">
      <alignment horizontal="left" vertical="top"/>
    </xf>
    <xf numFmtId="49" fontId="29" fillId="4" borderId="122" xfId="0" applyNumberFormat="1" applyFont="1" applyFill="1" applyBorder="1" applyAlignment="1">
      <alignment horizontal="left" vertical="top"/>
    </xf>
    <xf numFmtId="49" fontId="29" fillId="4" borderId="123" xfId="0" applyNumberFormat="1" applyFont="1" applyFill="1" applyBorder="1" applyAlignment="1">
      <alignment horizontal="left" vertical="top"/>
    </xf>
    <xf numFmtId="49" fontId="29" fillId="4" borderId="116" xfId="0" applyNumberFormat="1" applyFont="1" applyFill="1" applyBorder="1" applyAlignment="1">
      <alignment horizontal="left" vertical="top"/>
    </xf>
    <xf numFmtId="0" fontId="28" fillId="0" borderId="117" xfId="0" applyFont="1" applyBorder="1" applyAlignment="1" applyProtection="1">
      <alignment horizontal="center" vertical="top"/>
      <protection locked="0"/>
    </xf>
    <xf numFmtId="0" fontId="28" fillId="0" borderId="118" xfId="0" applyFont="1" applyBorder="1" applyAlignment="1" applyProtection="1">
      <alignment horizontal="center" vertical="top"/>
      <protection locked="0"/>
    </xf>
    <xf numFmtId="0" fontId="28" fillId="0" borderId="119" xfId="0" applyFont="1" applyBorder="1" applyAlignment="1" applyProtection="1">
      <alignment horizontal="center" vertical="top"/>
      <protection locked="0"/>
    </xf>
    <xf numFmtId="0" fontId="29" fillId="4" borderId="175" xfId="0" applyFont="1" applyFill="1" applyBorder="1" applyAlignment="1">
      <alignment horizontal="left" vertical="top"/>
    </xf>
    <xf numFmtId="0" fontId="28" fillId="0" borderId="112" xfId="0" applyFont="1" applyBorder="1" applyAlignment="1" applyProtection="1">
      <alignment horizontal="left" vertical="top"/>
      <protection locked="0"/>
    </xf>
    <xf numFmtId="0" fontId="28" fillId="0" borderId="113" xfId="0" applyFont="1" applyBorder="1" applyAlignment="1" applyProtection="1">
      <alignment horizontal="left" vertical="top"/>
      <protection locked="0"/>
    </xf>
    <xf numFmtId="0" fontId="28" fillId="0" borderId="176" xfId="0" applyFont="1" applyBorder="1" applyAlignment="1" applyProtection="1">
      <alignment horizontal="left" vertical="top"/>
      <protection locked="0"/>
    </xf>
    <xf numFmtId="0" fontId="28" fillId="4" borderId="101" xfId="0" applyFont="1" applyFill="1" applyBorder="1" applyAlignment="1">
      <alignment horizontal="center" vertical="top"/>
    </xf>
    <xf numFmtId="0" fontId="29" fillId="4" borderId="117" xfId="0" applyFont="1" applyFill="1" applyBorder="1" applyAlignment="1">
      <alignment horizontal="left" vertical="top"/>
    </xf>
    <xf numFmtId="0" fontId="29" fillId="4" borderId="118" xfId="0" applyFont="1" applyFill="1" applyBorder="1" applyAlignment="1">
      <alignment horizontal="left" vertical="top"/>
    </xf>
    <xf numFmtId="0" fontId="29" fillId="4" borderId="119" xfId="0" applyFont="1" applyFill="1" applyBorder="1" applyAlignment="1">
      <alignment horizontal="left" vertical="top"/>
    </xf>
    <xf numFmtId="0" fontId="28" fillId="0" borderId="114" xfId="0" applyFont="1" applyBorder="1" applyAlignment="1" applyProtection="1">
      <alignment horizontal="left" vertical="top"/>
      <protection locked="0"/>
    </xf>
    <xf numFmtId="0" fontId="28" fillId="0" borderId="115" xfId="0" applyFont="1" applyBorder="1" applyAlignment="1" applyProtection="1">
      <alignment horizontal="left" vertical="top"/>
      <protection locked="0"/>
    </xf>
    <xf numFmtId="0" fontId="28" fillId="0" borderId="178" xfId="0" applyFont="1" applyBorder="1" applyAlignment="1" applyProtection="1">
      <alignment horizontal="left" vertical="top"/>
      <protection locked="0"/>
    </xf>
    <xf numFmtId="0" fontId="31" fillId="4" borderId="110" xfId="0" applyFont="1" applyFill="1" applyBorder="1" applyAlignment="1">
      <alignment horizontal="left" vertical="top"/>
    </xf>
    <xf numFmtId="0" fontId="31" fillId="4" borderId="98" xfId="0" applyFont="1" applyFill="1" applyBorder="1" applyAlignment="1">
      <alignment horizontal="left" vertical="top"/>
    </xf>
    <xf numFmtId="0" fontId="31" fillId="4" borderId="111" xfId="0" applyFont="1" applyFill="1" applyBorder="1" applyAlignment="1">
      <alignment horizontal="left" vertical="top"/>
    </xf>
    <xf numFmtId="49" fontId="29" fillId="0" borderId="117" xfId="0" applyNumberFormat="1" applyFont="1" applyBorder="1" applyAlignment="1" applyProtection="1">
      <alignment horizontal="left" vertical="top"/>
      <protection locked="0"/>
    </xf>
    <xf numFmtId="49" fontId="29" fillId="0" borderId="118" xfId="0" applyNumberFormat="1" applyFont="1" applyBorder="1" applyAlignment="1" applyProtection="1">
      <alignment horizontal="left" vertical="top"/>
      <protection locked="0"/>
    </xf>
    <xf numFmtId="49" fontId="29" fillId="0" borderId="119" xfId="0" applyNumberFormat="1" applyFont="1" applyBorder="1" applyAlignment="1" applyProtection="1">
      <alignment horizontal="left" vertical="top"/>
      <protection locked="0"/>
    </xf>
    <xf numFmtId="0" fontId="29" fillId="4" borderId="86" xfId="0" applyFont="1" applyFill="1" applyBorder="1" applyAlignment="1">
      <alignment horizontal="left" vertical="top"/>
    </xf>
    <xf numFmtId="0" fontId="29" fillId="4" borderId="83" xfId="0" applyFont="1" applyFill="1" applyBorder="1" applyAlignment="1">
      <alignment horizontal="left" vertical="top"/>
    </xf>
    <xf numFmtId="0" fontId="29" fillId="4" borderId="96" xfId="0" applyFont="1" applyFill="1" applyBorder="1" applyAlignment="1">
      <alignment horizontal="left" vertical="top"/>
    </xf>
    <xf numFmtId="0" fontId="29" fillId="0" borderId="73" xfId="0" applyFont="1" applyBorder="1" applyAlignment="1" applyProtection="1">
      <alignment horizontal="center" vertical="top"/>
      <protection locked="0"/>
    </xf>
    <xf numFmtId="0" fontId="28" fillId="0" borderId="124" xfId="0" applyFont="1" applyBorder="1" applyAlignment="1" applyProtection="1">
      <alignment horizontal="center" vertical="top"/>
      <protection locked="0"/>
    </xf>
    <xf numFmtId="0" fontId="28" fillId="0" borderId="120" xfId="0" applyFont="1" applyBorder="1" applyAlignment="1" applyProtection="1">
      <alignment horizontal="center" vertical="top"/>
      <protection locked="0"/>
    </xf>
    <xf numFmtId="0" fontId="28" fillId="0" borderId="121" xfId="0" applyFont="1" applyBorder="1" applyAlignment="1" applyProtection="1">
      <alignment horizontal="center" vertical="top"/>
      <protection locked="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82" fillId="9" borderId="0" xfId="0" applyFont="1" applyFill="1" applyAlignment="1">
      <alignment horizontal="left" vertical="top"/>
    </xf>
    <xf numFmtId="0" fontId="2" fillId="0" borderId="98" xfId="0" applyFont="1" applyBorder="1" applyAlignment="1">
      <alignment horizontal="center" vertical="top"/>
    </xf>
    <xf numFmtId="0" fontId="2" fillId="0" borderId="99" xfId="0" applyFont="1" applyBorder="1" applyAlignment="1">
      <alignment horizontal="center" vertical="top"/>
    </xf>
    <xf numFmtId="0" fontId="30" fillId="4" borderId="116" xfId="0" applyFont="1" applyFill="1" applyBorder="1" applyAlignment="1">
      <alignment horizontal="left" vertical="center"/>
    </xf>
    <xf numFmtId="0" fontId="68" fillId="5" borderId="73" xfId="0" applyFont="1" applyFill="1" applyBorder="1" applyAlignment="1">
      <alignment horizontal="center" vertical="center"/>
    </xf>
    <xf numFmtId="0" fontId="68" fillId="5" borderId="75" xfId="0" applyFont="1" applyFill="1" applyBorder="1" applyAlignment="1">
      <alignment horizontal="center" vertical="center"/>
    </xf>
    <xf numFmtId="0" fontId="29" fillId="4" borderId="74" xfId="0" applyFont="1" applyFill="1" applyBorder="1" applyAlignment="1">
      <alignment horizontal="left" vertical="top"/>
    </xf>
    <xf numFmtId="0" fontId="29" fillId="4" borderId="75" xfId="0" applyFont="1" applyFill="1" applyBorder="1" applyAlignment="1">
      <alignment horizontal="left" vertical="top"/>
    </xf>
    <xf numFmtId="0" fontId="12" fillId="4" borderId="81" xfId="0" applyFont="1" applyFill="1" applyBorder="1" applyAlignment="1">
      <alignment vertical="top"/>
    </xf>
    <xf numFmtId="0" fontId="8" fillId="0" borderId="0" xfId="0" applyFont="1" applyAlignment="1">
      <alignment horizontal="right" vertical="top"/>
    </xf>
    <xf numFmtId="0" fontId="15" fillId="0" borderId="12" xfId="0" applyFont="1" applyBorder="1" applyAlignment="1">
      <alignment vertical="top"/>
    </xf>
    <xf numFmtId="0" fontId="28" fillId="4" borderId="73" xfId="0" applyFont="1" applyFill="1" applyBorder="1" applyAlignment="1">
      <alignment horizontal="left" vertical="top" wrapText="1"/>
    </xf>
    <xf numFmtId="0" fontId="28" fillId="4" borderId="74" xfId="0" applyFont="1" applyFill="1" applyBorder="1" applyAlignment="1">
      <alignment horizontal="left" vertical="top" wrapText="1"/>
    </xf>
    <xf numFmtId="0" fontId="28" fillId="4" borderId="75" xfId="0" applyFont="1" applyFill="1" applyBorder="1" applyAlignment="1">
      <alignment horizontal="left" vertical="top" wrapText="1"/>
    </xf>
    <xf numFmtId="0" fontId="35" fillId="0" borderId="114" xfId="0" applyFont="1" applyBorder="1" applyAlignment="1" applyProtection="1">
      <alignment horizontal="center" vertical="center"/>
      <protection locked="0"/>
    </xf>
    <xf numFmtId="0" fontId="35" fillId="0" borderId="178" xfId="0" applyFont="1" applyBorder="1" applyAlignment="1" applyProtection="1">
      <alignment horizontal="center" vertical="center"/>
      <protection locked="0"/>
    </xf>
    <xf numFmtId="0" fontId="22" fillId="4" borderId="0" xfId="0" applyFont="1" applyFill="1" applyAlignment="1">
      <alignment vertical="top"/>
    </xf>
    <xf numFmtId="0" fontId="7" fillId="0" borderId="73" xfId="0" applyFont="1" applyBorder="1" applyAlignment="1" applyProtection="1">
      <alignment vertical="top"/>
      <protection locked="0"/>
    </xf>
    <xf numFmtId="0" fontId="7" fillId="0" borderId="74" xfId="0" applyFont="1" applyBorder="1" applyAlignment="1" applyProtection="1">
      <alignment vertical="top"/>
      <protection locked="0"/>
    </xf>
    <xf numFmtId="0" fontId="7" fillId="0" borderId="75" xfId="0" applyFont="1" applyBorder="1" applyAlignment="1" applyProtection="1">
      <alignment vertical="top"/>
      <protection locked="0"/>
    </xf>
    <xf numFmtId="0" fontId="29" fillId="4" borderId="73" xfId="0" applyFont="1" applyFill="1" applyBorder="1" applyAlignment="1">
      <alignment horizontal="left" vertical="top" wrapText="1"/>
    </xf>
    <xf numFmtId="0" fontId="29" fillId="4" borderId="74" xfId="0" applyFont="1" applyFill="1" applyBorder="1" applyAlignment="1">
      <alignment horizontal="left" vertical="top" wrapText="1"/>
    </xf>
    <xf numFmtId="0" fontId="29" fillId="4" borderId="75" xfId="0" applyFont="1" applyFill="1" applyBorder="1" applyAlignment="1">
      <alignment horizontal="left" vertical="top" wrapText="1"/>
    </xf>
    <xf numFmtId="0" fontId="28" fillId="0" borderId="80" xfId="0" applyFont="1" applyBorder="1" applyAlignment="1" applyProtection="1">
      <alignment horizontal="center" vertical="top"/>
      <protection locked="0"/>
    </xf>
    <xf numFmtId="0" fontId="28" fillId="0" borderId="81" xfId="0" applyFont="1" applyBorder="1" applyAlignment="1" applyProtection="1">
      <alignment horizontal="center" vertical="top"/>
      <protection locked="0"/>
    </xf>
    <xf numFmtId="0" fontId="28" fillId="0" borderId="82" xfId="0" applyFont="1" applyBorder="1" applyAlignment="1" applyProtection="1">
      <alignment horizontal="center" vertical="top"/>
      <protection locked="0"/>
    </xf>
    <xf numFmtId="0" fontId="28" fillId="0" borderId="85" xfId="0" applyFont="1" applyBorder="1" applyAlignment="1" applyProtection="1">
      <alignment horizontal="center" vertical="top"/>
      <protection locked="0"/>
    </xf>
    <xf numFmtId="0" fontId="28" fillId="0" borderId="0" xfId="0" applyFont="1" applyAlignment="1" applyProtection="1">
      <alignment horizontal="center" vertical="top"/>
      <protection locked="0"/>
    </xf>
    <xf numFmtId="0" fontId="28" fillId="0" borderId="84" xfId="0" applyFont="1" applyBorder="1" applyAlignment="1" applyProtection="1">
      <alignment horizontal="center" vertical="top"/>
      <protection locked="0"/>
    </xf>
    <xf numFmtId="0" fontId="28" fillId="0" borderId="86" xfId="0" applyFont="1" applyBorder="1" applyAlignment="1" applyProtection="1">
      <alignment horizontal="center" vertical="top"/>
      <protection locked="0"/>
    </xf>
    <xf numFmtId="0" fontId="28" fillId="0" borderId="83" xfId="0" applyFont="1" applyBorder="1" applyAlignment="1" applyProtection="1">
      <alignment horizontal="center" vertical="top"/>
      <protection locked="0"/>
    </xf>
    <xf numFmtId="0" fontId="28" fillId="0" borderId="96" xfId="0" applyFont="1" applyBorder="1" applyAlignment="1" applyProtection="1">
      <alignment horizontal="center" vertical="top"/>
      <protection locked="0"/>
    </xf>
    <xf numFmtId="0" fontId="28" fillId="4" borderId="123" xfId="0" applyFont="1" applyFill="1" applyBorder="1" applyAlignment="1">
      <alignment horizontal="left" vertical="top"/>
    </xf>
    <xf numFmtId="0" fontId="28" fillId="4" borderId="118" xfId="0" applyFont="1" applyFill="1" applyBorder="1" applyAlignment="1">
      <alignment horizontal="left" vertical="top"/>
    </xf>
    <xf numFmtId="0" fontId="23" fillId="4" borderId="120" xfId="0" applyFont="1" applyFill="1" applyBorder="1" applyAlignment="1">
      <alignment horizontal="left" vertical="top"/>
    </xf>
    <xf numFmtId="0" fontId="23" fillId="4" borderId="121" xfId="0" applyFont="1" applyFill="1" applyBorder="1" applyAlignment="1">
      <alignment horizontal="left" vertical="top"/>
    </xf>
    <xf numFmtId="0" fontId="23" fillId="4" borderId="81" xfId="0" applyFont="1" applyFill="1" applyBorder="1" applyAlignment="1">
      <alignment horizontal="left" vertical="top"/>
    </xf>
    <xf numFmtId="0" fontId="12" fillId="0" borderId="98" xfId="0" applyFont="1" applyBorder="1" applyAlignment="1">
      <alignment vertical="top"/>
    </xf>
    <xf numFmtId="0" fontId="12" fillId="0" borderId="99" xfId="0" applyFont="1" applyBorder="1" applyAlignment="1">
      <alignment vertical="top"/>
    </xf>
    <xf numFmtId="0" fontId="6" fillId="0" borderId="13" xfId="0" applyFont="1" applyBorder="1" applyAlignment="1">
      <alignment horizontal="center" vertical="top" wrapText="1"/>
    </xf>
    <xf numFmtId="0" fontId="6" fillId="0" borderId="0" xfId="0" applyFont="1" applyAlignment="1">
      <alignment horizontal="center" vertical="top" wrapText="1"/>
    </xf>
    <xf numFmtId="0" fontId="6" fillId="0" borderId="12" xfId="0" applyFont="1" applyBorder="1" applyAlignment="1">
      <alignment horizontal="center" vertical="top" wrapText="1"/>
    </xf>
    <xf numFmtId="0" fontId="8" fillId="0" borderId="50" xfId="0" applyFont="1" applyBorder="1" applyAlignment="1">
      <alignment horizontal="right" vertical="top"/>
    </xf>
    <xf numFmtId="0" fontId="8" fillId="0" borderId="94" xfId="0" applyFont="1" applyBorder="1" applyAlignment="1">
      <alignment horizontal="right" vertical="top"/>
    </xf>
    <xf numFmtId="0" fontId="2" fillId="0" borderId="13" xfId="0" applyFont="1" applyBorder="1" applyAlignment="1">
      <alignment vertical="top"/>
    </xf>
    <xf numFmtId="0" fontId="25" fillId="9" borderId="0" xfId="0" applyFont="1" applyFill="1" applyAlignment="1">
      <alignment horizontal="left" vertical="top"/>
    </xf>
    <xf numFmtId="49" fontId="29" fillId="0" borderId="80" xfId="0" applyNumberFormat="1" applyFont="1" applyBorder="1" applyAlignment="1" applyProtection="1">
      <alignment horizontal="center" vertical="top"/>
      <protection locked="0"/>
    </xf>
    <xf numFmtId="49" fontId="29" fillId="0" borderId="81" xfId="0" applyNumberFormat="1" applyFont="1" applyBorder="1" applyAlignment="1" applyProtection="1">
      <alignment horizontal="center" vertical="top"/>
      <protection locked="0"/>
    </xf>
    <xf numFmtId="49" fontId="29" fillId="0" borderId="82" xfId="0" applyNumberFormat="1" applyFont="1" applyBorder="1" applyAlignment="1" applyProtection="1">
      <alignment horizontal="center" vertical="top"/>
      <protection locked="0"/>
    </xf>
    <xf numFmtId="0" fontId="23" fillId="0" borderId="73" xfId="0" applyFont="1" applyBorder="1" applyAlignment="1" applyProtection="1">
      <alignment horizontal="center" vertical="top"/>
      <protection locked="0"/>
    </xf>
    <xf numFmtId="0" fontId="23" fillId="0" borderId="75" xfId="0" applyFont="1" applyBorder="1" applyAlignment="1" applyProtection="1">
      <alignment horizontal="center" vertical="top"/>
      <protection locked="0"/>
    </xf>
    <xf numFmtId="0" fontId="16" fillId="2" borderId="0" xfId="0" applyFont="1" applyFill="1" applyAlignment="1">
      <alignment vertical="top"/>
    </xf>
    <xf numFmtId="9" fontId="2" fillId="0" borderId="90" xfId="2" applyFont="1" applyBorder="1" applyAlignment="1" applyProtection="1">
      <alignment horizontal="center" vertical="top"/>
    </xf>
    <xf numFmtId="9" fontId="2" fillId="0" borderId="91" xfId="2" applyFont="1" applyBorder="1" applyAlignment="1" applyProtection="1">
      <alignment horizontal="center" vertical="top"/>
    </xf>
    <xf numFmtId="9" fontId="2" fillId="0" borderId="92" xfId="2" applyFont="1" applyBorder="1" applyAlignment="1" applyProtection="1">
      <alignment horizontal="center" vertical="top"/>
    </xf>
    <xf numFmtId="9" fontId="2" fillId="0" borderId="16" xfId="2" applyFont="1" applyBorder="1" applyAlignment="1" applyProtection="1">
      <alignment horizontal="center" vertical="top"/>
    </xf>
    <xf numFmtId="9" fontId="2" fillId="0" borderId="17" xfId="2" applyFont="1" applyBorder="1" applyAlignment="1" applyProtection="1">
      <alignment horizontal="center" vertical="top"/>
    </xf>
    <xf numFmtId="9" fontId="2" fillId="0" borderId="18" xfId="2" applyFont="1" applyBorder="1" applyAlignment="1" applyProtection="1">
      <alignment horizontal="center" vertical="top"/>
    </xf>
    <xf numFmtId="9" fontId="6" fillId="0" borderId="87" xfId="2" applyFont="1" applyBorder="1" applyAlignment="1" applyProtection="1">
      <alignment horizontal="center" vertical="top"/>
    </xf>
    <xf numFmtId="9" fontId="6" fillId="0" borderId="93" xfId="2" applyFont="1" applyBorder="1" applyAlignment="1" applyProtection="1">
      <alignment horizontal="center" vertical="top"/>
    </xf>
    <xf numFmtId="9" fontId="6" fillId="0" borderId="88" xfId="2" applyFont="1" applyBorder="1" applyAlignment="1" applyProtection="1">
      <alignment horizontal="center" vertical="top"/>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7" fillId="4" borderId="13" xfId="0" applyFont="1" applyFill="1" applyBorder="1" applyAlignment="1">
      <alignment horizontal="right" vertical="top"/>
    </xf>
    <xf numFmtId="0" fontId="7" fillId="4" borderId="89" xfId="0" applyFont="1" applyFill="1" applyBorder="1" applyAlignment="1">
      <alignment horizontal="right" vertical="top"/>
    </xf>
    <xf numFmtId="0" fontId="7" fillId="0" borderId="98" xfId="0" applyFont="1" applyBorder="1" applyAlignment="1">
      <alignment vertical="top"/>
    </xf>
    <xf numFmtId="0" fontId="7" fillId="0" borderId="99" xfId="0" applyFont="1" applyBorder="1" applyAlignment="1">
      <alignment vertical="top"/>
    </xf>
    <xf numFmtId="0" fontId="27" fillId="4" borderId="0" xfId="0" applyFont="1" applyFill="1" applyAlignment="1">
      <alignment horizontal="right" vertical="center" wrapText="1"/>
    </xf>
    <xf numFmtId="164" fontId="17" fillId="0" borderId="87" xfId="1" applyNumberFormat="1" applyFont="1" applyBorder="1" applyAlignment="1" applyProtection="1">
      <alignment vertical="top"/>
    </xf>
    <xf numFmtId="164" fontId="17" fillId="0" borderId="88" xfId="1" applyNumberFormat="1" applyFont="1" applyBorder="1" applyAlignment="1" applyProtection="1">
      <alignment vertical="top"/>
    </xf>
    <xf numFmtId="0" fontId="15" fillId="0" borderId="12" xfId="0" applyFont="1" applyBorder="1" applyAlignment="1">
      <alignment horizontal="right" vertical="top"/>
    </xf>
    <xf numFmtId="0" fontId="2" fillId="0" borderId="12" xfId="0" applyFont="1" applyBorder="1" applyAlignment="1">
      <alignment horizontal="right" vertical="top"/>
    </xf>
    <xf numFmtId="0" fontId="2" fillId="0" borderId="0" xfId="0" applyFont="1" applyAlignment="1">
      <alignment horizontal="right" vertical="top"/>
    </xf>
    <xf numFmtId="0" fontId="2" fillId="0" borderId="20" xfId="0" applyFont="1" applyBorder="1" applyAlignment="1">
      <alignment horizontal="right" vertical="top"/>
    </xf>
    <xf numFmtId="0" fontId="8" fillId="0" borderId="28" xfId="0" applyFont="1" applyBorder="1" applyAlignment="1">
      <alignment horizontal="right" vertical="top"/>
    </xf>
    <xf numFmtId="0" fontId="8" fillId="0" borderId="68" xfId="0" applyFont="1" applyBorder="1" applyAlignment="1">
      <alignment horizontal="right" vertical="top"/>
    </xf>
    <xf numFmtId="0" fontId="8" fillId="0" borderId="29" xfId="0" applyFont="1" applyBorder="1" applyAlignment="1">
      <alignment horizontal="right" vertical="top"/>
    </xf>
    <xf numFmtId="0" fontId="8" fillId="0" borderId="95" xfId="0" applyFont="1" applyBorder="1" applyAlignment="1">
      <alignment horizontal="right" vertical="top"/>
    </xf>
    <xf numFmtId="0" fontId="29" fillId="4" borderId="38" xfId="0" applyFont="1" applyFill="1" applyBorder="1" applyAlignment="1">
      <alignment horizontal="left" vertical="top"/>
    </xf>
    <xf numFmtId="164" fontId="12" fillId="0" borderId="73" xfId="1" applyNumberFormat="1" applyFont="1" applyBorder="1" applyAlignment="1" applyProtection="1">
      <alignment vertical="top"/>
      <protection locked="0"/>
    </xf>
    <xf numFmtId="164" fontId="12" fillId="0" borderId="74" xfId="1" applyNumberFormat="1" applyFont="1" applyBorder="1" applyAlignment="1" applyProtection="1">
      <alignment vertical="top"/>
      <protection locked="0"/>
    </xf>
    <xf numFmtId="0" fontId="14" fillId="2" borderId="0" xfId="0" applyFont="1" applyFill="1" applyAlignment="1">
      <alignment vertical="top"/>
    </xf>
    <xf numFmtId="49" fontId="8" fillId="5" borderId="122" xfId="0" applyNumberFormat="1" applyFont="1" applyFill="1" applyBorder="1" applyAlignment="1" applyProtection="1">
      <alignment horizontal="left" vertical="top"/>
      <protection locked="0"/>
    </xf>
    <xf numFmtId="49" fontId="8" fillId="5" borderId="123" xfId="0" applyNumberFormat="1" applyFont="1" applyFill="1" applyBorder="1" applyAlignment="1" applyProtection="1">
      <alignment horizontal="left" vertical="top"/>
      <protection locked="0"/>
    </xf>
    <xf numFmtId="49" fontId="8" fillId="5" borderId="116" xfId="0" applyNumberFormat="1" applyFont="1" applyFill="1" applyBorder="1" applyAlignment="1" applyProtection="1">
      <alignment horizontal="left" vertical="top"/>
      <protection locked="0"/>
    </xf>
    <xf numFmtId="49" fontId="8" fillId="5" borderId="114" xfId="0" applyNumberFormat="1" applyFont="1" applyFill="1" applyBorder="1" applyAlignment="1" applyProtection="1">
      <alignment horizontal="left" vertical="top"/>
      <protection locked="0"/>
    </xf>
    <xf numFmtId="49" fontId="8" fillId="5" borderId="115" xfId="0" applyNumberFormat="1" applyFont="1" applyFill="1" applyBorder="1" applyAlignment="1" applyProtection="1">
      <alignment horizontal="left" vertical="top"/>
      <protection locked="0"/>
    </xf>
    <xf numFmtId="0" fontId="8" fillId="0" borderId="0" xfId="0" applyFont="1" applyAlignment="1">
      <alignment vertical="top"/>
    </xf>
    <xf numFmtId="168" fontId="12" fillId="0" borderId="90" xfId="0" applyNumberFormat="1" applyFont="1" applyBorder="1" applyAlignment="1">
      <alignment vertical="top"/>
    </xf>
    <xf numFmtId="168" fontId="12" fillId="0" borderId="91" xfId="0" applyNumberFormat="1" applyFont="1" applyBorder="1" applyAlignment="1">
      <alignment vertical="top"/>
    </xf>
    <xf numFmtId="164" fontId="12" fillId="0" borderId="75" xfId="1" applyNumberFormat="1" applyFont="1" applyBorder="1" applyAlignment="1" applyProtection="1">
      <alignment vertical="top"/>
      <protection locked="0"/>
    </xf>
    <xf numFmtId="0" fontId="12" fillId="0" borderId="92" xfId="0" applyFont="1" applyBorder="1" applyAlignment="1">
      <alignment vertical="top"/>
    </xf>
    <xf numFmtId="167" fontId="12" fillId="0" borderId="16" xfId="0" applyNumberFormat="1" applyFont="1" applyBorder="1" applyAlignment="1">
      <alignment vertical="top"/>
    </xf>
    <xf numFmtId="167" fontId="12" fillId="0" borderId="17" xfId="0" applyNumberFormat="1" applyFont="1" applyBorder="1" applyAlignment="1">
      <alignment vertical="top"/>
    </xf>
    <xf numFmtId="164" fontId="12" fillId="0" borderId="16" xfId="0" applyNumberFormat="1" applyFont="1" applyBorder="1" applyAlignment="1">
      <alignment vertical="top"/>
    </xf>
    <xf numFmtId="0" fontId="12" fillId="0" borderId="18" xfId="0" applyFont="1" applyBorder="1" applyAlignment="1">
      <alignment vertical="top"/>
    </xf>
    <xf numFmtId="0" fontId="16" fillId="2" borderId="83" xfId="0" applyFont="1" applyFill="1" applyBorder="1" applyAlignment="1">
      <alignment vertical="top"/>
    </xf>
    <xf numFmtId="0" fontId="11" fillId="9" borderId="0" xfId="0" applyFont="1" applyFill="1" applyAlignment="1">
      <alignment vertical="top"/>
    </xf>
    <xf numFmtId="49" fontId="16" fillId="9" borderId="0" xfId="0" applyNumberFormat="1" applyFont="1" applyFill="1" applyAlignment="1">
      <alignment horizontal="center" vertical="top"/>
    </xf>
    <xf numFmtId="49" fontId="11" fillId="9" borderId="0" xfId="0" applyNumberFormat="1" applyFont="1" applyFill="1" applyAlignment="1">
      <alignment horizontal="center" vertical="top"/>
    </xf>
    <xf numFmtId="49" fontId="16" fillId="0" borderId="237" xfId="0" applyNumberFormat="1" applyFont="1" applyBorder="1" applyAlignment="1" applyProtection="1">
      <alignment horizontal="center" vertical="top"/>
      <protection locked="0"/>
    </xf>
    <xf numFmtId="49" fontId="16" fillId="0" borderId="75" xfId="0" applyNumberFormat="1" applyFont="1" applyBorder="1" applyAlignment="1" applyProtection="1">
      <alignment horizontal="center" vertical="top"/>
      <protection locked="0"/>
    </xf>
    <xf numFmtId="0" fontId="6" fillId="0" borderId="13" xfId="0" applyFont="1" applyBorder="1" applyAlignment="1">
      <alignment horizontal="center" vertical="center" wrapText="1"/>
    </xf>
    <xf numFmtId="0" fontId="12" fillId="0" borderId="81" xfId="0" applyFont="1" applyBorder="1" applyAlignment="1">
      <alignment vertical="top" wrapText="1"/>
    </xf>
    <xf numFmtId="0" fontId="12" fillId="0" borderId="0" xfId="0" applyFont="1" applyAlignment="1">
      <alignment horizontal="left" vertical="top" wrapText="1"/>
    </xf>
    <xf numFmtId="0" fontId="7" fillId="0" borderId="73" xfId="0" applyFont="1" applyBorder="1" applyAlignment="1" applyProtection="1">
      <alignment horizontal="center" vertical="top"/>
      <protection locked="0"/>
    </xf>
    <xf numFmtId="0" fontId="7" fillId="0" borderId="74" xfId="0" applyFont="1" applyBorder="1" applyAlignment="1" applyProtection="1">
      <alignment horizontal="center" vertical="top"/>
      <protection locked="0"/>
    </xf>
    <xf numFmtId="0" fontId="7" fillId="0" borderId="75" xfId="0" applyFont="1" applyBorder="1" applyAlignment="1" applyProtection="1">
      <alignment horizontal="center" vertical="top"/>
      <protection locked="0"/>
    </xf>
    <xf numFmtId="0" fontId="12" fillId="0" borderId="82" xfId="0" applyFont="1" applyBorder="1" applyAlignment="1">
      <alignment vertical="top" wrapText="1"/>
    </xf>
    <xf numFmtId="0" fontId="12" fillId="0" borderId="84" xfId="0" applyFont="1" applyBorder="1" applyAlignment="1">
      <alignment horizontal="left" vertical="top" wrapText="1"/>
    </xf>
    <xf numFmtId="0" fontId="17" fillId="0" borderId="83" xfId="0" applyFont="1" applyBorder="1" applyAlignment="1">
      <alignment vertical="top" wrapText="1"/>
    </xf>
    <xf numFmtId="0" fontId="12" fillId="0" borderId="83" xfId="0" applyFont="1" applyBorder="1" applyAlignment="1">
      <alignment vertical="top" wrapText="1"/>
    </xf>
    <xf numFmtId="0" fontId="12" fillId="0" borderId="96" xfId="0" applyFont="1" applyBorder="1" applyAlignment="1">
      <alignment vertical="top" wrapText="1"/>
    </xf>
    <xf numFmtId="0" fontId="7" fillId="0" borderId="0" xfId="0" applyFont="1" applyAlignment="1" applyProtection="1">
      <alignment vertical="top" wrapText="1"/>
      <protection locked="0"/>
    </xf>
    <xf numFmtId="0" fontId="7" fillId="0" borderId="84"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0" fontId="12" fillId="0" borderId="80" xfId="0" applyFont="1" applyBorder="1" applyAlignment="1" applyProtection="1">
      <alignment horizontal="left" vertical="top" wrapText="1"/>
      <protection locked="0"/>
    </xf>
    <xf numFmtId="0" fontId="12" fillId="0" borderId="81" xfId="0" applyFont="1" applyBorder="1" applyAlignment="1" applyProtection="1">
      <alignment horizontal="left" vertical="top" wrapText="1"/>
      <protection locked="0"/>
    </xf>
    <xf numFmtId="0" fontId="12" fillId="0" borderId="82" xfId="0" applyFont="1" applyBorder="1" applyAlignment="1" applyProtection="1">
      <alignment horizontal="left" vertical="top" wrapText="1"/>
      <protection locked="0"/>
    </xf>
    <xf numFmtId="0" fontId="12" fillId="0" borderId="85"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4" xfId="0" applyFont="1" applyBorder="1" applyAlignment="1" applyProtection="1">
      <alignment horizontal="left" vertical="top" wrapText="1"/>
      <protection locked="0"/>
    </xf>
    <xf numFmtId="0" fontId="22" fillId="0" borderId="0" xfId="0" applyFont="1" applyAlignment="1">
      <alignment vertical="top" wrapText="1"/>
    </xf>
    <xf numFmtId="0" fontId="22" fillId="0" borderId="84" xfId="0" applyFont="1" applyBorder="1" applyAlignment="1">
      <alignment vertical="top" wrapText="1"/>
    </xf>
    <xf numFmtId="0" fontId="9" fillId="0" borderId="0" xfId="0" applyFont="1" applyAlignment="1">
      <alignment horizontal="left" vertical="top" wrapText="1"/>
    </xf>
    <xf numFmtId="0" fontId="9" fillId="0" borderId="106" xfId="0" applyFont="1" applyBorder="1" applyAlignment="1">
      <alignment vertical="top" wrapText="1"/>
    </xf>
    <xf numFmtId="0" fontId="9" fillId="0" borderId="0" xfId="0" applyFont="1" applyAlignment="1">
      <alignment vertical="top" wrapText="1"/>
    </xf>
    <xf numFmtId="0" fontId="12" fillId="0" borderId="106" xfId="0" applyFont="1" applyBorder="1" applyAlignment="1">
      <alignment vertical="top" wrapText="1"/>
    </xf>
    <xf numFmtId="0" fontId="9" fillId="0" borderId="25" xfId="0" applyFont="1" applyBorder="1" applyAlignment="1">
      <alignment vertical="top" wrapText="1"/>
    </xf>
    <xf numFmtId="0" fontId="9" fillId="0" borderId="108" xfId="0" applyFont="1" applyBorder="1" applyAlignment="1">
      <alignment vertical="top" wrapText="1"/>
    </xf>
    <xf numFmtId="0" fontId="17" fillId="0" borderId="0" xfId="0" applyFont="1" applyAlignment="1">
      <alignment vertical="top" wrapText="1"/>
    </xf>
    <xf numFmtId="0" fontId="45" fillId="0" borderId="97" xfId="0" applyFont="1" applyBorder="1" applyAlignment="1" applyProtection="1">
      <alignment horizontal="center" vertical="center"/>
      <protection locked="0"/>
    </xf>
    <xf numFmtId="0" fontId="45" fillId="0" borderId="102" xfId="0" applyFont="1" applyBorder="1" applyAlignment="1" applyProtection="1">
      <alignment horizontal="center" vertical="center"/>
      <protection locked="0"/>
    </xf>
    <xf numFmtId="0" fontId="27" fillId="0" borderId="103" xfId="0" applyFont="1" applyBorder="1" applyAlignment="1">
      <alignment horizontal="center" vertical="center"/>
    </xf>
    <xf numFmtId="0" fontId="27" fillId="0" borderId="105" xfId="0" applyFont="1" applyBorder="1" applyAlignment="1">
      <alignment horizontal="center" vertical="center"/>
    </xf>
    <xf numFmtId="0" fontId="28" fillId="0" borderId="112" xfId="0" applyFont="1" applyBorder="1" applyAlignment="1" applyProtection="1">
      <alignment horizontal="center" vertical="top"/>
      <protection locked="0"/>
    </xf>
    <xf numFmtId="0" fontId="28" fillId="0" borderId="113" xfId="0" applyFont="1" applyBorder="1" applyAlignment="1" applyProtection="1">
      <alignment horizontal="center" vertical="top"/>
      <protection locked="0"/>
    </xf>
    <xf numFmtId="0" fontId="28" fillId="0" borderId="176" xfId="0" applyFont="1" applyBorder="1" applyAlignment="1" applyProtection="1">
      <alignment horizontal="center" vertical="top"/>
      <protection locked="0"/>
    </xf>
    <xf numFmtId="0" fontId="29" fillId="0" borderId="117" xfId="0" applyFont="1" applyBorder="1" applyAlignment="1" applyProtection="1">
      <alignment horizontal="center" vertical="top"/>
      <protection locked="0"/>
    </xf>
    <xf numFmtId="0" fontId="29" fillId="0" borderId="118" xfId="0" applyFont="1" applyBorder="1" applyAlignment="1" applyProtection="1">
      <alignment horizontal="center" vertical="top"/>
      <protection locked="0"/>
    </xf>
    <xf numFmtId="0" fontId="29" fillId="0" borderId="119" xfId="0" applyFont="1" applyBorder="1" applyAlignment="1" applyProtection="1">
      <alignment horizontal="center" vertical="top"/>
      <protection locked="0"/>
    </xf>
    <xf numFmtId="0" fontId="29" fillId="4" borderId="125" xfId="0" applyFont="1" applyFill="1" applyBorder="1" applyAlignment="1">
      <alignment horizontal="left" vertical="top"/>
    </xf>
    <xf numFmtId="0" fontId="28" fillId="0" borderId="117" xfId="0" applyFont="1" applyBorder="1" applyAlignment="1" applyProtection="1">
      <alignment horizontal="left" vertical="top"/>
      <protection locked="0"/>
    </xf>
    <xf numFmtId="0" fontId="28" fillId="0" borderId="118" xfId="0" applyFont="1" applyBorder="1" applyAlignment="1" applyProtection="1">
      <alignment horizontal="left" vertical="top"/>
      <protection locked="0"/>
    </xf>
    <xf numFmtId="0" fontId="28" fillId="0" borderId="119" xfId="0" applyFont="1" applyBorder="1" applyAlignment="1" applyProtection="1">
      <alignment horizontal="left" vertical="top"/>
      <protection locked="0"/>
    </xf>
    <xf numFmtId="0" fontId="29" fillId="4" borderId="124" xfId="0" applyFont="1" applyFill="1" applyBorder="1" applyAlignment="1">
      <alignment horizontal="left" vertical="top"/>
    </xf>
    <xf numFmtId="0" fontId="29" fillId="4" borderId="120" xfId="0" applyFont="1" applyFill="1" applyBorder="1" applyAlignment="1">
      <alignment horizontal="left" vertical="top"/>
    </xf>
    <xf numFmtId="0" fontId="29" fillId="4" borderId="121" xfId="0" applyFont="1" applyFill="1" applyBorder="1" applyAlignment="1">
      <alignment horizontal="left" vertical="top"/>
    </xf>
    <xf numFmtId="0" fontId="28" fillId="0" borderId="122" xfId="0" applyFont="1" applyBorder="1" applyAlignment="1" applyProtection="1">
      <alignment horizontal="left" vertical="top"/>
      <protection locked="0"/>
    </xf>
    <xf numFmtId="0" fontId="28" fillId="0" borderId="123" xfId="0" applyFont="1" applyBorder="1" applyAlignment="1" applyProtection="1">
      <alignment horizontal="left" vertical="top"/>
      <protection locked="0"/>
    </xf>
    <xf numFmtId="0" fontId="28" fillId="0" borderId="116" xfId="0" applyFont="1" applyBorder="1" applyAlignment="1" applyProtection="1">
      <alignment horizontal="left" vertical="top"/>
      <protection locked="0"/>
    </xf>
    <xf numFmtId="0" fontId="27" fillId="0" borderId="67" xfId="0" applyFont="1" applyBorder="1" applyAlignment="1">
      <alignment horizontal="center" vertical="center"/>
    </xf>
    <xf numFmtId="0" fontId="27" fillId="0" borderId="76" xfId="0" applyFont="1" applyBorder="1" applyAlignment="1">
      <alignment horizontal="center" vertical="center"/>
    </xf>
    <xf numFmtId="0" fontId="28" fillId="0" borderId="85" xfId="0" applyFont="1" applyBorder="1" applyAlignment="1">
      <alignment horizontal="left" vertical="top" wrapText="1"/>
    </xf>
    <xf numFmtId="0" fontId="28" fillId="0" borderId="0" xfId="0" applyFont="1" applyAlignment="1">
      <alignment horizontal="left" vertical="top" wrapText="1"/>
    </xf>
    <xf numFmtId="0" fontId="29" fillId="4" borderId="124" xfId="0" applyFont="1" applyFill="1" applyBorder="1" applyAlignment="1">
      <alignment horizontal="left" vertical="center" wrapText="1"/>
    </xf>
    <xf numFmtId="0" fontId="29" fillId="4" borderId="120" xfId="0" applyFont="1" applyFill="1" applyBorder="1" applyAlignment="1">
      <alignment horizontal="left" vertical="center" wrapText="1"/>
    </xf>
    <xf numFmtId="0" fontId="29" fillId="4" borderId="112" xfId="0" applyFont="1" applyFill="1" applyBorder="1" applyAlignment="1">
      <alignment horizontal="left" vertical="center" wrapText="1"/>
    </xf>
    <xf numFmtId="0" fontId="29" fillId="4" borderId="113" xfId="0" applyFont="1" applyFill="1" applyBorder="1" applyAlignment="1">
      <alignment horizontal="left" vertical="center" wrapText="1"/>
    </xf>
    <xf numFmtId="0" fontId="29" fillId="4" borderId="118" xfId="0" applyFont="1" applyFill="1" applyBorder="1" applyAlignment="1">
      <alignment horizontal="right" vertical="top" wrapText="1"/>
    </xf>
    <xf numFmtId="0" fontId="29" fillId="4" borderId="119" xfId="0" applyFont="1" applyFill="1" applyBorder="1" applyAlignment="1">
      <alignment horizontal="right" vertical="top" wrapText="1"/>
    </xf>
    <xf numFmtId="9" fontId="28" fillId="0" borderId="86" xfId="2" applyFont="1" applyBorder="1" applyAlignment="1" applyProtection="1">
      <alignment horizontal="left" vertical="top"/>
      <protection locked="0"/>
    </xf>
    <xf numFmtId="9" fontId="28" fillId="0" borderId="96" xfId="2" applyFont="1" applyBorder="1" applyAlignment="1" applyProtection="1">
      <alignment horizontal="left" vertical="top"/>
      <protection locked="0"/>
    </xf>
    <xf numFmtId="0" fontId="28" fillId="0" borderId="114" xfId="0" applyFont="1" applyBorder="1" applyAlignment="1" applyProtection="1">
      <alignment horizontal="center" vertical="top"/>
      <protection locked="0"/>
    </xf>
    <xf numFmtId="0" fontId="28" fillId="0" borderId="115" xfId="0" applyFont="1" applyBorder="1" applyAlignment="1" applyProtection="1">
      <alignment horizontal="center" vertical="top"/>
      <protection locked="0"/>
    </xf>
    <xf numFmtId="0" fontId="28" fillId="0" borderId="178" xfId="0" applyFont="1" applyBorder="1" applyAlignment="1" applyProtection="1">
      <alignment horizontal="center" vertical="top"/>
      <protection locked="0"/>
    </xf>
    <xf numFmtId="0" fontId="12" fillId="0" borderId="80" xfId="0" applyFont="1" applyBorder="1" applyAlignment="1" applyProtection="1">
      <alignment horizontal="center" vertical="top" wrapText="1"/>
      <protection locked="0"/>
    </xf>
    <xf numFmtId="0" fontId="12" fillId="0" borderId="81" xfId="0" applyFont="1" applyBorder="1" applyAlignment="1" applyProtection="1">
      <alignment horizontal="center" vertical="top" wrapText="1"/>
      <protection locked="0"/>
    </xf>
    <xf numFmtId="0" fontId="12" fillId="0" borderId="82" xfId="0" applyFont="1" applyBorder="1" applyAlignment="1" applyProtection="1">
      <alignment horizontal="center" vertical="top" wrapText="1"/>
      <protection locked="0"/>
    </xf>
    <xf numFmtId="0" fontId="12" fillId="0" borderId="85"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12" fillId="0" borderId="84" xfId="0" applyFont="1" applyBorder="1" applyAlignment="1" applyProtection="1">
      <alignment horizontal="center" vertical="top" wrapText="1"/>
      <protection locked="0"/>
    </xf>
    <xf numFmtId="0" fontId="12" fillId="0" borderId="86" xfId="0" applyFont="1" applyBorder="1" applyAlignment="1" applyProtection="1">
      <alignment horizontal="center" vertical="top" wrapText="1"/>
      <protection locked="0"/>
    </xf>
    <xf numFmtId="0" fontId="12" fillId="0" borderId="83" xfId="0" applyFont="1" applyBorder="1" applyAlignment="1" applyProtection="1">
      <alignment horizontal="center" vertical="top" wrapText="1"/>
      <protection locked="0"/>
    </xf>
    <xf numFmtId="0" fontId="12" fillId="0" borderId="96" xfId="0" applyFont="1" applyBorder="1" applyAlignment="1" applyProtection="1">
      <alignment horizontal="center" vertical="top" wrapText="1"/>
      <protection locked="0"/>
    </xf>
    <xf numFmtId="0" fontId="12" fillId="0" borderId="83" xfId="0" applyFont="1" applyBorder="1" applyAlignment="1" applyProtection="1">
      <alignment horizontal="left" vertical="top" wrapText="1"/>
      <protection locked="0"/>
    </xf>
    <xf numFmtId="0" fontId="12" fillId="0" borderId="96" xfId="0" applyFont="1" applyBorder="1" applyAlignment="1" applyProtection="1">
      <alignment horizontal="left" vertical="top" wrapText="1"/>
      <protection locked="0"/>
    </xf>
    <xf numFmtId="0" fontId="25" fillId="3" borderId="81" xfId="0" applyFont="1" applyFill="1" applyBorder="1" applyAlignment="1">
      <alignment horizontal="right" vertical="top"/>
    </xf>
    <xf numFmtId="0" fontId="28" fillId="4" borderId="0" xfId="0" applyFont="1" applyFill="1" applyAlignment="1">
      <alignment horizontal="left" vertical="top"/>
    </xf>
    <xf numFmtId="0" fontId="23" fillId="4" borderId="0" xfId="0" applyFont="1" applyFill="1" applyAlignment="1">
      <alignment horizontal="left" vertical="top"/>
    </xf>
    <xf numFmtId="0" fontId="33" fillId="4" borderId="80" xfId="4" applyFill="1" applyBorder="1" applyAlignment="1" applyProtection="1">
      <alignment horizontal="center" vertical="center"/>
      <protection locked="0"/>
    </xf>
    <xf numFmtId="0" fontId="33" fillId="4" borderId="82" xfId="4" applyFill="1" applyBorder="1" applyAlignment="1" applyProtection="1">
      <alignment horizontal="center" vertical="center"/>
      <protection locked="0"/>
    </xf>
    <xf numFmtId="0" fontId="33" fillId="4" borderId="85" xfId="4" applyFill="1" applyBorder="1" applyAlignment="1" applyProtection="1">
      <alignment horizontal="center" vertical="center"/>
      <protection locked="0"/>
    </xf>
    <xf numFmtId="0" fontId="33" fillId="4" borderId="84" xfId="4" applyFill="1" applyBorder="1" applyAlignment="1" applyProtection="1">
      <alignment horizontal="center" vertical="center"/>
      <protection locked="0"/>
    </xf>
    <xf numFmtId="0" fontId="28" fillId="0" borderId="122" xfId="0" applyFont="1" applyBorder="1" applyAlignment="1" applyProtection="1">
      <alignment horizontal="center" vertical="top"/>
      <protection locked="0"/>
    </xf>
    <xf numFmtId="0" fontId="28" fillId="0" borderId="116" xfId="0" applyFont="1" applyBorder="1" applyAlignment="1" applyProtection="1">
      <alignment horizontal="center" vertical="top"/>
      <protection locked="0"/>
    </xf>
    <xf numFmtId="0" fontId="12" fillId="0" borderId="0" xfId="0" applyFont="1" applyAlignment="1">
      <alignment horizontal="left" vertical="top"/>
    </xf>
    <xf numFmtId="0" fontId="12" fillId="0" borderId="84" xfId="0" applyFont="1" applyBorder="1" applyAlignment="1">
      <alignment horizontal="left" vertical="top"/>
    </xf>
    <xf numFmtId="0" fontId="29" fillId="4" borderId="177" xfId="0" applyFont="1" applyFill="1" applyBorder="1" applyAlignment="1">
      <alignment horizontal="left" vertical="top"/>
    </xf>
    <xf numFmtId="0" fontId="28" fillId="0" borderId="124" xfId="0" applyFont="1" applyBorder="1" applyAlignment="1" applyProtection="1">
      <alignment horizontal="left" vertical="top"/>
      <protection locked="0"/>
    </xf>
    <xf numFmtId="0" fontId="28" fillId="0" borderId="120" xfId="0" applyFont="1" applyBorder="1" applyAlignment="1" applyProtection="1">
      <alignment horizontal="left" vertical="top"/>
      <protection locked="0"/>
    </xf>
    <xf numFmtId="0" fontId="28" fillId="0" borderId="121" xfId="0" applyFont="1" applyBorder="1" applyAlignment="1" applyProtection="1">
      <alignment horizontal="left" vertical="top"/>
      <protection locked="0"/>
    </xf>
    <xf numFmtId="0" fontId="29" fillId="4" borderId="114" xfId="0" applyFont="1" applyFill="1" applyBorder="1" applyAlignment="1">
      <alignment horizontal="left" vertical="top"/>
    </xf>
    <xf numFmtId="0" fontId="29" fillId="4" borderId="115" xfId="0" applyFont="1" applyFill="1" applyBorder="1" applyAlignment="1">
      <alignment horizontal="left" vertical="top"/>
    </xf>
    <xf numFmtId="0" fontId="29" fillId="4" borderId="178" xfId="0" applyFont="1" applyFill="1" applyBorder="1" applyAlignment="1">
      <alignment horizontal="left" vertical="top"/>
    </xf>
    <xf numFmtId="0" fontId="29" fillId="4" borderId="179" xfId="0" applyFont="1" applyFill="1" applyBorder="1" applyAlignment="1">
      <alignment horizontal="left" vertical="top"/>
    </xf>
    <xf numFmtId="0" fontId="29" fillId="4" borderId="113" xfId="0" applyFont="1" applyFill="1" applyBorder="1" applyAlignment="1">
      <alignment horizontal="left" vertical="top"/>
    </xf>
    <xf numFmtId="0" fontId="29" fillId="4" borderId="122" xfId="0" applyFont="1" applyFill="1" applyBorder="1" applyAlignment="1">
      <alignment horizontal="left" vertical="top"/>
    </xf>
    <xf numFmtId="0" fontId="29" fillId="4" borderId="123" xfId="0" applyFont="1" applyFill="1" applyBorder="1" applyAlignment="1">
      <alignment horizontal="left" vertical="top"/>
    </xf>
    <xf numFmtId="0" fontId="29" fillId="4" borderId="116" xfId="0" applyFont="1" applyFill="1" applyBorder="1" applyAlignment="1">
      <alignment horizontal="left" vertical="top"/>
    </xf>
    <xf numFmtId="0" fontId="68" fillId="2" borderId="73" xfId="0" applyFont="1" applyFill="1" applyBorder="1" applyAlignment="1">
      <alignment horizontal="center" vertical="center"/>
    </xf>
    <xf numFmtId="0" fontId="68" fillId="2" borderId="74" xfId="0" applyFont="1" applyFill="1" applyBorder="1" applyAlignment="1">
      <alignment horizontal="center" vertical="center"/>
    </xf>
    <xf numFmtId="0" fontId="68" fillId="2" borderId="75" xfId="0" applyFont="1" applyFill="1" applyBorder="1" applyAlignment="1">
      <alignment horizontal="center" vertical="center"/>
    </xf>
    <xf numFmtId="0" fontId="31" fillId="4" borderId="238" xfId="0" applyFont="1" applyFill="1" applyBorder="1" applyAlignment="1">
      <alignment horizontal="left" vertical="top"/>
    </xf>
    <xf numFmtId="0" fontId="31" fillId="4" borderId="239" xfId="0" applyFont="1" applyFill="1" applyBorder="1" applyAlignment="1">
      <alignment horizontal="left" vertical="top"/>
    </xf>
    <xf numFmtId="0" fontId="31" fillId="4" borderId="240" xfId="0" applyFont="1" applyFill="1" applyBorder="1" applyAlignment="1">
      <alignment horizontal="left" vertical="top"/>
    </xf>
    <xf numFmtId="0" fontId="30" fillId="0" borderId="151" xfId="0" applyFont="1" applyBorder="1" applyAlignment="1">
      <alignment horizontal="center" vertical="center"/>
    </xf>
    <xf numFmtId="0" fontId="30" fillId="0" borderId="156" xfId="0" applyFont="1" applyBorder="1" applyAlignment="1">
      <alignment horizontal="center" vertical="center"/>
    </xf>
    <xf numFmtId="0" fontId="30" fillId="0" borderId="152" xfId="0" applyFont="1" applyBorder="1" applyAlignment="1">
      <alignment horizontal="center" vertical="center"/>
    </xf>
    <xf numFmtId="0" fontId="30" fillId="0" borderId="157" xfId="0" applyFont="1" applyBorder="1" applyAlignment="1">
      <alignment horizontal="center" vertical="center"/>
    </xf>
    <xf numFmtId="0" fontId="30" fillId="0" borderId="189" xfId="0" applyFont="1" applyBorder="1" applyAlignment="1">
      <alignment horizontal="left" vertical="center" wrapText="1"/>
    </xf>
    <xf numFmtId="0" fontId="30" fillId="0" borderId="192" xfId="0" applyFont="1" applyBorder="1" applyAlignment="1">
      <alignment horizontal="left" vertical="center" wrapText="1"/>
    </xf>
    <xf numFmtId="0" fontId="30" fillId="10" borderId="97" xfId="0" applyFont="1" applyFill="1" applyBorder="1" applyAlignment="1" applyProtection="1">
      <alignment horizontal="center" wrapText="1"/>
      <protection locked="0"/>
    </xf>
    <xf numFmtId="0" fontId="30" fillId="10" borderId="102" xfId="0" applyFont="1" applyFill="1" applyBorder="1" applyAlignment="1" applyProtection="1">
      <alignment horizontal="center" wrapText="1"/>
      <protection locked="0"/>
    </xf>
    <xf numFmtId="0" fontId="36" fillId="0" borderId="151" xfId="0" applyFont="1" applyBorder="1" applyAlignment="1">
      <alignment horizontal="center" vertical="center"/>
    </xf>
    <xf numFmtId="0" fontId="36" fillId="0" borderId="153" xfId="0" applyFont="1" applyBorder="1" applyAlignment="1">
      <alignment horizontal="center" vertical="center"/>
    </xf>
    <xf numFmtId="0" fontId="36" fillId="0" borderId="156" xfId="0" applyFont="1" applyBorder="1" applyAlignment="1">
      <alignment horizontal="center" vertical="center"/>
    </xf>
    <xf numFmtId="0" fontId="34" fillId="0" borderId="0" xfId="0" applyFont="1" applyAlignment="1">
      <alignment horizontal="center" vertical="center"/>
    </xf>
    <xf numFmtId="2" fontId="36" fillId="0" borderId="128" xfId="0" applyNumberFormat="1" applyFont="1" applyBorder="1" applyAlignment="1">
      <alignment horizontal="center"/>
    </xf>
    <xf numFmtId="0" fontId="30" fillId="10" borderId="72" xfId="5" applyFont="1" applyFill="1" applyBorder="1" applyAlignment="1" applyProtection="1">
      <alignment horizontal="left" vertical="center" wrapText="1"/>
      <protection locked="0"/>
    </xf>
    <xf numFmtId="0" fontId="36" fillId="10" borderId="72" xfId="0" applyFont="1" applyFill="1" applyBorder="1" applyAlignment="1" applyProtection="1">
      <alignment horizontal="center" vertical="center"/>
      <protection locked="0"/>
    </xf>
    <xf numFmtId="0" fontId="34" fillId="10" borderId="73" xfId="0" applyFont="1" applyFill="1" applyBorder="1" applyAlignment="1">
      <alignment horizontal="left" vertical="center"/>
    </xf>
    <xf numFmtId="0" fontId="34" fillId="10" borderId="75" xfId="0" applyFont="1" applyFill="1" applyBorder="1" applyAlignment="1">
      <alignment horizontal="left" vertical="center"/>
    </xf>
    <xf numFmtId="0" fontId="40" fillId="0" borderId="0" xfId="0" applyFont="1" applyAlignment="1">
      <alignment horizontal="left"/>
    </xf>
    <xf numFmtId="0" fontId="30" fillId="0" borderId="153" xfId="0" applyFont="1" applyBorder="1" applyAlignment="1">
      <alignment horizontal="center" vertical="center"/>
    </xf>
    <xf numFmtId="0" fontId="30" fillId="0" borderId="143" xfId="0" applyFont="1" applyBorder="1" applyAlignment="1">
      <alignment horizontal="center" vertical="center"/>
    </xf>
    <xf numFmtId="0" fontId="30" fillId="0" borderId="154" xfId="0" applyFont="1" applyBorder="1" applyAlignment="1">
      <alignment horizontal="center" vertical="center"/>
    </xf>
    <xf numFmtId="0" fontId="30" fillId="0" borderId="145" xfId="0" applyFont="1" applyBorder="1" applyAlignment="1">
      <alignment horizontal="center" vertical="center"/>
    </xf>
    <xf numFmtId="0" fontId="36" fillId="0" borderId="189" xfId="0" applyFont="1" applyBorder="1" applyAlignment="1">
      <alignment horizontal="left" vertical="center" wrapText="1"/>
    </xf>
    <xf numFmtId="0" fontId="36" fillId="0" borderId="190" xfId="0" applyFont="1" applyBorder="1" applyAlignment="1">
      <alignment horizontal="left" vertical="center" wrapText="1"/>
    </xf>
    <xf numFmtId="0" fontId="36" fillId="0" borderId="187" xfId="0" applyFont="1" applyBorder="1" applyAlignment="1">
      <alignment horizontal="left" vertical="center" wrapText="1"/>
    </xf>
    <xf numFmtId="0" fontId="30" fillId="10" borderId="72" xfId="0" applyFont="1" applyFill="1" applyBorder="1" applyAlignment="1" applyProtection="1">
      <alignment horizontal="left" vertical="center" wrapText="1"/>
      <protection locked="0"/>
    </xf>
    <xf numFmtId="0" fontId="26" fillId="3" borderId="0" xfId="0" applyFont="1" applyFill="1" applyAlignment="1">
      <alignment horizontal="left" vertical="top"/>
    </xf>
    <xf numFmtId="0" fontId="23" fillId="0" borderId="0" xfId="0" applyFont="1" applyAlignment="1">
      <alignment vertical="top"/>
    </xf>
    <xf numFmtId="0" fontId="33" fillId="10" borderId="0" xfId="4" applyFill="1" applyAlignment="1" applyProtection="1">
      <alignment horizontal="right" vertical="center" wrapText="1"/>
    </xf>
    <xf numFmtId="0" fontId="33" fillId="10" borderId="0" xfId="4" applyFill="1" applyAlignment="1" applyProtection="1">
      <alignment horizontal="center" vertical="center" wrapText="1"/>
      <protection locked="0"/>
    </xf>
    <xf numFmtId="0" fontId="23" fillId="0" borderId="84" xfId="0" applyFont="1" applyBorder="1" applyAlignment="1">
      <alignment horizontal="left"/>
    </xf>
    <xf numFmtId="0" fontId="70" fillId="0" borderId="0" xfId="4" applyFont="1" applyAlignment="1" applyProtection="1">
      <alignment vertical="top" wrapText="1"/>
      <protection locked="0"/>
    </xf>
    <xf numFmtId="0" fontId="52" fillId="0" borderId="84" xfId="0" applyFont="1" applyBorder="1" applyAlignment="1">
      <alignment horizontal="left"/>
    </xf>
    <xf numFmtId="0" fontId="23" fillId="9" borderId="73" xfId="0" applyFont="1" applyFill="1" applyBorder="1" applyAlignment="1" applyProtection="1">
      <alignment horizontal="center" vertical="top"/>
      <protection locked="0"/>
    </xf>
    <xf numFmtId="0" fontId="23" fillId="9" borderId="75" xfId="0" applyFont="1" applyFill="1" applyBorder="1" applyAlignment="1" applyProtection="1">
      <alignment horizontal="center" vertical="top"/>
      <protection locked="0"/>
    </xf>
    <xf numFmtId="0" fontId="68" fillId="2" borderId="0" xfId="0" applyFont="1" applyFill="1" applyAlignment="1">
      <alignment horizontal="left"/>
    </xf>
    <xf numFmtId="0" fontId="23" fillId="0" borderId="0" xfId="0" applyFont="1" applyAlignment="1">
      <alignment horizontal="left" vertical="top"/>
    </xf>
    <xf numFmtId="0" fontId="45" fillId="0" borderId="73" xfId="0" applyFont="1" applyBorder="1" applyAlignment="1" applyProtection="1">
      <alignment horizontal="center"/>
      <protection locked="0"/>
    </xf>
    <xf numFmtId="0" fontId="45" fillId="0" borderId="75" xfId="0" applyFont="1" applyBorder="1" applyAlignment="1" applyProtection="1">
      <alignment horizontal="center"/>
      <protection locked="0"/>
    </xf>
    <xf numFmtId="0" fontId="25" fillId="9" borderId="0" xfId="0" applyFont="1" applyFill="1" applyAlignment="1">
      <alignment horizontal="center" vertical="top" wrapText="1"/>
    </xf>
    <xf numFmtId="0" fontId="25" fillId="9" borderId="83" xfId="0" applyFont="1" applyFill="1" applyBorder="1" applyAlignment="1">
      <alignment horizontal="center" vertical="top" wrapText="1"/>
    </xf>
    <xf numFmtId="0" fontId="26" fillId="9" borderId="0" xfId="0" applyFont="1" applyFill="1" applyAlignment="1">
      <alignment horizontal="left" vertical="top" wrapText="1"/>
    </xf>
    <xf numFmtId="0" fontId="23" fillId="0" borderId="73" xfId="0" applyFont="1" applyBorder="1" applyAlignment="1" applyProtection="1">
      <alignment horizontal="center" vertical="top" wrapText="1"/>
      <protection locked="0"/>
    </xf>
    <xf numFmtId="0" fontId="23" fillId="0" borderId="75" xfId="0" applyFont="1" applyBorder="1" applyAlignment="1" applyProtection="1">
      <alignment horizontal="center" vertical="top" wrapText="1"/>
      <protection locked="0"/>
    </xf>
    <xf numFmtId="49" fontId="55" fillId="0" borderId="0" xfId="0" applyNumberFormat="1" applyFont="1" applyBorder="1" applyAlignment="1">
      <alignment horizontal="right" vertical="center"/>
    </xf>
    <xf numFmtId="49" fontId="24" fillId="0" borderId="201" xfId="0" applyNumberFormat="1" applyFont="1" applyBorder="1" applyAlignment="1">
      <alignment horizontal="left" vertical="center" wrapText="1"/>
    </xf>
    <xf numFmtId="0" fontId="23" fillId="0" borderId="201" xfId="0" applyFont="1" applyBorder="1" applyAlignment="1">
      <alignment horizontal="left" vertical="center" wrapText="1"/>
    </xf>
    <xf numFmtId="0" fontId="52" fillId="0" borderId="201" xfId="0" applyFont="1" applyBorder="1" applyAlignment="1">
      <alignment horizontal="left" vertical="center" wrapText="1"/>
    </xf>
    <xf numFmtId="0" fontId="59" fillId="0" borderId="201" xfId="0" applyFont="1" applyBorder="1" applyAlignment="1">
      <alignment horizontal="left" vertical="center" wrapText="1"/>
    </xf>
    <xf numFmtId="0" fontId="23" fillId="0" borderId="201" xfId="0" applyFont="1" applyBorder="1" applyAlignment="1" applyProtection="1">
      <alignment horizontal="left" vertical="center" wrapText="1"/>
      <protection locked="0"/>
    </xf>
    <xf numFmtId="0" fontId="23" fillId="0" borderId="201" xfId="0" applyFont="1" applyBorder="1" applyAlignment="1">
      <alignment horizontal="left" vertical="top" wrapText="1"/>
    </xf>
    <xf numFmtId="0" fontId="52" fillId="0" borderId="201" xfId="0" applyFont="1" applyBorder="1" applyAlignment="1">
      <alignment horizontal="left" vertical="top" wrapText="1"/>
    </xf>
    <xf numFmtId="49" fontId="23" fillId="0" borderId="201" xfId="0" applyNumberFormat="1" applyFont="1" applyBorder="1" applyAlignment="1">
      <alignment horizontal="left" vertical="center" wrapText="1"/>
    </xf>
    <xf numFmtId="49" fontId="24" fillId="0" borderId="24" xfId="0" applyNumberFormat="1" applyFont="1" applyBorder="1" applyAlignment="1">
      <alignment horizontal="left" vertical="center" wrapText="1"/>
    </xf>
    <xf numFmtId="49" fontId="52" fillId="0" borderId="201" xfId="0" applyNumberFormat="1" applyFont="1" applyBorder="1" applyAlignment="1">
      <alignment horizontal="left" vertical="center" wrapText="1"/>
    </xf>
    <xf numFmtId="49" fontId="52" fillId="0" borderId="25" xfId="0" applyNumberFormat="1" applyFont="1" applyBorder="1" applyAlignment="1">
      <alignment horizontal="left" vertical="center" wrapText="1"/>
    </xf>
  </cellXfs>
  <cellStyles count="11">
    <cellStyle name="Comma" xfId="3" builtinId="3"/>
    <cellStyle name="Currency" xfId="1" builtinId="4"/>
    <cellStyle name="Currency 2" xfId="7" xr:uid="{7C7A61C7-9CC0-4BDB-9B7E-BDCED5B8E0C8}"/>
    <cellStyle name="Currency 2 2" xfId="9" xr:uid="{D971DBBC-1B59-4A61-A7B8-2CBF0809BDDA}"/>
    <cellStyle name="Hyperlink" xfId="4" builtinId="8"/>
    <cellStyle name="Normal" xfId="0" builtinId="0"/>
    <cellStyle name="Normal 2" xfId="5" xr:uid="{A8B9CB77-E270-4922-AE2A-72DD5ED3D437}"/>
    <cellStyle name="Normal 2 2" xfId="8" xr:uid="{D60EF028-F94E-48E4-BF9E-4B1835F326BB}"/>
    <cellStyle name="Normal 3" xfId="6" xr:uid="{1A4F32DF-33CF-4D3B-A5DC-68DE5B3E1952}"/>
    <cellStyle name="Percent" xfId="2" builtinId="5"/>
    <cellStyle name="Percent 2" xfId="10" xr:uid="{7DF9E756-1CB5-4D4C-854E-7C301B14B218}"/>
  </cellStyles>
  <dxfs count="10">
    <dxf>
      <font>
        <b/>
        <i val="0"/>
        <strike val="0"/>
        <color rgb="FF9C0006"/>
      </font>
      <fill>
        <patternFill>
          <bgColor rgb="FFE741AC"/>
        </patternFill>
      </fill>
      <border>
        <left style="thin">
          <color rgb="FFFF0000"/>
        </left>
        <right style="thin">
          <color rgb="FFFF0000"/>
        </right>
        <top style="thin">
          <color rgb="FFFF0000"/>
        </top>
        <bottom style="thin">
          <color rgb="FFFF0000"/>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3399"/>
      <color rgb="FFE741A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iagrams/_rels/data1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ata9.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1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_rels/drawing9.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eg"/><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eligible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their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a:solidFill>
          <a:schemeClr val="bg1"/>
        </a:solidFill>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27275" custScaleY="171065" custLinFactNeighborX="-2052" custLinFactNeighborY="-1026">
        <dgm:presLayoutVars>
          <dgm:chMax val="1"/>
          <dgm:chPref val="1"/>
          <dgm:bulletEnabled val="1"/>
        </dgm:presLayoutVars>
      </dgm:prSet>
      <dgm:spPr>
        <a:prstGeom prst="hexagon">
          <a:avLst/>
        </a:prstGeom>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$267M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31"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32B33AE1-7612-47AE-A528-573939DC7CD5}"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lang="en-US"/>
        </a:p>
      </dgm:t>
    </dgm:pt>
    <dgm:pt modelId="{6A66634F-FBAD-443C-A88D-E6B2D906C286}">
      <dgm:prSet phldrT="[Text]"/>
      <dgm:spPr>
        <a:ln>
          <a:noFill/>
        </a:ln>
      </dgm:spPr>
      <dgm:t>
        <a:bodyPr/>
        <a:lstStyle/>
        <a:p>
          <a:pPr algn="l"/>
          <a:r>
            <a:rPr lang="en-US"/>
            <a:t>Identified all project types eligible for federal funding</a:t>
          </a:r>
        </a:p>
      </dgm:t>
    </dgm:pt>
    <dgm:pt modelId="{8E1C3A57-2362-47BE-A65B-AEE3CDACDA7A}" type="parTrans" cxnId="{FF31E952-04F2-4EFA-A0EF-8FA981903CB4}">
      <dgm:prSet/>
      <dgm:spPr/>
      <dgm:t>
        <a:bodyPr/>
        <a:lstStyle/>
        <a:p>
          <a:pPr algn="l"/>
          <a:endParaRPr lang="en-US"/>
        </a:p>
      </dgm:t>
    </dgm:pt>
    <dgm:pt modelId="{0583B3D8-6ADD-4566-AFE2-AA73A4B5F63C}" type="sibTrans" cxnId="{FF31E952-04F2-4EFA-A0EF-8FA981903CB4}">
      <dgm:prSet/>
      <dgm:spPr/>
      <dgm:t>
        <a:bodyPr/>
        <a:lstStyle/>
        <a:p>
          <a:pPr algn="l"/>
          <a:endParaRPr lang="en-US"/>
        </a:p>
      </dgm:t>
    </dgm:pt>
    <dgm:pt modelId="{50E38704-9739-4E97-81C0-DBB601D00B20}">
      <dgm:prSet phldrT="[Text]"/>
      <dgm:spPr>
        <a:ln>
          <a:noFill/>
        </a:ln>
      </dgm:spPr>
      <dgm:t>
        <a:bodyPr/>
        <a:lstStyle/>
        <a:p>
          <a:pPr algn="l"/>
          <a:r>
            <a:rPr lang="en-US"/>
            <a:t>Categorized project types into investment programs</a:t>
          </a:r>
        </a:p>
      </dgm:t>
    </dgm:pt>
    <dgm:pt modelId="{53BAC2F6-6326-4B96-8CBC-D9B157B7E1B5}" type="parTrans" cxnId="{7678BA86-366D-49C2-9AC1-C96E718456DB}">
      <dgm:prSet/>
      <dgm:spPr/>
      <dgm:t>
        <a:bodyPr/>
        <a:lstStyle/>
        <a:p>
          <a:pPr algn="l"/>
          <a:endParaRPr lang="en-US"/>
        </a:p>
      </dgm:t>
    </dgm:pt>
    <dgm:pt modelId="{817B0243-351D-49B7-936A-14ABF0B57C76}" type="sibTrans" cxnId="{7678BA86-366D-49C2-9AC1-C96E718456DB}">
      <dgm:prSet/>
      <dgm:spPr/>
      <dgm:t>
        <a:bodyPr/>
        <a:lstStyle/>
        <a:p>
          <a:pPr algn="l"/>
          <a:endParaRPr lang="en-US"/>
        </a:p>
      </dgm:t>
    </dgm:pt>
    <dgm:pt modelId="{380A7054-A286-4F82-9DF7-02B68E629DFE}">
      <dgm:prSet phldrT="[Text]"/>
      <dgm:spPr>
        <a:ln>
          <a:noFill/>
        </a:ln>
      </dgm:spPr>
      <dgm:t>
        <a:bodyPr/>
        <a:lstStyle/>
        <a:p>
          <a:pPr algn="l"/>
          <a:r>
            <a:rPr lang="en-US"/>
            <a:t>Evaluated project types for their impact on NWI 2050 Plan critical paths</a:t>
          </a:r>
        </a:p>
      </dgm:t>
    </dgm:pt>
    <dgm:pt modelId="{D948943B-907D-4BDB-AE06-EE043EAF5451}" type="parTrans" cxnId="{AD76CBF6-3612-4B23-B730-5C0B1CBB0B09}">
      <dgm:prSet/>
      <dgm:spPr/>
      <dgm:t>
        <a:bodyPr/>
        <a:lstStyle/>
        <a:p>
          <a:pPr algn="l"/>
          <a:endParaRPr lang="en-US"/>
        </a:p>
      </dgm:t>
    </dgm:pt>
    <dgm:pt modelId="{36C8B967-AB8A-4F6C-8695-704EFCF5E434}" type="sibTrans" cxnId="{AD76CBF6-3612-4B23-B730-5C0B1CBB0B09}">
      <dgm:prSet/>
      <dgm:spPr/>
      <dgm:t>
        <a:bodyPr/>
        <a:lstStyle/>
        <a:p>
          <a:pPr algn="l"/>
          <a:endParaRPr lang="en-US"/>
        </a:p>
      </dgm:t>
    </dgm:pt>
    <dgm:pt modelId="{3B1761C0-2067-4649-A01F-6E1C0E054351}">
      <dgm:prSet phldrT="[Text]"/>
      <dgm:spPr>
        <a:ln>
          <a:noFill/>
        </a:ln>
      </dgm:spPr>
      <dgm:t>
        <a:bodyPr/>
        <a:lstStyle/>
        <a:p>
          <a:pPr algn="l"/>
          <a:r>
            <a:rPr lang="en-US"/>
            <a:t>Assigned a scoring tier and then set a target amount of eligible funds</a:t>
          </a:r>
        </a:p>
      </dgm:t>
    </dgm:pt>
    <dgm:pt modelId="{F7E4F782-89D5-4288-8270-7D2D85B89072}" type="parTrans" cxnId="{40F0ED24-61A5-41C0-B8B0-4EB58E1A15B2}">
      <dgm:prSet/>
      <dgm:spPr/>
      <dgm:t>
        <a:bodyPr/>
        <a:lstStyle/>
        <a:p>
          <a:endParaRPr lang="en-US"/>
        </a:p>
      </dgm:t>
    </dgm:pt>
    <dgm:pt modelId="{FD1C5A0A-38B5-4850-B769-D47F9FBDD276}" type="sibTrans" cxnId="{40F0ED24-61A5-41C0-B8B0-4EB58E1A15B2}">
      <dgm:prSet/>
      <dgm:spPr/>
      <dgm:t>
        <a:bodyPr/>
        <a:lstStyle/>
        <a:p>
          <a:endParaRPr lang="en-US"/>
        </a:p>
      </dgm:t>
    </dgm:pt>
    <dgm:pt modelId="{CC3EF905-1BE7-4FC0-851D-60FCD29F7C0B}">
      <dgm:prSet phldrT="[Text]"/>
      <dgm:spPr>
        <a:ln>
          <a:noFill/>
        </a:ln>
      </dgm:spPr>
      <dgm:t>
        <a:bodyPr/>
        <a:lstStyle/>
        <a:p>
          <a:pPr algn="l"/>
          <a:r>
            <a:rPr lang="en-US"/>
            <a:t>Use targets as a guide, solicit applications for   unprogrammed and new funds</a:t>
          </a:r>
        </a:p>
      </dgm:t>
    </dgm:pt>
    <dgm:pt modelId="{755A4A9F-B30A-4B3A-A451-8E0EBB826624}" type="parTrans" cxnId="{4D11FA3C-A66A-4D1B-BBA1-886AB6C78B79}">
      <dgm:prSet/>
      <dgm:spPr/>
      <dgm:t>
        <a:bodyPr/>
        <a:lstStyle/>
        <a:p>
          <a:endParaRPr lang="en-US"/>
        </a:p>
      </dgm:t>
    </dgm:pt>
    <dgm:pt modelId="{C889E462-8DFE-438A-B0AA-AC44BEE00FB4}" type="sibTrans" cxnId="{4D11FA3C-A66A-4D1B-BBA1-886AB6C78B79}">
      <dgm:prSet/>
      <dgm:spPr/>
      <dgm:t>
        <a:bodyPr/>
        <a:lstStyle/>
        <a:p>
          <a:endParaRPr lang="en-US"/>
        </a:p>
      </dgm:t>
    </dgm:pt>
    <dgm:pt modelId="{62266959-0D40-40FF-A7BC-B7D055CE84AD}">
      <dgm:prSet phldrT="[Text]"/>
      <dgm:spPr>
        <a:ln>
          <a:noFill/>
        </a:ln>
      </dgm:spPr>
      <dgm:t>
        <a:bodyPr/>
        <a:lstStyle/>
        <a:p>
          <a:pPr algn="l"/>
          <a:r>
            <a:rPr lang="en-US"/>
            <a:t>Evaluate project applications with enhanced scoring criteria</a:t>
          </a:r>
        </a:p>
      </dgm:t>
    </dgm:pt>
    <dgm:pt modelId="{44B44D64-1E3E-48FC-826B-7545B56180EF}" type="parTrans" cxnId="{503E836C-1764-41AE-9EC1-31A875B5B839}">
      <dgm:prSet/>
      <dgm:spPr/>
      <dgm:t>
        <a:bodyPr/>
        <a:lstStyle/>
        <a:p>
          <a:endParaRPr lang="en-US"/>
        </a:p>
      </dgm:t>
    </dgm:pt>
    <dgm:pt modelId="{1C2C2CDF-7DC5-499A-8711-C5E6EE840444}" type="sibTrans" cxnId="{503E836C-1764-41AE-9EC1-31A875B5B839}">
      <dgm:prSet/>
      <dgm:spPr/>
      <dgm:t>
        <a:bodyPr/>
        <a:lstStyle/>
        <a:p>
          <a:endParaRPr lang="en-US"/>
        </a:p>
      </dgm:t>
    </dgm:pt>
    <dgm:pt modelId="{A519A0FD-3C3B-4CDF-B072-0B6DC2972A48}">
      <dgm:prSet phldrT="[Text]"/>
      <dgm:spPr>
        <a:ln>
          <a:noFill/>
        </a:ln>
      </dgm:spPr>
      <dgm:t>
        <a:bodyPr/>
        <a:lstStyle/>
        <a:p>
          <a:pPr algn="l"/>
          <a:r>
            <a:rPr lang="en-US"/>
            <a:t>Program well-scoring projects and leverage all federal-aid available to NWI</a:t>
          </a:r>
        </a:p>
      </dgm:t>
    </dgm:pt>
    <dgm:pt modelId="{CFC51D80-46B5-4CB4-8778-C2D11B338C69}" type="parTrans" cxnId="{69AC7B20-1203-46F9-A83D-282969D77139}">
      <dgm:prSet/>
      <dgm:spPr/>
      <dgm:t>
        <a:bodyPr/>
        <a:lstStyle/>
        <a:p>
          <a:endParaRPr lang="en-US"/>
        </a:p>
      </dgm:t>
    </dgm:pt>
    <dgm:pt modelId="{21897D56-47FE-4941-915C-245299E9374E}" type="sibTrans" cxnId="{69AC7B20-1203-46F9-A83D-282969D77139}">
      <dgm:prSet/>
      <dgm:spPr/>
      <dgm:t>
        <a:bodyPr/>
        <a:lstStyle/>
        <a:p>
          <a:endParaRPr lang="en-US"/>
        </a:p>
      </dgm:t>
    </dgm:pt>
    <dgm:pt modelId="{5DD804A8-6184-495F-9EDE-CF2BE957838E}" type="pres">
      <dgm:prSet presAssocID="{32B33AE1-7612-47AE-A528-573939DC7CD5}" presName="Name0" presStyleCnt="0">
        <dgm:presLayoutVars>
          <dgm:chMax val="11"/>
          <dgm:chPref val="11"/>
          <dgm:dir/>
          <dgm:resizeHandles/>
        </dgm:presLayoutVars>
      </dgm:prSet>
      <dgm:spPr/>
    </dgm:pt>
    <dgm:pt modelId="{706C9801-981B-4B28-ABAD-231CF23579B2}" type="pres">
      <dgm:prSet presAssocID="{A519A0FD-3C3B-4CDF-B072-0B6DC2972A48}" presName="Accent7" presStyleCnt="0"/>
      <dgm:spPr/>
    </dgm:pt>
    <dgm:pt modelId="{364BFD1D-0FE7-4C2F-A02C-0E8F18E3E56A}" type="pres">
      <dgm:prSet presAssocID="{A519A0FD-3C3B-4CDF-B072-0B6DC2972A48}" presName="Accent" presStyleLbl="node1" presStyleIdx="0" presStyleCnt="7"/>
      <dgm:spPr>
        <a:prstGeom prst="teardrop">
          <a:avLst/>
        </a:prstGeom>
        <a:solidFill>
          <a:schemeClr val="accent4"/>
        </a:solidFill>
        <a:ln>
          <a:noFill/>
        </a:ln>
      </dgm:spPr>
    </dgm:pt>
    <dgm:pt modelId="{2CA37813-2AAF-49E2-B3AC-F9F48D63A9EA}" type="pres">
      <dgm:prSet presAssocID="{A519A0FD-3C3B-4CDF-B072-0B6DC2972A48}" presName="ParentBackground7" presStyleCnt="0"/>
      <dgm:spPr/>
    </dgm:pt>
    <dgm:pt modelId="{6EBABAE4-755E-459B-9F59-289C7F298D58}" type="pres">
      <dgm:prSet presAssocID="{A519A0FD-3C3B-4CDF-B072-0B6DC2972A48}" presName="ParentBackground" presStyleLbl="fgAcc1" presStyleIdx="0" presStyleCnt="7"/>
      <dgm:spPr>
        <a:prstGeom prst="teardrop">
          <a:avLst/>
        </a:prstGeom>
      </dgm:spPr>
    </dgm:pt>
    <dgm:pt modelId="{91298901-21A7-4889-A7C9-7331960CB152}" type="pres">
      <dgm:prSet presAssocID="{A519A0FD-3C3B-4CDF-B072-0B6DC2972A48}" presName="Parent7" presStyleLbl="revTx" presStyleIdx="0" presStyleCnt="0">
        <dgm:presLayoutVars>
          <dgm:chMax val="1"/>
          <dgm:chPref val="1"/>
          <dgm:bulletEnabled val="1"/>
        </dgm:presLayoutVars>
      </dgm:prSet>
      <dgm:spPr/>
    </dgm:pt>
    <dgm:pt modelId="{10808180-695B-4981-B834-C333286ABE74}" type="pres">
      <dgm:prSet presAssocID="{62266959-0D40-40FF-A7BC-B7D055CE84AD}" presName="Accent6" presStyleCnt="0"/>
      <dgm:spPr/>
    </dgm:pt>
    <dgm:pt modelId="{9D4886BF-C49C-4B31-8554-CBFC937A9873}" type="pres">
      <dgm:prSet presAssocID="{62266959-0D40-40FF-A7BC-B7D055CE84AD}" presName="Accent" presStyleLbl="node1" presStyleIdx="1" presStyleCnt="7"/>
      <dgm:spPr>
        <a:ln>
          <a:noFill/>
        </a:ln>
      </dgm:spPr>
    </dgm:pt>
    <dgm:pt modelId="{B1D8D885-8D58-4605-B7FD-D03D6E7CE210}" type="pres">
      <dgm:prSet presAssocID="{62266959-0D40-40FF-A7BC-B7D055CE84AD}" presName="ParentBackground6" presStyleCnt="0"/>
      <dgm:spPr/>
    </dgm:pt>
    <dgm:pt modelId="{0D2CBAEB-7E86-4101-A146-D85B292CA359}" type="pres">
      <dgm:prSet presAssocID="{62266959-0D40-40FF-A7BC-B7D055CE84AD}" presName="ParentBackground" presStyleLbl="fgAcc1" presStyleIdx="1" presStyleCnt="7"/>
      <dgm:spPr/>
    </dgm:pt>
    <dgm:pt modelId="{8B0DDCBE-2A43-4F18-A470-5212ADBB6633}" type="pres">
      <dgm:prSet presAssocID="{62266959-0D40-40FF-A7BC-B7D055CE84AD}" presName="Parent6" presStyleLbl="revTx" presStyleIdx="0" presStyleCnt="0">
        <dgm:presLayoutVars>
          <dgm:chMax val="1"/>
          <dgm:chPref val="1"/>
          <dgm:bulletEnabled val="1"/>
        </dgm:presLayoutVars>
      </dgm:prSet>
      <dgm:spPr/>
    </dgm:pt>
    <dgm:pt modelId="{99B1063E-BB1F-4FD2-8259-100CE0DF56C2}" type="pres">
      <dgm:prSet presAssocID="{CC3EF905-1BE7-4FC0-851D-60FCD29F7C0B}" presName="Accent5" presStyleCnt="0"/>
      <dgm:spPr/>
    </dgm:pt>
    <dgm:pt modelId="{CFF4178B-CB1A-4D10-A705-B391DD7A2890}" type="pres">
      <dgm:prSet presAssocID="{CC3EF905-1BE7-4FC0-851D-60FCD29F7C0B}" presName="Accent" presStyleLbl="node1" presStyleIdx="2" presStyleCnt="7"/>
      <dgm:spPr>
        <a:ln>
          <a:noFill/>
        </a:ln>
      </dgm:spPr>
    </dgm:pt>
    <dgm:pt modelId="{6A27C9E1-8BDD-4938-8BB7-3FE4BC75A7D6}" type="pres">
      <dgm:prSet presAssocID="{CC3EF905-1BE7-4FC0-851D-60FCD29F7C0B}" presName="ParentBackground5" presStyleCnt="0"/>
      <dgm:spPr/>
    </dgm:pt>
    <dgm:pt modelId="{9A9E3C1C-DEFF-4D77-9DB8-66A0AE4999F9}" type="pres">
      <dgm:prSet presAssocID="{CC3EF905-1BE7-4FC0-851D-60FCD29F7C0B}" presName="ParentBackground" presStyleLbl="fgAcc1" presStyleIdx="2" presStyleCnt="7"/>
      <dgm:spPr/>
    </dgm:pt>
    <dgm:pt modelId="{DD779684-6F03-4CA7-AD01-3DA3971FBDDC}" type="pres">
      <dgm:prSet presAssocID="{CC3EF905-1BE7-4FC0-851D-60FCD29F7C0B}" presName="Parent5" presStyleLbl="revTx" presStyleIdx="0" presStyleCnt="0">
        <dgm:presLayoutVars>
          <dgm:chMax val="1"/>
          <dgm:chPref val="1"/>
          <dgm:bulletEnabled val="1"/>
        </dgm:presLayoutVars>
      </dgm:prSet>
      <dgm:spPr/>
    </dgm:pt>
    <dgm:pt modelId="{1AD1CD03-AAD4-4144-8D95-EEECBA1A3066}" type="pres">
      <dgm:prSet presAssocID="{3B1761C0-2067-4649-A01F-6E1C0E054351}" presName="Accent4" presStyleCnt="0"/>
      <dgm:spPr/>
    </dgm:pt>
    <dgm:pt modelId="{A6B52866-D58C-40EF-87A7-AAB14A4F608B}" type="pres">
      <dgm:prSet presAssocID="{3B1761C0-2067-4649-A01F-6E1C0E054351}" presName="Accent" presStyleLbl="node1" presStyleIdx="3" presStyleCnt="7"/>
      <dgm:spPr>
        <a:ln>
          <a:noFill/>
        </a:ln>
      </dgm:spPr>
    </dgm:pt>
    <dgm:pt modelId="{B72D2314-AF1C-4902-B073-2F07D3D9E7A8}" type="pres">
      <dgm:prSet presAssocID="{3B1761C0-2067-4649-A01F-6E1C0E054351}" presName="ParentBackground4" presStyleCnt="0"/>
      <dgm:spPr/>
    </dgm:pt>
    <dgm:pt modelId="{D7ED07D9-A0FF-42DC-B713-2DF3BBAEEBD7}" type="pres">
      <dgm:prSet presAssocID="{3B1761C0-2067-4649-A01F-6E1C0E054351}" presName="ParentBackground" presStyleLbl="fgAcc1" presStyleIdx="3" presStyleCnt="7"/>
      <dgm:spPr/>
    </dgm:pt>
    <dgm:pt modelId="{48FAA1DB-E671-469C-A5A4-CADEFB41C1B3}" type="pres">
      <dgm:prSet presAssocID="{3B1761C0-2067-4649-A01F-6E1C0E054351}" presName="Parent4" presStyleLbl="revTx" presStyleIdx="0" presStyleCnt="0">
        <dgm:presLayoutVars>
          <dgm:chMax val="1"/>
          <dgm:chPref val="1"/>
          <dgm:bulletEnabled val="1"/>
        </dgm:presLayoutVars>
      </dgm:prSet>
      <dgm:spPr/>
    </dgm:pt>
    <dgm:pt modelId="{B1B89BAC-DB62-49CF-85F0-015CF6C5E89E}" type="pres">
      <dgm:prSet presAssocID="{380A7054-A286-4F82-9DF7-02B68E629DFE}" presName="Accent3" presStyleCnt="0"/>
      <dgm:spPr/>
    </dgm:pt>
    <dgm:pt modelId="{DD7375CD-250D-47E6-84FE-01BD2B82805A}" type="pres">
      <dgm:prSet presAssocID="{380A7054-A286-4F82-9DF7-02B68E629DFE}" presName="Accent" presStyleLbl="node1" presStyleIdx="4" presStyleCnt="7"/>
      <dgm:spPr>
        <a:ln>
          <a:noFill/>
        </a:ln>
      </dgm:spPr>
    </dgm:pt>
    <dgm:pt modelId="{D166A9EC-2AEA-401D-BAC7-6DF03E3F3D1F}" type="pres">
      <dgm:prSet presAssocID="{380A7054-A286-4F82-9DF7-02B68E629DFE}" presName="ParentBackground3" presStyleCnt="0"/>
      <dgm:spPr/>
    </dgm:pt>
    <dgm:pt modelId="{12B1F8B7-E690-40C4-8884-29AAE58A9CF3}" type="pres">
      <dgm:prSet presAssocID="{380A7054-A286-4F82-9DF7-02B68E629DFE}" presName="ParentBackground" presStyleLbl="fgAcc1" presStyleIdx="4" presStyleCnt="7"/>
      <dgm:spPr/>
    </dgm:pt>
    <dgm:pt modelId="{747163ED-B435-4707-A6BB-9F11FB69D42A}" type="pres">
      <dgm:prSet presAssocID="{380A7054-A286-4F82-9DF7-02B68E629DFE}" presName="Parent3" presStyleLbl="revTx" presStyleIdx="0" presStyleCnt="0">
        <dgm:presLayoutVars>
          <dgm:chMax val="1"/>
          <dgm:chPref val="1"/>
          <dgm:bulletEnabled val="1"/>
        </dgm:presLayoutVars>
      </dgm:prSet>
      <dgm:spPr/>
    </dgm:pt>
    <dgm:pt modelId="{E790D9C6-4D18-4EAB-BE2B-23A04D08AB83}" type="pres">
      <dgm:prSet presAssocID="{50E38704-9739-4E97-81C0-DBB601D00B20}" presName="Accent2" presStyleCnt="0"/>
      <dgm:spPr/>
    </dgm:pt>
    <dgm:pt modelId="{ACF595F0-320C-4DF4-8605-F1BBA8E3FD7D}" type="pres">
      <dgm:prSet presAssocID="{50E38704-9739-4E97-81C0-DBB601D00B20}" presName="Accent" presStyleLbl="node1" presStyleIdx="5" presStyleCnt="7"/>
      <dgm:spPr>
        <a:ln>
          <a:noFill/>
        </a:ln>
      </dgm:spPr>
    </dgm:pt>
    <dgm:pt modelId="{4923E94A-CDAC-4980-890E-7234F686C483}" type="pres">
      <dgm:prSet presAssocID="{50E38704-9739-4E97-81C0-DBB601D00B20}" presName="ParentBackground2" presStyleCnt="0"/>
      <dgm:spPr/>
    </dgm:pt>
    <dgm:pt modelId="{176980B2-F528-4D04-AF7D-0444BD8B8149}" type="pres">
      <dgm:prSet presAssocID="{50E38704-9739-4E97-81C0-DBB601D00B20}" presName="ParentBackground" presStyleLbl="fgAcc1" presStyleIdx="5" presStyleCnt="7"/>
      <dgm:spPr/>
    </dgm:pt>
    <dgm:pt modelId="{4ADB4A55-9025-4110-96E8-67D548F6306B}" type="pres">
      <dgm:prSet presAssocID="{50E38704-9739-4E97-81C0-DBB601D00B20}" presName="Parent2" presStyleLbl="revTx" presStyleIdx="0" presStyleCnt="0">
        <dgm:presLayoutVars>
          <dgm:chMax val="1"/>
          <dgm:chPref val="1"/>
          <dgm:bulletEnabled val="1"/>
        </dgm:presLayoutVars>
      </dgm:prSet>
      <dgm:spPr/>
    </dgm:pt>
    <dgm:pt modelId="{376B407A-9A7F-45A1-BBAD-FD3F66832AF7}" type="pres">
      <dgm:prSet presAssocID="{6A66634F-FBAD-443C-A88D-E6B2D906C286}" presName="Accent1" presStyleCnt="0"/>
      <dgm:spPr/>
    </dgm:pt>
    <dgm:pt modelId="{176D5175-F3D6-4281-8AA5-77103F9B6215}" type="pres">
      <dgm:prSet presAssocID="{6A66634F-FBAD-443C-A88D-E6B2D906C286}" presName="Accent" presStyleLbl="node1" presStyleIdx="6" presStyleCnt="7"/>
      <dgm:spPr>
        <a:ln>
          <a:noFill/>
        </a:ln>
      </dgm:spPr>
    </dgm:pt>
    <dgm:pt modelId="{DA1B4AEB-FE76-4047-9232-E0750DE3E840}" type="pres">
      <dgm:prSet presAssocID="{6A66634F-FBAD-443C-A88D-E6B2D906C286}" presName="ParentBackground1" presStyleCnt="0"/>
      <dgm:spPr/>
    </dgm:pt>
    <dgm:pt modelId="{0B4E109D-FCF8-4018-810D-FBFA52852DA7}" type="pres">
      <dgm:prSet presAssocID="{6A66634F-FBAD-443C-A88D-E6B2D906C286}" presName="ParentBackground" presStyleLbl="fgAcc1" presStyleIdx="6" presStyleCnt="7"/>
      <dgm:spPr/>
    </dgm:pt>
    <dgm:pt modelId="{2E9D007D-5466-4167-9C1B-A90E94E4FB27}" type="pres">
      <dgm:prSet presAssocID="{6A66634F-FBAD-443C-A88D-E6B2D906C286}" presName="Parent1" presStyleLbl="revTx" presStyleIdx="0" presStyleCnt="0">
        <dgm:presLayoutVars>
          <dgm:chMax val="1"/>
          <dgm:chPref val="1"/>
          <dgm:bulletEnabled val="1"/>
        </dgm:presLayoutVars>
      </dgm:prSet>
      <dgm:spPr/>
    </dgm:pt>
  </dgm:ptLst>
  <dgm:cxnLst>
    <dgm:cxn modelId="{69AC7B20-1203-46F9-A83D-282969D77139}" srcId="{32B33AE1-7612-47AE-A528-573939DC7CD5}" destId="{A519A0FD-3C3B-4CDF-B072-0B6DC2972A48}" srcOrd="6" destOrd="0" parTransId="{CFC51D80-46B5-4CB4-8778-C2D11B338C69}" sibTransId="{21897D56-47FE-4941-915C-245299E9374E}"/>
    <dgm:cxn modelId="{40F0ED24-61A5-41C0-B8B0-4EB58E1A15B2}" srcId="{32B33AE1-7612-47AE-A528-573939DC7CD5}" destId="{3B1761C0-2067-4649-A01F-6E1C0E054351}" srcOrd="3" destOrd="0" parTransId="{F7E4F782-89D5-4288-8270-7D2D85B89072}" sibTransId="{FD1C5A0A-38B5-4850-B769-D47F9FBDD276}"/>
    <dgm:cxn modelId="{09C8672E-40BE-4B94-9843-3111D70F6581}" type="presOf" srcId="{6A66634F-FBAD-443C-A88D-E6B2D906C286}" destId="{2E9D007D-5466-4167-9C1B-A90E94E4FB27}" srcOrd="1" destOrd="0" presId="urn:microsoft.com/office/officeart/2011/layout/CircleProcess"/>
    <dgm:cxn modelId="{86B41233-9ED0-4A83-B2CE-43BB116389E3}" type="presOf" srcId="{32B33AE1-7612-47AE-A528-573939DC7CD5}" destId="{5DD804A8-6184-495F-9EDE-CF2BE957838E}" srcOrd="0" destOrd="0" presId="urn:microsoft.com/office/officeart/2011/layout/CircleProcess"/>
    <dgm:cxn modelId="{7C457938-BECF-449E-B09C-E175D9F5C390}" type="presOf" srcId="{A519A0FD-3C3B-4CDF-B072-0B6DC2972A48}" destId="{91298901-21A7-4889-A7C9-7331960CB152}" srcOrd="1" destOrd="0" presId="urn:microsoft.com/office/officeart/2011/layout/CircleProcess"/>
    <dgm:cxn modelId="{4D11FA3C-A66A-4D1B-BBA1-886AB6C78B79}" srcId="{32B33AE1-7612-47AE-A528-573939DC7CD5}" destId="{CC3EF905-1BE7-4FC0-851D-60FCD29F7C0B}" srcOrd="4" destOrd="0" parTransId="{755A4A9F-B30A-4B3A-A451-8E0EBB826624}" sibTransId="{C889E462-8DFE-438A-B0AA-AC44BEE00FB4}"/>
    <dgm:cxn modelId="{D2BD133F-CDC9-45BD-B925-E08BD60E373F}" type="presOf" srcId="{3B1761C0-2067-4649-A01F-6E1C0E054351}" destId="{D7ED07D9-A0FF-42DC-B713-2DF3BBAEEBD7}" srcOrd="0" destOrd="0" presId="urn:microsoft.com/office/officeart/2011/layout/CircleProcess"/>
    <dgm:cxn modelId="{7A96383F-B9E9-46A1-A80A-2FDF1EBCF1F8}" type="presOf" srcId="{CC3EF905-1BE7-4FC0-851D-60FCD29F7C0B}" destId="{9A9E3C1C-DEFF-4D77-9DB8-66A0AE4999F9}" srcOrd="0" destOrd="0" presId="urn:microsoft.com/office/officeart/2011/layout/CircleProcess"/>
    <dgm:cxn modelId="{F0DDE842-1B0E-4F0D-BA14-6A12540FCAA1}" type="presOf" srcId="{CC3EF905-1BE7-4FC0-851D-60FCD29F7C0B}" destId="{DD779684-6F03-4CA7-AD01-3DA3971FBDDC}" srcOrd="1" destOrd="0" presId="urn:microsoft.com/office/officeart/2011/layout/CircleProcess"/>
    <dgm:cxn modelId="{503E836C-1764-41AE-9EC1-31A875B5B839}" srcId="{32B33AE1-7612-47AE-A528-573939DC7CD5}" destId="{62266959-0D40-40FF-A7BC-B7D055CE84AD}" srcOrd="5" destOrd="0" parTransId="{44B44D64-1E3E-48FC-826B-7545B56180EF}" sibTransId="{1C2C2CDF-7DC5-499A-8711-C5E6EE840444}"/>
    <dgm:cxn modelId="{FF31E952-04F2-4EFA-A0EF-8FA981903CB4}" srcId="{32B33AE1-7612-47AE-A528-573939DC7CD5}" destId="{6A66634F-FBAD-443C-A88D-E6B2D906C286}" srcOrd="0" destOrd="0" parTransId="{8E1C3A57-2362-47BE-A65B-AEE3CDACDA7A}" sibTransId="{0583B3D8-6ADD-4566-AFE2-AA73A4B5F63C}"/>
    <dgm:cxn modelId="{DD96F478-D6FF-46B5-8990-0B109FFD67F0}" type="presOf" srcId="{50E38704-9739-4E97-81C0-DBB601D00B20}" destId="{4ADB4A55-9025-4110-96E8-67D548F6306B}" srcOrd="1" destOrd="0" presId="urn:microsoft.com/office/officeart/2011/layout/CircleProcess"/>
    <dgm:cxn modelId="{9B1C0159-BA1B-4869-9D31-B79A6276F894}" type="presOf" srcId="{3B1761C0-2067-4649-A01F-6E1C0E054351}" destId="{48FAA1DB-E671-469C-A5A4-CADEFB41C1B3}" srcOrd="1" destOrd="0" presId="urn:microsoft.com/office/officeart/2011/layout/CircleProcess"/>
    <dgm:cxn modelId="{7678BA86-366D-49C2-9AC1-C96E718456DB}" srcId="{32B33AE1-7612-47AE-A528-573939DC7CD5}" destId="{50E38704-9739-4E97-81C0-DBB601D00B20}" srcOrd="1" destOrd="0" parTransId="{53BAC2F6-6326-4B96-8CBC-D9B157B7E1B5}" sibTransId="{817B0243-351D-49B7-936A-14ABF0B57C76}"/>
    <dgm:cxn modelId="{E0A1F98B-D6BA-4086-8FE8-F710174BE88E}" type="presOf" srcId="{A519A0FD-3C3B-4CDF-B072-0B6DC2972A48}" destId="{6EBABAE4-755E-459B-9F59-289C7F298D58}" srcOrd="0" destOrd="0" presId="urn:microsoft.com/office/officeart/2011/layout/CircleProcess"/>
    <dgm:cxn modelId="{E3AFA7A4-B060-423E-85BF-E2B7C36C9559}" type="presOf" srcId="{50E38704-9739-4E97-81C0-DBB601D00B20}" destId="{176980B2-F528-4D04-AF7D-0444BD8B8149}" srcOrd="0" destOrd="0" presId="urn:microsoft.com/office/officeart/2011/layout/CircleProcess"/>
    <dgm:cxn modelId="{E127E3A4-FD17-4404-AA1A-44603861CDC8}" type="presOf" srcId="{62266959-0D40-40FF-A7BC-B7D055CE84AD}" destId="{8B0DDCBE-2A43-4F18-A470-5212ADBB6633}" srcOrd="1" destOrd="0" presId="urn:microsoft.com/office/officeart/2011/layout/CircleProcess"/>
    <dgm:cxn modelId="{0A5930B3-FCA6-4057-BD26-26FC0803A70A}" type="presOf" srcId="{62266959-0D40-40FF-A7BC-B7D055CE84AD}" destId="{0D2CBAEB-7E86-4101-A146-D85B292CA359}" srcOrd="0" destOrd="0" presId="urn:microsoft.com/office/officeart/2011/layout/CircleProcess"/>
    <dgm:cxn modelId="{BBAB16BF-51A4-4611-A653-1B4D99D5B36C}" type="presOf" srcId="{6A66634F-FBAD-443C-A88D-E6B2D906C286}" destId="{0B4E109D-FCF8-4018-810D-FBFA52852DA7}" srcOrd="0" destOrd="0" presId="urn:microsoft.com/office/officeart/2011/layout/CircleProcess"/>
    <dgm:cxn modelId="{0FA0EBDD-4717-4CBA-ABBD-15F80C11DF29}" type="presOf" srcId="{380A7054-A286-4F82-9DF7-02B68E629DFE}" destId="{747163ED-B435-4707-A6BB-9F11FB69D42A}" srcOrd="1" destOrd="0" presId="urn:microsoft.com/office/officeart/2011/layout/CircleProcess"/>
    <dgm:cxn modelId="{FF6BF8DD-3495-43CA-9B75-C1235B1062B0}" type="presOf" srcId="{380A7054-A286-4F82-9DF7-02B68E629DFE}" destId="{12B1F8B7-E690-40C4-8884-29AAE58A9CF3}" srcOrd="0" destOrd="0" presId="urn:microsoft.com/office/officeart/2011/layout/CircleProcess"/>
    <dgm:cxn modelId="{AD76CBF6-3612-4B23-B730-5C0B1CBB0B09}" srcId="{32B33AE1-7612-47AE-A528-573939DC7CD5}" destId="{380A7054-A286-4F82-9DF7-02B68E629DFE}" srcOrd="2" destOrd="0" parTransId="{D948943B-907D-4BDB-AE06-EE043EAF5451}" sibTransId="{36C8B967-AB8A-4F6C-8695-704EFCF5E434}"/>
    <dgm:cxn modelId="{F23BE86F-5ED4-4F38-AD54-8EE14EFC133F}" type="presParOf" srcId="{5DD804A8-6184-495F-9EDE-CF2BE957838E}" destId="{706C9801-981B-4B28-ABAD-231CF23579B2}" srcOrd="0" destOrd="0" presId="urn:microsoft.com/office/officeart/2011/layout/CircleProcess"/>
    <dgm:cxn modelId="{5472C3D3-29ED-4AD0-A926-82BF4AEB7940}" type="presParOf" srcId="{706C9801-981B-4B28-ABAD-231CF23579B2}" destId="{364BFD1D-0FE7-4C2F-A02C-0E8F18E3E56A}" srcOrd="0" destOrd="0" presId="urn:microsoft.com/office/officeart/2011/layout/CircleProcess"/>
    <dgm:cxn modelId="{A456800B-5D51-4157-BCBD-1BCE71D21B72}" type="presParOf" srcId="{5DD804A8-6184-495F-9EDE-CF2BE957838E}" destId="{2CA37813-2AAF-49E2-B3AC-F9F48D63A9EA}" srcOrd="1" destOrd="0" presId="urn:microsoft.com/office/officeart/2011/layout/CircleProcess"/>
    <dgm:cxn modelId="{ACADA5FA-CDBD-4EF3-BBC7-5B62F4EA31D9}" type="presParOf" srcId="{2CA37813-2AAF-49E2-B3AC-F9F48D63A9EA}" destId="{6EBABAE4-755E-459B-9F59-289C7F298D58}" srcOrd="0" destOrd="0" presId="urn:microsoft.com/office/officeart/2011/layout/CircleProcess"/>
    <dgm:cxn modelId="{43AF6707-26DD-4D53-B905-82B9AD7D65F9}" type="presParOf" srcId="{5DD804A8-6184-495F-9EDE-CF2BE957838E}" destId="{91298901-21A7-4889-A7C9-7331960CB152}" srcOrd="2" destOrd="0" presId="urn:microsoft.com/office/officeart/2011/layout/CircleProcess"/>
    <dgm:cxn modelId="{1DD2ECF3-9AEC-4A1B-AFC4-2F16D9010252}" type="presParOf" srcId="{5DD804A8-6184-495F-9EDE-CF2BE957838E}" destId="{10808180-695B-4981-B834-C333286ABE74}" srcOrd="3" destOrd="0" presId="urn:microsoft.com/office/officeart/2011/layout/CircleProcess"/>
    <dgm:cxn modelId="{763BCB6D-878C-4254-AEA5-900617E0BCA5}" type="presParOf" srcId="{10808180-695B-4981-B834-C333286ABE74}" destId="{9D4886BF-C49C-4B31-8554-CBFC937A9873}" srcOrd="0" destOrd="0" presId="urn:microsoft.com/office/officeart/2011/layout/CircleProcess"/>
    <dgm:cxn modelId="{A21E1440-A2D8-4987-8279-34ACA9385020}" type="presParOf" srcId="{5DD804A8-6184-495F-9EDE-CF2BE957838E}" destId="{B1D8D885-8D58-4605-B7FD-D03D6E7CE210}" srcOrd="4" destOrd="0" presId="urn:microsoft.com/office/officeart/2011/layout/CircleProcess"/>
    <dgm:cxn modelId="{0032D1FA-200D-4D3A-B7B4-40BA5BCAF168}" type="presParOf" srcId="{B1D8D885-8D58-4605-B7FD-D03D6E7CE210}" destId="{0D2CBAEB-7E86-4101-A146-D85B292CA359}" srcOrd="0" destOrd="0" presId="urn:microsoft.com/office/officeart/2011/layout/CircleProcess"/>
    <dgm:cxn modelId="{5B8E0ACC-3739-4723-97E2-14D7B0C37DB4}" type="presParOf" srcId="{5DD804A8-6184-495F-9EDE-CF2BE957838E}" destId="{8B0DDCBE-2A43-4F18-A470-5212ADBB6633}" srcOrd="5" destOrd="0" presId="urn:microsoft.com/office/officeart/2011/layout/CircleProcess"/>
    <dgm:cxn modelId="{C1C2FFD4-EA53-44F7-8AA7-9CB0917582D8}" type="presParOf" srcId="{5DD804A8-6184-495F-9EDE-CF2BE957838E}" destId="{99B1063E-BB1F-4FD2-8259-100CE0DF56C2}" srcOrd="6" destOrd="0" presId="urn:microsoft.com/office/officeart/2011/layout/CircleProcess"/>
    <dgm:cxn modelId="{FB579165-595C-4A44-B516-4724C4F3A496}" type="presParOf" srcId="{99B1063E-BB1F-4FD2-8259-100CE0DF56C2}" destId="{CFF4178B-CB1A-4D10-A705-B391DD7A2890}" srcOrd="0" destOrd="0" presId="urn:microsoft.com/office/officeart/2011/layout/CircleProcess"/>
    <dgm:cxn modelId="{C5C69588-22A7-4285-8D92-5808E639B5E3}" type="presParOf" srcId="{5DD804A8-6184-495F-9EDE-CF2BE957838E}" destId="{6A27C9E1-8BDD-4938-8BB7-3FE4BC75A7D6}" srcOrd="7" destOrd="0" presId="urn:microsoft.com/office/officeart/2011/layout/CircleProcess"/>
    <dgm:cxn modelId="{C9C56855-2992-4FAD-8A91-325E459E7029}" type="presParOf" srcId="{6A27C9E1-8BDD-4938-8BB7-3FE4BC75A7D6}" destId="{9A9E3C1C-DEFF-4D77-9DB8-66A0AE4999F9}" srcOrd="0" destOrd="0" presId="urn:microsoft.com/office/officeart/2011/layout/CircleProcess"/>
    <dgm:cxn modelId="{907A9387-DF44-4BB4-8413-9E72CBABAA75}" type="presParOf" srcId="{5DD804A8-6184-495F-9EDE-CF2BE957838E}" destId="{DD779684-6F03-4CA7-AD01-3DA3971FBDDC}" srcOrd="8" destOrd="0" presId="urn:microsoft.com/office/officeart/2011/layout/CircleProcess"/>
    <dgm:cxn modelId="{E397CAC2-8B19-49F8-B06B-67DFB383A919}" type="presParOf" srcId="{5DD804A8-6184-495F-9EDE-CF2BE957838E}" destId="{1AD1CD03-AAD4-4144-8D95-EEECBA1A3066}" srcOrd="9" destOrd="0" presId="urn:microsoft.com/office/officeart/2011/layout/CircleProcess"/>
    <dgm:cxn modelId="{D3F237D2-F91A-410D-8DEA-E24AB939ABE4}" type="presParOf" srcId="{1AD1CD03-AAD4-4144-8D95-EEECBA1A3066}" destId="{A6B52866-D58C-40EF-87A7-AAB14A4F608B}" srcOrd="0" destOrd="0" presId="urn:microsoft.com/office/officeart/2011/layout/CircleProcess"/>
    <dgm:cxn modelId="{B9C70999-4D6E-4D84-AD93-8F0ED646B6A0}" type="presParOf" srcId="{5DD804A8-6184-495F-9EDE-CF2BE957838E}" destId="{B72D2314-AF1C-4902-B073-2F07D3D9E7A8}" srcOrd="10" destOrd="0" presId="urn:microsoft.com/office/officeart/2011/layout/CircleProcess"/>
    <dgm:cxn modelId="{3ACE0744-8FB9-4E42-98A8-B28BA7397A91}" type="presParOf" srcId="{B72D2314-AF1C-4902-B073-2F07D3D9E7A8}" destId="{D7ED07D9-A0FF-42DC-B713-2DF3BBAEEBD7}" srcOrd="0" destOrd="0" presId="urn:microsoft.com/office/officeart/2011/layout/CircleProcess"/>
    <dgm:cxn modelId="{182D9C8D-10E7-4ED9-9E4C-1C3CBD2F5525}" type="presParOf" srcId="{5DD804A8-6184-495F-9EDE-CF2BE957838E}" destId="{48FAA1DB-E671-469C-A5A4-CADEFB41C1B3}" srcOrd="11" destOrd="0" presId="urn:microsoft.com/office/officeart/2011/layout/CircleProcess"/>
    <dgm:cxn modelId="{BF131E81-B3D7-4B25-9969-9684309CC065}" type="presParOf" srcId="{5DD804A8-6184-495F-9EDE-CF2BE957838E}" destId="{B1B89BAC-DB62-49CF-85F0-015CF6C5E89E}" srcOrd="12" destOrd="0" presId="urn:microsoft.com/office/officeart/2011/layout/CircleProcess"/>
    <dgm:cxn modelId="{3C83E1FA-71D5-4CA6-A3F2-F786AC1C0A8B}" type="presParOf" srcId="{B1B89BAC-DB62-49CF-85F0-015CF6C5E89E}" destId="{DD7375CD-250D-47E6-84FE-01BD2B82805A}" srcOrd="0" destOrd="0" presId="urn:microsoft.com/office/officeart/2011/layout/CircleProcess"/>
    <dgm:cxn modelId="{2A99E7A5-F973-4AC5-AEBB-6DE1B2DF41F8}" type="presParOf" srcId="{5DD804A8-6184-495F-9EDE-CF2BE957838E}" destId="{D166A9EC-2AEA-401D-BAC7-6DF03E3F3D1F}" srcOrd="13" destOrd="0" presId="urn:microsoft.com/office/officeart/2011/layout/CircleProcess"/>
    <dgm:cxn modelId="{8D56AF9E-28E2-44DB-AA8E-B51AEDE5D921}" type="presParOf" srcId="{D166A9EC-2AEA-401D-BAC7-6DF03E3F3D1F}" destId="{12B1F8B7-E690-40C4-8884-29AAE58A9CF3}" srcOrd="0" destOrd="0" presId="urn:microsoft.com/office/officeart/2011/layout/CircleProcess"/>
    <dgm:cxn modelId="{625A62A5-9944-41A9-845D-49ED6D2A29D4}" type="presParOf" srcId="{5DD804A8-6184-495F-9EDE-CF2BE957838E}" destId="{747163ED-B435-4707-A6BB-9F11FB69D42A}" srcOrd="14" destOrd="0" presId="urn:microsoft.com/office/officeart/2011/layout/CircleProcess"/>
    <dgm:cxn modelId="{57AFD58E-EF1F-4134-B091-41C2F2676412}" type="presParOf" srcId="{5DD804A8-6184-495F-9EDE-CF2BE957838E}" destId="{E790D9C6-4D18-4EAB-BE2B-23A04D08AB83}" srcOrd="15" destOrd="0" presId="urn:microsoft.com/office/officeart/2011/layout/CircleProcess"/>
    <dgm:cxn modelId="{8FB5BFF9-085A-41F2-97EA-4C1D8C70519A}" type="presParOf" srcId="{E790D9C6-4D18-4EAB-BE2B-23A04D08AB83}" destId="{ACF595F0-320C-4DF4-8605-F1BBA8E3FD7D}" srcOrd="0" destOrd="0" presId="urn:microsoft.com/office/officeart/2011/layout/CircleProcess"/>
    <dgm:cxn modelId="{86391E34-0EDD-421F-A94D-163A9F95F1E9}" type="presParOf" srcId="{5DD804A8-6184-495F-9EDE-CF2BE957838E}" destId="{4923E94A-CDAC-4980-890E-7234F686C483}" srcOrd="16" destOrd="0" presId="urn:microsoft.com/office/officeart/2011/layout/CircleProcess"/>
    <dgm:cxn modelId="{39CC6E3F-2A54-480C-AA46-29E4F12D326E}" type="presParOf" srcId="{4923E94A-CDAC-4980-890E-7234F686C483}" destId="{176980B2-F528-4D04-AF7D-0444BD8B8149}" srcOrd="0" destOrd="0" presId="urn:microsoft.com/office/officeart/2011/layout/CircleProcess"/>
    <dgm:cxn modelId="{24E16462-6DEF-4F33-A5F4-30D7A93818D6}" type="presParOf" srcId="{5DD804A8-6184-495F-9EDE-CF2BE957838E}" destId="{4ADB4A55-9025-4110-96E8-67D548F6306B}" srcOrd="17" destOrd="0" presId="urn:microsoft.com/office/officeart/2011/layout/CircleProcess"/>
    <dgm:cxn modelId="{8BB4758A-C5FD-4A90-AD61-BEE89FF437C5}" type="presParOf" srcId="{5DD804A8-6184-495F-9EDE-CF2BE957838E}" destId="{376B407A-9A7F-45A1-BBAD-FD3F66832AF7}" srcOrd="18" destOrd="0" presId="urn:microsoft.com/office/officeart/2011/layout/CircleProcess"/>
    <dgm:cxn modelId="{E23549CC-D79E-46BE-B01D-156E533450AA}" type="presParOf" srcId="{376B407A-9A7F-45A1-BBAD-FD3F66832AF7}" destId="{176D5175-F3D6-4281-8AA5-77103F9B6215}" srcOrd="0" destOrd="0" presId="urn:microsoft.com/office/officeart/2011/layout/CircleProcess"/>
    <dgm:cxn modelId="{58EE57FB-6700-4B60-9259-19A40E89CD6D}" type="presParOf" srcId="{5DD804A8-6184-495F-9EDE-CF2BE957838E}" destId="{DA1B4AEB-FE76-4047-9232-E0750DE3E840}" srcOrd="19" destOrd="0" presId="urn:microsoft.com/office/officeart/2011/layout/CircleProcess"/>
    <dgm:cxn modelId="{B36E3119-F24B-440C-AB82-45F3BFFB38B7}" type="presParOf" srcId="{DA1B4AEB-FE76-4047-9232-E0750DE3E840}" destId="{0B4E109D-FCF8-4018-810D-FBFA52852DA7}" srcOrd="0" destOrd="0" presId="urn:microsoft.com/office/officeart/2011/layout/CircleProcess"/>
    <dgm:cxn modelId="{F983F290-684C-4347-A82F-55CF767C4C38}" type="presParOf" srcId="{5DD804A8-6184-495F-9EDE-CF2BE957838E}" destId="{2E9D007D-5466-4167-9C1B-A90E94E4FB27}" srcOrd="20" destOrd="0" presId="urn:microsoft.com/office/officeart/2011/layout/CircleProces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eligible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their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641847" y="3413739"/>
          <a:ext cx="1628580" cy="1094191"/>
        </a:xfrm>
        <a:prstGeom prst="hexagon">
          <a:avLst/>
        </a:prstGeom>
        <a:solidFill>
          <a:schemeClr val="bg1"/>
        </a:solid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68745" y="3566184"/>
        <a:ext cx="1174784" cy="789301"/>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$267M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901828" y="190738"/>
          <a:ext cx="7252862"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901828" y="437789"/>
        <a:ext cx="7005811" cy="494103"/>
      </dsp:txXfrm>
    </dsp:sp>
    <dsp:sp modelId="{3F22A8F2-524E-454E-ACDC-2653584A62DD}">
      <dsp:nvSpPr>
        <dsp:cNvPr id="0" name=""/>
        <dsp:cNvSpPr/>
      </dsp:nvSpPr>
      <dsp:spPr>
        <a:xfrm>
          <a:off x="914976" y="899406"/>
          <a:ext cx="1556661" cy="18064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914976" y="899406"/>
        <a:ext cx="1556661" cy="1806460"/>
      </dsp:txXfrm>
    </dsp:sp>
    <dsp:sp modelId="{5F6A1D35-18E2-415E-9EF4-877596A96A22}">
      <dsp:nvSpPr>
        <dsp:cNvPr id="0" name=""/>
        <dsp:cNvSpPr/>
      </dsp:nvSpPr>
      <dsp:spPr>
        <a:xfrm>
          <a:off x="2479622" y="480603"/>
          <a:ext cx="5688205"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79622" y="727654"/>
        <a:ext cx="5441154" cy="494103"/>
      </dsp:txXfrm>
    </dsp:sp>
    <dsp:sp modelId="{353CAA6C-B50B-4DA9-9E0E-1ACDC605982D}">
      <dsp:nvSpPr>
        <dsp:cNvPr id="0" name=""/>
        <dsp:cNvSpPr/>
      </dsp:nvSpPr>
      <dsp:spPr>
        <a:xfrm>
          <a:off x="2460959" y="1193257"/>
          <a:ext cx="1640915" cy="1654874"/>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60959" y="1193257"/>
        <a:ext cx="1640915" cy="1654874"/>
      </dsp:txXfrm>
    </dsp:sp>
    <dsp:sp modelId="{234B9F2B-D3AF-45B3-A0FA-2D38EECF0A80}">
      <dsp:nvSpPr>
        <dsp:cNvPr id="0" name=""/>
        <dsp:cNvSpPr/>
      </dsp:nvSpPr>
      <dsp:spPr>
        <a:xfrm>
          <a:off x="4037811" y="809888"/>
          <a:ext cx="4136420" cy="988205"/>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4037811" y="1056939"/>
        <a:ext cx="3889369" cy="494103"/>
      </dsp:txXfrm>
    </dsp:sp>
    <dsp:sp modelId="{29F7FA93-21AB-4DC9-B409-0A7BEE13F8A2}">
      <dsp:nvSpPr>
        <dsp:cNvPr id="0" name=""/>
        <dsp:cNvSpPr/>
      </dsp:nvSpPr>
      <dsp:spPr>
        <a:xfrm>
          <a:off x="4048029" y="1473525"/>
          <a:ext cx="1647908" cy="151611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4048029" y="1473525"/>
        <a:ext cx="1647908" cy="1516117"/>
      </dsp:txXfrm>
    </dsp:sp>
    <dsp:sp modelId="{1F9EC799-47A5-42EF-B68E-6837FF3628B4}">
      <dsp:nvSpPr>
        <dsp:cNvPr id="0" name=""/>
        <dsp:cNvSpPr/>
      </dsp:nvSpPr>
      <dsp:spPr>
        <a:xfrm>
          <a:off x="5696860" y="1041490"/>
          <a:ext cx="2508854" cy="1183574"/>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6878"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696860" y="1337384"/>
        <a:ext cx="2212961" cy="591787"/>
      </dsp:txXfrm>
    </dsp:sp>
    <dsp:sp modelId="{9E9F69DB-49A5-45D1-89E4-C772F0F07539}">
      <dsp:nvSpPr>
        <dsp:cNvPr id="0" name=""/>
        <dsp:cNvSpPr/>
      </dsp:nvSpPr>
      <dsp:spPr>
        <a:xfrm>
          <a:off x="5706021" y="1866224"/>
          <a:ext cx="1568333" cy="133552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706021" y="1866224"/>
        <a:ext cx="1568333" cy="1335520"/>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78508" y="728418"/>
        <a:ext cx="830518" cy="716051"/>
      </dsp:txXfrm>
    </dsp:sp>
    <dsp:sp modelId="{FFA28B1B-19E7-4310-AA38-CFD6BF723365}">
      <dsp:nvSpPr>
        <dsp:cNvPr id="0" name=""/>
        <dsp:cNvSpPr/>
      </dsp:nvSpPr>
      <dsp:spPr>
        <a:xfrm>
          <a:off x="1989000"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4BFD1D-0FE7-4C2F-A02C-0E8F18E3E56A}">
      <dsp:nvSpPr>
        <dsp:cNvPr id="0" name=""/>
        <dsp:cNvSpPr/>
      </dsp:nvSpPr>
      <dsp:spPr>
        <a:xfrm>
          <a:off x="7521509" y="358811"/>
          <a:ext cx="950949" cy="950658"/>
        </a:xfrm>
        <a:prstGeom prst="teardrop">
          <a:avLst/>
        </a:prstGeom>
        <a:solidFill>
          <a:schemeClr val="accent4"/>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6EBABAE4-755E-459B-9F59-289C7F298D58}">
      <dsp:nvSpPr>
        <dsp:cNvPr id="0" name=""/>
        <dsp:cNvSpPr/>
      </dsp:nvSpPr>
      <dsp:spPr>
        <a:xfrm>
          <a:off x="7553816" y="390505"/>
          <a:ext cx="887037" cy="887269"/>
        </a:xfrm>
        <a:prstGeom prst="teardrop">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Program well-scoring projects and leverage all federal-aid available to NWI</a:t>
          </a:r>
        </a:p>
      </dsp:txBody>
      <dsp:txXfrm>
        <a:off x="7680235" y="517282"/>
        <a:ext cx="633498" cy="633716"/>
      </dsp:txXfrm>
    </dsp:sp>
    <dsp:sp modelId="{9D4886BF-C49C-4B31-8554-CBFC937A9873}">
      <dsp:nvSpPr>
        <dsp:cNvPr id="0" name=""/>
        <dsp:cNvSpPr/>
      </dsp:nvSpPr>
      <dsp:spPr>
        <a:xfrm rot="2700000">
          <a:off x="6539428"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D2CBAEB-7E86-4101-A146-D85B292CA359}">
      <dsp:nvSpPr>
        <dsp:cNvPr id="0" name=""/>
        <dsp:cNvSpPr/>
      </dsp:nvSpPr>
      <dsp:spPr>
        <a:xfrm>
          <a:off x="6571262"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 project applications with enhanced scoring criteria</a:t>
          </a:r>
        </a:p>
      </dsp:txBody>
      <dsp:txXfrm>
        <a:off x="6697681" y="517282"/>
        <a:ext cx="633498" cy="633716"/>
      </dsp:txXfrm>
    </dsp:sp>
    <dsp:sp modelId="{CFF4178B-CB1A-4D10-A705-B391DD7A2890}">
      <dsp:nvSpPr>
        <dsp:cNvPr id="0" name=""/>
        <dsp:cNvSpPr/>
      </dsp:nvSpPr>
      <dsp:spPr>
        <a:xfrm rot="2700000">
          <a:off x="5557576"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9A9E3C1C-DEFF-4D77-9DB8-66A0AE4999F9}">
      <dsp:nvSpPr>
        <dsp:cNvPr id="0" name=""/>
        <dsp:cNvSpPr/>
      </dsp:nvSpPr>
      <dsp:spPr>
        <a:xfrm>
          <a:off x="5588708"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Use targets as a guide, solicit applications for   unprogrammed and new funds</a:t>
          </a:r>
        </a:p>
      </dsp:txBody>
      <dsp:txXfrm>
        <a:off x="5715829" y="517282"/>
        <a:ext cx="633498" cy="633716"/>
      </dsp:txXfrm>
    </dsp:sp>
    <dsp:sp modelId="{A6B52866-D58C-40EF-87A7-AAB14A4F608B}">
      <dsp:nvSpPr>
        <dsp:cNvPr id="0" name=""/>
        <dsp:cNvSpPr/>
      </dsp:nvSpPr>
      <dsp:spPr>
        <a:xfrm rot="2700000">
          <a:off x="4575022"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D7ED07D9-A0FF-42DC-B713-2DF3BBAEEBD7}">
      <dsp:nvSpPr>
        <dsp:cNvPr id="0" name=""/>
        <dsp:cNvSpPr/>
      </dsp:nvSpPr>
      <dsp:spPr>
        <a:xfrm>
          <a:off x="4606856"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Assigned a scoring tier and then set a target amount of eligible funds</a:t>
          </a:r>
        </a:p>
      </dsp:txBody>
      <dsp:txXfrm>
        <a:off x="4733275" y="517282"/>
        <a:ext cx="633498" cy="633716"/>
      </dsp:txXfrm>
    </dsp:sp>
    <dsp:sp modelId="{DD7375CD-250D-47E6-84FE-01BD2B82805A}">
      <dsp:nvSpPr>
        <dsp:cNvPr id="0" name=""/>
        <dsp:cNvSpPr/>
      </dsp:nvSpPr>
      <dsp:spPr>
        <a:xfrm rot="2700000">
          <a:off x="3592468"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2B1F8B7-E690-40C4-8884-29AAE58A9CF3}">
      <dsp:nvSpPr>
        <dsp:cNvPr id="0" name=""/>
        <dsp:cNvSpPr/>
      </dsp:nvSpPr>
      <dsp:spPr>
        <a:xfrm>
          <a:off x="3624302"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Evaluated project types for their impact on NWI 2050 Plan critical paths</a:t>
          </a:r>
        </a:p>
      </dsp:txBody>
      <dsp:txXfrm>
        <a:off x="3750720" y="517282"/>
        <a:ext cx="633498" cy="633716"/>
      </dsp:txXfrm>
    </dsp:sp>
    <dsp:sp modelId="{ACF595F0-320C-4DF4-8605-F1BBA8E3FD7D}">
      <dsp:nvSpPr>
        <dsp:cNvPr id="0" name=""/>
        <dsp:cNvSpPr/>
      </dsp:nvSpPr>
      <dsp:spPr>
        <a:xfrm rot="2700000">
          <a:off x="2610616"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76980B2-F528-4D04-AF7D-0444BD8B8149}">
      <dsp:nvSpPr>
        <dsp:cNvPr id="0" name=""/>
        <dsp:cNvSpPr/>
      </dsp:nvSpPr>
      <dsp:spPr>
        <a:xfrm>
          <a:off x="2641748"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Categorized project types into investment programs</a:t>
          </a:r>
        </a:p>
      </dsp:txBody>
      <dsp:txXfrm>
        <a:off x="2768869" y="517282"/>
        <a:ext cx="633498" cy="633716"/>
      </dsp:txXfrm>
    </dsp:sp>
    <dsp:sp modelId="{176D5175-F3D6-4281-8AA5-77103F9B6215}">
      <dsp:nvSpPr>
        <dsp:cNvPr id="0" name=""/>
        <dsp:cNvSpPr/>
      </dsp:nvSpPr>
      <dsp:spPr>
        <a:xfrm rot="2700000">
          <a:off x="1628062" y="358704"/>
          <a:ext cx="950704" cy="950704"/>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B4E109D-FCF8-4018-810D-FBFA52852DA7}">
      <dsp:nvSpPr>
        <dsp:cNvPr id="0" name=""/>
        <dsp:cNvSpPr/>
      </dsp:nvSpPr>
      <dsp:spPr>
        <a:xfrm>
          <a:off x="1659896" y="390505"/>
          <a:ext cx="887037" cy="887269"/>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Identified all project types eligible for federal funding</a:t>
          </a:r>
        </a:p>
      </dsp:txBody>
      <dsp:txXfrm>
        <a:off x="1786315" y="517282"/>
        <a:ext cx="633498" cy="633716"/>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30603" y="152313"/>
          <a:ext cx="2302717" cy="2303067"/>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818779" y="629561"/>
          <a:ext cx="1367725" cy="123169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818779" y="629561"/>
        <a:ext cx="1367725" cy="1231693"/>
      </dsp:txXfrm>
    </dsp:sp>
    <dsp:sp modelId="{8EEA5001-62D8-4971-A5C2-D43144233565}">
      <dsp:nvSpPr>
        <dsp:cNvPr id="0" name=""/>
        <dsp:cNvSpPr/>
      </dsp:nvSpPr>
      <dsp:spPr>
        <a:xfrm>
          <a:off x="691031" y="1475597"/>
          <a:ext cx="2302717" cy="2303067"/>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38476" y="2096216"/>
          <a:ext cx="1570794" cy="98352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38476" y="2096216"/>
        <a:ext cx="1570794" cy="983527"/>
      </dsp:txXfrm>
    </dsp:sp>
    <dsp:sp modelId="{7B2E662F-F626-4511-A557-DBC04F797868}">
      <dsp:nvSpPr>
        <dsp:cNvPr id="0" name=""/>
        <dsp:cNvSpPr/>
      </dsp:nvSpPr>
      <dsp:spPr>
        <a:xfrm>
          <a:off x="1494496" y="2957234"/>
          <a:ext cx="1978391" cy="1979184"/>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36477" y="3434837"/>
          <a:ext cx="1291834" cy="106511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36477" y="3434837"/>
        <a:ext cx="1291834" cy="1065119"/>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82100"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68982" y="1866023"/>
        <a:ext cx="830518" cy="716051"/>
      </dsp:txXfrm>
    </dsp:sp>
    <dsp:sp modelId="{6E65C51C-AA9E-49E1-A9A3-D66924D338A1}">
      <dsp:nvSpPr>
        <dsp:cNvPr id="0" name=""/>
        <dsp:cNvSpPr/>
      </dsp:nvSpPr>
      <dsp:spPr>
        <a:xfrm>
          <a:off x="1203860"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143149"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63003"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98571"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85453" y="1295986"/>
        <a:ext cx="830518" cy="716051"/>
      </dsp:txXfrm>
    </dsp:sp>
    <dsp:sp modelId="{354AEF94-0697-4749-9703-FD7B0D3F2612}">
      <dsp:nvSpPr>
        <dsp:cNvPr id="0" name=""/>
        <dsp:cNvSpPr/>
      </dsp:nvSpPr>
      <dsp:spPr>
        <a:xfrm>
          <a:off x="3021854"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224568"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55854"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91626"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78508" y="728418"/>
        <a:ext cx="830518" cy="716051"/>
      </dsp:txXfrm>
    </dsp:sp>
    <dsp:sp modelId="{FFA28B1B-19E7-4310-AA38-CFD6BF723365}">
      <dsp:nvSpPr>
        <dsp:cNvPr id="0" name=""/>
        <dsp:cNvSpPr/>
      </dsp:nvSpPr>
      <dsp:spPr>
        <a:xfrm>
          <a:off x="1989000"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98571"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234143"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0.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2.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4.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5.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6.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7.xml><?xml version="1.0" encoding="utf-8"?>
<dgm:layoutDef xmlns:dgm="http://schemas.openxmlformats.org/drawingml/2006/diagram" xmlns:a="http://schemas.openxmlformats.org/drawingml/2006/main" uniqueId="urn:microsoft.com/office/officeart/2011/layout/CircleProcess">
  <dgm:title val="Circle Process"/>
  <dgm:desc val="Use to show sequential steps in a process. Limited to eleven Level 1 shapes with an unlimited number of Level 2 shapes. Works best with small amounts of text. Unused text does not appear, but remains available if you switch layouts."/>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8.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9.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9" Type="http://schemas.openxmlformats.org/officeDocument/2006/relationships/diagramLayout" Target="../diagrams/layout8.xml"/><Relationship Id="rId21" Type="http://schemas.microsoft.com/office/2007/relationships/diagramDrawing" Target="../diagrams/drawing4.xml"/><Relationship Id="rId34" Type="http://schemas.openxmlformats.org/officeDocument/2006/relationships/diagramLayout" Target="../diagrams/layout7.xml"/><Relationship Id="rId42" Type="http://schemas.microsoft.com/office/2007/relationships/diagramDrawing" Target="../diagrams/drawing8.xml"/><Relationship Id="rId47" Type="http://schemas.microsoft.com/office/2007/relationships/diagramDrawing" Target="../diagrams/drawing9.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 Type="http://schemas.openxmlformats.org/officeDocument/2006/relationships/diagramData" Target="../diagrams/data2.xml"/><Relationship Id="rId2" Type="http://schemas.openxmlformats.org/officeDocument/2006/relationships/diagramData" Target="../diagrams/data1.xml"/><Relationship Id="rId16" Type="http://schemas.microsoft.com/office/2007/relationships/diagramDrawing" Target="../diagrams/drawing3.xml"/><Relationship Id="rId29" Type="http://schemas.openxmlformats.org/officeDocument/2006/relationships/diagramQuickStyle" Target="../diagrams/quickStyle6.xml"/><Relationship Id="rId11" Type="http://schemas.microsoft.com/office/2007/relationships/diagramDrawing" Target="../diagrams/drawing2.xml"/><Relationship Id="rId24" Type="http://schemas.openxmlformats.org/officeDocument/2006/relationships/diagramQuickStyle" Target="../diagrams/quickStyle5.xml"/><Relationship Id="rId32" Type="http://schemas.openxmlformats.org/officeDocument/2006/relationships/image" Target="../media/image5.png"/><Relationship Id="rId37" Type="http://schemas.microsoft.com/office/2007/relationships/diagramDrawing" Target="../diagrams/drawing7.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53" Type="http://schemas.openxmlformats.org/officeDocument/2006/relationships/diagramData" Target="../diagrams/data11.xml"/><Relationship Id="rId58" Type="http://schemas.openxmlformats.org/officeDocument/2006/relationships/diagramData" Target="../diagrams/data12.xml"/><Relationship Id="rId5" Type="http://schemas.openxmlformats.org/officeDocument/2006/relationships/diagramColors" Target="../diagrams/colors1.xml"/><Relationship Id="rId61" Type="http://schemas.openxmlformats.org/officeDocument/2006/relationships/diagramColors" Target="../diagrams/colors12.xml"/><Relationship Id="rId19" Type="http://schemas.openxmlformats.org/officeDocument/2006/relationships/diagramQuickStyle" Target="../diagrams/quickStyle4.xml"/><Relationship Id="rId14" Type="http://schemas.openxmlformats.org/officeDocument/2006/relationships/diagramQuickStyle" Target="../diagrams/quickStyle3.xml"/><Relationship Id="rId22" Type="http://schemas.openxmlformats.org/officeDocument/2006/relationships/diagramData" Target="../diagrams/data5.xml"/><Relationship Id="rId27" Type="http://schemas.openxmlformats.org/officeDocument/2006/relationships/diagramData" Target="../diagrams/data6.xml"/><Relationship Id="rId30" Type="http://schemas.openxmlformats.org/officeDocument/2006/relationships/diagramColors" Target="../diagrams/colors6.xml"/><Relationship Id="rId35" Type="http://schemas.openxmlformats.org/officeDocument/2006/relationships/diagramQuickStyle" Target="../diagrams/quickStyle7.xml"/><Relationship Id="rId43" Type="http://schemas.openxmlformats.org/officeDocument/2006/relationships/diagramData" Target="../diagrams/data9.xml"/><Relationship Id="rId48" Type="http://schemas.openxmlformats.org/officeDocument/2006/relationships/diagramData" Target="../diagrams/data10.xml"/><Relationship Id="rId56" Type="http://schemas.openxmlformats.org/officeDocument/2006/relationships/diagramColors" Target="../diagrams/colors11.xml"/><Relationship Id="rId8" Type="http://schemas.openxmlformats.org/officeDocument/2006/relationships/diagramLayout" Target="../diagrams/layout2.xml"/><Relationship Id="rId51" Type="http://schemas.openxmlformats.org/officeDocument/2006/relationships/diagramColors" Target="../diagrams/colors10.xml"/><Relationship Id="rId3" Type="http://schemas.openxmlformats.org/officeDocument/2006/relationships/diagramLayout" Target="../diagrams/layout1.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33" Type="http://schemas.openxmlformats.org/officeDocument/2006/relationships/diagramData" Target="../diagrams/data7.xml"/><Relationship Id="rId38" Type="http://schemas.openxmlformats.org/officeDocument/2006/relationships/diagramData" Target="../diagrams/data8.xml"/><Relationship Id="rId46" Type="http://schemas.openxmlformats.org/officeDocument/2006/relationships/diagramColors" Target="../diagrams/colors9.xml"/><Relationship Id="rId59" Type="http://schemas.openxmlformats.org/officeDocument/2006/relationships/diagramLayout" Target="../diagrams/layout12.xml"/><Relationship Id="rId20" Type="http://schemas.openxmlformats.org/officeDocument/2006/relationships/diagramColors" Target="../diagrams/colors4.xml"/><Relationship Id="rId41" Type="http://schemas.openxmlformats.org/officeDocument/2006/relationships/diagramColors" Target="../diagrams/colors8.xml"/><Relationship Id="rId54" Type="http://schemas.openxmlformats.org/officeDocument/2006/relationships/diagramLayout" Target="../diagrams/layout11.xml"/><Relationship Id="rId62" Type="http://schemas.microsoft.com/office/2007/relationships/diagramDrawing" Target="../diagrams/drawing12.xml"/><Relationship Id="rId1" Type="http://schemas.openxmlformats.org/officeDocument/2006/relationships/image" Target="../media/image1.jpg"/><Relationship Id="rId6" Type="http://schemas.microsoft.com/office/2007/relationships/diagramDrawing" Target="../diagrams/drawing1.xml"/><Relationship Id="rId15" Type="http://schemas.openxmlformats.org/officeDocument/2006/relationships/diagramColors" Target="../diagrams/colors3.xml"/><Relationship Id="rId23" Type="http://schemas.openxmlformats.org/officeDocument/2006/relationships/diagramLayout" Target="../diagrams/layout5.xml"/><Relationship Id="rId28" Type="http://schemas.openxmlformats.org/officeDocument/2006/relationships/diagramLayout" Target="../diagrams/layout6.xml"/><Relationship Id="rId36" Type="http://schemas.openxmlformats.org/officeDocument/2006/relationships/diagramColors" Target="../diagrams/colors7.xml"/><Relationship Id="rId49" Type="http://schemas.openxmlformats.org/officeDocument/2006/relationships/diagramLayout" Target="../diagrams/layout10.xml"/><Relationship Id="rId57" Type="http://schemas.microsoft.com/office/2007/relationships/diagramDrawing" Target="../diagrams/drawing11.xml"/><Relationship Id="rId10" Type="http://schemas.openxmlformats.org/officeDocument/2006/relationships/diagramColors" Target="../diagrams/colors2.xml"/><Relationship Id="rId31" Type="http://schemas.microsoft.com/office/2007/relationships/diagramDrawing" Target="../diagrams/drawing6.xml"/><Relationship Id="rId44" Type="http://schemas.openxmlformats.org/officeDocument/2006/relationships/diagramLayout" Target="../diagrams/layout9.xml"/><Relationship Id="rId52" Type="http://schemas.microsoft.com/office/2007/relationships/diagramDrawing" Target="../diagrams/drawing10.xml"/><Relationship Id="rId60" Type="http://schemas.openxmlformats.org/officeDocument/2006/relationships/diagramQuickStyle" Target="../diagrams/quickStyle1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jpeg"/><Relationship Id="rId4"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17</xdr:col>
      <xdr:colOff>323112</xdr:colOff>
      <xdr:row>73</xdr:row>
      <xdr:rowOff>126253</xdr:rowOff>
    </xdr:from>
    <xdr:to>
      <xdr:col>28</xdr:col>
      <xdr:colOff>298660</xdr:colOff>
      <xdr:row>81</xdr:row>
      <xdr:rowOff>49381</xdr:rowOff>
    </xdr:to>
    <xdr:grpSp>
      <xdr:nvGrpSpPr>
        <xdr:cNvPr id="2" name="Group 1">
          <a:extLst>
            <a:ext uri="{FF2B5EF4-FFF2-40B4-BE49-F238E27FC236}">
              <a16:creationId xmlns:a16="http://schemas.microsoft.com/office/drawing/2014/main" id="{DC33EEE7-7B77-4649-B477-BBADB6BB34AE}"/>
            </a:ext>
          </a:extLst>
        </xdr:cNvPr>
        <xdr:cNvGrpSpPr/>
      </xdr:nvGrpSpPr>
      <xdr:grpSpPr>
        <a:xfrm>
          <a:off x="8724162" y="14137528"/>
          <a:ext cx="6281098" cy="1551903"/>
          <a:chOff x="676275" y="16478250"/>
          <a:chExt cx="8048790" cy="2365019"/>
        </a:xfrm>
      </xdr:grpSpPr>
      <xdr:sp macro="" textlink="">
        <xdr:nvSpPr>
          <xdr:cNvPr id="4" name="TextBox 3">
            <a:extLst>
              <a:ext uri="{FF2B5EF4-FFF2-40B4-BE49-F238E27FC236}">
                <a16:creationId xmlns:a16="http://schemas.microsoft.com/office/drawing/2014/main" id="{AD114EFB-2EDA-4326-9F64-F34764FAEB3B}"/>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 name="TextBox 4">
            <a:extLst>
              <a:ext uri="{FF2B5EF4-FFF2-40B4-BE49-F238E27FC236}">
                <a16:creationId xmlns:a16="http://schemas.microsoft.com/office/drawing/2014/main" id="{08F20057-E97E-4B1E-8FA3-CC327AAB5E68}"/>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6" name="TextBox 5">
            <a:extLst>
              <a:ext uri="{FF2B5EF4-FFF2-40B4-BE49-F238E27FC236}">
                <a16:creationId xmlns:a16="http://schemas.microsoft.com/office/drawing/2014/main" id="{EEB8A6BC-41EB-4E1F-B8C5-DE2E5A15132F}"/>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7" name="TextBox 6">
            <a:extLst>
              <a:ext uri="{FF2B5EF4-FFF2-40B4-BE49-F238E27FC236}">
                <a16:creationId xmlns:a16="http://schemas.microsoft.com/office/drawing/2014/main" id="{667A1648-02F3-43A8-8380-B55085AA3910}"/>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8" name="TextBox 7">
            <a:extLst>
              <a:ext uri="{FF2B5EF4-FFF2-40B4-BE49-F238E27FC236}">
                <a16:creationId xmlns:a16="http://schemas.microsoft.com/office/drawing/2014/main" id="{E5B429DF-E5CC-43D0-9660-94A9988CB991}"/>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editAs="oneCell">
    <xdr:from>
      <xdr:col>11</xdr:col>
      <xdr:colOff>236220</xdr:colOff>
      <xdr:row>3</xdr:row>
      <xdr:rowOff>77239</xdr:rowOff>
    </xdr:from>
    <xdr:to>
      <xdr:col>25</xdr:col>
      <xdr:colOff>478155</xdr:colOff>
      <xdr:row>24</xdr:row>
      <xdr:rowOff>133490</xdr:rowOff>
    </xdr:to>
    <xdr:pic>
      <xdr:nvPicPr>
        <xdr:cNvPr id="10" name="Picture 9">
          <a:extLst>
            <a:ext uri="{FF2B5EF4-FFF2-40B4-BE49-F238E27FC236}">
              <a16:creationId xmlns:a16="http://schemas.microsoft.com/office/drawing/2014/main" id="{66C910DB-56FA-4E0E-9D60-4754C4CD7B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7845" y="648739"/>
          <a:ext cx="6917055" cy="4047226"/>
        </a:xfrm>
        <a:prstGeom prst="rect">
          <a:avLst/>
        </a:prstGeom>
      </xdr:spPr>
    </xdr:pic>
    <xdr:clientData/>
  </xdr:twoCellAnchor>
  <xdr:twoCellAnchor>
    <xdr:from>
      <xdr:col>10</xdr:col>
      <xdr:colOff>78581</xdr:colOff>
      <xdr:row>64</xdr:row>
      <xdr:rowOff>22951</xdr:rowOff>
    </xdr:from>
    <xdr:to>
      <xdr:col>11</xdr:col>
      <xdr:colOff>26193</xdr:colOff>
      <xdr:row>66</xdr:row>
      <xdr:rowOff>65815</xdr:rowOff>
    </xdr:to>
    <xdr:sp macro="" textlink="">
      <xdr:nvSpPr>
        <xdr:cNvPr id="12" name="Arrow: Chevron 11">
          <a:extLst>
            <a:ext uri="{FF2B5EF4-FFF2-40B4-BE49-F238E27FC236}">
              <a16:creationId xmlns:a16="http://schemas.microsoft.com/office/drawing/2014/main" id="{B03C57AD-37D7-4A96-AEAA-3245931ACD59}"/>
            </a:ext>
          </a:extLst>
        </xdr:cNvPr>
        <xdr:cNvSpPr/>
      </xdr:nvSpPr>
      <xdr:spPr>
        <a:xfrm rot="5400000">
          <a:off x="5083968" y="12305439"/>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29" name="Diagram 28">
          <a:extLst>
            <a:ext uri="{FF2B5EF4-FFF2-40B4-BE49-F238E27FC236}">
              <a16:creationId xmlns:a16="http://schemas.microsoft.com/office/drawing/2014/main" id="{E01F3487-A97C-4389-9B10-15B8A81544E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0" name="Diagram 29">
          <a:extLst>
            <a:ext uri="{FF2B5EF4-FFF2-40B4-BE49-F238E27FC236}">
              <a16:creationId xmlns:a16="http://schemas.microsoft.com/office/drawing/2014/main" id="{6E6A1D80-1908-4232-9F81-6BCEA0B1CD3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31" name="Diagram 30">
          <a:extLst>
            <a:ext uri="{FF2B5EF4-FFF2-40B4-BE49-F238E27FC236}">
              <a16:creationId xmlns:a16="http://schemas.microsoft.com/office/drawing/2014/main" id="{2B1062CA-25C7-4B72-B683-98D1F016B76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16</xdr:col>
      <xdr:colOff>320675</xdr:colOff>
      <xdr:row>70</xdr:row>
      <xdr:rowOff>58027</xdr:rowOff>
    </xdr:from>
    <xdr:to>
      <xdr:col>28</xdr:col>
      <xdr:colOff>359156</xdr:colOff>
      <xdr:row>81</xdr:row>
      <xdr:rowOff>65043</xdr:rowOff>
    </xdr:to>
    <xdr:grpSp>
      <xdr:nvGrpSpPr>
        <xdr:cNvPr id="3" name="Group 2">
          <a:extLst>
            <a:ext uri="{FF2B5EF4-FFF2-40B4-BE49-F238E27FC236}">
              <a16:creationId xmlns:a16="http://schemas.microsoft.com/office/drawing/2014/main" id="{66E4D0B5-1B5F-4D56-81DD-AF64E85EED9B}"/>
            </a:ext>
          </a:extLst>
        </xdr:cNvPr>
        <xdr:cNvGrpSpPr/>
      </xdr:nvGrpSpPr>
      <xdr:grpSpPr>
        <a:xfrm>
          <a:off x="8235950" y="13497802"/>
          <a:ext cx="6829806" cy="2207291"/>
          <a:chOff x="49764" y="15486396"/>
          <a:chExt cx="8675301" cy="3356873"/>
        </a:xfrm>
      </xdr:grpSpPr>
      <xdr:sp macro="" textlink="">
        <xdr:nvSpPr>
          <xdr:cNvPr id="32" name="TextBox 31">
            <a:extLst>
              <a:ext uri="{FF2B5EF4-FFF2-40B4-BE49-F238E27FC236}">
                <a16:creationId xmlns:a16="http://schemas.microsoft.com/office/drawing/2014/main" id="{8DBB5792-C903-29AA-F594-CC350F1E8812}"/>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33" name="TextBox 32">
            <a:extLst>
              <a:ext uri="{FF2B5EF4-FFF2-40B4-BE49-F238E27FC236}">
                <a16:creationId xmlns:a16="http://schemas.microsoft.com/office/drawing/2014/main" id="{3012C9BE-81BA-6A98-A86F-C341DDDAD4AE}"/>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34" name="TextBox 33">
            <a:extLst>
              <a:ext uri="{FF2B5EF4-FFF2-40B4-BE49-F238E27FC236}">
                <a16:creationId xmlns:a16="http://schemas.microsoft.com/office/drawing/2014/main" id="{97FE97DB-741C-D24B-7037-F3F4B27E3009}"/>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35" name="TextBox 34">
            <a:extLst>
              <a:ext uri="{FF2B5EF4-FFF2-40B4-BE49-F238E27FC236}">
                <a16:creationId xmlns:a16="http://schemas.microsoft.com/office/drawing/2014/main" id="{1789707E-D57B-274A-6766-DA42CF8E6A61}"/>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36" name="TextBox 35">
            <a:extLst>
              <a:ext uri="{FF2B5EF4-FFF2-40B4-BE49-F238E27FC236}">
                <a16:creationId xmlns:a16="http://schemas.microsoft.com/office/drawing/2014/main" id="{4E1A6609-B26E-DEE4-5202-4E5D80F2D9EA}"/>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37" name="TextBox 36">
            <a:extLst>
              <a:ext uri="{FF2B5EF4-FFF2-40B4-BE49-F238E27FC236}">
                <a16:creationId xmlns:a16="http://schemas.microsoft.com/office/drawing/2014/main" id="{7CD44F4F-34B0-85BB-4C67-0227EC035B89}"/>
              </a:ext>
            </a:extLst>
          </xdr:cNvPr>
          <xdr:cNvSpPr txBox="1"/>
        </xdr:nvSpPr>
        <xdr:spPr>
          <a:xfrm>
            <a:off x="49764" y="15486396"/>
            <a:ext cx="2002440" cy="243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2800" b="1" i="1" spc="-100" baseline="0">
                <a:solidFill>
                  <a:srgbClr val="00B0F0"/>
                </a:solidFill>
              </a:rPr>
              <a:t>      9</a:t>
            </a:r>
            <a:r>
              <a:rPr lang="en-US" sz="1800" b="1" i="1" spc="-100" baseline="0">
                <a:solidFill>
                  <a:schemeClr val="accent4"/>
                </a:solidFill>
              </a:rPr>
              <a:t> </a:t>
            </a:r>
            <a:br>
              <a:rPr lang="en-US" sz="1800" b="1" i="1" spc="-100" baseline="0">
                <a:solidFill>
                  <a:schemeClr val="accent4"/>
                </a:solidFill>
              </a:rPr>
            </a:br>
            <a:r>
              <a:rPr lang="en-US" sz="1800" b="1" i="1" spc="-100" baseline="0">
                <a:solidFill>
                  <a:schemeClr val="accent4"/>
                </a:solidFill>
              </a:rPr>
              <a:t>   "umbrella"</a:t>
            </a:r>
          </a:p>
          <a:p>
            <a:pPr>
              <a:lnSpc>
                <a:spcPct val="70000"/>
              </a:lnSpc>
            </a:pPr>
            <a:r>
              <a:rPr lang="en-US" sz="1800" b="1" i="1" spc="-100" baseline="0">
                <a:solidFill>
                  <a:schemeClr val="accent4"/>
                </a:solidFill>
              </a:rPr>
              <a:t>  criteria to</a:t>
            </a:r>
            <a:br>
              <a:rPr lang="en-US" sz="1800" b="1" i="1" spc="-100" baseline="0">
                <a:solidFill>
                  <a:schemeClr val="accent4"/>
                </a:solidFill>
              </a:rPr>
            </a:br>
            <a:r>
              <a:rPr lang="en-US" sz="1800" b="1" i="1" spc="-100" baseline="0">
                <a:solidFill>
                  <a:schemeClr val="accent4"/>
                </a:solidFill>
              </a:rPr>
              <a:t>      evaluate</a:t>
            </a:r>
            <a:br>
              <a:rPr lang="en-US" sz="1800" b="1" i="1" spc="-100" baseline="0">
                <a:solidFill>
                  <a:schemeClr val="accent4"/>
                </a:solidFill>
              </a:rPr>
            </a:br>
            <a:r>
              <a:rPr lang="en-US" sz="1800" b="1" i="1" spc="-100" baseline="0">
                <a:solidFill>
                  <a:schemeClr val="accent4"/>
                </a:solidFill>
              </a:rPr>
              <a:t>  project </a:t>
            </a:r>
            <a:br>
              <a:rPr lang="en-US" sz="1800" b="1" i="1" spc="-100" baseline="0">
                <a:solidFill>
                  <a:schemeClr val="accent4"/>
                </a:solidFill>
              </a:rPr>
            </a:br>
            <a:r>
              <a:rPr lang="en-US" sz="1800" b="1" i="1" spc="-100" baseline="0">
                <a:solidFill>
                  <a:schemeClr val="accent4"/>
                </a:solidFill>
              </a:rPr>
              <a:t>    applications</a:t>
            </a:r>
          </a:p>
        </xdr:txBody>
      </xdr:sp>
    </xdr:grpSp>
    <xdr:clientData/>
  </xdr:twoCellAnchor>
  <xdr:oneCellAnchor>
    <xdr:from>
      <xdr:col>0</xdr:col>
      <xdr:colOff>110490</xdr:colOff>
      <xdr:row>14</xdr:row>
      <xdr:rowOff>15875</xdr:rowOff>
    </xdr:from>
    <xdr:ext cx="9076587" cy="4389120"/>
    <xdr:sp macro="" textlink="">
      <xdr:nvSpPr>
        <xdr:cNvPr id="38" name="TextBox 37">
          <a:extLst>
            <a:ext uri="{FF2B5EF4-FFF2-40B4-BE49-F238E27FC236}">
              <a16:creationId xmlns:a16="http://schemas.microsoft.com/office/drawing/2014/main" id="{941E6696-23DB-4846-B94C-60044FB11A9A}"/>
            </a:ext>
          </a:extLst>
        </xdr:cNvPr>
        <xdr:cNvSpPr txBox="1"/>
      </xdr:nvSpPr>
      <xdr:spPr>
        <a:xfrm>
          <a:off x="110490" y="2682875"/>
          <a:ext cx="9076587" cy="4389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80000"/>
            </a:lnSpc>
          </a:pPr>
          <a:endParaRPr lang="en-US" sz="4800" b="1" i="1">
            <a:solidFill>
              <a:schemeClr val="accent2"/>
            </a:solidFill>
            <a:latin typeface="Franklin Gothic Demi" panose="020B0703020102020204" pitchFamily="34" charset="0"/>
          </a:endParaRPr>
        </a:p>
        <a:p>
          <a:pPr>
            <a:lnSpc>
              <a:spcPct val="80000"/>
            </a:lnSpc>
          </a:pPr>
          <a:r>
            <a:rPr lang="en-US" sz="4800" b="1" i="1" u="sng">
              <a:solidFill>
                <a:schemeClr val="accent2"/>
              </a:solidFill>
              <a:latin typeface="Franklin Gothic Demi" panose="020B0703020102020204" pitchFamily="34" charset="0"/>
            </a:rPr>
            <a:t>Invest NWI</a:t>
          </a:r>
        </a:p>
        <a:p>
          <a:pPr>
            <a:lnSpc>
              <a:spcPct val="80000"/>
            </a:lnSpc>
          </a:pPr>
          <a:endParaRPr lang="en-US" sz="3200" b="1" i="1">
            <a:solidFill>
              <a:srgbClr val="00B0F0"/>
            </a:solidFill>
            <a:latin typeface="Franklin Gothic Demi" panose="020B0703020102020204" pitchFamily="34" charset="0"/>
          </a:endParaRPr>
        </a:p>
        <a:p>
          <a:pPr>
            <a:lnSpc>
              <a:spcPct val="80000"/>
            </a:lnSpc>
          </a:pPr>
          <a:r>
            <a:rPr lang="en-US" sz="3200" b="1" i="1">
              <a:solidFill>
                <a:srgbClr val="00B0F0"/>
              </a:solidFill>
              <a:latin typeface="Franklin Gothic Demi" panose="020B0703020102020204" pitchFamily="34" charset="0"/>
            </a:rPr>
            <a:t>Northwestern</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Indiana</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Regional</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Planning</a:t>
          </a:r>
          <a:br>
            <a:rPr lang="en-US" sz="3200" b="1" i="1" baseline="0">
              <a:solidFill>
                <a:srgbClr val="00B0F0"/>
              </a:solidFill>
              <a:latin typeface="Franklin Gothic Demi" panose="020B0703020102020204" pitchFamily="34" charset="0"/>
            </a:rPr>
          </a:br>
          <a:r>
            <a:rPr lang="en-US" sz="3200" b="1" i="1" baseline="0">
              <a:solidFill>
                <a:srgbClr val="00B0F0"/>
              </a:solidFill>
              <a:latin typeface="Franklin Gothic Demi" panose="020B0703020102020204" pitchFamily="34" charset="0"/>
            </a:rPr>
            <a:t>Commission</a:t>
          </a:r>
          <a:r>
            <a:rPr lang="en-US" sz="3200" b="1" baseline="0">
              <a:solidFill>
                <a:srgbClr val="00B0F0"/>
              </a:solidFill>
            </a:rPr>
            <a:t>	</a:t>
          </a:r>
          <a:br>
            <a:rPr lang="en-US" sz="3200" b="1" baseline="0"/>
          </a:br>
          <a:r>
            <a:rPr lang="en-US" sz="3200" b="1" baseline="0">
              <a:solidFill>
                <a:schemeClr val="accent4"/>
              </a:solidFill>
              <a:latin typeface="Franklin Gothic Demi" panose="020B0703020102020204" pitchFamily="34" charset="0"/>
            </a:rPr>
            <a:t>2026-2030 Transportation Improvement Program</a:t>
          </a:r>
          <a:br>
            <a:rPr lang="en-US" sz="3200" b="1" baseline="0">
              <a:latin typeface="Franklin Gothic Demi" panose="020B0703020102020204" pitchFamily="34" charset="0"/>
            </a:rPr>
          </a:br>
          <a:r>
            <a:rPr lang="en-US" sz="3200" b="1" baseline="0">
              <a:latin typeface="Franklin Gothic Demi" panose="020B0703020102020204" pitchFamily="34" charset="0"/>
            </a:rPr>
            <a:t>Notice of Funds Available</a:t>
          </a:r>
          <a:endParaRPr lang="en-US" sz="3200" b="1" i="1" strike="noStrike" baseline="0">
            <a:solidFill>
              <a:sysClr val="windowText" lastClr="000000"/>
            </a:solidFill>
            <a:latin typeface="Franklin Gothic Book" panose="020B0503020102020204" pitchFamily="34" charset="0"/>
          </a:endParaRPr>
        </a:p>
      </xdr:txBody>
    </xdr:sp>
    <xdr:clientData/>
  </xdr:oneCellAnchor>
  <xdr:twoCellAnchor>
    <xdr:from>
      <xdr:col>10</xdr:col>
      <xdr:colOff>78581</xdr:colOff>
      <xdr:row>64</xdr:row>
      <xdr:rowOff>22951</xdr:rowOff>
    </xdr:from>
    <xdr:to>
      <xdr:col>11</xdr:col>
      <xdr:colOff>26193</xdr:colOff>
      <xdr:row>66</xdr:row>
      <xdr:rowOff>65815</xdr:rowOff>
    </xdr:to>
    <xdr:sp macro="" textlink="">
      <xdr:nvSpPr>
        <xdr:cNvPr id="39" name="Arrow: Chevron 38">
          <a:extLst>
            <a:ext uri="{FF2B5EF4-FFF2-40B4-BE49-F238E27FC236}">
              <a16:creationId xmlns:a16="http://schemas.microsoft.com/office/drawing/2014/main" id="{9017284E-C8DD-4297-93BB-4DB31642D295}"/>
            </a:ext>
          </a:extLst>
        </xdr:cNvPr>
        <xdr:cNvSpPr/>
      </xdr:nvSpPr>
      <xdr:spPr>
        <a:xfrm rot="5400000">
          <a:off x="4981097" y="12242575"/>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32173</xdr:colOff>
      <xdr:row>65</xdr:row>
      <xdr:rowOff>76603</xdr:rowOff>
    </xdr:from>
    <xdr:to>
      <xdr:col>26</xdr:col>
      <xdr:colOff>16933</xdr:colOff>
      <xdr:row>65</xdr:row>
      <xdr:rowOff>88900</xdr:rowOff>
    </xdr:to>
    <xdr:cxnSp macro="">
      <xdr:nvCxnSpPr>
        <xdr:cNvPr id="40" name="Straight Connector 39">
          <a:extLst>
            <a:ext uri="{FF2B5EF4-FFF2-40B4-BE49-F238E27FC236}">
              <a16:creationId xmlns:a16="http://schemas.microsoft.com/office/drawing/2014/main" id="{22D05F13-D1F6-4CA3-B30A-137A767709C4}"/>
            </a:ext>
          </a:extLst>
        </xdr:cNvPr>
        <xdr:cNvCxnSpPr/>
      </xdr:nvCxnSpPr>
      <xdr:spPr>
        <a:xfrm>
          <a:off x="30268" y="12487678"/>
          <a:ext cx="12620625" cy="1610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41" name="Arrow: Chevron 40">
          <a:extLst>
            <a:ext uri="{FF2B5EF4-FFF2-40B4-BE49-F238E27FC236}">
              <a16:creationId xmlns:a16="http://schemas.microsoft.com/office/drawing/2014/main" id="{A0A8C69C-5F3B-4781-90A3-A3D6C5B49D20}"/>
            </a:ext>
          </a:extLst>
        </xdr:cNvPr>
        <xdr:cNvSpPr/>
      </xdr:nvSpPr>
      <xdr:spPr>
        <a:xfrm>
          <a:off x="9363604" y="13952310"/>
          <a:ext cx="412434" cy="42672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20</xdr:col>
      <xdr:colOff>137318</xdr:colOff>
      <xdr:row>69</xdr:row>
      <xdr:rowOff>188628</xdr:rowOff>
    </xdr:from>
    <xdr:to>
      <xdr:col>26</xdr:col>
      <xdr:colOff>43022</xdr:colOff>
      <xdr:row>81</xdr:row>
      <xdr:rowOff>197096</xdr:rowOff>
    </xdr:to>
    <xdr:sp macro="" textlink="">
      <xdr:nvSpPr>
        <xdr:cNvPr id="42" name="TextBox 41">
          <a:extLst>
            <a:ext uri="{FF2B5EF4-FFF2-40B4-BE49-F238E27FC236}">
              <a16:creationId xmlns:a16="http://schemas.microsoft.com/office/drawing/2014/main" id="{122CB560-7044-4AB5-830C-737A6A38A315}"/>
            </a:ext>
          </a:extLst>
        </xdr:cNvPr>
        <xdr:cNvSpPr txBox="1"/>
      </xdr:nvSpPr>
      <xdr:spPr>
        <a:xfrm>
          <a:off x="9801383" y="13361703"/>
          <a:ext cx="2873694" cy="2401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1600" b="1" i="1" spc="-100" baseline="0">
              <a:solidFill>
                <a:srgbClr val="00B0F0"/>
              </a:solidFill>
            </a:rPr>
            <a:t>- Asset Management</a:t>
          </a:r>
        </a:p>
        <a:p>
          <a:pPr>
            <a:lnSpc>
              <a:spcPct val="70000"/>
            </a:lnSpc>
          </a:pPr>
          <a:r>
            <a:rPr lang="en-US" sz="1600" b="1" i="1" spc="-100" baseline="0">
              <a:solidFill>
                <a:srgbClr val="00B0F0"/>
              </a:solidFill>
            </a:rPr>
            <a:t>- Access + Connections</a:t>
          </a:r>
        </a:p>
        <a:p>
          <a:pPr>
            <a:lnSpc>
              <a:spcPct val="70000"/>
            </a:lnSpc>
          </a:pPr>
          <a:r>
            <a:rPr lang="en-US" sz="1600" b="1" i="1" spc="-100" baseline="0">
              <a:solidFill>
                <a:srgbClr val="00B0F0"/>
              </a:solidFill>
            </a:rPr>
            <a:t>- Environmental Benefits</a:t>
          </a:r>
        </a:p>
        <a:p>
          <a:pPr>
            <a:lnSpc>
              <a:spcPct val="70000"/>
            </a:lnSpc>
          </a:pPr>
          <a:r>
            <a:rPr lang="en-US" sz="1600" b="1" i="1" spc="-100" baseline="0">
              <a:solidFill>
                <a:srgbClr val="00B0F0"/>
              </a:solidFill>
            </a:rPr>
            <a:t>- Economic Generation</a:t>
          </a:r>
        </a:p>
        <a:p>
          <a:pPr>
            <a:lnSpc>
              <a:spcPct val="70000"/>
            </a:lnSpc>
          </a:pPr>
          <a:r>
            <a:rPr lang="en-US" sz="1600" b="1" i="1" spc="-100" baseline="0">
              <a:solidFill>
                <a:srgbClr val="00B0F0"/>
              </a:solidFill>
            </a:rPr>
            <a:t>- Local/Regional Plans + Policies</a:t>
          </a:r>
        </a:p>
        <a:p>
          <a:pPr>
            <a:lnSpc>
              <a:spcPct val="70000"/>
            </a:lnSpc>
          </a:pPr>
          <a:r>
            <a:rPr lang="en-US" sz="1600" b="1" i="1" spc="-100" baseline="0">
              <a:solidFill>
                <a:srgbClr val="00B0F0"/>
              </a:solidFill>
            </a:rPr>
            <a:t>- Partnerships/Collaborations</a:t>
          </a:r>
        </a:p>
        <a:p>
          <a:pPr>
            <a:lnSpc>
              <a:spcPct val="70000"/>
            </a:lnSpc>
          </a:pPr>
          <a:r>
            <a:rPr lang="en-US" sz="1600" b="1" i="1" spc="-100" baseline="0">
              <a:solidFill>
                <a:srgbClr val="00B0F0"/>
              </a:solidFill>
            </a:rPr>
            <a:t>- Project Readiness</a:t>
          </a:r>
        </a:p>
        <a:p>
          <a:pPr>
            <a:lnSpc>
              <a:spcPct val="70000"/>
            </a:lnSpc>
          </a:pPr>
          <a:r>
            <a:rPr lang="en-US" sz="1600" b="1" i="1" spc="-100" baseline="0">
              <a:solidFill>
                <a:srgbClr val="00B0F0"/>
              </a:solidFill>
            </a:rPr>
            <a:t>- Safety</a:t>
          </a:r>
        </a:p>
        <a:p>
          <a:pPr>
            <a:lnSpc>
              <a:spcPct val="70000"/>
            </a:lnSpc>
          </a:pPr>
          <a:r>
            <a:rPr lang="en-US" sz="1600" b="1" i="1" spc="-100" baseline="0">
              <a:solidFill>
                <a:srgbClr val="00B0F0"/>
              </a:solidFill>
            </a:rPr>
            <a:t>- Social Equity</a:t>
          </a: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43" name="Diagram 42">
          <a:extLst>
            <a:ext uri="{FF2B5EF4-FFF2-40B4-BE49-F238E27FC236}">
              <a16:creationId xmlns:a16="http://schemas.microsoft.com/office/drawing/2014/main" id="{517B05AA-D014-4B82-9766-74A0B5F30EA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44" name="Diagram 43">
          <a:extLst>
            <a:ext uri="{FF2B5EF4-FFF2-40B4-BE49-F238E27FC236}">
              <a16:creationId xmlns:a16="http://schemas.microsoft.com/office/drawing/2014/main" id="{2A91B14E-6D8D-4F60-8768-6A414333523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45" name="Diagram 44">
          <a:extLst>
            <a:ext uri="{FF2B5EF4-FFF2-40B4-BE49-F238E27FC236}">
              <a16:creationId xmlns:a16="http://schemas.microsoft.com/office/drawing/2014/main" id="{4DB3F8DE-F257-400D-B717-C64A1270EEF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 r:lo="rId28" r:qs="rId29" r:cs="rId30"/>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46" name="Oval 45">
          <a:extLst>
            <a:ext uri="{FF2B5EF4-FFF2-40B4-BE49-F238E27FC236}">
              <a16:creationId xmlns:a16="http://schemas.microsoft.com/office/drawing/2014/main" id="{6CB44CC0-CCA6-4764-8063-96BFCF8049A2}"/>
            </a:ext>
          </a:extLst>
        </xdr:cNvPr>
        <xdr:cNvSpPr/>
      </xdr:nvSpPr>
      <xdr:spPr>
        <a:xfrm>
          <a:off x="210820" y="12804564"/>
          <a:ext cx="1124797" cy="1109344"/>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161925</xdr:colOff>
      <xdr:row>72</xdr:row>
      <xdr:rowOff>103928</xdr:rowOff>
    </xdr:from>
    <xdr:to>
      <xdr:col>3</xdr:col>
      <xdr:colOff>202989</xdr:colOff>
      <xdr:row>78</xdr:row>
      <xdr:rowOff>66463</xdr:rowOff>
    </xdr:to>
    <xdr:sp macro="" textlink="">
      <xdr:nvSpPr>
        <xdr:cNvPr id="47" name="Oval 46">
          <a:extLst>
            <a:ext uri="{FF2B5EF4-FFF2-40B4-BE49-F238E27FC236}">
              <a16:creationId xmlns:a16="http://schemas.microsoft.com/office/drawing/2014/main" id="{6BC46431-3137-4DB8-A549-91765893ED9E}"/>
            </a:ext>
          </a:extLst>
        </xdr:cNvPr>
        <xdr:cNvSpPr/>
      </xdr:nvSpPr>
      <xdr:spPr>
        <a:xfrm>
          <a:off x="161925" y="13848503"/>
          <a:ext cx="1555539"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48" name="Oval 47">
          <a:extLst>
            <a:ext uri="{FF2B5EF4-FFF2-40B4-BE49-F238E27FC236}">
              <a16:creationId xmlns:a16="http://schemas.microsoft.com/office/drawing/2014/main" id="{FF4D78E4-44B5-4BF2-96DA-DD7DA24ED9BA}"/>
            </a:ext>
          </a:extLst>
        </xdr:cNvPr>
        <xdr:cNvSpPr/>
      </xdr:nvSpPr>
      <xdr:spPr>
        <a:xfrm>
          <a:off x="1191473" y="12813241"/>
          <a:ext cx="1211580" cy="112183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49" name="Oval 48">
          <a:extLst>
            <a:ext uri="{FF2B5EF4-FFF2-40B4-BE49-F238E27FC236}">
              <a16:creationId xmlns:a16="http://schemas.microsoft.com/office/drawing/2014/main" id="{44F2CE42-C09A-4650-845F-98A3B66E2B1B}"/>
            </a:ext>
          </a:extLst>
        </xdr:cNvPr>
        <xdr:cNvSpPr/>
      </xdr:nvSpPr>
      <xdr:spPr>
        <a:xfrm>
          <a:off x="1444625" y="13799395"/>
          <a:ext cx="1477857" cy="113813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50" name="Oval 49">
          <a:extLst>
            <a:ext uri="{FF2B5EF4-FFF2-40B4-BE49-F238E27FC236}">
              <a16:creationId xmlns:a16="http://schemas.microsoft.com/office/drawing/2014/main" id="{0AA1296D-A49D-4CEC-BAE2-A55D9FF9A85A}"/>
            </a:ext>
          </a:extLst>
        </xdr:cNvPr>
        <xdr:cNvSpPr/>
      </xdr:nvSpPr>
      <xdr:spPr>
        <a:xfrm>
          <a:off x="2095287" y="12813028"/>
          <a:ext cx="1472778" cy="108542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51" name="Oval 50">
          <a:extLst>
            <a:ext uri="{FF2B5EF4-FFF2-40B4-BE49-F238E27FC236}">
              <a16:creationId xmlns:a16="http://schemas.microsoft.com/office/drawing/2014/main" id="{37AF018D-54FF-4B25-A00D-C50BD19C2EB0}"/>
            </a:ext>
          </a:extLst>
        </xdr:cNvPr>
        <xdr:cNvSpPr/>
      </xdr:nvSpPr>
      <xdr:spPr>
        <a:xfrm>
          <a:off x="3411220" y="12808584"/>
          <a:ext cx="1233381" cy="1158241"/>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52" name="Oval 51">
          <a:extLst>
            <a:ext uri="{FF2B5EF4-FFF2-40B4-BE49-F238E27FC236}">
              <a16:creationId xmlns:a16="http://schemas.microsoft.com/office/drawing/2014/main" id="{8B1A7F19-1634-4249-9054-AF4C348B8312}"/>
            </a:ext>
          </a:extLst>
        </xdr:cNvPr>
        <xdr:cNvSpPr/>
      </xdr:nvSpPr>
      <xdr:spPr>
        <a:xfrm>
          <a:off x="2612601" y="13801302"/>
          <a:ext cx="1397001" cy="114109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53" name="Oval 52">
          <a:extLst>
            <a:ext uri="{FF2B5EF4-FFF2-40B4-BE49-F238E27FC236}">
              <a16:creationId xmlns:a16="http://schemas.microsoft.com/office/drawing/2014/main" id="{F6266026-1F5F-4297-9DEA-D238E5C3D9C7}"/>
            </a:ext>
          </a:extLst>
        </xdr:cNvPr>
        <xdr:cNvSpPr/>
      </xdr:nvSpPr>
      <xdr:spPr>
        <a:xfrm>
          <a:off x="3817197" y="13839825"/>
          <a:ext cx="1266190"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54" name="Oval 53">
          <a:extLst>
            <a:ext uri="{FF2B5EF4-FFF2-40B4-BE49-F238E27FC236}">
              <a16:creationId xmlns:a16="http://schemas.microsoft.com/office/drawing/2014/main" id="{870F0DF4-800E-4CA7-A174-3C5EEB435BE6}"/>
            </a:ext>
          </a:extLst>
        </xdr:cNvPr>
        <xdr:cNvSpPr/>
      </xdr:nvSpPr>
      <xdr:spPr>
        <a:xfrm>
          <a:off x="4429126" y="12802658"/>
          <a:ext cx="1276772"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55" name="Oval 54">
          <a:extLst>
            <a:ext uri="{FF2B5EF4-FFF2-40B4-BE49-F238E27FC236}">
              <a16:creationId xmlns:a16="http://schemas.microsoft.com/office/drawing/2014/main" id="{5F715926-293F-44CB-B16C-564EBBA1DA48}"/>
            </a:ext>
          </a:extLst>
        </xdr:cNvPr>
        <xdr:cNvSpPr/>
      </xdr:nvSpPr>
      <xdr:spPr>
        <a:xfrm>
          <a:off x="4873626" y="13821623"/>
          <a:ext cx="1310428" cy="112670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56" name="Oval 55">
          <a:extLst>
            <a:ext uri="{FF2B5EF4-FFF2-40B4-BE49-F238E27FC236}">
              <a16:creationId xmlns:a16="http://schemas.microsoft.com/office/drawing/2014/main" id="{76E8C87C-910C-4879-B9C2-6269EFF93E45}"/>
            </a:ext>
          </a:extLst>
        </xdr:cNvPr>
        <xdr:cNvSpPr/>
      </xdr:nvSpPr>
      <xdr:spPr>
        <a:xfrm>
          <a:off x="5475817" y="12838218"/>
          <a:ext cx="114024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57" name="Oval 56">
          <a:extLst>
            <a:ext uri="{FF2B5EF4-FFF2-40B4-BE49-F238E27FC236}">
              <a16:creationId xmlns:a16="http://schemas.microsoft.com/office/drawing/2014/main" id="{834D50E4-8C4C-48C2-90E9-3B4ED5DB97A2}"/>
            </a:ext>
          </a:extLst>
        </xdr:cNvPr>
        <xdr:cNvSpPr/>
      </xdr:nvSpPr>
      <xdr:spPr>
        <a:xfrm>
          <a:off x="5971327" y="13821623"/>
          <a:ext cx="152696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58" name="Oval 57">
          <a:extLst>
            <a:ext uri="{FF2B5EF4-FFF2-40B4-BE49-F238E27FC236}">
              <a16:creationId xmlns:a16="http://schemas.microsoft.com/office/drawing/2014/main" id="{525E0B4A-E36D-47E9-95AF-160BBA21F801}"/>
            </a:ext>
          </a:extLst>
        </xdr:cNvPr>
        <xdr:cNvSpPr/>
      </xdr:nvSpPr>
      <xdr:spPr>
        <a:xfrm>
          <a:off x="6407150" y="12821919"/>
          <a:ext cx="117199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twoCellAnchor editAs="oneCell">
    <xdr:from>
      <xdr:col>6</xdr:col>
      <xdr:colOff>56728</xdr:colOff>
      <xdr:row>0</xdr:row>
      <xdr:rowOff>178012</xdr:rowOff>
    </xdr:from>
    <xdr:to>
      <xdr:col>26</xdr:col>
      <xdr:colOff>20110</xdr:colOff>
      <xdr:row>25</xdr:row>
      <xdr:rowOff>1486</xdr:rowOff>
    </xdr:to>
    <xdr:pic>
      <xdr:nvPicPr>
        <xdr:cNvPr id="59" name="Picture 58">
          <a:extLst>
            <a:ext uri="{FF2B5EF4-FFF2-40B4-BE49-F238E27FC236}">
              <a16:creationId xmlns:a16="http://schemas.microsoft.com/office/drawing/2014/main" id="{CFFE6DD6-8182-42D1-8CD2-6B261F580E42}"/>
            </a:ext>
          </a:extLst>
        </xdr:cNvPr>
        <xdr:cNvPicPr>
          <a:picLocks noChangeAspect="1"/>
        </xdr:cNvPicPr>
      </xdr:nvPicPr>
      <xdr:blipFill>
        <a:blip xmlns:r="http://schemas.openxmlformats.org/officeDocument/2006/relationships" r:embed="rId32"/>
        <a:stretch>
          <a:fillRect/>
        </a:stretch>
      </xdr:blipFill>
      <xdr:spPr>
        <a:xfrm>
          <a:off x="3060913" y="174202"/>
          <a:ext cx="9585537" cy="4589784"/>
        </a:xfrm>
        <a:prstGeom prst="rect">
          <a:avLst/>
        </a:prstGeom>
        <a:ln>
          <a:noFill/>
        </a:ln>
        <a:effectLst>
          <a:softEdge rad="112500"/>
        </a:effectLst>
      </xdr:spPr>
    </xdr:pic>
    <xdr:clientData/>
  </xdr:twoCellAnchor>
  <xdr:twoCellAnchor>
    <xdr:from>
      <xdr:col>17</xdr:col>
      <xdr:colOff>325626</xdr:colOff>
      <xdr:row>73</xdr:row>
      <xdr:rowOff>66558</xdr:rowOff>
    </xdr:from>
    <xdr:to>
      <xdr:col>45</xdr:col>
      <xdr:colOff>715327</xdr:colOff>
      <xdr:row>87</xdr:row>
      <xdr:rowOff>169360</xdr:rowOff>
    </xdr:to>
    <xdr:grpSp>
      <xdr:nvGrpSpPr>
        <xdr:cNvPr id="9" name="Group 8">
          <a:extLst>
            <a:ext uri="{FF2B5EF4-FFF2-40B4-BE49-F238E27FC236}">
              <a16:creationId xmlns:a16="http://schemas.microsoft.com/office/drawing/2014/main" id="{15A05A96-0FAD-4163-91B6-3F8E2BCD32B2}"/>
            </a:ext>
          </a:extLst>
        </xdr:cNvPr>
        <xdr:cNvGrpSpPr/>
      </xdr:nvGrpSpPr>
      <xdr:grpSpPr>
        <a:xfrm>
          <a:off x="8726676" y="14077833"/>
          <a:ext cx="22240051" cy="2931727"/>
          <a:chOff x="676275" y="16478250"/>
          <a:chExt cx="28599224" cy="4548980"/>
        </a:xfrm>
      </xdr:grpSpPr>
      <xdr:graphicFrame macro="">
        <xdr:nvGraphicFramePr>
          <xdr:cNvPr id="11" name="Diagram 10">
            <a:extLst>
              <a:ext uri="{FF2B5EF4-FFF2-40B4-BE49-F238E27FC236}">
                <a16:creationId xmlns:a16="http://schemas.microsoft.com/office/drawing/2014/main" id="{3D034A6C-C09B-09D2-F141-D756BA5BA47F}"/>
              </a:ext>
            </a:extLst>
          </xdr:cNvPr>
          <xdr:cNvGraphicFramePr/>
        </xdr:nvGraphicFramePr>
        <xdr:xfrm>
          <a:off x="16540390" y="18438921"/>
          <a:ext cx="12735109" cy="2588309"/>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sp macro="" textlink="">
        <xdr:nvSpPr>
          <xdr:cNvPr id="13" name="TextBox 12">
            <a:extLst>
              <a:ext uri="{FF2B5EF4-FFF2-40B4-BE49-F238E27FC236}">
                <a16:creationId xmlns:a16="http://schemas.microsoft.com/office/drawing/2014/main" id="{9464B582-8A5E-69BC-92C5-C7E98ABEBEA4}"/>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4" name="TextBox 13">
            <a:extLst>
              <a:ext uri="{FF2B5EF4-FFF2-40B4-BE49-F238E27FC236}">
                <a16:creationId xmlns:a16="http://schemas.microsoft.com/office/drawing/2014/main" id="{455179F7-7D68-6920-282A-0E71819995B0}"/>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5" name="TextBox 14">
            <a:extLst>
              <a:ext uri="{FF2B5EF4-FFF2-40B4-BE49-F238E27FC236}">
                <a16:creationId xmlns:a16="http://schemas.microsoft.com/office/drawing/2014/main" id="{A9055CAD-9C41-8E6F-BF30-18C78C275969}"/>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16" name="TextBox 15">
            <a:extLst>
              <a:ext uri="{FF2B5EF4-FFF2-40B4-BE49-F238E27FC236}">
                <a16:creationId xmlns:a16="http://schemas.microsoft.com/office/drawing/2014/main" id="{A23BFE66-6185-7D6B-A724-2D23EFF690FA}"/>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17" name="TextBox 16">
            <a:extLst>
              <a:ext uri="{FF2B5EF4-FFF2-40B4-BE49-F238E27FC236}">
                <a16:creationId xmlns:a16="http://schemas.microsoft.com/office/drawing/2014/main" id="{A6EF5C4F-6B6F-3A1C-F887-D1CD5DB40594}"/>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18" name="Arrow: Chevron 17">
          <a:extLst>
            <a:ext uri="{FF2B5EF4-FFF2-40B4-BE49-F238E27FC236}">
              <a16:creationId xmlns:a16="http://schemas.microsoft.com/office/drawing/2014/main" id="{1AC606B9-1D39-439D-AEA9-1B42C24E31C3}"/>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19" name="Diagram 18">
          <a:extLst>
            <a:ext uri="{FF2B5EF4-FFF2-40B4-BE49-F238E27FC236}">
              <a16:creationId xmlns:a16="http://schemas.microsoft.com/office/drawing/2014/main" id="{D85D224E-A6BA-470B-B85B-2E4F1D6AFF7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20" name="Diagram 19">
          <a:extLst>
            <a:ext uri="{FF2B5EF4-FFF2-40B4-BE49-F238E27FC236}">
              <a16:creationId xmlns:a16="http://schemas.microsoft.com/office/drawing/2014/main" id="{993147F2-25F3-4A87-A0C4-16AC133BE12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17</xdr:col>
      <xdr:colOff>328028</xdr:colOff>
      <xdr:row>73</xdr:row>
      <xdr:rowOff>137025</xdr:rowOff>
    </xdr:from>
    <xdr:to>
      <xdr:col>28</xdr:col>
      <xdr:colOff>359156</xdr:colOff>
      <xdr:row>81</xdr:row>
      <xdr:rowOff>59327</xdr:rowOff>
    </xdr:to>
    <xdr:grpSp>
      <xdr:nvGrpSpPr>
        <xdr:cNvPr id="21" name="Group 20">
          <a:extLst>
            <a:ext uri="{FF2B5EF4-FFF2-40B4-BE49-F238E27FC236}">
              <a16:creationId xmlns:a16="http://schemas.microsoft.com/office/drawing/2014/main" id="{AB0994A2-4B19-4008-AFF1-DA4EC92BC2F9}"/>
            </a:ext>
          </a:extLst>
        </xdr:cNvPr>
        <xdr:cNvGrpSpPr/>
      </xdr:nvGrpSpPr>
      <xdr:grpSpPr>
        <a:xfrm>
          <a:off x="8729078" y="14148300"/>
          <a:ext cx="6336678" cy="1551077"/>
          <a:chOff x="676275" y="16478250"/>
          <a:chExt cx="8048790" cy="2365019"/>
        </a:xfrm>
      </xdr:grpSpPr>
      <xdr:sp macro="" textlink="">
        <xdr:nvSpPr>
          <xdr:cNvPr id="22" name="TextBox 21">
            <a:extLst>
              <a:ext uri="{FF2B5EF4-FFF2-40B4-BE49-F238E27FC236}">
                <a16:creationId xmlns:a16="http://schemas.microsoft.com/office/drawing/2014/main" id="{0C7B3D48-5480-0D61-DCCD-35262CEF580F}"/>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3" name="TextBox 22">
            <a:extLst>
              <a:ext uri="{FF2B5EF4-FFF2-40B4-BE49-F238E27FC236}">
                <a16:creationId xmlns:a16="http://schemas.microsoft.com/office/drawing/2014/main" id="{E2E48ABA-45EC-C2CC-670E-B52B9E70FA75}"/>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4" name="TextBox 23">
            <a:extLst>
              <a:ext uri="{FF2B5EF4-FFF2-40B4-BE49-F238E27FC236}">
                <a16:creationId xmlns:a16="http://schemas.microsoft.com/office/drawing/2014/main" id="{DF2C4E39-3E1F-6968-232D-E4E0C608DA75}"/>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26" name="TextBox 25">
            <a:extLst>
              <a:ext uri="{FF2B5EF4-FFF2-40B4-BE49-F238E27FC236}">
                <a16:creationId xmlns:a16="http://schemas.microsoft.com/office/drawing/2014/main" id="{59B601E2-2DE7-BD10-1332-1B7EE1B78DE0}"/>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27" name="TextBox 26">
            <a:extLst>
              <a:ext uri="{FF2B5EF4-FFF2-40B4-BE49-F238E27FC236}">
                <a16:creationId xmlns:a16="http://schemas.microsoft.com/office/drawing/2014/main" id="{CD47EFC7-AB8E-0D26-3015-4F663A0A7EE9}"/>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61" name="Arrow: Chevron 60">
          <a:extLst>
            <a:ext uri="{FF2B5EF4-FFF2-40B4-BE49-F238E27FC236}">
              <a16:creationId xmlns:a16="http://schemas.microsoft.com/office/drawing/2014/main" id="{3D23C550-3E8C-413C-93F8-2664EC914A8B}"/>
            </a:ext>
          </a:extLst>
        </xdr:cNvPr>
        <xdr:cNvSpPr/>
      </xdr:nvSpPr>
      <xdr:spPr>
        <a:xfrm rot="5400000">
          <a:off x="4953475" y="12247337"/>
          <a:ext cx="423864"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32173</xdr:colOff>
      <xdr:row>65</xdr:row>
      <xdr:rowOff>76603</xdr:rowOff>
    </xdr:from>
    <xdr:to>
      <xdr:col>26</xdr:col>
      <xdr:colOff>16933</xdr:colOff>
      <xdr:row>65</xdr:row>
      <xdr:rowOff>88900</xdr:rowOff>
    </xdr:to>
    <xdr:cxnSp macro="">
      <xdr:nvCxnSpPr>
        <xdr:cNvPr id="62" name="Straight Connector 61">
          <a:extLst>
            <a:ext uri="{FF2B5EF4-FFF2-40B4-BE49-F238E27FC236}">
              <a16:creationId xmlns:a16="http://schemas.microsoft.com/office/drawing/2014/main" id="{428DCD28-A7E3-454E-A10A-0B73775928A3}"/>
            </a:ext>
          </a:extLst>
        </xdr:cNvPr>
        <xdr:cNvCxnSpPr/>
      </xdr:nvCxnSpPr>
      <xdr:spPr>
        <a:xfrm>
          <a:off x="32173" y="12489583"/>
          <a:ext cx="12527280" cy="1229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63" name="Arrow: Chevron 62">
          <a:extLst>
            <a:ext uri="{FF2B5EF4-FFF2-40B4-BE49-F238E27FC236}">
              <a16:creationId xmlns:a16="http://schemas.microsoft.com/office/drawing/2014/main" id="{3E9D1AC1-4686-43EA-8625-6FCE729EC8B5}"/>
            </a:ext>
          </a:extLst>
        </xdr:cNvPr>
        <xdr:cNvSpPr/>
      </xdr:nvSpPr>
      <xdr:spPr>
        <a:xfrm>
          <a:off x="9304549" y="13958025"/>
          <a:ext cx="406719" cy="424815"/>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65" name="Diagram 64">
          <a:extLst>
            <a:ext uri="{FF2B5EF4-FFF2-40B4-BE49-F238E27FC236}">
              <a16:creationId xmlns:a16="http://schemas.microsoft.com/office/drawing/2014/main" id="{2A4B5DC4-496E-42C7-BA72-8221F19D4E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66" name="Diagram 65">
          <a:extLst>
            <a:ext uri="{FF2B5EF4-FFF2-40B4-BE49-F238E27FC236}">
              <a16:creationId xmlns:a16="http://schemas.microsoft.com/office/drawing/2014/main" id="{3E189876-93E1-4217-AAC1-86543B1FD89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67" name="Diagram 66">
          <a:extLst>
            <a:ext uri="{FF2B5EF4-FFF2-40B4-BE49-F238E27FC236}">
              <a16:creationId xmlns:a16="http://schemas.microsoft.com/office/drawing/2014/main" id="{2C812E03-7CE1-4BA4-9136-D32C2781EE0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68" name="Oval 67">
          <a:extLst>
            <a:ext uri="{FF2B5EF4-FFF2-40B4-BE49-F238E27FC236}">
              <a16:creationId xmlns:a16="http://schemas.microsoft.com/office/drawing/2014/main" id="{B77503ED-0803-473A-B589-E630E06CB252}"/>
            </a:ext>
          </a:extLst>
        </xdr:cNvPr>
        <xdr:cNvSpPr/>
      </xdr:nvSpPr>
      <xdr:spPr>
        <a:xfrm>
          <a:off x="214630" y="12804564"/>
          <a:ext cx="1113367" cy="1115059"/>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69" name="Oval 68">
          <a:extLst>
            <a:ext uri="{FF2B5EF4-FFF2-40B4-BE49-F238E27FC236}">
              <a16:creationId xmlns:a16="http://schemas.microsoft.com/office/drawing/2014/main" id="{09935797-1C81-4604-BC2F-B30E6E1C80D5}"/>
            </a:ext>
          </a:extLst>
        </xdr:cNvPr>
        <xdr:cNvSpPr/>
      </xdr:nvSpPr>
      <xdr:spPr>
        <a:xfrm>
          <a:off x="190500" y="13852313"/>
          <a:ext cx="151934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70" name="Oval 69">
          <a:extLst>
            <a:ext uri="{FF2B5EF4-FFF2-40B4-BE49-F238E27FC236}">
              <a16:creationId xmlns:a16="http://schemas.microsoft.com/office/drawing/2014/main" id="{30DE69DB-6797-475A-8821-EC0C2AFADE8C}"/>
            </a:ext>
          </a:extLst>
        </xdr:cNvPr>
        <xdr:cNvSpPr/>
      </xdr:nvSpPr>
      <xdr:spPr>
        <a:xfrm>
          <a:off x="1189568" y="12818956"/>
          <a:ext cx="1205865" cy="111802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71" name="Oval 70">
          <a:extLst>
            <a:ext uri="{FF2B5EF4-FFF2-40B4-BE49-F238E27FC236}">
              <a16:creationId xmlns:a16="http://schemas.microsoft.com/office/drawing/2014/main" id="{87EA485E-CF5F-402B-A641-1421CD45D19F}"/>
            </a:ext>
          </a:extLst>
        </xdr:cNvPr>
        <xdr:cNvSpPr/>
      </xdr:nvSpPr>
      <xdr:spPr>
        <a:xfrm>
          <a:off x="1437005" y="13797490"/>
          <a:ext cx="1479762" cy="11400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72" name="Oval 71">
          <a:extLst>
            <a:ext uri="{FF2B5EF4-FFF2-40B4-BE49-F238E27FC236}">
              <a16:creationId xmlns:a16="http://schemas.microsoft.com/office/drawing/2014/main" id="{4E9C2628-8F84-4D5D-B6ED-1F48CCFE47FA}"/>
            </a:ext>
          </a:extLst>
        </xdr:cNvPr>
        <xdr:cNvSpPr/>
      </xdr:nvSpPr>
      <xdr:spPr>
        <a:xfrm>
          <a:off x="2087667" y="12811123"/>
          <a:ext cx="1467063" cy="10892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73" name="Oval 72">
          <a:extLst>
            <a:ext uri="{FF2B5EF4-FFF2-40B4-BE49-F238E27FC236}">
              <a16:creationId xmlns:a16="http://schemas.microsoft.com/office/drawing/2014/main" id="{A76CE9DD-6A06-4A65-8C27-4C58CBC77B33}"/>
            </a:ext>
          </a:extLst>
        </xdr:cNvPr>
        <xdr:cNvSpPr/>
      </xdr:nvSpPr>
      <xdr:spPr>
        <a:xfrm>
          <a:off x="3399790" y="12814299"/>
          <a:ext cx="1221951" cy="1156336"/>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74" name="Oval 73">
          <a:extLst>
            <a:ext uri="{FF2B5EF4-FFF2-40B4-BE49-F238E27FC236}">
              <a16:creationId xmlns:a16="http://schemas.microsoft.com/office/drawing/2014/main" id="{41A3A25D-D8B4-44F7-9F45-7B0ACE894810}"/>
            </a:ext>
          </a:extLst>
        </xdr:cNvPr>
        <xdr:cNvSpPr/>
      </xdr:nvSpPr>
      <xdr:spPr>
        <a:xfrm>
          <a:off x="2601171" y="13807017"/>
          <a:ext cx="1383666" cy="113347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75" name="Oval 74">
          <a:extLst>
            <a:ext uri="{FF2B5EF4-FFF2-40B4-BE49-F238E27FC236}">
              <a16:creationId xmlns:a16="http://schemas.microsoft.com/office/drawing/2014/main" id="{C58A3121-4CF3-47BD-AE72-FD007FA04999}"/>
            </a:ext>
          </a:extLst>
        </xdr:cNvPr>
        <xdr:cNvSpPr/>
      </xdr:nvSpPr>
      <xdr:spPr>
        <a:xfrm>
          <a:off x="3800052" y="13837920"/>
          <a:ext cx="1256665"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76" name="Oval 75">
          <a:extLst>
            <a:ext uri="{FF2B5EF4-FFF2-40B4-BE49-F238E27FC236}">
              <a16:creationId xmlns:a16="http://schemas.microsoft.com/office/drawing/2014/main" id="{9963FAB7-33BD-4295-9CC5-69DF93B4DBC9}"/>
            </a:ext>
          </a:extLst>
        </xdr:cNvPr>
        <xdr:cNvSpPr/>
      </xdr:nvSpPr>
      <xdr:spPr>
        <a:xfrm>
          <a:off x="4404361" y="12802658"/>
          <a:ext cx="1272962"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77" name="Oval 76">
          <a:extLst>
            <a:ext uri="{FF2B5EF4-FFF2-40B4-BE49-F238E27FC236}">
              <a16:creationId xmlns:a16="http://schemas.microsoft.com/office/drawing/2014/main" id="{EBB8DE72-0945-4C96-91C1-A47CCDA67C9B}"/>
            </a:ext>
          </a:extLst>
        </xdr:cNvPr>
        <xdr:cNvSpPr/>
      </xdr:nvSpPr>
      <xdr:spPr>
        <a:xfrm>
          <a:off x="4850766" y="13823528"/>
          <a:ext cx="1300903"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78" name="Oval 77">
          <a:extLst>
            <a:ext uri="{FF2B5EF4-FFF2-40B4-BE49-F238E27FC236}">
              <a16:creationId xmlns:a16="http://schemas.microsoft.com/office/drawing/2014/main" id="{38C871E4-CDB5-4E21-AB54-22D2E3D9AEA6}"/>
            </a:ext>
          </a:extLst>
        </xdr:cNvPr>
        <xdr:cNvSpPr/>
      </xdr:nvSpPr>
      <xdr:spPr>
        <a:xfrm>
          <a:off x="5439622" y="12838218"/>
          <a:ext cx="1140249"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79" name="Oval 78">
          <a:extLst>
            <a:ext uri="{FF2B5EF4-FFF2-40B4-BE49-F238E27FC236}">
              <a16:creationId xmlns:a16="http://schemas.microsoft.com/office/drawing/2014/main" id="{CA24FEA5-7831-4C0F-857B-A08EDD3F9618}"/>
            </a:ext>
          </a:extLst>
        </xdr:cNvPr>
        <xdr:cNvSpPr/>
      </xdr:nvSpPr>
      <xdr:spPr>
        <a:xfrm>
          <a:off x="5935132" y="13823528"/>
          <a:ext cx="151172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80" name="Oval 79">
          <a:extLst>
            <a:ext uri="{FF2B5EF4-FFF2-40B4-BE49-F238E27FC236}">
              <a16:creationId xmlns:a16="http://schemas.microsoft.com/office/drawing/2014/main" id="{73F7BAB7-8227-4151-856E-F74779DA2C84}"/>
            </a:ext>
          </a:extLst>
        </xdr:cNvPr>
        <xdr:cNvSpPr/>
      </xdr:nvSpPr>
      <xdr:spPr>
        <a:xfrm>
          <a:off x="6367145" y="12825729"/>
          <a:ext cx="1166284" cy="112098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6</xdr:row>
      <xdr:rowOff>95250</xdr:rowOff>
    </xdr:from>
    <xdr:to>
      <xdr:col>3</xdr:col>
      <xdr:colOff>57694</xdr:colOff>
      <xdr:row>10</xdr:row>
      <xdr:rowOff>57150</xdr:rowOff>
    </xdr:to>
    <xdr:pic>
      <xdr:nvPicPr>
        <xdr:cNvPr id="4" name="Picture 3">
          <a:extLst>
            <a:ext uri="{FF2B5EF4-FFF2-40B4-BE49-F238E27FC236}">
              <a16:creationId xmlns:a16="http://schemas.microsoft.com/office/drawing/2014/main" id="{6FA0A2CF-3451-4F39-93AA-49AF039328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181100"/>
          <a:ext cx="1604554" cy="685800"/>
        </a:xfrm>
        <a:prstGeom prst="rect">
          <a:avLst/>
        </a:prstGeom>
      </xdr:spPr>
    </xdr:pic>
    <xdr:clientData/>
  </xdr:twoCellAnchor>
  <xdr:twoCellAnchor editAs="oneCell">
    <xdr:from>
      <xdr:col>0</xdr:col>
      <xdr:colOff>0</xdr:colOff>
      <xdr:row>6</xdr:row>
      <xdr:rowOff>17991</xdr:rowOff>
    </xdr:from>
    <xdr:to>
      <xdr:col>21</xdr:col>
      <xdr:colOff>171612</xdr:colOff>
      <xdr:row>39</xdr:row>
      <xdr:rowOff>22662</xdr:rowOff>
    </xdr:to>
    <xdr:pic>
      <xdr:nvPicPr>
        <xdr:cNvPr id="6" name="Picture 5">
          <a:extLst>
            <a:ext uri="{FF2B5EF4-FFF2-40B4-BE49-F238E27FC236}">
              <a16:creationId xmlns:a16="http://schemas.microsoft.com/office/drawing/2014/main" id="{014604E4-7793-496F-AC2C-1E8B9475C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03841"/>
          <a:ext cx="10799607" cy="5969226"/>
        </a:xfrm>
        <a:prstGeom prst="rect">
          <a:avLst/>
        </a:prstGeom>
      </xdr:spPr>
    </xdr:pic>
    <xdr:clientData/>
  </xdr:twoCellAnchor>
  <xdr:twoCellAnchor editAs="oneCell">
    <xdr:from>
      <xdr:col>0</xdr:col>
      <xdr:colOff>104775</xdr:colOff>
      <xdr:row>6</xdr:row>
      <xdr:rowOff>95250</xdr:rowOff>
    </xdr:from>
    <xdr:to>
      <xdr:col>3</xdr:col>
      <xdr:colOff>57694</xdr:colOff>
      <xdr:row>10</xdr:row>
      <xdr:rowOff>57150</xdr:rowOff>
    </xdr:to>
    <xdr:pic>
      <xdr:nvPicPr>
        <xdr:cNvPr id="7" name="Picture 6">
          <a:extLst>
            <a:ext uri="{FF2B5EF4-FFF2-40B4-BE49-F238E27FC236}">
              <a16:creationId xmlns:a16="http://schemas.microsoft.com/office/drawing/2014/main" id="{EC3A515E-87DA-4028-9754-172634C8ED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1181100"/>
          <a:ext cx="1604554" cy="685800"/>
        </a:xfrm>
        <a:prstGeom prst="rect">
          <a:avLst/>
        </a:prstGeom>
      </xdr:spPr>
    </xdr:pic>
    <xdr:clientData/>
  </xdr:twoCellAnchor>
  <xdr:twoCellAnchor editAs="oneCell">
    <xdr:from>
      <xdr:col>0</xdr:col>
      <xdr:colOff>104775</xdr:colOff>
      <xdr:row>6</xdr:row>
      <xdr:rowOff>95250</xdr:rowOff>
    </xdr:from>
    <xdr:to>
      <xdr:col>3</xdr:col>
      <xdr:colOff>95346</xdr:colOff>
      <xdr:row>10</xdr:row>
      <xdr:rowOff>53340</xdr:rowOff>
    </xdr:to>
    <xdr:pic>
      <xdr:nvPicPr>
        <xdr:cNvPr id="2" name="Picture 1">
          <a:extLst>
            <a:ext uri="{FF2B5EF4-FFF2-40B4-BE49-F238E27FC236}">
              <a16:creationId xmlns:a16="http://schemas.microsoft.com/office/drawing/2014/main" id="{B3994032-78A0-416B-8935-42D02D8C54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870" y="1120140"/>
          <a:ext cx="1602201" cy="647700"/>
        </a:xfrm>
        <a:prstGeom prst="rect">
          <a:avLst/>
        </a:prstGeom>
      </xdr:spPr>
    </xdr:pic>
    <xdr:clientData/>
  </xdr:twoCellAnchor>
  <xdr:twoCellAnchor editAs="oneCell">
    <xdr:from>
      <xdr:col>0</xdr:col>
      <xdr:colOff>104775</xdr:colOff>
      <xdr:row>6</xdr:row>
      <xdr:rowOff>95250</xdr:rowOff>
    </xdr:from>
    <xdr:to>
      <xdr:col>3</xdr:col>
      <xdr:colOff>95346</xdr:colOff>
      <xdr:row>10</xdr:row>
      <xdr:rowOff>53340</xdr:rowOff>
    </xdr:to>
    <xdr:pic>
      <xdr:nvPicPr>
        <xdr:cNvPr id="5" name="Picture 4">
          <a:extLst>
            <a:ext uri="{FF2B5EF4-FFF2-40B4-BE49-F238E27FC236}">
              <a16:creationId xmlns:a16="http://schemas.microsoft.com/office/drawing/2014/main" id="{EA5ABB08-2F50-4A9C-9C3C-C97CB8EF1F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70" y="1120140"/>
          <a:ext cx="1602201" cy="647700"/>
        </a:xfrm>
        <a:prstGeom prst="rect">
          <a:avLst/>
        </a:prstGeom>
      </xdr:spPr>
    </xdr:pic>
    <xdr:clientData/>
  </xdr:twoCellAnchor>
  <xdr:twoCellAnchor editAs="oneCell">
    <xdr:from>
      <xdr:col>0</xdr:col>
      <xdr:colOff>104775</xdr:colOff>
      <xdr:row>6</xdr:row>
      <xdr:rowOff>95250</xdr:rowOff>
    </xdr:from>
    <xdr:to>
      <xdr:col>3</xdr:col>
      <xdr:colOff>57694</xdr:colOff>
      <xdr:row>10</xdr:row>
      <xdr:rowOff>59055</xdr:rowOff>
    </xdr:to>
    <xdr:pic>
      <xdr:nvPicPr>
        <xdr:cNvPr id="3" name="Picture 2">
          <a:extLst>
            <a:ext uri="{FF2B5EF4-FFF2-40B4-BE49-F238E27FC236}">
              <a16:creationId xmlns:a16="http://schemas.microsoft.com/office/drawing/2014/main" id="{20FF378B-3186-47A6-A2AB-BB94AE829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146810"/>
          <a:ext cx="1572169" cy="659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676275</xdr:colOff>
      <xdr:row>3</xdr:row>
      <xdr:rowOff>76200</xdr:rowOff>
    </xdr:from>
    <xdr:to>
      <xdr:col>2</xdr:col>
      <xdr:colOff>1343025</xdr:colOff>
      <xdr:row>3</xdr:row>
      <xdr:rowOff>76200</xdr:rowOff>
    </xdr:to>
    <xdr:sp macro="" textlink="">
      <xdr:nvSpPr>
        <xdr:cNvPr id="2" name="Line 1">
          <a:extLst>
            <a:ext uri="{FF2B5EF4-FFF2-40B4-BE49-F238E27FC236}">
              <a16:creationId xmlns:a16="http://schemas.microsoft.com/office/drawing/2014/main" id="{29BDF9C3-F3D9-48B4-AB95-465D82E34AD2}"/>
            </a:ext>
          </a:extLst>
        </xdr:cNvPr>
        <xdr:cNvSpPr>
          <a:spLocks noChangeShapeType="1"/>
        </xdr:cNvSpPr>
      </xdr:nvSpPr>
      <xdr:spPr bwMode="auto">
        <a:xfrm>
          <a:off x="1838325" y="762000"/>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676275</xdr:colOff>
      <xdr:row>3</xdr:row>
      <xdr:rowOff>76200</xdr:rowOff>
    </xdr:from>
    <xdr:to>
      <xdr:col>2</xdr:col>
      <xdr:colOff>1343025</xdr:colOff>
      <xdr:row>3</xdr:row>
      <xdr:rowOff>76200</xdr:rowOff>
    </xdr:to>
    <xdr:sp macro="" textlink="">
      <xdr:nvSpPr>
        <xdr:cNvPr id="3" name="Line 1">
          <a:extLst>
            <a:ext uri="{FF2B5EF4-FFF2-40B4-BE49-F238E27FC236}">
              <a16:creationId xmlns:a16="http://schemas.microsoft.com/office/drawing/2014/main" id="{366B1E10-353B-4192-B940-99183C325DD9}"/>
            </a:ext>
          </a:extLst>
        </xdr:cNvPr>
        <xdr:cNvSpPr>
          <a:spLocks noChangeShapeType="1"/>
        </xdr:cNvSpPr>
      </xdr:nvSpPr>
      <xdr:spPr bwMode="auto">
        <a:xfrm>
          <a:off x="1876425" y="771525"/>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Trans_Dev\TIP\2026-2030%20TIP-NOFA\2026-2030%20NOFA\EMPC\2024%20NIRPC%20NOFA%20Environmental%209.1.24.xlsx" TargetMode="External"/><Relationship Id="rId1" Type="http://schemas.openxmlformats.org/officeDocument/2006/relationships/externalLinkPath" Target="2024%20NIRPC%20NOFA%20Environmental%209.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Programming Rules"/>
      <sheetName val="Funding Overview"/>
      <sheetName val="Program &amp; Project Types"/>
      <sheetName val="Application"/>
      <sheetName val="Des # Application"/>
      <sheetName val="Checklist"/>
    </sheetNames>
    <sheetDataSet>
      <sheetData sheetId="0"/>
      <sheetData sheetId="1"/>
      <sheetData sheetId="2"/>
      <sheetData sheetId="3"/>
      <sheetData sheetId="4">
        <row r="6">
          <cell r="S6"/>
          <cell r="Y6"/>
        </row>
        <row r="11">
          <cell r="W11"/>
        </row>
        <row r="16">
          <cell r="X16" t="e">
            <v>#DIV/0!</v>
          </cell>
          <cell r="Y16"/>
          <cell r="Z16"/>
        </row>
        <row r="19">
          <cell r="A19"/>
        </row>
        <row r="40">
          <cell r="G40"/>
        </row>
        <row r="41">
          <cell r="G41"/>
        </row>
        <row r="42">
          <cell r="H42"/>
        </row>
        <row r="48">
          <cell r="U48"/>
        </row>
        <row r="57">
          <cell r="Y57"/>
          <cell r="Z57"/>
        </row>
        <row r="68">
          <cell r="Y68"/>
          <cell r="Z68"/>
        </row>
        <row r="73">
          <cell r="Y73"/>
          <cell r="Z73"/>
        </row>
        <row r="81">
          <cell r="Y81"/>
          <cell r="Z81"/>
        </row>
        <row r="82">
          <cell r="Y82"/>
          <cell r="Z82"/>
        </row>
        <row r="83">
          <cell r="Y83"/>
          <cell r="Z83"/>
        </row>
        <row r="84">
          <cell r="Y84"/>
          <cell r="Z84"/>
        </row>
        <row r="85">
          <cell r="Y85"/>
          <cell r="Z85"/>
        </row>
        <row r="86">
          <cell r="Y86"/>
          <cell r="Z86"/>
        </row>
        <row r="87">
          <cell r="Y87"/>
          <cell r="Z87"/>
        </row>
        <row r="88">
          <cell r="Y88"/>
          <cell r="Z88"/>
        </row>
        <row r="89">
          <cell r="Y89"/>
          <cell r="Z89"/>
        </row>
        <row r="90">
          <cell r="Y90"/>
          <cell r="Z90"/>
        </row>
        <row r="91">
          <cell r="Y91"/>
          <cell r="Z91"/>
        </row>
        <row r="92">
          <cell r="Y92"/>
          <cell r="Z92"/>
        </row>
        <row r="93">
          <cell r="Y93"/>
          <cell r="Z93"/>
        </row>
        <row r="94">
          <cell r="Y94"/>
          <cell r="Z94"/>
        </row>
        <row r="95">
          <cell r="Y95"/>
          <cell r="Z95"/>
        </row>
        <row r="96">
          <cell r="Y96"/>
          <cell r="Z96"/>
        </row>
        <row r="97">
          <cell r="Y97"/>
          <cell r="Z97"/>
        </row>
        <row r="99">
          <cell r="Y99"/>
          <cell r="Z99"/>
        </row>
        <row r="100">
          <cell r="Y100"/>
          <cell r="Z100"/>
        </row>
        <row r="101">
          <cell r="Y101"/>
          <cell r="Z101"/>
        </row>
        <row r="102">
          <cell r="Y102"/>
          <cell r="Z102"/>
        </row>
        <row r="103">
          <cell r="Y103"/>
          <cell r="Z103"/>
        </row>
        <row r="104">
          <cell r="Y104"/>
          <cell r="Z104"/>
        </row>
        <row r="105">
          <cell r="Y105"/>
          <cell r="Z105"/>
        </row>
        <row r="106">
          <cell r="Y106"/>
          <cell r="Z106"/>
        </row>
        <row r="107">
          <cell r="Y107"/>
          <cell r="Z107"/>
        </row>
        <row r="108">
          <cell r="Y108"/>
          <cell r="Z108"/>
        </row>
        <row r="109">
          <cell r="Y109"/>
          <cell r="Z109"/>
        </row>
        <row r="110">
          <cell r="Y110"/>
          <cell r="Z110"/>
        </row>
        <row r="112">
          <cell r="Y112"/>
          <cell r="Z112"/>
        </row>
        <row r="113">
          <cell r="Y113"/>
          <cell r="Z113"/>
        </row>
        <row r="114">
          <cell r="Y114"/>
          <cell r="Z114"/>
        </row>
        <row r="115">
          <cell r="Y115"/>
          <cell r="Z115"/>
        </row>
        <row r="116">
          <cell r="Y116"/>
          <cell r="Z116"/>
        </row>
        <row r="117">
          <cell r="Y117"/>
          <cell r="Z117"/>
        </row>
        <row r="118">
          <cell r="Y118"/>
          <cell r="Z118"/>
        </row>
        <row r="119">
          <cell r="Y119"/>
          <cell r="Z119"/>
        </row>
        <row r="120">
          <cell r="Y120"/>
          <cell r="Z120"/>
        </row>
        <row r="121">
          <cell r="Y121"/>
          <cell r="Z121"/>
        </row>
        <row r="128">
          <cell r="Y128"/>
          <cell r="Z128"/>
        </row>
        <row r="133">
          <cell r="Y133"/>
          <cell r="Z133"/>
        </row>
        <row r="139">
          <cell r="Y139"/>
          <cell r="Z139"/>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Charles Bradsky" id="{29DC9710-5816-43BF-9AB6-3330972EA5F8}" userId="cbradsky@nirpc.org" providerId="PeoplePicker"/>
  <person displayName="Kathy Luther" id="{97350819-11D7-42A3-A593-AC71918C7ED5}" userId="S::kluther@nirpc.org::38315d15-177f-46f0-a9a4-f4aacad522d0" providerId="AD"/>
</personList>
</file>

<file path=xl/theme/theme1.xml><?xml version="1.0" encoding="utf-8"?>
<a:theme xmlns:a="http://schemas.openxmlformats.org/drawingml/2006/main" name="Office Theme">
  <a:themeElements>
    <a:clrScheme name="CIP">
      <a:dk1>
        <a:srgbClr val="000000"/>
      </a:dk1>
      <a:lt1>
        <a:srgbClr val="FFFFFF"/>
      </a:lt1>
      <a:dk2>
        <a:srgbClr val="44546A"/>
      </a:dk2>
      <a:lt2>
        <a:srgbClr val="E7E6E6"/>
      </a:lt2>
      <a:accent1>
        <a:srgbClr val="0A5981"/>
      </a:accent1>
      <a:accent2>
        <a:srgbClr val="0A5981"/>
      </a:accent2>
      <a:accent3>
        <a:srgbClr val="2C7BC7"/>
      </a:accent3>
      <a:accent4>
        <a:srgbClr val="45AD31"/>
      </a:accent4>
      <a:accent5>
        <a:srgbClr val="2E7D21"/>
      </a:accent5>
      <a:accent6>
        <a:srgbClr val="404040"/>
      </a:accent6>
      <a:hlink>
        <a:srgbClr val="0563C1"/>
      </a:hlink>
      <a:folHlink>
        <a:srgbClr val="531A8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9" dT="2022-10-25T00:31:29.09" personId="{97350819-11D7-42A3-A593-AC71918C7ED5}" id="{13422D02-7A6D-43F6-9381-8E94581FA0F5}">
    <text>@Charles Bradsky is there a separate CRP application?  Or should this be expanded to include that?  I can't remember what we decided?</text>
    <mentions>
      <mention mentionpersonId="{29DC9710-5816-43BF-9AB6-3330972EA5F8}" mentionId="{B1DA5E2F-40E0-4D63-8D6D-E27CEDFED263}"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1EeQuz88vYpnOxCWk2SgOgaLEyPDAH75pEonYKJLUKD8/edi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hwa.dot.gov/environment/air_quality/cmaq/toolkit/index.cf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s://experience.arcgis.com/experience/9ce31d035ea34ddf9335424e557ae56b/"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ps-coordinates.net/gps-coordinates-converter" TargetMode="External"/><Relationship Id="rId1" Type="http://schemas.openxmlformats.org/officeDocument/2006/relationships/hyperlink" Target="mailto:cbradsky@nirpc.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fhwa.dot.gov/environment/air_quality/cmaq/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4DCB3-4B6E-48A1-A3F9-E8AC1AB373D9}">
  <sheetPr>
    <tabColor theme="7"/>
  </sheetPr>
  <dimension ref="A1:AG132"/>
  <sheetViews>
    <sheetView showGridLines="0" showRowColHeaders="0" tabSelected="1" topLeftCell="A82" zoomScaleNormal="100" workbookViewId="0">
      <selection activeCell="K82" sqref="K82:R82"/>
    </sheetView>
  </sheetViews>
  <sheetFormatPr defaultColWidth="10.6640625" defaultRowHeight="15.75"/>
  <cols>
    <col min="1" max="5" width="6" style="123" customWidth="1"/>
    <col min="6" max="25" width="5.6640625" style="123" customWidth="1"/>
    <col min="26" max="26" width="6.88671875" style="123" customWidth="1"/>
    <col min="27" max="16384" width="10.6640625" style="123"/>
  </cols>
  <sheetData>
    <row r="1" spans="1:26">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5"/>
    </row>
    <row r="2" spans="1:26" ht="15" customHeight="1">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row>
    <row r="3" spans="1:26" ht="15" customHeight="1">
      <c r="A3" s="366"/>
      <c r="B3" s="366"/>
      <c r="C3" s="366"/>
      <c r="D3" s="366"/>
      <c r="E3" s="366"/>
      <c r="F3" s="366"/>
      <c r="G3" s="366"/>
      <c r="H3" s="366"/>
      <c r="I3" s="366"/>
      <c r="J3" s="366"/>
      <c r="K3" s="366"/>
      <c r="L3" s="366"/>
      <c r="M3" s="366"/>
      <c r="N3" s="366"/>
      <c r="O3" s="366"/>
      <c r="P3" s="366"/>
      <c r="Q3" s="366"/>
      <c r="R3" s="366"/>
      <c r="S3" s="366"/>
      <c r="T3" s="366"/>
      <c r="U3" s="366"/>
      <c r="V3" s="366"/>
      <c r="W3" s="366"/>
      <c r="X3" s="366"/>
      <c r="Y3" s="366"/>
      <c r="Z3" s="366"/>
    </row>
    <row r="4" spans="1:26" ht="15" customHeight="1">
      <c r="A4" s="366"/>
      <c r="B4" s="366"/>
      <c r="C4" s="366"/>
      <c r="D4" s="366"/>
      <c r="E4" s="366"/>
      <c r="F4" s="366"/>
      <c r="G4" s="366"/>
      <c r="H4" s="366"/>
      <c r="I4" s="366"/>
      <c r="J4" s="366"/>
      <c r="K4" s="366"/>
      <c r="L4" s="366"/>
      <c r="M4" s="366"/>
      <c r="N4" s="366"/>
      <c r="O4" s="366"/>
      <c r="P4" s="366"/>
      <c r="Q4" s="366"/>
      <c r="R4" s="366"/>
      <c r="S4" s="366"/>
      <c r="T4" s="366"/>
      <c r="U4" s="366"/>
      <c r="V4" s="366"/>
      <c r="W4" s="366"/>
      <c r="X4" s="366"/>
      <c r="Y4" s="366"/>
      <c r="Z4" s="366"/>
    </row>
    <row r="5" spans="1:26" ht="15" customHeight="1">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row>
    <row r="6" spans="1:26" ht="15" customHeight="1">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row>
    <row r="7" spans="1:26" ht="15" customHeight="1">
      <c r="A7" s="366"/>
      <c r="B7" s="366"/>
      <c r="C7" s="366"/>
      <c r="D7" s="366"/>
      <c r="E7" s="366"/>
      <c r="F7" s="366"/>
      <c r="G7" s="366"/>
      <c r="H7" s="366"/>
      <c r="I7" s="366"/>
      <c r="J7" s="366"/>
      <c r="K7" s="366"/>
      <c r="L7" s="366"/>
      <c r="M7" s="366"/>
      <c r="N7" s="366"/>
      <c r="O7" s="366"/>
      <c r="P7" s="366"/>
      <c r="Q7" s="366"/>
      <c r="R7" s="366"/>
      <c r="S7" s="366"/>
      <c r="T7" s="366"/>
      <c r="U7" s="366"/>
      <c r="V7" s="366"/>
      <c r="W7" s="366"/>
      <c r="X7" s="366"/>
      <c r="Y7" s="366"/>
      <c r="Z7" s="366"/>
    </row>
    <row r="8" spans="1:26" ht="15" customHeight="1">
      <c r="A8" s="366"/>
      <c r="B8" s="366"/>
      <c r="C8" s="366"/>
      <c r="D8" s="366"/>
      <c r="E8" s="366"/>
      <c r="F8" s="366"/>
      <c r="G8" s="366"/>
      <c r="H8" s="366"/>
      <c r="I8" s="366"/>
      <c r="J8" s="366"/>
      <c r="K8" s="366"/>
      <c r="L8" s="366"/>
      <c r="M8" s="366"/>
      <c r="N8" s="366"/>
      <c r="O8" s="366"/>
      <c r="P8" s="366"/>
      <c r="Q8" s="366"/>
      <c r="R8" s="366"/>
      <c r="S8" s="366"/>
      <c r="T8" s="366"/>
      <c r="U8" s="366"/>
      <c r="V8" s="366"/>
      <c r="W8" s="366"/>
      <c r="X8" s="366"/>
      <c r="Y8" s="366"/>
      <c r="Z8" s="366"/>
    </row>
    <row r="9" spans="1:26" ht="15" customHeight="1">
      <c r="A9" s="366"/>
      <c r="B9" s="366"/>
      <c r="C9" s="366"/>
      <c r="D9" s="366"/>
      <c r="E9" s="366"/>
      <c r="F9" s="366"/>
      <c r="G9" s="366"/>
      <c r="H9" s="366"/>
      <c r="I9" s="366"/>
      <c r="J9" s="366"/>
      <c r="K9" s="366"/>
      <c r="L9" s="366"/>
      <c r="M9" s="366"/>
      <c r="N9" s="366"/>
      <c r="O9" s="366"/>
      <c r="P9" s="366"/>
      <c r="Q9" s="366"/>
      <c r="R9" s="366"/>
      <c r="S9" s="366"/>
      <c r="T9" s="366"/>
      <c r="U9" s="366"/>
      <c r="V9" s="366"/>
      <c r="W9" s="366"/>
      <c r="X9" s="366"/>
      <c r="Y9" s="366"/>
      <c r="Z9" s="366"/>
    </row>
    <row r="10" spans="1:26" ht="15" customHeight="1">
      <c r="A10" s="366"/>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row>
    <row r="11" spans="1:26" ht="15" customHeight="1">
      <c r="A11" s="366"/>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row>
    <row r="12" spans="1:26" ht="15" customHeight="1">
      <c r="A12" s="366"/>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row>
    <row r="13" spans="1:26" ht="15" customHeight="1">
      <c r="A13" s="366"/>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row>
    <row r="14" spans="1:26" ht="15" customHeight="1">
      <c r="A14" s="366"/>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row>
    <row r="15" spans="1:26" ht="15" customHeight="1">
      <c r="A15" s="366"/>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row>
    <row r="16" spans="1:26" ht="15" customHeight="1">
      <c r="A16" s="366"/>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row>
    <row r="17" spans="1:32" ht="15" customHeight="1">
      <c r="A17" s="366"/>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row>
    <row r="18" spans="1:32" ht="15" customHeight="1">
      <c r="A18" s="366"/>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row>
    <row r="19" spans="1:32" ht="15" customHeight="1">
      <c r="A19" s="366"/>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F19" s="123" t="s">
        <v>0</v>
      </c>
    </row>
    <row r="20" spans="1:32" ht="15" customHeight="1">
      <c r="A20" s="366"/>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row>
    <row r="21" spans="1:32" ht="15" customHeight="1">
      <c r="A21" s="366"/>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row>
    <row r="22" spans="1:32" ht="15" customHeight="1">
      <c r="A22" s="366"/>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B22" s="446"/>
      <c r="AC22" s="446"/>
      <c r="AD22" s="446"/>
      <c r="AE22" s="446"/>
      <c r="AF22" s="195"/>
    </row>
    <row r="23" spans="1:32" ht="15" customHeight="1">
      <c r="A23" s="366"/>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B23" s="446"/>
      <c r="AC23" s="446"/>
      <c r="AD23" s="446"/>
      <c r="AE23" s="446"/>
      <c r="AF23" s="195"/>
    </row>
    <row r="24" spans="1:32" ht="15" customHeight="1">
      <c r="A24" s="366"/>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B24" s="446"/>
      <c r="AC24" s="446"/>
      <c r="AD24" s="446"/>
      <c r="AE24" s="446"/>
      <c r="AF24" s="195"/>
    </row>
    <row r="25" spans="1:32" ht="15" customHeight="1">
      <c r="A25" s="366"/>
      <c r="B25" s="366"/>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B25" s="446"/>
      <c r="AC25" s="446"/>
      <c r="AD25" s="446"/>
      <c r="AE25" s="446"/>
      <c r="AF25" s="195"/>
    </row>
    <row r="26" spans="1:32" ht="15" customHeight="1">
      <c r="A26" s="366"/>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B26" s="195"/>
      <c r="AC26" s="195"/>
      <c r="AD26" s="195"/>
      <c r="AE26" s="195"/>
      <c r="AF26" s="195"/>
    </row>
    <row r="27" spans="1:32" ht="15" customHeight="1">
      <c r="A27" s="366"/>
      <c r="B27" s="366"/>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B27" s="195"/>
      <c r="AC27" s="195"/>
      <c r="AD27" s="195"/>
      <c r="AE27" s="195"/>
      <c r="AF27" s="195"/>
    </row>
    <row r="28" spans="1:32" ht="15" customHeight="1">
      <c r="A28" s="366"/>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B28" s="195"/>
      <c r="AC28" s="195"/>
      <c r="AD28" s="195"/>
      <c r="AE28" s="195"/>
      <c r="AF28" s="195"/>
    </row>
    <row r="29" spans="1:32" ht="15" customHeight="1">
      <c r="A29" s="366"/>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row>
    <row r="30" spans="1:32" ht="15" customHeight="1">
      <c r="A30" s="366"/>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row>
    <row r="31" spans="1:32" ht="15" customHeight="1">
      <c r="A31" s="366"/>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row>
    <row r="32" spans="1:32" ht="15" customHeight="1">
      <c r="A32" s="366"/>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row>
    <row r="33" spans="1:26" ht="15" customHeight="1">
      <c r="A33" s="366"/>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row>
    <row r="34" spans="1:26" ht="15" customHeight="1">
      <c r="A34" s="366"/>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row>
    <row r="35" spans="1:26" ht="15" customHeight="1">
      <c r="A35" s="366"/>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row>
    <row r="36" spans="1:26" ht="15" customHeight="1">
      <c r="A36" s="366"/>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row>
    <row r="37" spans="1:26">
      <c r="A37" s="36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row>
    <row r="38" spans="1:26">
      <c r="A38" s="368" t="s">
        <v>756</v>
      </c>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row>
    <row r="39" spans="1:26" ht="15" customHeight="1">
      <c r="A39" s="369" t="s">
        <v>825</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row>
    <row r="40" spans="1:26" ht="17.45" customHeight="1">
      <c r="A40" s="369"/>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row>
    <row r="41" spans="1:26">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row>
    <row r="42" spans="1:26">
      <c r="A42" s="19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row>
    <row r="43" spans="1:26">
      <c r="A43" s="192"/>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row>
    <row r="44" spans="1:26">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row>
    <row r="45" spans="1:26">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row>
    <row r="46" spans="1:26" ht="15" customHeight="1"/>
    <row r="47" spans="1:26" ht="15" customHeight="1"/>
    <row r="48" spans="1:26" ht="15" customHeight="1"/>
    <row r="49" spans="11:33" ht="15" customHeight="1"/>
    <row r="50" spans="11:33" ht="15" customHeight="1"/>
    <row r="51" spans="11:33" ht="15" customHeight="1"/>
    <row r="52" spans="11:33" ht="15" customHeight="1"/>
    <row r="53" spans="11:33" ht="15" customHeight="1"/>
    <row r="54" spans="11:33" ht="15" customHeight="1"/>
    <row r="55" spans="11:33" ht="15" customHeight="1"/>
    <row r="56" spans="11:33" ht="15" customHeight="1"/>
    <row r="57" spans="11:33" ht="15" customHeight="1"/>
    <row r="58" spans="11:33" ht="15" customHeight="1"/>
    <row r="59" spans="11:33" ht="15" customHeight="1"/>
    <row r="60" spans="11:33" ht="15" customHeight="1">
      <c r="AB60" s="326"/>
    </row>
    <row r="61" spans="11:33" ht="15" customHeight="1">
      <c r="L61" s="196"/>
      <c r="M61" s="196"/>
      <c r="N61" s="196"/>
      <c r="O61" s="196"/>
      <c r="P61" s="196"/>
      <c r="Q61" s="196"/>
      <c r="R61" s="196"/>
      <c r="S61" s="196"/>
    </row>
    <row r="62" spans="11:33" ht="15" customHeight="1">
      <c r="K62" s="370" t="s">
        <v>1</v>
      </c>
      <c r="L62" s="370"/>
      <c r="M62" s="370"/>
      <c r="N62" s="370"/>
      <c r="O62" s="370"/>
      <c r="P62" s="370"/>
      <c r="Q62" s="370"/>
      <c r="R62" s="370"/>
      <c r="S62" s="370"/>
      <c r="AB62" s="447"/>
      <c r="AC62" s="447"/>
      <c r="AD62" s="447"/>
      <c r="AE62" s="447"/>
      <c r="AF62" s="447"/>
      <c r="AG62" s="447"/>
    </row>
    <row r="63" spans="11:33" ht="15" customHeight="1">
      <c r="K63" s="370"/>
      <c r="L63" s="370"/>
      <c r="M63" s="370"/>
      <c r="N63" s="370"/>
      <c r="O63" s="370"/>
      <c r="P63" s="370"/>
      <c r="Q63" s="370"/>
      <c r="R63" s="370"/>
      <c r="S63" s="370"/>
      <c r="AB63" s="447"/>
      <c r="AC63" s="447"/>
      <c r="AD63" s="447"/>
      <c r="AE63" s="447"/>
      <c r="AF63" s="447"/>
      <c r="AG63" s="447"/>
    </row>
    <row r="64" spans="11:33" ht="15" customHeight="1">
      <c r="K64" s="370"/>
      <c r="L64" s="370"/>
      <c r="M64" s="370"/>
      <c r="N64" s="370"/>
      <c r="O64" s="370"/>
      <c r="P64" s="370"/>
      <c r="Q64" s="370"/>
      <c r="R64" s="370"/>
      <c r="S64" s="370"/>
    </row>
    <row r="65" spans="1:26" ht="15" customHeight="1"/>
    <row r="66" spans="1:26" ht="15" customHeight="1">
      <c r="A66" s="366"/>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row>
    <row r="67" spans="1:26" ht="15" customHeight="1">
      <c r="A67" s="366"/>
      <c r="B67" s="366"/>
      <c r="C67" s="366"/>
      <c r="D67" s="366"/>
      <c r="E67" s="366"/>
      <c r="F67" s="366"/>
      <c r="G67" s="366"/>
      <c r="H67" s="366"/>
      <c r="I67" s="366"/>
      <c r="J67" s="366"/>
      <c r="K67" s="366"/>
      <c r="L67" s="366"/>
      <c r="M67" s="366"/>
      <c r="N67" s="366"/>
      <c r="O67" s="366"/>
      <c r="P67" s="366"/>
      <c r="Q67" s="366"/>
      <c r="R67" s="366"/>
      <c r="S67" s="366"/>
      <c r="T67" s="366"/>
      <c r="U67" s="366"/>
      <c r="V67" s="366"/>
      <c r="W67" s="366"/>
      <c r="X67" s="366"/>
      <c r="Y67" s="366"/>
      <c r="Z67" s="366"/>
    </row>
    <row r="68" spans="1:26" ht="15" customHeight="1">
      <c r="A68" s="366"/>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row>
    <row r="69" spans="1:26" ht="15" customHeight="1">
      <c r="A69" s="366"/>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row>
    <row r="70" spans="1:26" ht="15" customHeight="1">
      <c r="A70" s="366"/>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row>
    <row r="71" spans="1:26" ht="15" customHeight="1">
      <c r="A71" s="366"/>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row>
    <row r="72" spans="1:26" ht="15" customHeight="1">
      <c r="A72" s="366"/>
      <c r="B72" s="366"/>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row>
    <row r="73" spans="1:26" ht="15" customHeight="1">
      <c r="A73" s="366"/>
      <c r="B73" s="366"/>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row>
    <row r="74" spans="1:26" ht="15" customHeight="1">
      <c r="A74" s="366"/>
      <c r="B74" s="366"/>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row>
    <row r="75" spans="1:26" ht="15" customHeight="1">
      <c r="A75" s="366"/>
      <c r="B75" s="366"/>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row>
    <row r="76" spans="1:26" ht="15" customHeight="1">
      <c r="A76" s="366"/>
      <c r="B76" s="366"/>
      <c r="C76" s="366"/>
      <c r="D76" s="366"/>
      <c r="E76" s="366"/>
      <c r="F76" s="366"/>
      <c r="G76" s="366"/>
      <c r="H76" s="366"/>
      <c r="I76" s="366"/>
      <c r="J76" s="366"/>
      <c r="K76" s="366"/>
      <c r="L76" s="366"/>
      <c r="M76" s="366"/>
      <c r="N76" s="366"/>
      <c r="O76" s="366"/>
      <c r="P76" s="366"/>
      <c r="Q76" s="366"/>
      <c r="R76" s="366"/>
      <c r="S76" s="366"/>
      <c r="T76" s="366"/>
      <c r="U76" s="366"/>
      <c r="V76" s="366"/>
      <c r="W76" s="366"/>
      <c r="X76" s="366"/>
      <c r="Y76" s="366"/>
      <c r="Z76" s="366"/>
    </row>
    <row r="77" spans="1:26" ht="15" customHeight="1">
      <c r="A77" s="366"/>
      <c r="B77" s="366"/>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row>
    <row r="78" spans="1:26" ht="15" customHeight="1">
      <c r="A78" s="366"/>
      <c r="B78" s="366"/>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row>
    <row r="79" spans="1:26" ht="15" customHeight="1">
      <c r="A79" s="366"/>
      <c r="B79" s="366"/>
      <c r="C79" s="366"/>
      <c r="D79" s="366"/>
      <c r="E79" s="366"/>
      <c r="F79" s="366"/>
      <c r="G79" s="366"/>
      <c r="H79" s="366"/>
      <c r="I79" s="366"/>
      <c r="J79" s="366"/>
      <c r="K79" s="366"/>
      <c r="L79" s="366"/>
      <c r="M79" s="366"/>
      <c r="N79" s="366"/>
      <c r="O79" s="366"/>
      <c r="P79" s="366"/>
      <c r="Q79" s="366"/>
      <c r="R79" s="366"/>
      <c r="S79" s="366"/>
      <c r="T79" s="366"/>
      <c r="U79" s="366"/>
      <c r="V79" s="366"/>
      <c r="W79" s="366"/>
      <c r="X79" s="366"/>
      <c r="Y79" s="366"/>
      <c r="Z79" s="366"/>
    </row>
    <row r="80" spans="1:26" ht="15" customHeight="1">
      <c r="A80" s="366"/>
      <c r="B80" s="366"/>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row>
    <row r="81" spans="1:26" ht="23.45" customHeight="1" thickBot="1">
      <c r="A81" s="371" t="s">
        <v>826</v>
      </c>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row>
    <row r="82" spans="1:26" ht="16.5" thickBot="1">
      <c r="A82" s="372" t="s">
        <v>2</v>
      </c>
      <c r="B82" s="372"/>
      <c r="C82" s="372"/>
      <c r="D82" s="372"/>
      <c r="E82" s="372"/>
      <c r="F82" s="372"/>
      <c r="G82" s="372"/>
      <c r="H82" s="372"/>
      <c r="I82" s="372"/>
      <c r="J82" s="128"/>
      <c r="K82" s="373"/>
      <c r="L82" s="374"/>
      <c r="M82" s="374"/>
      <c r="N82" s="374"/>
      <c r="O82" s="374"/>
      <c r="P82" s="374"/>
      <c r="Q82" s="374"/>
      <c r="R82" s="375"/>
      <c r="S82" s="376" t="s">
        <v>3</v>
      </c>
      <c r="T82" s="376"/>
      <c r="U82" s="377" t="s">
        <v>4</v>
      </c>
      <c r="V82" s="377"/>
      <c r="W82" s="378"/>
      <c r="X82" s="378"/>
      <c r="Y82" s="378"/>
      <c r="Z82" s="378"/>
    </row>
    <row r="83" spans="1:26" ht="16.5" thickBot="1">
      <c r="A83" s="379" t="s">
        <v>5</v>
      </c>
      <c r="B83" s="379"/>
      <c r="C83" s="379"/>
      <c r="D83" s="379"/>
      <c r="E83" s="379"/>
      <c r="F83" s="379"/>
      <c r="G83" s="379"/>
      <c r="H83" s="379"/>
      <c r="I83" s="379"/>
      <c r="J83" s="380"/>
      <c r="K83" s="373"/>
      <c r="L83" s="374"/>
      <c r="M83" s="374"/>
      <c r="N83" s="374"/>
      <c r="O83" s="374"/>
      <c r="P83" s="374"/>
      <c r="Q83" s="374"/>
      <c r="R83" s="375"/>
      <c r="S83" s="376"/>
      <c r="T83" s="376"/>
      <c r="U83" s="381"/>
      <c r="V83" s="382"/>
      <c r="W83" s="197"/>
      <c r="X83" s="383" t="s">
        <v>6</v>
      </c>
      <c r="Y83" s="383"/>
      <c r="Z83" s="383"/>
    </row>
    <row r="84" spans="1:26" ht="16.5" customHeight="1" thickBot="1">
      <c r="A84" s="391" t="s">
        <v>7</v>
      </c>
      <c r="B84" s="391"/>
      <c r="C84" s="391"/>
      <c r="D84" s="391"/>
      <c r="E84" s="391"/>
      <c r="F84" s="391"/>
      <c r="G84" s="391"/>
      <c r="H84" s="391"/>
      <c r="I84" s="391"/>
      <c r="J84" s="391"/>
      <c r="K84" s="391"/>
      <c r="L84" s="391"/>
      <c r="M84" s="391"/>
      <c r="N84" s="391"/>
      <c r="O84" s="391"/>
      <c r="P84" s="198"/>
      <c r="Q84" s="392" t="s">
        <v>8</v>
      </c>
      <c r="R84" s="384" t="s">
        <v>9</v>
      </c>
      <c r="S84" s="384"/>
      <c r="T84" s="393"/>
      <c r="U84" s="394"/>
      <c r="V84" s="394"/>
      <c r="W84" s="395"/>
      <c r="X84" s="199"/>
      <c r="Y84" s="190"/>
      <c r="Z84" s="21"/>
    </row>
    <row r="85" spans="1:26" ht="15" customHeight="1" thickBot="1">
      <c r="A85" s="359">
        <v>45545</v>
      </c>
      <c r="B85" s="359"/>
      <c r="C85" s="359"/>
      <c r="D85" s="359"/>
      <c r="E85" s="359"/>
      <c r="F85" s="360" t="s">
        <v>827</v>
      </c>
      <c r="G85" s="360"/>
      <c r="H85" s="360"/>
      <c r="I85" s="360"/>
      <c r="J85" s="360"/>
      <c r="K85" s="360"/>
      <c r="L85" s="360"/>
      <c r="M85" s="360"/>
      <c r="N85" s="360"/>
      <c r="O85" s="360"/>
      <c r="Q85" s="392"/>
      <c r="R85" s="89" t="s">
        <v>10</v>
      </c>
      <c r="S85" s="396"/>
      <c r="T85" s="397"/>
      <c r="U85" s="397"/>
      <c r="V85" s="397"/>
      <c r="W85" s="398"/>
      <c r="X85" s="200"/>
      <c r="Y85" s="200"/>
      <c r="Z85" s="200"/>
    </row>
    <row r="86" spans="1:26" ht="15" customHeight="1" thickBot="1">
      <c r="A86" s="386">
        <v>45559</v>
      </c>
      <c r="B86" s="386"/>
      <c r="C86" s="386"/>
      <c r="D86" s="386"/>
      <c r="E86" s="386"/>
      <c r="F86" s="387" t="s">
        <v>828</v>
      </c>
      <c r="G86" s="387"/>
      <c r="H86" s="387"/>
      <c r="I86" s="387"/>
      <c r="J86" s="387"/>
      <c r="K86" s="387"/>
      <c r="L86" s="387"/>
      <c r="M86" s="387"/>
      <c r="N86" s="387"/>
      <c r="O86" s="387"/>
      <c r="Q86" s="392"/>
      <c r="R86" s="384" t="s">
        <v>11</v>
      </c>
      <c r="S86" s="384"/>
      <c r="T86" s="384"/>
      <c r="U86" s="384"/>
      <c r="V86" s="384"/>
      <c r="W86" s="385"/>
      <c r="X86" s="385"/>
      <c r="Y86" s="385"/>
      <c r="Z86" s="385"/>
    </row>
    <row r="87" spans="1:26" ht="15" customHeight="1">
      <c r="A87" s="386" t="s">
        <v>829</v>
      </c>
      <c r="B87" s="386"/>
      <c r="C87" s="386"/>
      <c r="D87" s="386"/>
      <c r="E87" s="386"/>
      <c r="F87" s="387" t="s">
        <v>12</v>
      </c>
      <c r="G87" s="387"/>
      <c r="H87" s="387"/>
      <c r="I87" s="387"/>
      <c r="J87" s="387"/>
      <c r="K87" s="387"/>
      <c r="L87" s="387"/>
      <c r="M87" s="387"/>
      <c r="N87" s="387"/>
      <c r="O87" s="387"/>
      <c r="Q87" s="392"/>
      <c r="R87" s="388"/>
      <c r="S87" s="389"/>
      <c r="T87" s="389"/>
      <c r="U87" s="389"/>
      <c r="V87" s="389"/>
      <c r="W87" s="389"/>
      <c r="X87" s="389"/>
      <c r="Y87" s="389"/>
      <c r="Z87" s="390"/>
    </row>
    <row r="88" spans="1:26" ht="15" customHeight="1">
      <c r="A88" s="359">
        <v>45583</v>
      </c>
      <c r="B88" s="359"/>
      <c r="C88" s="359"/>
      <c r="D88" s="359"/>
      <c r="E88" s="359"/>
      <c r="F88" s="360" t="s">
        <v>14</v>
      </c>
      <c r="G88" s="360"/>
      <c r="H88" s="360"/>
      <c r="I88" s="360"/>
      <c r="J88" s="360"/>
      <c r="K88" s="360"/>
      <c r="L88" s="360"/>
      <c r="M88" s="360"/>
      <c r="N88" s="360"/>
      <c r="O88" s="360"/>
      <c r="Q88" s="88"/>
      <c r="R88" s="361" t="s">
        <v>13</v>
      </c>
      <c r="S88" s="361"/>
      <c r="T88" s="361"/>
      <c r="U88" s="362"/>
      <c r="V88" s="363"/>
      <c r="W88" s="363"/>
      <c r="X88" s="363"/>
      <c r="Y88" s="363"/>
      <c r="Z88" s="364"/>
    </row>
    <row r="89" spans="1:26" ht="15" customHeight="1">
      <c r="A89" s="386" t="s">
        <v>757</v>
      </c>
      <c r="B89" s="386"/>
      <c r="C89" s="386"/>
      <c r="D89" s="386"/>
      <c r="E89" s="386"/>
      <c r="F89" s="387" t="s">
        <v>16</v>
      </c>
      <c r="G89" s="387"/>
      <c r="H89" s="387"/>
      <c r="I89" s="387"/>
      <c r="J89" s="387"/>
      <c r="K89" s="387"/>
      <c r="L89" s="387"/>
      <c r="M89" s="387"/>
      <c r="N89" s="387"/>
      <c r="O89" s="387"/>
      <c r="Q89" s="88"/>
      <c r="R89" s="361" t="s">
        <v>15</v>
      </c>
      <c r="S89" s="361"/>
      <c r="T89" s="361"/>
      <c r="U89" s="462"/>
      <c r="V89" s="463"/>
      <c r="W89" s="463"/>
      <c r="X89" s="463"/>
      <c r="Y89" s="463"/>
      <c r="Z89" s="464"/>
    </row>
    <row r="90" spans="1:26" ht="15" customHeight="1" thickBot="1">
      <c r="A90" s="386" t="s">
        <v>758</v>
      </c>
      <c r="B90" s="386"/>
      <c r="C90" s="386"/>
      <c r="D90" s="386"/>
      <c r="E90" s="386"/>
      <c r="F90" s="387" t="s">
        <v>830</v>
      </c>
      <c r="G90" s="387"/>
      <c r="H90" s="387"/>
      <c r="I90" s="387"/>
      <c r="J90" s="387"/>
      <c r="K90" s="387"/>
      <c r="L90" s="387"/>
      <c r="M90" s="387"/>
      <c r="N90" s="387"/>
      <c r="O90" s="387"/>
      <c r="Q90" s="416" t="s">
        <v>17</v>
      </c>
      <c r="R90" s="391" t="s">
        <v>18</v>
      </c>
      <c r="S90" s="391"/>
      <c r="T90" s="391"/>
      <c r="U90" s="391"/>
      <c r="V90" s="391"/>
      <c r="W90" s="391"/>
      <c r="X90" s="391"/>
      <c r="Y90" s="391"/>
      <c r="Z90" s="391"/>
    </row>
    <row r="91" spans="1:26" ht="15" customHeight="1" thickBot="1">
      <c r="A91" s="386">
        <v>45699</v>
      </c>
      <c r="B91" s="386"/>
      <c r="C91" s="386"/>
      <c r="D91" s="386"/>
      <c r="E91" s="386"/>
      <c r="F91" s="387" t="s">
        <v>21</v>
      </c>
      <c r="G91" s="387"/>
      <c r="H91" s="387"/>
      <c r="I91" s="387"/>
      <c r="J91" s="387"/>
      <c r="K91" s="387"/>
      <c r="L91" s="387"/>
      <c r="M91" s="387"/>
      <c r="N91" s="387"/>
      <c r="O91" s="387"/>
      <c r="Q91" s="416"/>
      <c r="R91" s="417" t="s">
        <v>19</v>
      </c>
      <c r="S91" s="417"/>
      <c r="T91" s="417"/>
      <c r="U91" s="417"/>
      <c r="V91" s="417"/>
      <c r="W91" s="417"/>
      <c r="X91" s="418"/>
      <c r="Y91" s="419"/>
      <c r="Z91" s="420"/>
    </row>
    <row r="92" spans="1:26" ht="15" customHeight="1" thickBot="1">
      <c r="A92" s="359">
        <v>45747</v>
      </c>
      <c r="B92" s="359"/>
      <c r="C92" s="359"/>
      <c r="D92" s="359"/>
      <c r="E92" s="359"/>
      <c r="F92" s="360" t="s">
        <v>23</v>
      </c>
      <c r="G92" s="360"/>
      <c r="H92" s="360"/>
      <c r="I92" s="360"/>
      <c r="J92" s="360"/>
      <c r="K92" s="360"/>
      <c r="L92" s="360"/>
      <c r="M92" s="360"/>
      <c r="N92" s="360"/>
      <c r="O92" s="360"/>
      <c r="Q92" s="416"/>
      <c r="R92" s="404" t="s">
        <v>20</v>
      </c>
      <c r="S92" s="404"/>
      <c r="T92" s="404"/>
      <c r="U92" s="404"/>
      <c r="V92" s="404"/>
      <c r="W92" s="405"/>
      <c r="X92" s="421">
        <f>[1]Application!A19</f>
        <v>0</v>
      </c>
      <c r="Y92" s="422"/>
      <c r="Z92" s="423"/>
    </row>
    <row r="93" spans="1:26" ht="15" customHeight="1" thickBot="1">
      <c r="A93" s="386" t="s">
        <v>759</v>
      </c>
      <c r="B93" s="386"/>
      <c r="C93" s="386"/>
      <c r="D93" s="386"/>
      <c r="E93" s="386"/>
      <c r="F93" s="387" t="s">
        <v>24</v>
      </c>
      <c r="G93" s="387"/>
      <c r="H93" s="387"/>
      <c r="I93" s="387"/>
      <c r="J93" s="387"/>
      <c r="K93" s="387"/>
      <c r="L93" s="387"/>
      <c r="M93" s="387"/>
      <c r="N93" s="387"/>
      <c r="O93" s="387"/>
      <c r="Q93" s="416"/>
      <c r="R93" s="424" t="s">
        <v>22</v>
      </c>
      <c r="S93" s="424"/>
      <c r="T93" s="424"/>
      <c r="U93" s="424"/>
      <c r="V93" s="424"/>
      <c r="W93" s="424"/>
      <c r="X93" s="424"/>
      <c r="Y93" s="424"/>
      <c r="Z93" s="424"/>
    </row>
    <row r="94" spans="1:26" ht="15" customHeight="1">
      <c r="A94" s="386" t="s">
        <v>760</v>
      </c>
      <c r="B94" s="386"/>
      <c r="C94" s="386"/>
      <c r="D94" s="386"/>
      <c r="E94" s="386"/>
      <c r="F94" s="387" t="s">
        <v>761</v>
      </c>
      <c r="G94" s="387"/>
      <c r="H94" s="387"/>
      <c r="I94" s="387"/>
      <c r="J94" s="387"/>
      <c r="K94" s="387"/>
      <c r="L94" s="387"/>
      <c r="M94" s="387"/>
      <c r="N94" s="387"/>
      <c r="O94" s="387"/>
      <c r="Q94" s="416"/>
      <c r="R94" s="452"/>
      <c r="S94" s="453"/>
      <c r="T94" s="453"/>
      <c r="U94" s="453"/>
      <c r="V94" s="453"/>
      <c r="W94" s="453"/>
      <c r="X94" s="453"/>
      <c r="Y94" s="453"/>
      <c r="Z94" s="454"/>
    </row>
    <row r="95" spans="1:26" ht="15" customHeight="1">
      <c r="A95" s="386">
        <v>45755</v>
      </c>
      <c r="B95" s="386"/>
      <c r="C95" s="386"/>
      <c r="D95" s="386"/>
      <c r="E95" s="386"/>
      <c r="F95" s="461" t="s">
        <v>25</v>
      </c>
      <c r="G95" s="461"/>
      <c r="H95" s="461"/>
      <c r="I95" s="461"/>
      <c r="J95" s="461"/>
      <c r="K95" s="461"/>
      <c r="L95" s="461"/>
      <c r="M95" s="461"/>
      <c r="N95" s="461"/>
      <c r="O95" s="461"/>
      <c r="Q95" s="416"/>
      <c r="R95" s="455"/>
      <c r="S95" s="456"/>
      <c r="T95" s="456"/>
      <c r="U95" s="456"/>
      <c r="V95" s="456"/>
      <c r="W95" s="456"/>
      <c r="X95" s="456"/>
      <c r="Y95" s="456"/>
      <c r="Z95" s="457"/>
    </row>
    <row r="96" spans="1:26" ht="15" customHeight="1" thickBot="1">
      <c r="A96" s="414">
        <v>45764</v>
      </c>
      <c r="B96" s="414"/>
      <c r="C96" s="414"/>
      <c r="D96" s="414"/>
      <c r="E96" s="414"/>
      <c r="F96" s="415" t="s">
        <v>26</v>
      </c>
      <c r="G96" s="415"/>
      <c r="H96" s="415"/>
      <c r="I96" s="415"/>
      <c r="J96" s="415"/>
      <c r="K96" s="415"/>
      <c r="L96" s="415"/>
      <c r="M96" s="415"/>
      <c r="N96" s="415"/>
      <c r="O96" s="415"/>
      <c r="Q96" s="416"/>
      <c r="R96" s="455"/>
      <c r="S96" s="456"/>
      <c r="T96" s="456"/>
      <c r="U96" s="456"/>
      <c r="V96" s="456"/>
      <c r="W96" s="456"/>
      <c r="X96" s="456"/>
      <c r="Y96" s="456"/>
      <c r="Z96" s="457"/>
    </row>
    <row r="97" spans="1:26" ht="15" customHeight="1" thickTop="1" thickBot="1">
      <c r="A97" s="391" t="s">
        <v>27</v>
      </c>
      <c r="B97" s="391"/>
      <c r="C97" s="391"/>
      <c r="D97" s="391"/>
      <c r="E97" s="391"/>
      <c r="F97" s="391"/>
      <c r="G97" s="391"/>
      <c r="H97" s="391"/>
      <c r="I97" s="391"/>
      <c r="J97" s="391"/>
      <c r="K97" s="391"/>
      <c r="L97" s="391"/>
      <c r="M97" s="391"/>
      <c r="N97" s="391"/>
      <c r="O97" s="391"/>
      <c r="Q97" s="416"/>
      <c r="R97" s="455"/>
      <c r="S97" s="456"/>
      <c r="T97" s="456"/>
      <c r="U97" s="456"/>
      <c r="V97" s="456"/>
      <c r="W97" s="456"/>
      <c r="X97" s="456"/>
      <c r="Y97" s="456"/>
      <c r="Z97" s="457"/>
    </row>
    <row r="98" spans="1:26" ht="15" customHeight="1" thickBot="1">
      <c r="A98" s="399" t="s">
        <v>28</v>
      </c>
      <c r="B98" s="399"/>
      <c r="C98" s="399"/>
      <c r="D98" s="399"/>
      <c r="E98" s="399"/>
      <c r="F98" s="399"/>
      <c r="G98" s="399"/>
      <c r="H98" s="399"/>
      <c r="I98" s="399"/>
      <c r="J98" s="399"/>
      <c r="K98" s="399"/>
      <c r="L98" s="399"/>
      <c r="M98" s="448"/>
      <c r="N98" s="449"/>
      <c r="O98" s="450"/>
      <c r="Q98" s="416"/>
      <c r="R98" s="455"/>
      <c r="S98" s="456"/>
      <c r="T98" s="456"/>
      <c r="U98" s="456"/>
      <c r="V98" s="456"/>
      <c r="W98" s="456"/>
      <c r="X98" s="456"/>
      <c r="Y98" s="456"/>
      <c r="Z98" s="457"/>
    </row>
    <row r="99" spans="1:26" ht="16.5" thickBot="1">
      <c r="A99" s="426"/>
      <c r="B99" s="426"/>
      <c r="C99" s="426"/>
      <c r="D99" s="426"/>
      <c r="E99" s="426"/>
      <c r="F99" s="426"/>
      <c r="G99" s="426"/>
      <c r="H99" s="426"/>
      <c r="I99" s="426"/>
      <c r="J99" s="426"/>
      <c r="K99" s="426"/>
      <c r="L99" s="426"/>
      <c r="M99" s="451"/>
      <c r="N99" s="451"/>
      <c r="O99" s="451"/>
      <c r="Q99" s="416"/>
      <c r="R99" s="458"/>
      <c r="S99" s="459"/>
      <c r="T99" s="459"/>
      <c r="U99" s="459"/>
      <c r="V99" s="459"/>
      <c r="W99" s="459"/>
      <c r="X99" s="459"/>
      <c r="Y99" s="459"/>
      <c r="Z99" s="460"/>
    </row>
    <row r="100" spans="1:26" ht="15.75" customHeight="1" thickBot="1">
      <c r="A100" s="399" t="s">
        <v>32</v>
      </c>
      <c r="B100" s="399"/>
      <c r="C100" s="399"/>
      <c r="D100" s="399"/>
      <c r="E100" s="399"/>
      <c r="F100" s="399"/>
      <c r="G100" s="399"/>
      <c r="H100" s="399"/>
      <c r="I100" s="399"/>
      <c r="J100" s="399"/>
      <c r="K100" s="399"/>
      <c r="L100" s="399"/>
      <c r="M100" s="400"/>
      <c r="N100" s="401"/>
      <c r="O100" s="402"/>
      <c r="Q100" s="416"/>
      <c r="R100" s="201" t="s">
        <v>29</v>
      </c>
      <c r="S100" s="201"/>
      <c r="T100" s="201"/>
      <c r="U100" s="201"/>
      <c r="V100" s="201"/>
      <c r="W100" s="201"/>
      <c r="X100" s="201"/>
      <c r="Y100" s="201"/>
      <c r="Z100" s="201"/>
    </row>
    <row r="101" spans="1:26" ht="15.75" customHeight="1" thickBot="1">
      <c r="A101" s="399"/>
      <c r="B101" s="399"/>
      <c r="C101" s="399"/>
      <c r="D101" s="399"/>
      <c r="E101" s="399"/>
      <c r="F101" s="399"/>
      <c r="G101" s="399"/>
      <c r="H101" s="399"/>
      <c r="I101" s="399"/>
      <c r="J101" s="399"/>
      <c r="K101" s="399"/>
      <c r="L101" s="399"/>
      <c r="M101" s="403"/>
      <c r="N101" s="403"/>
      <c r="O101" s="403"/>
      <c r="Q101" s="416"/>
      <c r="R101" s="406" t="s">
        <v>30</v>
      </c>
      <c r="S101" s="406"/>
      <c r="T101" s="407"/>
      <c r="U101" s="408">
        <f>[1]Application!S6</f>
        <v>0</v>
      </c>
      <c r="V101" s="409"/>
      <c r="W101" s="410" t="s">
        <v>31</v>
      </c>
      <c r="X101" s="406"/>
      <c r="Y101" s="407"/>
      <c r="Z101" s="90" t="str">
        <f>IF([1]Application!X16:Z16&gt;0.2,"Y","N")</f>
        <v>N</v>
      </c>
    </row>
    <row r="102" spans="1:26" ht="15.75" customHeight="1" thickBot="1">
      <c r="A102" s="425" t="s">
        <v>37</v>
      </c>
      <c r="B102" s="425"/>
      <c r="C102" s="425"/>
      <c r="D102" s="425"/>
      <c r="E102" s="425"/>
      <c r="F102" s="425"/>
      <c r="G102" s="425"/>
      <c r="H102" s="425"/>
      <c r="I102" s="425"/>
      <c r="J102" s="425"/>
      <c r="K102" s="425"/>
      <c r="L102" s="425"/>
      <c r="M102" s="425"/>
      <c r="N102" s="425"/>
      <c r="O102" s="425"/>
      <c r="Q102" s="416"/>
      <c r="R102" s="411" t="s">
        <v>33</v>
      </c>
      <c r="S102" s="411"/>
      <c r="T102" s="412"/>
      <c r="U102" s="408">
        <f>[1]Application!S6-[1]Application!Y6</f>
        <v>0</v>
      </c>
      <c r="V102" s="409"/>
      <c r="W102" s="413" t="s">
        <v>34</v>
      </c>
      <c r="X102" s="411"/>
      <c r="Y102" s="412"/>
      <c r="Z102" s="90">
        <f>[1]Application!U48</f>
        <v>0</v>
      </c>
    </row>
    <row r="103" spans="1:26" ht="15.75" customHeight="1" thickBot="1">
      <c r="A103" s="399"/>
      <c r="B103" s="399"/>
      <c r="C103" s="399"/>
      <c r="D103" s="399"/>
      <c r="E103" s="399"/>
      <c r="F103" s="399"/>
      <c r="G103" s="399"/>
      <c r="H103" s="399"/>
      <c r="I103" s="399"/>
      <c r="J103" s="399"/>
      <c r="K103" s="399"/>
      <c r="L103" s="399"/>
      <c r="M103" s="399"/>
      <c r="N103" s="399"/>
      <c r="O103" s="399"/>
      <c r="Q103" s="416"/>
      <c r="R103" s="411" t="s">
        <v>35</v>
      </c>
      <c r="S103" s="411"/>
      <c r="T103" s="412"/>
      <c r="U103" s="408">
        <f>[1]Application!W11</f>
        <v>0</v>
      </c>
      <c r="V103" s="409"/>
      <c r="W103" s="413" t="s">
        <v>36</v>
      </c>
      <c r="X103" s="411"/>
      <c r="Y103" s="412"/>
      <c r="Z103" s="90">
        <f>[1]Application!H42</f>
        <v>0</v>
      </c>
    </row>
    <row r="104" spans="1:26" ht="16.5" thickBot="1">
      <c r="A104" s="425" t="s">
        <v>43</v>
      </c>
      <c r="B104" s="425"/>
      <c r="C104" s="425"/>
      <c r="D104" s="425"/>
      <c r="E104" s="425"/>
      <c r="F104" s="425"/>
      <c r="G104" s="425"/>
      <c r="H104" s="425"/>
      <c r="I104" s="425"/>
      <c r="J104" s="425"/>
      <c r="K104" s="425"/>
      <c r="L104" s="425"/>
      <c r="M104" s="425"/>
      <c r="N104" s="425"/>
      <c r="O104" s="425"/>
      <c r="Q104" s="416"/>
      <c r="R104" s="91" t="s">
        <v>38</v>
      </c>
      <c r="S104" s="91"/>
      <c r="T104" s="91"/>
      <c r="U104" s="91"/>
      <c r="V104" s="91"/>
      <c r="W104" s="91"/>
      <c r="X104" s="202" t="s">
        <v>39</v>
      </c>
      <c r="Y104" s="202" t="s">
        <v>40</v>
      </c>
      <c r="Z104" s="202" t="s">
        <v>41</v>
      </c>
    </row>
    <row r="105" spans="1:26" ht="16.5" thickBot="1">
      <c r="A105" s="399"/>
      <c r="B105" s="399"/>
      <c r="C105" s="399"/>
      <c r="D105" s="399"/>
      <c r="E105" s="399"/>
      <c r="F105" s="399"/>
      <c r="G105" s="399"/>
      <c r="H105" s="399"/>
      <c r="I105" s="399"/>
      <c r="J105" s="399"/>
      <c r="K105" s="399"/>
      <c r="L105" s="399"/>
      <c r="M105" s="399"/>
      <c r="N105" s="399"/>
      <c r="O105" s="399"/>
      <c r="Q105" s="416"/>
      <c r="R105" s="431" t="s">
        <v>42</v>
      </c>
      <c r="S105" s="431"/>
      <c r="T105" s="431"/>
      <c r="U105" s="431"/>
      <c r="V105" s="431"/>
      <c r="W105" s="431"/>
      <c r="X105" s="209"/>
      <c r="Y105" s="313">
        <f>[1]Application!Y139</f>
        <v>0</v>
      </c>
      <c r="Z105" s="92">
        <f>[1]Application!Z139</f>
        <v>0</v>
      </c>
    </row>
    <row r="106" spans="1:26" ht="16.5" thickBot="1">
      <c r="A106" s="425" t="s">
        <v>831</v>
      </c>
      <c r="B106" s="425"/>
      <c r="C106" s="425"/>
      <c r="D106" s="425"/>
      <c r="E106" s="425"/>
      <c r="F106" s="425"/>
      <c r="G106" s="425"/>
      <c r="H106" s="425"/>
      <c r="I106" s="425"/>
      <c r="J106" s="425"/>
      <c r="K106" s="425"/>
      <c r="L106" s="425"/>
      <c r="M106" s="425"/>
      <c r="N106" s="425"/>
      <c r="O106" s="425"/>
      <c r="Q106" s="416"/>
      <c r="R106" s="428" t="s">
        <v>44</v>
      </c>
      <c r="S106" s="428"/>
      <c r="T106" s="428"/>
      <c r="U106" s="428"/>
      <c r="V106" s="428"/>
      <c r="W106" s="428"/>
      <c r="X106" s="210"/>
      <c r="Y106" s="313">
        <f>[1]Application!Y57</f>
        <v>0</v>
      </c>
      <c r="Z106" s="92">
        <f>[1]Application!Z57</f>
        <v>0</v>
      </c>
    </row>
    <row r="107" spans="1:26" ht="16.5" thickBot="1">
      <c r="A107" s="426"/>
      <c r="B107" s="426"/>
      <c r="C107" s="426"/>
      <c r="D107" s="426"/>
      <c r="E107" s="426"/>
      <c r="F107" s="426"/>
      <c r="G107" s="426"/>
      <c r="H107" s="426"/>
      <c r="I107" s="426"/>
      <c r="J107" s="426"/>
      <c r="K107" s="426"/>
      <c r="L107" s="426"/>
      <c r="M107" s="426"/>
      <c r="N107" s="426"/>
      <c r="O107" s="426"/>
      <c r="Q107" s="416"/>
      <c r="R107" s="428" t="s">
        <v>45</v>
      </c>
      <c r="S107" s="428"/>
      <c r="T107" s="428"/>
      <c r="U107" s="428"/>
      <c r="V107" s="428"/>
      <c r="W107" s="428"/>
      <c r="X107" s="210"/>
      <c r="Y107" s="313">
        <f>[1]Application!Y73</f>
        <v>0</v>
      </c>
      <c r="Z107" s="92">
        <f>[1]Application!Z73</f>
        <v>0</v>
      </c>
    </row>
    <row r="108" spans="1:26" ht="16.5" thickBot="1">
      <c r="A108" s="425" t="s">
        <v>48</v>
      </c>
      <c r="B108" s="425"/>
      <c r="C108" s="425"/>
      <c r="D108" s="425"/>
      <c r="E108" s="425"/>
      <c r="F108" s="425"/>
      <c r="G108" s="425"/>
      <c r="H108" s="425"/>
      <c r="I108" s="425"/>
      <c r="J108" s="425"/>
      <c r="K108" s="425"/>
      <c r="L108" s="425"/>
      <c r="M108" s="425"/>
      <c r="N108" s="425"/>
      <c r="O108" s="425"/>
      <c r="Q108" s="416"/>
      <c r="R108" s="427" t="s">
        <v>46</v>
      </c>
      <c r="S108" s="427"/>
      <c r="T108" s="427"/>
      <c r="U108" s="427"/>
      <c r="V108" s="427"/>
      <c r="W108" s="427"/>
      <c r="X108" s="210"/>
      <c r="Y108" s="313">
        <f>[1]Application!Y68</f>
        <v>0</v>
      </c>
      <c r="Z108" s="92">
        <f>[1]Application!Z68</f>
        <v>0</v>
      </c>
    </row>
    <row r="109" spans="1:26" ht="16.5" thickBot="1">
      <c r="A109" s="426"/>
      <c r="B109" s="426"/>
      <c r="C109" s="426"/>
      <c r="D109" s="426"/>
      <c r="E109" s="426"/>
      <c r="F109" s="426"/>
      <c r="G109" s="426"/>
      <c r="H109" s="426"/>
      <c r="I109" s="426"/>
      <c r="J109" s="426"/>
      <c r="K109" s="426"/>
      <c r="L109" s="426"/>
      <c r="M109" s="426"/>
      <c r="N109" s="426"/>
      <c r="O109" s="426"/>
      <c r="Q109" s="416"/>
      <c r="R109" s="428" t="s">
        <v>47</v>
      </c>
      <c r="S109" s="428"/>
      <c r="T109" s="428"/>
      <c r="U109" s="428"/>
      <c r="V109" s="428"/>
      <c r="W109" s="428"/>
      <c r="X109" s="210"/>
      <c r="Y109" s="313">
        <f>SUM([1]Application!Y81:Y97)</f>
        <v>0</v>
      </c>
      <c r="Z109" s="92">
        <f>SUM([1]Application!Z81:Z97)</f>
        <v>0</v>
      </c>
    </row>
    <row r="110" spans="1:26" ht="16.5" thickBot="1">
      <c r="A110" s="425" t="s">
        <v>51</v>
      </c>
      <c r="B110" s="429"/>
      <c r="C110" s="429"/>
      <c r="D110" s="429"/>
      <c r="E110" s="429"/>
      <c r="F110" s="429"/>
      <c r="G110" s="429"/>
      <c r="H110" s="429"/>
      <c r="I110" s="429"/>
      <c r="J110" s="429"/>
      <c r="K110" s="429"/>
      <c r="L110" s="429"/>
      <c r="M110" s="429"/>
      <c r="N110" s="429"/>
      <c r="O110" s="429"/>
      <c r="Q110" s="416"/>
      <c r="R110" s="428" t="s">
        <v>49</v>
      </c>
      <c r="S110" s="428"/>
      <c r="T110" s="428"/>
      <c r="U110" s="428"/>
      <c r="V110" s="428"/>
      <c r="W110" s="428"/>
      <c r="X110" s="210"/>
      <c r="Y110" s="313">
        <f>SUM([1]Application!Y99:Y110)</f>
        <v>0</v>
      </c>
      <c r="Z110" s="92">
        <f>SUM([1]Application!Z99:Z110)</f>
        <v>0</v>
      </c>
    </row>
    <row r="111" spans="1:26" ht="15.75" customHeight="1" thickBot="1">
      <c r="A111" s="430"/>
      <c r="B111" s="430"/>
      <c r="C111" s="430"/>
      <c r="D111" s="430"/>
      <c r="E111" s="430"/>
      <c r="F111" s="430"/>
      <c r="G111" s="430"/>
      <c r="H111" s="430"/>
      <c r="I111" s="430"/>
      <c r="J111" s="430"/>
      <c r="K111" s="430"/>
      <c r="L111" s="430"/>
      <c r="M111" s="430"/>
      <c r="N111" s="430"/>
      <c r="O111" s="430"/>
      <c r="Q111" s="416"/>
      <c r="R111" s="428" t="s">
        <v>50</v>
      </c>
      <c r="S111" s="428"/>
      <c r="T111" s="428"/>
      <c r="U111" s="428"/>
      <c r="V111" s="428"/>
      <c r="W111" s="428"/>
      <c r="X111" s="210"/>
      <c r="Y111" s="313">
        <f>SUM([1]Application!Y112:Y121)</f>
        <v>0</v>
      </c>
      <c r="Z111" s="92">
        <f>SUM([1]Application!Z112:Z121)</f>
        <v>0</v>
      </c>
    </row>
    <row r="112" spans="1:26" ht="16.5" customHeight="1" thickBot="1">
      <c r="A112" s="438" t="s">
        <v>54</v>
      </c>
      <c r="B112" s="438"/>
      <c r="C112" s="438"/>
      <c r="D112" s="438"/>
      <c r="E112" s="438"/>
      <c r="F112" s="438"/>
      <c r="G112" s="438"/>
      <c r="H112" s="438"/>
      <c r="I112" s="438"/>
      <c r="J112" s="438"/>
      <c r="K112" s="438"/>
      <c r="L112" s="438"/>
      <c r="M112" s="438"/>
      <c r="N112" s="438"/>
      <c r="O112" s="438"/>
      <c r="Q112" s="416"/>
      <c r="R112" s="427" t="s">
        <v>52</v>
      </c>
      <c r="S112" s="427"/>
      <c r="T112" s="427"/>
      <c r="U112" s="427"/>
      <c r="V112" s="427"/>
      <c r="W112" s="427"/>
      <c r="X112" s="210"/>
      <c r="Y112" s="313">
        <f>[1]Application!Y128</f>
        <v>0</v>
      </c>
      <c r="Z112" s="92">
        <f>[1]Application!Z128</f>
        <v>0</v>
      </c>
    </row>
    <row r="113" spans="1:26" ht="16.5" customHeight="1" thickBot="1">
      <c r="A113" s="193"/>
      <c r="B113" s="439" t="s">
        <v>56</v>
      </c>
      <c r="C113" s="439"/>
      <c r="D113" s="439"/>
      <c r="E113" s="439"/>
      <c r="F113" s="439"/>
      <c r="G113" s="439"/>
      <c r="H113" s="439"/>
      <c r="I113" s="439"/>
      <c r="J113" s="439"/>
      <c r="K113" s="439"/>
      <c r="L113" s="439"/>
      <c r="M113" s="439"/>
      <c r="N113" s="439"/>
      <c r="O113" s="439"/>
      <c r="Q113" s="416"/>
      <c r="R113" s="428" t="s">
        <v>53</v>
      </c>
      <c r="S113" s="428"/>
      <c r="T113" s="428"/>
      <c r="U113" s="428"/>
      <c r="V113" s="428"/>
      <c r="W113" s="428"/>
      <c r="X113" s="210"/>
      <c r="Y113" s="313">
        <f>[1]Application!Y133</f>
        <v>0</v>
      </c>
      <c r="Z113" s="92">
        <f>[1]Application!Z133</f>
        <v>0</v>
      </c>
    </row>
    <row r="114" spans="1:26" ht="15" customHeight="1" thickBot="1">
      <c r="A114" s="193"/>
      <c r="B114" s="436" t="s">
        <v>58</v>
      </c>
      <c r="C114" s="436"/>
      <c r="D114" s="436"/>
      <c r="E114" s="436"/>
      <c r="F114" s="436"/>
      <c r="G114" s="436"/>
      <c r="H114" s="436"/>
      <c r="I114" s="436"/>
      <c r="J114" s="436"/>
      <c r="K114" s="436"/>
      <c r="L114" s="436"/>
      <c r="M114" s="436"/>
      <c r="N114" s="436"/>
      <c r="O114" s="436"/>
      <c r="Q114" s="416"/>
      <c r="R114" s="435" t="s">
        <v>55</v>
      </c>
      <c r="S114" s="435"/>
      <c r="T114" s="435"/>
      <c r="U114" s="435"/>
      <c r="V114" s="435"/>
      <c r="W114" s="435"/>
      <c r="X114" s="211">
        <f>SUM(X105:X113)</f>
        <v>0</v>
      </c>
      <c r="Y114" s="313">
        <f>SUM(Y105:Y113)</f>
        <v>0</v>
      </c>
      <c r="Z114" s="93">
        <f>SUM(Z105:Z113)</f>
        <v>0</v>
      </c>
    </row>
    <row r="115" spans="1:26" ht="16.5" customHeight="1" thickBot="1">
      <c r="A115" s="193"/>
      <c r="B115" s="436" t="s">
        <v>60</v>
      </c>
      <c r="C115" s="436"/>
      <c r="D115" s="436"/>
      <c r="E115" s="436"/>
      <c r="F115" s="436"/>
      <c r="G115" s="436"/>
      <c r="H115" s="436"/>
      <c r="I115" s="436"/>
      <c r="J115" s="436"/>
      <c r="K115" s="436"/>
      <c r="L115" s="436"/>
      <c r="M115" s="436"/>
      <c r="N115" s="436"/>
      <c r="O115" s="436"/>
      <c r="Q115" s="416"/>
      <c r="R115" s="437" t="s">
        <v>57</v>
      </c>
      <c r="S115" s="437"/>
      <c r="T115" s="437"/>
      <c r="U115" s="437"/>
      <c r="V115" s="437"/>
      <c r="W115" s="437"/>
      <c r="X115" s="437"/>
      <c r="Y115" s="437"/>
      <c r="Z115" s="437"/>
    </row>
    <row r="116" spans="1:26" ht="15.75" customHeight="1">
      <c r="A116" s="193"/>
      <c r="B116" s="124"/>
      <c r="C116" s="436" t="s">
        <v>62</v>
      </c>
      <c r="D116" s="436"/>
      <c r="E116" s="436"/>
      <c r="F116" s="436"/>
      <c r="G116" s="436"/>
      <c r="H116" s="436"/>
      <c r="I116" s="436"/>
      <c r="J116" s="436"/>
      <c r="K116" s="436"/>
      <c r="L116" s="436"/>
      <c r="M116" s="436"/>
      <c r="N116" s="436"/>
      <c r="O116" s="436"/>
      <c r="P116" s="127"/>
      <c r="Q116" s="203"/>
      <c r="R116" s="432" t="s">
        <v>59</v>
      </c>
      <c r="S116" s="432"/>
      <c r="T116" s="432"/>
      <c r="U116" s="432"/>
      <c r="V116" s="432"/>
      <c r="W116" s="432"/>
      <c r="X116" s="432"/>
      <c r="Y116" s="432"/>
      <c r="Z116" s="321">
        <f>[1]Application!G41</f>
        <v>0</v>
      </c>
    </row>
    <row r="117" spans="1:26" ht="14.25" customHeight="1" thickBot="1">
      <c r="A117" s="193"/>
      <c r="B117" s="124"/>
      <c r="C117" s="434" t="s">
        <v>832</v>
      </c>
      <c r="D117" s="434"/>
      <c r="E117" s="434"/>
      <c r="F117" s="434"/>
      <c r="G117" s="434"/>
      <c r="H117" s="434"/>
      <c r="I117" s="434"/>
      <c r="J117" s="434"/>
      <c r="K117" s="434"/>
      <c r="L117" s="434"/>
      <c r="M117" s="434"/>
      <c r="N117" s="434"/>
      <c r="O117" s="434"/>
      <c r="Q117" s="27"/>
      <c r="R117" s="433" t="s">
        <v>61</v>
      </c>
      <c r="S117" s="433"/>
      <c r="T117" s="433"/>
      <c r="U117" s="433"/>
      <c r="V117" s="433"/>
      <c r="W117" s="433"/>
      <c r="X117" s="433"/>
      <c r="Y117" s="433"/>
      <c r="Z117" s="322">
        <f>[1]Application!G40</f>
        <v>0</v>
      </c>
    </row>
    <row r="118" spans="1:26">
      <c r="A118" s="193"/>
      <c r="B118" s="124"/>
      <c r="C118" s="434" t="s">
        <v>833</v>
      </c>
      <c r="D118" s="434"/>
      <c r="E118" s="434"/>
      <c r="F118" s="434"/>
      <c r="G118" s="434"/>
      <c r="H118" s="434"/>
      <c r="I118" s="434"/>
      <c r="J118" s="434"/>
      <c r="K118" s="434"/>
      <c r="L118" s="434"/>
      <c r="M118" s="434"/>
      <c r="N118" s="434"/>
      <c r="O118" s="434"/>
      <c r="Q118" s="94"/>
      <c r="R118" s="27"/>
      <c r="S118" s="27"/>
      <c r="T118" s="27"/>
      <c r="U118" s="27"/>
      <c r="V118" s="27"/>
      <c r="W118" s="27"/>
      <c r="X118" s="27"/>
      <c r="Y118" s="27"/>
      <c r="Z118" s="27"/>
    </row>
    <row r="119" spans="1:26">
      <c r="A119" s="193"/>
      <c r="B119" s="124"/>
      <c r="C119" s="434" t="s">
        <v>834</v>
      </c>
      <c r="D119" s="434"/>
      <c r="E119" s="434"/>
      <c r="F119" s="434"/>
      <c r="G119" s="434"/>
      <c r="H119" s="434"/>
      <c r="I119" s="434"/>
      <c r="J119" s="434"/>
      <c r="K119" s="434"/>
      <c r="L119" s="434"/>
      <c r="M119" s="434"/>
      <c r="N119" s="434"/>
      <c r="O119" s="434"/>
      <c r="Q119" s="94"/>
      <c r="R119" s="94"/>
      <c r="S119" s="94"/>
      <c r="T119" s="94"/>
      <c r="U119" s="94"/>
      <c r="V119" s="94"/>
      <c r="W119" s="94"/>
      <c r="X119" s="94"/>
      <c r="Y119" s="94"/>
      <c r="Z119" s="94"/>
    </row>
    <row r="120" spans="1:26" ht="15.75" customHeight="1">
      <c r="A120" s="191"/>
      <c r="B120" s="189"/>
      <c r="C120" s="440" t="s">
        <v>835</v>
      </c>
      <c r="D120" s="440"/>
      <c r="E120" s="440"/>
      <c r="F120" s="440"/>
      <c r="G120" s="440"/>
      <c r="H120" s="440"/>
      <c r="I120" s="440"/>
      <c r="J120" s="440"/>
      <c r="K120" s="440"/>
      <c r="L120" s="440"/>
      <c r="M120" s="440"/>
      <c r="N120" s="440"/>
      <c r="O120" s="440"/>
      <c r="Q120" s="94"/>
      <c r="R120" s="94"/>
      <c r="S120" s="94"/>
      <c r="T120" s="94"/>
      <c r="U120" s="94"/>
      <c r="V120" s="94"/>
      <c r="W120" s="94"/>
      <c r="X120" s="94"/>
      <c r="Y120" s="94"/>
      <c r="Z120" s="94"/>
    </row>
    <row r="121" spans="1:26" ht="15.75" customHeight="1">
      <c r="A121" s="436" t="s">
        <v>63</v>
      </c>
      <c r="B121" s="436"/>
      <c r="C121" s="436"/>
      <c r="D121" s="436"/>
      <c r="E121" s="436"/>
      <c r="F121" s="436"/>
      <c r="G121" s="436"/>
      <c r="H121" s="436"/>
      <c r="I121" s="436"/>
      <c r="J121" s="436"/>
      <c r="K121" s="436"/>
      <c r="L121" s="436"/>
      <c r="M121" s="436"/>
      <c r="N121" s="436"/>
      <c r="O121" s="436"/>
      <c r="Q121" s="94"/>
      <c r="R121" s="94"/>
      <c r="S121" s="94"/>
      <c r="T121" s="94"/>
      <c r="U121" s="94"/>
      <c r="V121" s="94"/>
      <c r="W121" s="94"/>
      <c r="X121" s="94"/>
      <c r="Y121" s="94"/>
      <c r="Z121" s="94"/>
    </row>
    <row r="122" spans="1:26" ht="15.75" customHeight="1">
      <c r="A122" s="124"/>
      <c r="B122" s="439" t="s">
        <v>64</v>
      </c>
      <c r="C122" s="439"/>
      <c r="D122" s="439"/>
      <c r="E122" s="439"/>
      <c r="F122" s="439"/>
      <c r="G122" s="439"/>
      <c r="H122" s="439"/>
      <c r="I122" s="439"/>
      <c r="J122" s="439"/>
      <c r="K122" s="439"/>
      <c r="L122" s="439"/>
      <c r="M122" s="439"/>
      <c r="N122" s="439"/>
      <c r="O122" s="439"/>
      <c r="Q122" s="94"/>
      <c r="R122" s="94"/>
      <c r="S122" s="94"/>
      <c r="T122" s="94"/>
      <c r="U122" s="94"/>
      <c r="V122" s="94"/>
      <c r="W122" s="94"/>
      <c r="X122" s="94"/>
      <c r="Y122" s="94"/>
      <c r="Z122" s="94"/>
    </row>
    <row r="123" spans="1:26" ht="15.75" customHeight="1">
      <c r="A123" s="124"/>
      <c r="B123" s="439" t="s">
        <v>65</v>
      </c>
      <c r="C123" s="439"/>
      <c r="D123" s="439"/>
      <c r="E123" s="439"/>
      <c r="F123" s="439"/>
      <c r="G123" s="439"/>
      <c r="H123" s="439"/>
      <c r="I123" s="439"/>
      <c r="J123" s="439"/>
      <c r="K123" s="439"/>
      <c r="L123" s="439"/>
      <c r="M123" s="439"/>
      <c r="N123" s="439"/>
      <c r="O123" s="439"/>
      <c r="Q123" s="94"/>
      <c r="R123" s="94"/>
      <c r="S123" s="94"/>
      <c r="T123" s="94"/>
      <c r="U123" s="94"/>
      <c r="V123" s="94"/>
      <c r="W123" s="94"/>
      <c r="X123" s="94"/>
      <c r="Y123" s="94"/>
      <c r="Z123" s="94"/>
    </row>
    <row r="124" spans="1:26" ht="15.75" customHeight="1">
      <c r="A124" s="124"/>
      <c r="B124" s="436" t="s">
        <v>66</v>
      </c>
      <c r="C124" s="436"/>
      <c r="D124" s="436"/>
      <c r="E124" s="436"/>
      <c r="F124" s="436"/>
      <c r="G124" s="436"/>
      <c r="H124" s="436"/>
      <c r="I124" s="436"/>
      <c r="J124" s="436"/>
      <c r="K124" s="436"/>
      <c r="L124" s="436"/>
      <c r="M124" s="436"/>
      <c r="N124" s="436"/>
      <c r="O124" s="436"/>
      <c r="Q124" s="94"/>
      <c r="R124" s="94"/>
      <c r="S124" s="94"/>
      <c r="T124" s="94"/>
      <c r="U124" s="94"/>
      <c r="V124" s="94"/>
      <c r="W124" s="94"/>
      <c r="X124" s="94"/>
      <c r="Y124" s="94"/>
      <c r="Z124" s="94"/>
    </row>
    <row r="125" spans="1:26">
      <c r="A125" s="124"/>
      <c r="B125" s="441" t="s">
        <v>836</v>
      </c>
      <c r="C125" s="441"/>
      <c r="D125" s="441"/>
      <c r="E125" s="441"/>
      <c r="F125" s="441"/>
      <c r="G125" s="441"/>
      <c r="H125" s="441"/>
      <c r="I125" s="441"/>
      <c r="J125" s="441"/>
      <c r="K125" s="441"/>
      <c r="L125" s="441"/>
      <c r="M125" s="441"/>
      <c r="N125" s="441"/>
      <c r="O125" s="441"/>
      <c r="Q125" s="94"/>
      <c r="R125" s="94"/>
      <c r="S125" s="94"/>
      <c r="T125" s="94"/>
      <c r="U125" s="94"/>
      <c r="V125" s="94"/>
      <c r="W125" s="94"/>
      <c r="X125" s="94"/>
      <c r="Y125" s="94"/>
      <c r="Z125" s="94"/>
    </row>
    <row r="126" spans="1:26">
      <c r="A126" s="442" t="s">
        <v>837</v>
      </c>
      <c r="B126" s="442"/>
      <c r="C126" s="442"/>
      <c r="D126" s="442"/>
      <c r="E126" s="442"/>
      <c r="F126" s="442"/>
      <c r="G126" s="442"/>
      <c r="H126" s="442"/>
      <c r="I126" s="442"/>
      <c r="J126" s="442"/>
      <c r="K126" s="442"/>
      <c r="L126" s="442"/>
      <c r="M126" s="442"/>
      <c r="N126" s="442"/>
      <c r="O126" s="442"/>
      <c r="Q126" s="94"/>
      <c r="R126" s="94"/>
      <c r="S126" s="94"/>
      <c r="T126" s="94"/>
      <c r="U126" s="94"/>
      <c r="V126" s="94"/>
      <c r="W126" s="94"/>
      <c r="X126" s="94"/>
      <c r="Y126" s="94"/>
      <c r="Z126" s="94"/>
    </row>
    <row r="127" spans="1:26">
      <c r="A127" s="436"/>
      <c r="B127" s="436"/>
      <c r="C127" s="436"/>
      <c r="D127" s="436"/>
      <c r="E127" s="436"/>
      <c r="F127" s="436"/>
      <c r="G127" s="436"/>
      <c r="H127" s="436"/>
      <c r="I127" s="436"/>
      <c r="J127" s="436"/>
      <c r="K127" s="436"/>
      <c r="L127" s="436"/>
      <c r="M127" s="436"/>
      <c r="N127" s="436"/>
      <c r="O127" s="436"/>
      <c r="Q127" s="94"/>
      <c r="R127" s="94"/>
      <c r="S127" s="94"/>
      <c r="T127" s="94"/>
      <c r="U127" s="94"/>
      <c r="V127" s="94"/>
      <c r="W127" s="94"/>
      <c r="X127" s="94"/>
      <c r="Y127" s="94"/>
      <c r="Z127" s="94"/>
    </row>
    <row r="128" spans="1:26" ht="15.75" customHeight="1">
      <c r="A128" s="443" t="s">
        <v>67</v>
      </c>
      <c r="B128" s="444"/>
      <c r="C128" s="444"/>
      <c r="D128" s="444"/>
      <c r="E128" s="444"/>
      <c r="F128" s="444"/>
      <c r="G128" s="444"/>
      <c r="H128" s="444"/>
      <c r="I128" s="444"/>
      <c r="J128" s="444"/>
      <c r="K128" s="444"/>
      <c r="L128" s="444"/>
      <c r="M128" s="444"/>
      <c r="N128" s="444"/>
      <c r="O128" s="444"/>
      <c r="Q128" s="94"/>
      <c r="R128" s="94"/>
      <c r="S128" s="94"/>
      <c r="T128" s="94"/>
      <c r="U128" s="94"/>
      <c r="V128" s="94"/>
      <c r="W128" s="94"/>
      <c r="X128" s="94"/>
      <c r="Y128" s="94"/>
      <c r="Z128" s="94"/>
    </row>
    <row r="129" spans="1:26">
      <c r="A129" s="445" t="s">
        <v>838</v>
      </c>
      <c r="B129" s="442"/>
      <c r="C129" s="442"/>
      <c r="D129" s="442"/>
      <c r="E129" s="442"/>
      <c r="F129" s="442"/>
      <c r="G129" s="442"/>
      <c r="H129" s="442"/>
      <c r="I129" s="442"/>
      <c r="J129" s="442"/>
      <c r="K129" s="442"/>
      <c r="L129" s="442"/>
      <c r="M129" s="442"/>
      <c r="N129" s="442"/>
      <c r="O129" s="442"/>
      <c r="Q129" s="94"/>
      <c r="R129" s="94"/>
      <c r="S129" s="94"/>
      <c r="T129" s="94"/>
      <c r="U129" s="94"/>
      <c r="V129" s="94"/>
      <c r="W129" s="94"/>
      <c r="X129" s="94"/>
      <c r="Y129" s="94"/>
      <c r="Z129" s="94"/>
    </row>
    <row r="130" spans="1:26">
      <c r="A130" s="436"/>
      <c r="B130" s="436"/>
      <c r="C130" s="436"/>
      <c r="D130" s="436"/>
      <c r="E130" s="436"/>
      <c r="F130" s="436"/>
      <c r="G130" s="436"/>
      <c r="H130" s="436"/>
      <c r="I130" s="436"/>
      <c r="J130" s="436"/>
      <c r="K130" s="436"/>
      <c r="L130" s="436"/>
      <c r="M130" s="436"/>
      <c r="N130" s="436"/>
      <c r="O130" s="436"/>
      <c r="Q130" s="94"/>
      <c r="R130" s="94"/>
      <c r="S130" s="94"/>
      <c r="T130" s="94"/>
      <c r="U130" s="94"/>
      <c r="V130" s="94"/>
      <c r="W130" s="94"/>
      <c r="X130" s="94"/>
      <c r="Y130" s="94"/>
      <c r="Z130" s="94"/>
    </row>
    <row r="131" spans="1:26">
      <c r="A131" s="425" t="s">
        <v>68</v>
      </c>
      <c r="B131" s="425"/>
      <c r="C131" s="425"/>
      <c r="D131" s="425"/>
      <c r="E131" s="425"/>
      <c r="F131" s="425"/>
      <c r="G131" s="425"/>
      <c r="H131" s="425"/>
      <c r="I131" s="425"/>
      <c r="J131" s="425"/>
      <c r="K131" s="425"/>
      <c r="L131" s="425"/>
      <c r="M131" s="425"/>
      <c r="N131" s="425"/>
      <c r="O131" s="425"/>
      <c r="Q131" s="94"/>
      <c r="R131" s="94"/>
      <c r="S131" s="94"/>
      <c r="T131" s="94"/>
      <c r="U131" s="94"/>
      <c r="V131" s="94"/>
      <c r="W131" s="94"/>
      <c r="X131" s="94"/>
      <c r="Y131" s="94"/>
      <c r="Z131" s="94"/>
    </row>
    <row r="132" spans="1:26">
      <c r="A132" s="27"/>
      <c r="B132" s="27"/>
      <c r="C132" s="27"/>
      <c r="D132" s="27"/>
      <c r="E132" s="27"/>
      <c r="F132" s="27"/>
      <c r="G132" s="27"/>
      <c r="H132" s="27"/>
      <c r="I132" s="27"/>
      <c r="J132" s="27"/>
      <c r="K132" s="27"/>
      <c r="L132" s="27"/>
      <c r="M132" s="27"/>
      <c r="N132" s="27"/>
      <c r="O132" s="27"/>
      <c r="P132" s="94"/>
      <c r="Q132" s="94"/>
      <c r="R132" s="94"/>
      <c r="S132" s="94"/>
      <c r="T132" s="94"/>
      <c r="U132" s="94"/>
      <c r="V132" s="94"/>
      <c r="W132" s="94"/>
      <c r="X132" s="94"/>
      <c r="Y132" s="94"/>
      <c r="Z132" s="94"/>
    </row>
  </sheetData>
  <sheetProtection algorithmName="SHA-512" hashValue="Fk2Dn/sykLrnejo3dpP+XCgW2qGiQW4CD3ndjR4xEK8rGXiNAtAlQeODMlG+GAZDm9t30E1Yps8P7IELDUV1Cg==" saltValue="6Fd6iWhfn6OlE++2es1v9g==" spinCount="100000" sheet="1" selectLockedCells="1"/>
  <mergeCells count="122">
    <mergeCell ref="AB22:AE25"/>
    <mergeCell ref="AB62:AB63"/>
    <mergeCell ref="AC62:AC63"/>
    <mergeCell ref="AD62:AD63"/>
    <mergeCell ref="AE62:AE63"/>
    <mergeCell ref="AF62:AF63"/>
    <mergeCell ref="AG62:AG63"/>
    <mergeCell ref="A97:O97"/>
    <mergeCell ref="A98:L99"/>
    <mergeCell ref="M98:O98"/>
    <mergeCell ref="M99:O99"/>
    <mergeCell ref="A90:E90"/>
    <mergeCell ref="F90:O90"/>
    <mergeCell ref="A94:E94"/>
    <mergeCell ref="F94:O94"/>
    <mergeCell ref="R94:Z99"/>
    <mergeCell ref="A95:E95"/>
    <mergeCell ref="F95:O95"/>
    <mergeCell ref="A89:E89"/>
    <mergeCell ref="F89:O89"/>
    <mergeCell ref="R89:T89"/>
    <mergeCell ref="U89:Z89"/>
    <mergeCell ref="A86:E86"/>
    <mergeCell ref="F86:O86"/>
    <mergeCell ref="A131:O131"/>
    <mergeCell ref="R116:Y116"/>
    <mergeCell ref="R117:Y117"/>
    <mergeCell ref="C118:O118"/>
    <mergeCell ref="C119:O119"/>
    <mergeCell ref="R112:W112"/>
    <mergeCell ref="R113:W113"/>
    <mergeCell ref="R114:W114"/>
    <mergeCell ref="B115:O115"/>
    <mergeCell ref="R115:Z115"/>
    <mergeCell ref="A112:O112"/>
    <mergeCell ref="B113:O113"/>
    <mergeCell ref="B114:O114"/>
    <mergeCell ref="C116:O116"/>
    <mergeCell ref="C117:O117"/>
    <mergeCell ref="C120:O120"/>
    <mergeCell ref="B124:O124"/>
    <mergeCell ref="B125:O125"/>
    <mergeCell ref="A121:O121"/>
    <mergeCell ref="B122:O122"/>
    <mergeCell ref="B123:O123"/>
    <mergeCell ref="A126:O127"/>
    <mergeCell ref="A128:O128"/>
    <mergeCell ref="A129:O130"/>
    <mergeCell ref="A108:O109"/>
    <mergeCell ref="R108:W108"/>
    <mergeCell ref="R109:W109"/>
    <mergeCell ref="A110:O111"/>
    <mergeCell ref="R110:W110"/>
    <mergeCell ref="R111:W111"/>
    <mergeCell ref="U103:V103"/>
    <mergeCell ref="W103:Y103"/>
    <mergeCell ref="A104:O105"/>
    <mergeCell ref="R105:W105"/>
    <mergeCell ref="A106:O107"/>
    <mergeCell ref="R106:W106"/>
    <mergeCell ref="R107:W107"/>
    <mergeCell ref="A102:O103"/>
    <mergeCell ref="R103:T103"/>
    <mergeCell ref="A100:L101"/>
    <mergeCell ref="M100:O100"/>
    <mergeCell ref="M101:O101"/>
    <mergeCell ref="R92:W92"/>
    <mergeCell ref="R101:T101"/>
    <mergeCell ref="U101:V101"/>
    <mergeCell ref="W101:Y101"/>
    <mergeCell ref="R102:T102"/>
    <mergeCell ref="U102:V102"/>
    <mergeCell ref="W102:Y102"/>
    <mergeCell ref="A96:E96"/>
    <mergeCell ref="F96:O96"/>
    <mergeCell ref="Q90:Q115"/>
    <mergeCell ref="R90:Z90"/>
    <mergeCell ref="A91:E91"/>
    <mergeCell ref="F91:O91"/>
    <mergeCell ref="R91:W91"/>
    <mergeCell ref="X91:Z91"/>
    <mergeCell ref="A92:E92"/>
    <mergeCell ref="F92:O92"/>
    <mergeCell ref="X92:Z92"/>
    <mergeCell ref="A93:E93"/>
    <mergeCell ref="F93:O93"/>
    <mergeCell ref="R93:Z93"/>
    <mergeCell ref="Y86:Z86"/>
    <mergeCell ref="A87:E87"/>
    <mergeCell ref="F87:O87"/>
    <mergeCell ref="R87:Z87"/>
    <mergeCell ref="A84:O84"/>
    <mergeCell ref="Q84:Q87"/>
    <mergeCell ref="R84:S84"/>
    <mergeCell ref="T84:W84"/>
    <mergeCell ref="A85:E85"/>
    <mergeCell ref="F85:O85"/>
    <mergeCell ref="S85:W85"/>
    <mergeCell ref="A88:E88"/>
    <mergeCell ref="F88:O88"/>
    <mergeCell ref="R88:T88"/>
    <mergeCell ref="U88:Z88"/>
    <mergeCell ref="A1:Z1"/>
    <mergeCell ref="A2:Z36"/>
    <mergeCell ref="A37:Z37"/>
    <mergeCell ref="A38:Z38"/>
    <mergeCell ref="A39:Z40"/>
    <mergeCell ref="K62:S64"/>
    <mergeCell ref="A66:Z80"/>
    <mergeCell ref="A81:Z81"/>
    <mergeCell ref="A82:I82"/>
    <mergeCell ref="K82:R82"/>
    <mergeCell ref="S82:T83"/>
    <mergeCell ref="U82:V82"/>
    <mergeCell ref="W82:X82"/>
    <mergeCell ref="Y82:Z82"/>
    <mergeCell ref="A83:J83"/>
    <mergeCell ref="K83:R83"/>
    <mergeCell ref="U83:V83"/>
    <mergeCell ref="X83:Z83"/>
    <mergeCell ref="R86:V86"/>
    <mergeCell ref="W86:X86"/>
  </mergeCells>
  <dataValidations count="6">
    <dataValidation type="list" allowBlank="1" showInputMessage="1" showErrorMessage="1" sqref="X91:Z91" xr:uid="{79EF0042-BCD8-4EE8-A39D-A8DE2E54A779}">
      <formula1>"STBG,CMAQ,HSIP,TA,CRP,PROTECT,Unknown"</formula1>
    </dataValidation>
    <dataValidation type="list" allowBlank="1" showInputMessage="1" showErrorMessage="1" sqref="Z84" xr:uid="{E10B3393-8B87-42A1-8134-9AAF1479A9E5}">
      <formula1>"yes,no,unknown"</formula1>
    </dataValidation>
    <dataValidation type="list" allowBlank="1" showInputMessage="1" showErrorMessage="1" sqref="U83:V83" xr:uid="{97791CAF-0989-4D37-B5CA-03D7D936DDB8}">
      <formula1>"Lake,LaPorte, Porter, various"</formula1>
    </dataValidation>
    <dataValidation type="whole" allowBlank="1" showInputMessage="1" showErrorMessage="1" sqref="X105:X114" xr:uid="{8F1F1225-38E2-4FD4-A378-EBA6683A417F}">
      <formula1>0</formula1>
      <formula2>100</formula2>
    </dataValidation>
    <dataValidation type="list" allowBlank="1" showInputMessage="1" showErrorMessage="1" sqref="Z116:Z117" xr:uid="{031C6348-C06F-4843-8367-3BFF7C5FA32C}">
      <formula1>"Yes,No"</formula1>
    </dataValidation>
    <dataValidation type="textLength" operator="lessThan" allowBlank="1" showInputMessage="1" showErrorMessage="1" sqref="R94:Z99" xr:uid="{29D321E3-6B23-4CBE-8B2F-ACDC701FC114}">
      <formula1>500</formula1>
    </dataValidation>
  </dataValidations>
  <hyperlinks>
    <hyperlink ref="A128" r:id="rId1" display="https://docs.google.com/forms/d/1EeQuz88vYpnOxCWk2SgOgaLEyPDAH75pEonYKJLUKD8/edit" xr:uid="{F24D3218-51CA-450C-B96A-4B16E094A62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O106"/>
  <sheetViews>
    <sheetView showGridLines="0" showRowColHeaders="0" zoomScaleNormal="100" zoomScaleSheetLayoutView="85" workbookViewId="0">
      <selection activeCell="B24" sqref="B24:Z28"/>
    </sheetView>
  </sheetViews>
  <sheetFormatPr defaultColWidth="10.6640625" defaultRowHeight="15.75"/>
  <cols>
    <col min="1" max="1" width="8.77734375" style="87" customWidth="1"/>
    <col min="2" max="2" width="4.21875" style="123" customWidth="1"/>
    <col min="3" max="25" width="5.6640625" style="123" customWidth="1"/>
    <col min="26" max="26" width="5.77734375" style="123" customWidth="1"/>
    <col min="27" max="16384" width="10.6640625" style="123"/>
  </cols>
  <sheetData>
    <row r="1" spans="1:41" ht="23.65" customHeight="1">
      <c r="A1" s="471" t="s">
        <v>775</v>
      </c>
      <c r="B1" s="472"/>
      <c r="C1" s="472"/>
      <c r="D1" s="472"/>
      <c r="E1" s="472"/>
      <c r="F1" s="472"/>
      <c r="G1" s="472"/>
      <c r="H1" s="472"/>
      <c r="I1" s="472"/>
      <c r="J1" s="472"/>
      <c r="K1" s="472"/>
      <c r="L1" s="472"/>
      <c r="M1" s="472"/>
      <c r="N1" s="472"/>
      <c r="O1" s="472"/>
      <c r="P1" s="472"/>
      <c r="Q1" s="472"/>
      <c r="R1" s="472"/>
      <c r="S1" s="472"/>
      <c r="T1" s="472"/>
      <c r="U1" s="472"/>
      <c r="V1" s="472"/>
      <c r="W1" s="472"/>
      <c r="X1" s="472"/>
      <c r="Y1" s="472"/>
      <c r="Z1" s="472"/>
    </row>
    <row r="2" spans="1:41" ht="15.75" customHeight="1">
      <c r="A2" s="473" t="s">
        <v>762</v>
      </c>
      <c r="B2" s="473"/>
      <c r="C2" s="473"/>
      <c r="D2" s="473"/>
      <c r="E2" s="473"/>
      <c r="F2" s="473"/>
      <c r="G2" s="473"/>
      <c r="H2" s="473"/>
      <c r="I2" s="473"/>
      <c r="J2" s="473"/>
      <c r="K2" s="473"/>
      <c r="L2" s="473"/>
      <c r="M2" s="473"/>
      <c r="N2" s="473"/>
      <c r="O2" s="473"/>
      <c r="P2" s="473"/>
      <c r="Q2" s="473"/>
      <c r="R2" s="473"/>
      <c r="S2" s="473"/>
      <c r="T2" s="473"/>
      <c r="U2" s="473"/>
      <c r="V2" s="473"/>
      <c r="W2" s="473"/>
      <c r="X2" s="473"/>
      <c r="Y2" s="473"/>
      <c r="Z2" s="473"/>
    </row>
    <row r="3" spans="1:41" ht="15.75" customHeight="1">
      <c r="A3" s="1211" t="s">
        <v>839</v>
      </c>
      <c r="B3" s="1211"/>
      <c r="C3" s="1211"/>
      <c r="D3" s="1211"/>
      <c r="E3" s="1211"/>
      <c r="F3" s="1211"/>
      <c r="G3" s="1211"/>
      <c r="H3" s="1211"/>
      <c r="I3" s="1211"/>
      <c r="J3" s="1211"/>
      <c r="K3" s="1211"/>
      <c r="L3" s="1211"/>
      <c r="M3" s="1211"/>
      <c r="N3" s="1211"/>
      <c r="O3" s="1211"/>
      <c r="P3" s="1211"/>
      <c r="Q3" s="1211"/>
      <c r="R3" s="1211"/>
      <c r="S3" s="1211"/>
      <c r="T3" s="1211"/>
      <c r="U3" s="1211"/>
      <c r="V3" s="1211"/>
      <c r="W3" s="1211"/>
      <c r="X3" s="1211"/>
      <c r="Y3" s="1211"/>
      <c r="Z3" s="1211"/>
      <c r="AB3" s="327"/>
    </row>
    <row r="4" spans="1:41" ht="15.75" customHeight="1">
      <c r="A4" s="1203"/>
      <c r="B4" s="1203"/>
      <c r="C4" s="1203"/>
      <c r="D4" s="1203"/>
      <c r="E4" s="1203"/>
      <c r="F4" s="1203"/>
      <c r="G4" s="1203"/>
      <c r="H4" s="1203"/>
      <c r="I4" s="1203"/>
      <c r="J4" s="1203"/>
      <c r="K4" s="1203"/>
      <c r="L4" s="1203"/>
      <c r="M4" s="1203"/>
      <c r="N4" s="1203"/>
      <c r="O4" s="1203"/>
      <c r="P4" s="1203"/>
      <c r="Q4" s="1203"/>
      <c r="R4" s="1203"/>
      <c r="S4" s="1203"/>
      <c r="T4" s="1203"/>
      <c r="U4" s="1203"/>
      <c r="V4" s="1203"/>
      <c r="W4" s="1203"/>
      <c r="X4" s="1203"/>
      <c r="Y4" s="1203"/>
      <c r="Z4" s="1203"/>
    </row>
    <row r="5" spans="1:41" ht="15.75" customHeight="1">
      <c r="A5" s="470" t="s">
        <v>69</v>
      </c>
      <c r="B5" s="1204" t="s">
        <v>70</v>
      </c>
      <c r="C5" s="1204"/>
      <c r="D5" s="1204"/>
      <c r="E5" s="1204"/>
      <c r="F5" s="1204"/>
      <c r="G5" s="1204"/>
      <c r="H5" s="1204"/>
      <c r="I5" s="1204"/>
      <c r="J5" s="1204"/>
      <c r="K5" s="1204"/>
      <c r="L5" s="1204"/>
      <c r="M5" s="1204"/>
      <c r="N5" s="1204"/>
      <c r="O5" s="1204"/>
      <c r="P5" s="1204"/>
      <c r="Q5" s="1204"/>
      <c r="R5" s="1204"/>
      <c r="S5" s="1204"/>
      <c r="T5" s="1204"/>
      <c r="U5" s="1204"/>
      <c r="V5" s="1204"/>
      <c r="W5" s="1204"/>
      <c r="X5" s="1204"/>
      <c r="Y5" s="1204"/>
      <c r="Z5" s="1204"/>
    </row>
    <row r="6" spans="1:41" ht="15.75" customHeight="1">
      <c r="A6" s="470"/>
      <c r="B6" s="1204"/>
      <c r="C6" s="1204"/>
      <c r="D6" s="1204"/>
      <c r="E6" s="1204"/>
      <c r="F6" s="1204"/>
      <c r="G6" s="1204"/>
      <c r="H6" s="1204"/>
      <c r="I6" s="1204"/>
      <c r="J6" s="1204"/>
      <c r="K6" s="1204"/>
      <c r="L6" s="1204"/>
      <c r="M6" s="1204"/>
      <c r="N6" s="1204"/>
      <c r="O6" s="1204"/>
      <c r="P6" s="1204"/>
      <c r="Q6" s="1204"/>
      <c r="R6" s="1204"/>
      <c r="S6" s="1204"/>
      <c r="T6" s="1204"/>
      <c r="U6" s="1204"/>
      <c r="V6" s="1204"/>
      <c r="W6" s="1204"/>
      <c r="X6" s="1204"/>
      <c r="Y6" s="1204"/>
      <c r="Z6" s="1204"/>
    </row>
    <row r="7" spans="1:41" ht="15.75" customHeight="1">
      <c r="A7" s="470" t="s">
        <v>71</v>
      </c>
      <c r="B7" s="1204" t="s">
        <v>840</v>
      </c>
      <c r="C7" s="1204"/>
      <c r="D7" s="1204"/>
      <c r="E7" s="1204"/>
      <c r="F7" s="1204"/>
      <c r="G7" s="1204"/>
      <c r="H7" s="1204"/>
      <c r="I7" s="1204"/>
      <c r="J7" s="1204"/>
      <c r="K7" s="1204"/>
      <c r="L7" s="1204"/>
      <c r="M7" s="1204"/>
      <c r="N7" s="1204"/>
      <c r="O7" s="1204"/>
      <c r="P7" s="1204"/>
      <c r="Q7" s="1204"/>
      <c r="R7" s="1204"/>
      <c r="S7" s="1204"/>
      <c r="T7" s="1204"/>
      <c r="U7" s="1204"/>
      <c r="V7" s="1204"/>
      <c r="W7" s="1204"/>
      <c r="X7" s="1204"/>
      <c r="Y7" s="1204"/>
      <c r="Z7" s="1204"/>
    </row>
    <row r="8" spans="1:41" ht="15.75" customHeight="1">
      <c r="A8" s="470"/>
      <c r="B8" s="1204"/>
      <c r="C8" s="1204"/>
      <c r="D8" s="1204"/>
      <c r="E8" s="1204"/>
      <c r="F8" s="1204"/>
      <c r="G8" s="1204"/>
      <c r="H8" s="1204"/>
      <c r="I8" s="1204"/>
      <c r="J8" s="1204"/>
      <c r="K8" s="1204"/>
      <c r="L8" s="1204"/>
      <c r="M8" s="1204"/>
      <c r="N8" s="1204"/>
      <c r="O8" s="1204"/>
      <c r="P8" s="1204"/>
      <c r="Q8" s="1204"/>
      <c r="R8" s="1204"/>
      <c r="S8" s="1204"/>
      <c r="T8" s="1204"/>
      <c r="U8" s="1204"/>
      <c r="V8" s="1204"/>
      <c r="W8" s="1204"/>
      <c r="X8" s="1204"/>
      <c r="Y8" s="1204"/>
      <c r="Z8" s="1204"/>
    </row>
    <row r="9" spans="1:41" ht="15.75" customHeight="1">
      <c r="A9" s="470" t="s">
        <v>72</v>
      </c>
      <c r="B9" s="1204" t="s">
        <v>763</v>
      </c>
      <c r="C9" s="1204"/>
      <c r="D9" s="1204"/>
      <c r="E9" s="1204"/>
      <c r="F9" s="1204"/>
      <c r="G9" s="1204"/>
      <c r="H9" s="1204"/>
      <c r="I9" s="1204"/>
      <c r="J9" s="1204"/>
      <c r="K9" s="1204"/>
      <c r="L9" s="1204"/>
      <c r="M9" s="1204"/>
      <c r="N9" s="1204"/>
      <c r="O9" s="1204"/>
      <c r="P9" s="1204"/>
      <c r="Q9" s="1204"/>
      <c r="R9" s="1204"/>
      <c r="S9" s="1204"/>
      <c r="T9" s="1204"/>
      <c r="U9" s="1204"/>
      <c r="V9" s="1204"/>
      <c r="W9" s="1204"/>
      <c r="X9" s="1204"/>
      <c r="Y9" s="1204"/>
      <c r="Z9" s="1204"/>
    </row>
    <row r="10" spans="1:41" ht="15.75" customHeight="1">
      <c r="A10" s="470"/>
      <c r="B10" s="1204"/>
      <c r="C10" s="1204"/>
      <c r="D10" s="1204"/>
      <c r="E10" s="1204"/>
      <c r="F10" s="1204"/>
      <c r="G10" s="1204"/>
      <c r="H10" s="1204"/>
      <c r="I10" s="1204"/>
      <c r="J10" s="1204"/>
      <c r="K10" s="1204"/>
      <c r="L10" s="1204"/>
      <c r="M10" s="1204"/>
      <c r="N10" s="1204"/>
      <c r="O10" s="1204"/>
      <c r="P10" s="1204"/>
      <c r="Q10" s="1204"/>
      <c r="R10" s="1204"/>
      <c r="S10" s="1204"/>
      <c r="T10" s="1204"/>
      <c r="U10" s="1204"/>
      <c r="V10" s="1204"/>
      <c r="W10" s="1204"/>
      <c r="X10" s="1204"/>
      <c r="Y10" s="1204"/>
      <c r="Z10" s="1204"/>
    </row>
    <row r="11" spans="1:41" ht="15.75" customHeight="1">
      <c r="A11" s="470"/>
      <c r="B11" s="1204"/>
      <c r="C11" s="1204"/>
      <c r="D11" s="1204"/>
      <c r="E11" s="1204"/>
      <c r="F11" s="1204"/>
      <c r="G11" s="1204"/>
      <c r="H11" s="1204"/>
      <c r="I11" s="1204"/>
      <c r="J11" s="1204"/>
      <c r="K11" s="1204"/>
      <c r="L11" s="1204"/>
      <c r="M11" s="1204"/>
      <c r="N11" s="1204"/>
      <c r="O11" s="1204"/>
      <c r="P11" s="1204"/>
      <c r="Q11" s="1204"/>
      <c r="R11" s="1204"/>
      <c r="S11" s="1204"/>
      <c r="T11" s="1204"/>
      <c r="U11" s="1204"/>
      <c r="V11" s="1204"/>
      <c r="W11" s="1204"/>
      <c r="X11" s="1204"/>
      <c r="Y11" s="1204"/>
      <c r="Z11" s="1204"/>
    </row>
    <row r="12" spans="1:41" ht="15.75" customHeight="1">
      <c r="A12" s="470" t="s">
        <v>73</v>
      </c>
      <c r="B12" s="1205" t="s">
        <v>764</v>
      </c>
      <c r="C12" s="1205"/>
      <c r="D12" s="1205"/>
      <c r="E12" s="1205"/>
      <c r="F12" s="1205"/>
      <c r="G12" s="1205"/>
      <c r="H12" s="1205"/>
      <c r="I12" s="1205"/>
      <c r="J12" s="1205"/>
      <c r="K12" s="1205"/>
      <c r="L12" s="1205"/>
      <c r="M12" s="1205"/>
      <c r="N12" s="1205"/>
      <c r="O12" s="1205"/>
      <c r="P12" s="1205"/>
      <c r="Q12" s="1205"/>
      <c r="R12" s="1205"/>
      <c r="S12" s="1205"/>
      <c r="T12" s="1205"/>
      <c r="U12" s="1205"/>
      <c r="V12" s="1205"/>
      <c r="W12" s="1205"/>
      <c r="X12" s="1205"/>
      <c r="Y12" s="1205"/>
      <c r="Z12" s="1205"/>
    </row>
    <row r="13" spans="1:41" ht="15.75" customHeight="1">
      <c r="A13" s="470"/>
      <c r="B13" s="1205"/>
      <c r="C13" s="1205"/>
      <c r="D13" s="1205"/>
      <c r="E13" s="1205"/>
      <c r="F13" s="1205"/>
      <c r="G13" s="1205"/>
      <c r="H13" s="1205"/>
      <c r="I13" s="1205"/>
      <c r="J13" s="1205"/>
      <c r="K13" s="1205"/>
      <c r="L13" s="1205"/>
      <c r="M13" s="1205"/>
      <c r="N13" s="1205"/>
      <c r="O13" s="1205"/>
      <c r="P13" s="1205"/>
      <c r="Q13" s="1205"/>
      <c r="R13" s="1205"/>
      <c r="S13" s="1205"/>
      <c r="T13" s="1205"/>
      <c r="U13" s="1205"/>
      <c r="V13" s="1205"/>
      <c r="W13" s="1205"/>
      <c r="X13" s="1205"/>
      <c r="Y13" s="1205"/>
      <c r="Z13" s="1205"/>
    </row>
    <row r="14" spans="1:41" ht="15.75" customHeight="1">
      <c r="A14" s="470" t="s">
        <v>74</v>
      </c>
      <c r="B14" s="1206" t="s">
        <v>841</v>
      </c>
      <c r="C14" s="1206"/>
      <c r="D14" s="1206"/>
      <c r="E14" s="1206"/>
      <c r="F14" s="1206"/>
      <c r="G14" s="1206"/>
      <c r="H14" s="1206"/>
      <c r="I14" s="1206"/>
      <c r="J14" s="1206"/>
      <c r="K14" s="1206"/>
      <c r="L14" s="1206"/>
      <c r="M14" s="1206"/>
      <c r="N14" s="1206"/>
      <c r="O14" s="1206"/>
      <c r="P14" s="1206"/>
      <c r="Q14" s="1206"/>
      <c r="R14" s="1206"/>
      <c r="S14" s="1206"/>
      <c r="T14" s="1206"/>
      <c r="U14" s="1206"/>
      <c r="V14" s="1206"/>
      <c r="W14" s="1206"/>
      <c r="X14" s="1206"/>
      <c r="Y14" s="1206"/>
      <c r="Z14" s="1206"/>
    </row>
    <row r="15" spans="1:41" ht="15.75" customHeight="1">
      <c r="A15" s="470"/>
      <c r="B15" s="1206"/>
      <c r="C15" s="1206"/>
      <c r="D15" s="1206"/>
      <c r="E15" s="1206"/>
      <c r="F15" s="1206"/>
      <c r="G15" s="1206"/>
      <c r="H15" s="1206"/>
      <c r="I15" s="1206"/>
      <c r="J15" s="1206"/>
      <c r="K15" s="1206"/>
      <c r="L15" s="1206"/>
      <c r="M15" s="1206"/>
      <c r="N15" s="1206"/>
      <c r="O15" s="1206"/>
      <c r="P15" s="1206"/>
      <c r="Q15" s="1206"/>
      <c r="R15" s="1206"/>
      <c r="S15" s="1206"/>
      <c r="T15" s="1206"/>
      <c r="U15" s="1206"/>
      <c r="V15" s="1206"/>
      <c r="W15" s="1206"/>
      <c r="X15" s="1206"/>
      <c r="Y15" s="1206"/>
      <c r="Z15" s="1206"/>
    </row>
    <row r="16" spans="1:41" ht="15.75" customHeight="1">
      <c r="A16" s="470"/>
      <c r="B16" s="1206"/>
      <c r="C16" s="1206"/>
      <c r="D16" s="1206"/>
      <c r="E16" s="1206"/>
      <c r="F16" s="1206"/>
      <c r="G16" s="1206"/>
      <c r="H16" s="1206"/>
      <c r="I16" s="1206"/>
      <c r="J16" s="1206"/>
      <c r="K16" s="1206"/>
      <c r="L16" s="1206"/>
      <c r="M16" s="1206"/>
      <c r="N16" s="1206"/>
      <c r="O16" s="1206"/>
      <c r="P16" s="1206"/>
      <c r="Q16" s="1206"/>
      <c r="R16" s="1206"/>
      <c r="S16" s="1206"/>
      <c r="T16" s="1206"/>
      <c r="U16" s="1206"/>
      <c r="V16" s="1206"/>
      <c r="W16" s="1206"/>
      <c r="X16" s="1206"/>
      <c r="Y16" s="1206"/>
      <c r="Z16" s="1206"/>
      <c r="AD16" s="85"/>
      <c r="AE16" s="85"/>
      <c r="AF16" s="85"/>
      <c r="AG16" s="85"/>
      <c r="AH16" s="85"/>
      <c r="AI16" s="85"/>
      <c r="AJ16" s="85"/>
      <c r="AK16" s="85"/>
      <c r="AL16" s="85"/>
      <c r="AM16" s="85"/>
      <c r="AN16" s="85"/>
      <c r="AO16" s="85"/>
    </row>
    <row r="17" spans="1:26" ht="15.75" customHeight="1">
      <c r="A17" s="470" t="s">
        <v>75</v>
      </c>
      <c r="B17" s="1207" t="s">
        <v>765</v>
      </c>
      <c r="C17" s="1207"/>
      <c r="D17" s="1207"/>
      <c r="E17" s="1207"/>
      <c r="F17" s="1207"/>
      <c r="G17" s="1207"/>
      <c r="H17" s="1207"/>
      <c r="I17" s="1207"/>
      <c r="J17" s="1207"/>
      <c r="K17" s="1207"/>
      <c r="L17" s="1207"/>
      <c r="M17" s="1207"/>
      <c r="N17" s="1207"/>
      <c r="O17" s="1207"/>
      <c r="P17" s="1207"/>
      <c r="Q17" s="1207"/>
      <c r="R17" s="1207"/>
      <c r="S17" s="1207"/>
      <c r="T17" s="1207"/>
      <c r="U17" s="1207"/>
      <c r="V17" s="1207"/>
      <c r="W17" s="1207"/>
      <c r="X17" s="1207"/>
      <c r="Y17" s="1207"/>
      <c r="Z17" s="1207"/>
    </row>
    <row r="18" spans="1:26" s="218" customFormat="1" ht="15.75" customHeight="1">
      <c r="A18" s="470"/>
      <c r="B18" s="1207"/>
      <c r="C18" s="1207"/>
      <c r="D18" s="1207"/>
      <c r="E18" s="1207"/>
      <c r="F18" s="1207"/>
      <c r="G18" s="1207"/>
      <c r="H18" s="1207"/>
      <c r="I18" s="1207"/>
      <c r="J18" s="1207"/>
      <c r="K18" s="1207"/>
      <c r="L18" s="1207"/>
      <c r="M18" s="1207"/>
      <c r="N18" s="1207"/>
      <c r="O18" s="1207"/>
      <c r="P18" s="1207"/>
      <c r="Q18" s="1207"/>
      <c r="R18" s="1207"/>
      <c r="S18" s="1207"/>
      <c r="T18" s="1207"/>
      <c r="U18" s="1207"/>
      <c r="V18" s="1207"/>
      <c r="W18" s="1207"/>
      <c r="X18" s="1207"/>
      <c r="Y18" s="1207"/>
      <c r="Z18" s="1207"/>
    </row>
    <row r="19" spans="1:26" s="218" customFormat="1" ht="15.75" customHeight="1">
      <c r="A19" s="470"/>
      <c r="B19" s="1207"/>
      <c r="C19" s="1207"/>
      <c r="D19" s="1207"/>
      <c r="E19" s="1207"/>
      <c r="F19" s="1207"/>
      <c r="G19" s="1207"/>
      <c r="H19" s="1207"/>
      <c r="I19" s="1207"/>
      <c r="J19" s="1207"/>
      <c r="K19" s="1207"/>
      <c r="L19" s="1207"/>
      <c r="M19" s="1207"/>
      <c r="N19" s="1207"/>
      <c r="O19" s="1207"/>
      <c r="P19" s="1207"/>
      <c r="Q19" s="1207"/>
      <c r="R19" s="1207"/>
      <c r="S19" s="1207"/>
      <c r="T19" s="1207"/>
      <c r="U19" s="1207"/>
      <c r="V19" s="1207"/>
      <c r="W19" s="1207"/>
      <c r="X19" s="1207"/>
      <c r="Y19" s="1207"/>
      <c r="Z19" s="1207"/>
    </row>
    <row r="20" spans="1:26" ht="15.75" customHeight="1">
      <c r="A20" s="470" t="s">
        <v>76</v>
      </c>
      <c r="B20" s="1204" t="s">
        <v>77</v>
      </c>
      <c r="C20" s="1204"/>
      <c r="D20" s="1204"/>
      <c r="E20" s="1204"/>
      <c r="F20" s="1204"/>
      <c r="G20" s="1204"/>
      <c r="H20" s="1204"/>
      <c r="I20" s="1204"/>
      <c r="J20" s="1204"/>
      <c r="K20" s="1204"/>
      <c r="L20" s="1204"/>
      <c r="M20" s="1204"/>
      <c r="N20" s="1204"/>
      <c r="O20" s="1204"/>
      <c r="P20" s="1204"/>
      <c r="Q20" s="1204"/>
      <c r="R20" s="1204"/>
      <c r="S20" s="1204"/>
      <c r="T20" s="1204"/>
      <c r="U20" s="1204"/>
      <c r="V20" s="1204"/>
      <c r="W20" s="1204"/>
      <c r="X20" s="1204"/>
      <c r="Y20" s="1204"/>
      <c r="Z20" s="1204"/>
    </row>
    <row r="21" spans="1:26" ht="15.75" customHeight="1">
      <c r="A21" s="470"/>
      <c r="B21" s="1204"/>
      <c r="C21" s="1204"/>
      <c r="D21" s="1204"/>
      <c r="E21" s="1204"/>
      <c r="F21" s="1204"/>
      <c r="G21" s="1204"/>
      <c r="H21" s="1204"/>
      <c r="I21" s="1204"/>
      <c r="J21" s="1204"/>
      <c r="K21" s="1204"/>
      <c r="L21" s="1204"/>
      <c r="M21" s="1204"/>
      <c r="N21" s="1204"/>
      <c r="O21" s="1204"/>
      <c r="P21" s="1204"/>
      <c r="Q21" s="1204"/>
      <c r="R21" s="1204"/>
      <c r="S21" s="1204"/>
      <c r="T21" s="1204"/>
      <c r="U21" s="1204"/>
      <c r="V21" s="1204"/>
      <c r="W21" s="1204"/>
      <c r="X21" s="1204"/>
      <c r="Y21" s="1204"/>
      <c r="Z21" s="1204"/>
    </row>
    <row r="22" spans="1:26" ht="15.75" customHeight="1">
      <c r="A22" s="470" t="s">
        <v>78</v>
      </c>
      <c r="B22" s="1208" t="s">
        <v>842</v>
      </c>
      <c r="C22" s="1208"/>
      <c r="D22" s="1208"/>
      <c r="E22" s="1208"/>
      <c r="F22" s="1208"/>
      <c r="G22" s="1208"/>
      <c r="H22" s="1208"/>
      <c r="I22" s="1208"/>
      <c r="J22" s="1208"/>
      <c r="K22" s="1208"/>
      <c r="L22" s="1208"/>
      <c r="M22" s="1208"/>
      <c r="N22" s="1208"/>
      <c r="O22" s="1208"/>
      <c r="P22" s="1208"/>
      <c r="Q22" s="1208"/>
      <c r="R22" s="1208"/>
      <c r="S22" s="1208"/>
      <c r="T22" s="1208"/>
      <c r="U22" s="1208"/>
      <c r="V22" s="1208"/>
      <c r="W22" s="1208"/>
      <c r="X22" s="1208"/>
      <c r="Y22" s="1208"/>
      <c r="Z22" s="1208"/>
    </row>
    <row r="23" spans="1:26" ht="15.75" customHeight="1">
      <c r="A23" s="470"/>
      <c r="B23" s="1208"/>
      <c r="C23" s="1208"/>
      <c r="D23" s="1208"/>
      <c r="E23" s="1208"/>
      <c r="F23" s="1208"/>
      <c r="G23" s="1208"/>
      <c r="H23" s="1208"/>
      <c r="I23" s="1208"/>
      <c r="J23" s="1208"/>
      <c r="K23" s="1208"/>
      <c r="L23" s="1208"/>
      <c r="M23" s="1208"/>
      <c r="N23" s="1208"/>
      <c r="O23" s="1208"/>
      <c r="P23" s="1208"/>
      <c r="Q23" s="1208"/>
      <c r="R23" s="1208"/>
      <c r="S23" s="1208"/>
      <c r="T23" s="1208"/>
      <c r="U23" s="1208"/>
      <c r="V23" s="1208"/>
      <c r="W23" s="1208"/>
      <c r="X23" s="1208"/>
      <c r="Y23" s="1208"/>
      <c r="Z23" s="1208"/>
    </row>
    <row r="24" spans="1:26" ht="15.75" customHeight="1">
      <c r="A24" s="470" t="s">
        <v>79</v>
      </c>
      <c r="B24" s="1204" t="s">
        <v>843</v>
      </c>
      <c r="C24" s="1204"/>
      <c r="D24" s="1204"/>
      <c r="E24" s="1204"/>
      <c r="F24" s="1204"/>
      <c r="G24" s="1204"/>
      <c r="H24" s="1204"/>
      <c r="I24" s="1204"/>
      <c r="J24" s="1204"/>
      <c r="K24" s="1204"/>
      <c r="L24" s="1204"/>
      <c r="M24" s="1204"/>
      <c r="N24" s="1204"/>
      <c r="O24" s="1204"/>
      <c r="P24" s="1204"/>
      <c r="Q24" s="1204"/>
      <c r="R24" s="1204"/>
      <c r="S24" s="1204"/>
      <c r="T24" s="1204"/>
      <c r="U24" s="1204"/>
      <c r="V24" s="1204"/>
      <c r="W24" s="1204"/>
      <c r="X24" s="1204"/>
      <c r="Y24" s="1204"/>
      <c r="Z24" s="1204"/>
    </row>
    <row r="25" spans="1:26" ht="15.75" customHeight="1">
      <c r="A25" s="470"/>
      <c r="B25" s="1204"/>
      <c r="C25" s="1204"/>
      <c r="D25" s="1204"/>
      <c r="E25" s="1204"/>
      <c r="F25" s="1204"/>
      <c r="G25" s="1204"/>
      <c r="H25" s="1204"/>
      <c r="I25" s="1204"/>
      <c r="J25" s="1204"/>
      <c r="K25" s="1204"/>
      <c r="L25" s="1204"/>
      <c r="M25" s="1204"/>
      <c r="N25" s="1204"/>
      <c r="O25" s="1204"/>
      <c r="P25" s="1204"/>
      <c r="Q25" s="1204"/>
      <c r="R25" s="1204"/>
      <c r="S25" s="1204"/>
      <c r="T25" s="1204"/>
      <c r="U25" s="1204"/>
      <c r="V25" s="1204"/>
      <c r="W25" s="1204"/>
      <c r="X25" s="1204"/>
      <c r="Y25" s="1204"/>
      <c r="Z25" s="1204"/>
    </row>
    <row r="26" spans="1:26" ht="15.75" customHeight="1">
      <c r="A26" s="470"/>
      <c r="B26" s="1204"/>
      <c r="C26" s="1204"/>
      <c r="D26" s="1204"/>
      <c r="E26" s="1204"/>
      <c r="F26" s="1204"/>
      <c r="G26" s="1204"/>
      <c r="H26" s="1204"/>
      <c r="I26" s="1204"/>
      <c r="J26" s="1204"/>
      <c r="K26" s="1204"/>
      <c r="L26" s="1204"/>
      <c r="M26" s="1204"/>
      <c r="N26" s="1204"/>
      <c r="O26" s="1204"/>
      <c r="P26" s="1204"/>
      <c r="Q26" s="1204"/>
      <c r="R26" s="1204"/>
      <c r="S26" s="1204"/>
      <c r="T26" s="1204"/>
      <c r="U26" s="1204"/>
      <c r="V26" s="1204"/>
      <c r="W26" s="1204"/>
      <c r="X26" s="1204"/>
      <c r="Y26" s="1204"/>
      <c r="Z26" s="1204"/>
    </row>
    <row r="27" spans="1:26" ht="15.75" customHeight="1">
      <c r="A27" s="470"/>
      <c r="B27" s="1204"/>
      <c r="C27" s="1204"/>
      <c r="D27" s="1204"/>
      <c r="E27" s="1204"/>
      <c r="F27" s="1204"/>
      <c r="G27" s="1204"/>
      <c r="H27" s="1204"/>
      <c r="I27" s="1204"/>
      <c r="J27" s="1204"/>
      <c r="K27" s="1204"/>
      <c r="L27" s="1204"/>
      <c r="M27" s="1204"/>
      <c r="N27" s="1204"/>
      <c r="O27" s="1204"/>
      <c r="P27" s="1204"/>
      <c r="Q27" s="1204"/>
      <c r="R27" s="1204"/>
      <c r="S27" s="1204"/>
      <c r="T27" s="1204"/>
      <c r="U27" s="1204"/>
      <c r="V27" s="1204"/>
      <c r="W27" s="1204"/>
      <c r="X27" s="1204"/>
      <c r="Y27" s="1204"/>
      <c r="Z27" s="1204"/>
    </row>
    <row r="28" spans="1:26" ht="15.75" customHeight="1">
      <c r="A28" s="470"/>
      <c r="B28" s="1204"/>
      <c r="C28" s="1204"/>
      <c r="D28" s="1204"/>
      <c r="E28" s="1204"/>
      <c r="F28" s="1204"/>
      <c r="G28" s="1204"/>
      <c r="H28" s="1204"/>
      <c r="I28" s="1204"/>
      <c r="J28" s="1204"/>
      <c r="K28" s="1204"/>
      <c r="L28" s="1204"/>
      <c r="M28" s="1204"/>
      <c r="N28" s="1204"/>
      <c r="O28" s="1204"/>
      <c r="P28" s="1204"/>
      <c r="Q28" s="1204"/>
      <c r="R28" s="1204"/>
      <c r="S28" s="1204"/>
      <c r="T28" s="1204"/>
      <c r="U28" s="1204"/>
      <c r="V28" s="1204"/>
      <c r="W28" s="1204"/>
      <c r="X28" s="1204"/>
      <c r="Y28" s="1204"/>
      <c r="Z28" s="1204"/>
    </row>
    <row r="29" spans="1:26" ht="15.75" customHeight="1">
      <c r="A29" s="470" t="s">
        <v>80</v>
      </c>
      <c r="B29" s="1207" t="s">
        <v>82</v>
      </c>
      <c r="C29" s="1207"/>
      <c r="D29" s="1207"/>
      <c r="E29" s="1207"/>
      <c r="F29" s="1207"/>
      <c r="G29" s="1207"/>
      <c r="H29" s="1207"/>
      <c r="I29" s="1207"/>
      <c r="J29" s="1207"/>
      <c r="K29" s="1207"/>
      <c r="L29" s="1207"/>
      <c r="M29" s="1207"/>
      <c r="N29" s="1207"/>
      <c r="O29" s="1207"/>
      <c r="P29" s="1207"/>
      <c r="Q29" s="1207"/>
      <c r="R29" s="1207"/>
      <c r="S29" s="1207"/>
      <c r="T29" s="1207"/>
      <c r="U29" s="1207"/>
      <c r="V29" s="1207"/>
      <c r="W29" s="1207"/>
      <c r="X29" s="1207"/>
      <c r="Y29" s="1207"/>
      <c r="Z29" s="1207"/>
    </row>
    <row r="30" spans="1:26" ht="15.75" customHeight="1">
      <c r="A30" s="470"/>
      <c r="B30" s="1207"/>
      <c r="C30" s="1207"/>
      <c r="D30" s="1207"/>
      <c r="E30" s="1207"/>
      <c r="F30" s="1207"/>
      <c r="G30" s="1207"/>
      <c r="H30" s="1207"/>
      <c r="I30" s="1207"/>
      <c r="J30" s="1207"/>
      <c r="K30" s="1207"/>
      <c r="L30" s="1207"/>
      <c r="M30" s="1207"/>
      <c r="N30" s="1207"/>
      <c r="O30" s="1207"/>
      <c r="P30" s="1207"/>
      <c r="Q30" s="1207"/>
      <c r="R30" s="1207"/>
      <c r="S30" s="1207"/>
      <c r="T30" s="1207"/>
      <c r="U30" s="1207"/>
      <c r="V30" s="1207"/>
      <c r="W30" s="1207"/>
      <c r="X30" s="1207"/>
      <c r="Y30" s="1207"/>
      <c r="Z30" s="1207"/>
    </row>
    <row r="31" spans="1:26" ht="15.75" customHeight="1">
      <c r="A31" s="470"/>
      <c r="B31" s="1207"/>
      <c r="C31" s="1207"/>
      <c r="D31" s="1207"/>
      <c r="E31" s="1207"/>
      <c r="F31" s="1207"/>
      <c r="G31" s="1207"/>
      <c r="H31" s="1207"/>
      <c r="I31" s="1207"/>
      <c r="J31" s="1207"/>
      <c r="K31" s="1207"/>
      <c r="L31" s="1207"/>
      <c r="M31" s="1207"/>
      <c r="N31" s="1207"/>
      <c r="O31" s="1207"/>
      <c r="P31" s="1207"/>
      <c r="Q31" s="1207"/>
      <c r="R31" s="1207"/>
      <c r="S31" s="1207"/>
      <c r="T31" s="1207"/>
      <c r="U31" s="1207"/>
      <c r="V31" s="1207"/>
      <c r="W31" s="1207"/>
      <c r="X31" s="1207"/>
      <c r="Y31" s="1207"/>
      <c r="Z31" s="1207"/>
    </row>
    <row r="32" spans="1:26" ht="15.75" customHeight="1">
      <c r="A32" s="470" t="s">
        <v>81</v>
      </c>
      <c r="B32" s="1204" t="s">
        <v>844</v>
      </c>
      <c r="C32" s="1204"/>
      <c r="D32" s="1204"/>
      <c r="E32" s="1204"/>
      <c r="F32" s="1204"/>
      <c r="G32" s="1204"/>
      <c r="H32" s="1204"/>
      <c r="I32" s="1204"/>
      <c r="J32" s="1204"/>
      <c r="K32" s="1204"/>
      <c r="L32" s="1204"/>
      <c r="M32" s="1204"/>
      <c r="N32" s="1204"/>
      <c r="O32" s="1204"/>
      <c r="P32" s="1204"/>
      <c r="Q32" s="1204"/>
      <c r="R32" s="1204"/>
      <c r="S32" s="1204"/>
      <c r="T32" s="1204"/>
      <c r="U32" s="1204"/>
      <c r="V32" s="1204"/>
      <c r="W32" s="1204"/>
      <c r="X32" s="1204"/>
      <c r="Y32" s="1204"/>
      <c r="Z32" s="1204"/>
    </row>
    <row r="33" spans="1:41" ht="15.75" customHeight="1">
      <c r="A33" s="470"/>
      <c r="B33" s="1204"/>
      <c r="C33" s="1204"/>
      <c r="D33" s="1204"/>
      <c r="E33" s="1204"/>
      <c r="F33" s="1204"/>
      <c r="G33" s="1204"/>
      <c r="H33" s="1204"/>
      <c r="I33" s="1204"/>
      <c r="J33" s="1204"/>
      <c r="K33" s="1204"/>
      <c r="L33" s="1204"/>
      <c r="M33" s="1204"/>
      <c r="N33" s="1204"/>
      <c r="O33" s="1204"/>
      <c r="P33" s="1204"/>
      <c r="Q33" s="1204"/>
      <c r="R33" s="1204"/>
      <c r="S33" s="1204"/>
      <c r="T33" s="1204"/>
      <c r="U33" s="1204"/>
      <c r="V33" s="1204"/>
      <c r="W33" s="1204"/>
      <c r="X33" s="1204"/>
      <c r="Y33" s="1204"/>
      <c r="Z33" s="1204"/>
    </row>
    <row r="34" spans="1:41" ht="15.75" customHeight="1">
      <c r="A34" s="470" t="s">
        <v>83</v>
      </c>
      <c r="B34" s="1204" t="s">
        <v>845</v>
      </c>
      <c r="C34" s="1204"/>
      <c r="D34" s="1204"/>
      <c r="E34" s="1204"/>
      <c r="F34" s="1204"/>
      <c r="G34" s="1204"/>
      <c r="H34" s="1204"/>
      <c r="I34" s="1204"/>
      <c r="J34" s="1204"/>
      <c r="K34" s="1204"/>
      <c r="L34" s="1204"/>
      <c r="M34" s="1204"/>
      <c r="N34" s="1204"/>
      <c r="O34" s="1204"/>
      <c r="P34" s="1204"/>
      <c r="Q34" s="1204"/>
      <c r="R34" s="1204"/>
      <c r="S34" s="1204"/>
      <c r="T34" s="1204"/>
      <c r="U34" s="1204"/>
      <c r="V34" s="1204"/>
      <c r="W34" s="1204"/>
      <c r="X34" s="1204"/>
      <c r="Y34" s="1204"/>
      <c r="Z34" s="1204"/>
    </row>
    <row r="35" spans="1:41" ht="15.75" customHeight="1">
      <c r="A35" s="470"/>
      <c r="B35" s="1204"/>
      <c r="C35" s="1204"/>
      <c r="D35" s="1204"/>
      <c r="E35" s="1204"/>
      <c r="F35" s="1204"/>
      <c r="G35" s="1204"/>
      <c r="H35" s="1204"/>
      <c r="I35" s="1204"/>
      <c r="J35" s="1204"/>
      <c r="K35" s="1204"/>
      <c r="L35" s="1204"/>
      <c r="M35" s="1204"/>
      <c r="N35" s="1204"/>
      <c r="O35" s="1204"/>
      <c r="P35" s="1204"/>
      <c r="Q35" s="1204"/>
      <c r="R35" s="1204"/>
      <c r="S35" s="1204"/>
      <c r="T35" s="1204"/>
      <c r="U35" s="1204"/>
      <c r="V35" s="1204"/>
      <c r="W35" s="1204"/>
      <c r="X35" s="1204"/>
      <c r="Y35" s="1204"/>
      <c r="Z35" s="1204"/>
    </row>
    <row r="36" spans="1:41" ht="15.75" customHeight="1">
      <c r="A36" s="470" t="s">
        <v>766</v>
      </c>
      <c r="B36" s="1205" t="s">
        <v>846</v>
      </c>
      <c r="C36" s="1205"/>
      <c r="D36" s="1205"/>
      <c r="E36" s="1205"/>
      <c r="F36" s="1205"/>
      <c r="G36" s="1205"/>
      <c r="H36" s="1205"/>
      <c r="I36" s="1205"/>
      <c r="J36" s="1205"/>
      <c r="K36" s="1205"/>
      <c r="L36" s="1205"/>
      <c r="M36" s="1205"/>
      <c r="N36" s="1205"/>
      <c r="O36" s="1205"/>
      <c r="P36" s="1205"/>
      <c r="Q36" s="1205"/>
      <c r="R36" s="1205"/>
      <c r="S36" s="1205"/>
      <c r="T36" s="1205"/>
      <c r="U36" s="1205"/>
      <c r="V36" s="1205"/>
      <c r="W36" s="1205"/>
      <c r="X36" s="1205"/>
      <c r="Y36" s="1205"/>
      <c r="Z36" s="1205"/>
    </row>
    <row r="37" spans="1:41" ht="15.75" customHeight="1">
      <c r="A37" s="470"/>
      <c r="B37" s="1205"/>
      <c r="C37" s="1205"/>
      <c r="D37" s="1205"/>
      <c r="E37" s="1205"/>
      <c r="F37" s="1205"/>
      <c r="G37" s="1205"/>
      <c r="H37" s="1205"/>
      <c r="I37" s="1205"/>
      <c r="J37" s="1205"/>
      <c r="K37" s="1205"/>
      <c r="L37" s="1205"/>
      <c r="M37" s="1205"/>
      <c r="N37" s="1205"/>
      <c r="O37" s="1205"/>
      <c r="P37" s="1205"/>
      <c r="Q37" s="1205"/>
      <c r="R37" s="1205"/>
      <c r="S37" s="1205"/>
      <c r="T37" s="1205"/>
      <c r="U37" s="1205"/>
      <c r="V37" s="1205"/>
      <c r="W37" s="1205"/>
      <c r="X37" s="1205"/>
      <c r="Y37" s="1205"/>
      <c r="Z37" s="1205"/>
    </row>
    <row r="38" spans="1:41" ht="15.75" customHeight="1">
      <c r="A38" s="470" t="s">
        <v>767</v>
      </c>
      <c r="B38" s="1205" t="s">
        <v>768</v>
      </c>
      <c r="C38" s="1205"/>
      <c r="D38" s="1205"/>
      <c r="E38" s="1205"/>
      <c r="F38" s="1205"/>
      <c r="G38" s="1205"/>
      <c r="H38" s="1205"/>
      <c r="I38" s="1205"/>
      <c r="J38" s="1205"/>
      <c r="K38" s="1205"/>
      <c r="L38" s="1205"/>
      <c r="M38" s="1205"/>
      <c r="N38" s="1205"/>
      <c r="O38" s="1205"/>
      <c r="P38" s="1205"/>
      <c r="Q38" s="1205"/>
      <c r="R38" s="1205"/>
      <c r="S38" s="1205"/>
      <c r="T38" s="1205"/>
      <c r="U38" s="1205"/>
      <c r="V38" s="1205"/>
      <c r="W38" s="1205"/>
      <c r="X38" s="1205"/>
      <c r="Y38" s="1205"/>
      <c r="Z38" s="1205"/>
    </row>
    <row r="39" spans="1:41" ht="15.75" customHeight="1">
      <c r="A39" s="470"/>
      <c r="B39" s="1205"/>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row>
    <row r="40" spans="1:41" ht="15.75" customHeight="1">
      <c r="A40" s="470" t="s">
        <v>769</v>
      </c>
      <c r="B40" s="1209" t="s">
        <v>847</v>
      </c>
      <c r="C40" s="1209"/>
      <c r="D40" s="1209"/>
      <c r="E40" s="1209"/>
      <c r="F40" s="1209"/>
      <c r="G40" s="1209"/>
      <c r="H40" s="1209"/>
      <c r="I40" s="1209"/>
      <c r="J40" s="1209"/>
      <c r="K40" s="1209"/>
      <c r="L40" s="1209"/>
      <c r="M40" s="1209"/>
      <c r="N40" s="1209"/>
      <c r="O40" s="1209"/>
      <c r="P40" s="1209"/>
      <c r="Q40" s="1209"/>
      <c r="R40" s="1209"/>
      <c r="S40" s="1209"/>
      <c r="T40" s="1209"/>
      <c r="U40" s="1209"/>
      <c r="V40" s="1209"/>
      <c r="W40" s="1209"/>
      <c r="X40" s="1209"/>
      <c r="Y40" s="1209"/>
      <c r="Z40" s="1209"/>
    </row>
    <row r="41" spans="1:41" ht="15.75" customHeight="1">
      <c r="A41" s="470"/>
      <c r="B41" s="1209"/>
      <c r="C41" s="1209"/>
      <c r="D41" s="1209"/>
      <c r="E41" s="1209"/>
      <c r="F41" s="1209"/>
      <c r="G41" s="1209"/>
      <c r="H41" s="1209"/>
      <c r="I41" s="1209"/>
      <c r="J41" s="1209"/>
      <c r="K41" s="1209"/>
      <c r="L41" s="1209"/>
      <c r="M41" s="1209"/>
      <c r="N41" s="1209"/>
      <c r="O41" s="1209"/>
      <c r="P41" s="1209"/>
      <c r="Q41" s="1209"/>
      <c r="R41" s="1209"/>
      <c r="S41" s="1209"/>
      <c r="T41" s="1209"/>
      <c r="U41" s="1209"/>
      <c r="V41" s="1209"/>
      <c r="W41" s="1209"/>
      <c r="X41" s="1209"/>
      <c r="Y41" s="1209"/>
      <c r="Z41" s="1209"/>
    </row>
    <row r="42" spans="1:41" ht="15.75" customHeight="1">
      <c r="A42" s="470"/>
      <c r="B42" s="1209"/>
      <c r="C42" s="1209"/>
      <c r="D42" s="1209"/>
      <c r="E42" s="1209"/>
      <c r="F42" s="1209"/>
      <c r="G42" s="1209"/>
      <c r="H42" s="1209"/>
      <c r="I42" s="1209"/>
      <c r="J42" s="1209"/>
      <c r="K42" s="1209"/>
      <c r="L42" s="1209"/>
      <c r="M42" s="1209"/>
      <c r="N42" s="1209"/>
      <c r="O42" s="1209"/>
      <c r="P42" s="1209"/>
      <c r="Q42" s="1209"/>
      <c r="R42" s="1209"/>
      <c r="S42" s="1209"/>
      <c r="T42" s="1209"/>
      <c r="U42" s="1209"/>
      <c r="V42" s="1209"/>
      <c r="W42" s="1209"/>
      <c r="X42" s="1209"/>
      <c r="Y42" s="1209"/>
      <c r="Z42" s="1209"/>
    </row>
    <row r="43" spans="1:41" ht="15.75" customHeight="1">
      <c r="A43" s="470" t="s">
        <v>84</v>
      </c>
      <c r="B43" s="1209" t="s">
        <v>848</v>
      </c>
      <c r="C43" s="1209"/>
      <c r="D43" s="1209"/>
      <c r="E43" s="1209"/>
      <c r="F43" s="1209"/>
      <c r="G43" s="1209"/>
      <c r="H43" s="1209"/>
      <c r="I43" s="1209"/>
      <c r="J43" s="1209"/>
      <c r="K43" s="1209"/>
      <c r="L43" s="1209"/>
      <c r="M43" s="1209"/>
      <c r="N43" s="1209"/>
      <c r="O43" s="1209"/>
      <c r="P43" s="1209"/>
      <c r="Q43" s="1209"/>
      <c r="R43" s="1209"/>
      <c r="S43" s="1209"/>
      <c r="T43" s="1209"/>
      <c r="U43" s="1209"/>
      <c r="V43" s="1209"/>
      <c r="W43" s="1209"/>
      <c r="X43" s="1209"/>
      <c r="Y43" s="1209"/>
      <c r="Z43" s="1209"/>
    </row>
    <row r="44" spans="1:41" ht="15.75" customHeight="1">
      <c r="A44" s="470"/>
      <c r="B44" s="1209"/>
      <c r="C44" s="1209"/>
      <c r="D44" s="1209"/>
      <c r="E44" s="1209"/>
      <c r="F44" s="1209"/>
      <c r="G44" s="1209"/>
      <c r="H44" s="1209"/>
      <c r="I44" s="1209"/>
      <c r="J44" s="1209"/>
      <c r="K44" s="1209"/>
      <c r="L44" s="1209"/>
      <c r="M44" s="1209"/>
      <c r="N44" s="1209"/>
      <c r="O44" s="1209"/>
      <c r="P44" s="1209"/>
      <c r="Q44" s="1209"/>
      <c r="R44" s="1209"/>
      <c r="S44" s="1209"/>
      <c r="T44" s="1209"/>
      <c r="U44" s="1209"/>
      <c r="V44" s="1209"/>
      <c r="W44" s="1209"/>
      <c r="X44" s="1209"/>
      <c r="Y44" s="1209"/>
      <c r="Z44" s="1209"/>
    </row>
    <row r="45" spans="1:41" ht="15.75" customHeight="1">
      <c r="A45" s="1202" t="s">
        <v>85</v>
      </c>
      <c r="B45" s="468" t="s">
        <v>87</v>
      </c>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D45" s="125"/>
      <c r="AE45" s="125"/>
      <c r="AF45" s="125"/>
      <c r="AG45" s="125"/>
      <c r="AH45" s="125"/>
      <c r="AI45" s="125"/>
      <c r="AJ45" s="125"/>
      <c r="AK45" s="125"/>
      <c r="AL45" s="125"/>
      <c r="AM45" s="125"/>
      <c r="AN45" s="125"/>
      <c r="AO45" s="125"/>
    </row>
    <row r="46" spans="1:41" ht="15.75" customHeight="1">
      <c r="A46" s="465"/>
      <c r="B46" s="125" t="s">
        <v>88</v>
      </c>
      <c r="C46" s="434" t="s">
        <v>89</v>
      </c>
      <c r="D46" s="434"/>
      <c r="E46" s="434"/>
      <c r="F46" s="434"/>
      <c r="G46" s="434"/>
      <c r="H46" s="434"/>
      <c r="I46" s="434"/>
      <c r="J46" s="434"/>
      <c r="K46" s="86"/>
      <c r="L46" s="86"/>
      <c r="M46" s="86"/>
      <c r="N46" s="86"/>
      <c r="O46" s="86"/>
      <c r="P46" s="86"/>
      <c r="Q46" s="86"/>
      <c r="R46" s="86"/>
      <c r="S46" s="86"/>
      <c r="T46" s="86"/>
      <c r="U46" s="86"/>
      <c r="V46" s="86"/>
      <c r="W46" s="86"/>
      <c r="X46" s="86"/>
      <c r="Y46" s="86"/>
      <c r="AD46" s="125"/>
      <c r="AE46" s="125"/>
      <c r="AF46" s="125"/>
      <c r="AG46" s="125"/>
      <c r="AH46" s="125"/>
      <c r="AI46" s="125"/>
      <c r="AJ46" s="125"/>
      <c r="AK46" s="125"/>
      <c r="AL46" s="125"/>
      <c r="AM46" s="125"/>
      <c r="AN46" s="125"/>
      <c r="AO46" s="125"/>
    </row>
    <row r="47" spans="1:41" ht="15.75" customHeight="1">
      <c r="A47" s="465"/>
      <c r="B47" s="125" t="s">
        <v>90</v>
      </c>
      <c r="C47" s="434" t="s">
        <v>91</v>
      </c>
      <c r="D47" s="434"/>
      <c r="E47" s="434"/>
      <c r="F47" s="434"/>
      <c r="G47" s="434"/>
      <c r="H47" s="434"/>
      <c r="I47" s="434"/>
      <c r="J47" s="434"/>
      <c r="K47" s="86"/>
      <c r="L47" s="86"/>
      <c r="M47" s="86"/>
      <c r="N47" s="86"/>
      <c r="O47" s="86"/>
      <c r="P47" s="86"/>
      <c r="Q47" s="86"/>
      <c r="R47" s="86"/>
      <c r="S47" s="86"/>
      <c r="T47" s="86"/>
      <c r="U47" s="86"/>
      <c r="V47" s="86"/>
      <c r="W47" s="86"/>
      <c r="X47" s="86"/>
      <c r="Y47" s="86"/>
      <c r="AD47" s="125"/>
      <c r="AE47" s="125"/>
      <c r="AF47" s="125"/>
      <c r="AG47" s="125"/>
      <c r="AH47" s="125"/>
      <c r="AI47" s="125"/>
      <c r="AJ47" s="125"/>
      <c r="AK47" s="125"/>
      <c r="AL47" s="125"/>
      <c r="AM47" s="125"/>
      <c r="AN47" s="125"/>
      <c r="AO47" s="125"/>
    </row>
    <row r="48" spans="1:41" ht="15.75" customHeight="1">
      <c r="A48" s="465"/>
      <c r="B48" s="125" t="s">
        <v>92</v>
      </c>
      <c r="C48" s="434" t="s">
        <v>93</v>
      </c>
      <c r="D48" s="434"/>
      <c r="E48" s="434"/>
      <c r="F48" s="434"/>
      <c r="G48" s="434"/>
      <c r="H48" s="434"/>
      <c r="I48" s="434"/>
      <c r="J48" s="434"/>
      <c r="K48" s="86"/>
      <c r="L48" s="86"/>
      <c r="M48" s="86"/>
      <c r="N48" s="86"/>
      <c r="O48" s="86"/>
      <c r="P48" s="86"/>
      <c r="Q48" s="86"/>
      <c r="R48" s="86"/>
      <c r="S48" s="86"/>
      <c r="T48" s="86"/>
      <c r="U48" s="86"/>
      <c r="V48" s="86"/>
      <c r="W48" s="86"/>
      <c r="X48" s="86"/>
      <c r="Y48" s="86"/>
      <c r="Z48" s="125"/>
      <c r="AA48" s="85"/>
      <c r="AB48" s="85"/>
      <c r="AC48" s="85"/>
      <c r="AD48" s="125"/>
      <c r="AE48" s="125"/>
      <c r="AF48" s="125"/>
      <c r="AG48" s="125"/>
      <c r="AH48" s="125"/>
      <c r="AI48" s="125"/>
      <c r="AJ48" s="125"/>
      <c r="AK48" s="125"/>
      <c r="AL48" s="125"/>
      <c r="AM48" s="125"/>
      <c r="AN48" s="125"/>
      <c r="AO48" s="125"/>
    </row>
    <row r="49" spans="1:41" ht="15.75" customHeight="1">
      <c r="A49" s="465"/>
      <c r="B49" s="125" t="s">
        <v>94</v>
      </c>
      <c r="C49" s="434" t="s">
        <v>95</v>
      </c>
      <c r="D49" s="434"/>
      <c r="E49" s="434"/>
      <c r="F49" s="434"/>
      <c r="G49" s="434"/>
      <c r="H49" s="434"/>
      <c r="I49" s="434"/>
      <c r="J49" s="434"/>
      <c r="K49" s="86"/>
      <c r="L49" s="86"/>
      <c r="M49" s="86"/>
      <c r="N49" s="86"/>
      <c r="O49" s="86"/>
      <c r="P49" s="86"/>
      <c r="Q49" s="86"/>
      <c r="R49" s="86"/>
      <c r="S49" s="86"/>
      <c r="T49" s="86"/>
      <c r="U49" s="86"/>
      <c r="V49" s="86"/>
      <c r="W49" s="86"/>
      <c r="X49" s="86"/>
      <c r="Y49" s="86"/>
      <c r="AD49" s="125"/>
      <c r="AE49" s="125"/>
      <c r="AF49" s="125"/>
      <c r="AG49" s="125"/>
      <c r="AH49" s="125"/>
      <c r="AI49" s="125"/>
      <c r="AJ49" s="125"/>
      <c r="AK49" s="125"/>
      <c r="AL49" s="125"/>
      <c r="AM49" s="125"/>
      <c r="AN49" s="125"/>
      <c r="AO49" s="125"/>
    </row>
    <row r="50" spans="1:41" ht="15.75" customHeight="1">
      <c r="A50" s="467"/>
      <c r="B50" s="434" t="s">
        <v>849</v>
      </c>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D50" s="125"/>
      <c r="AE50" s="125"/>
      <c r="AF50" s="125"/>
      <c r="AG50" s="125"/>
      <c r="AH50" s="125"/>
      <c r="AI50" s="125"/>
      <c r="AJ50" s="125"/>
      <c r="AK50" s="125"/>
      <c r="AL50" s="125"/>
      <c r="AM50" s="125"/>
      <c r="AN50" s="125"/>
      <c r="AO50" s="125"/>
    </row>
    <row r="51" spans="1:41" ht="15.75" customHeight="1">
      <c r="A51" s="469" t="s">
        <v>86</v>
      </c>
      <c r="B51" s="1206" t="s">
        <v>770</v>
      </c>
      <c r="C51" s="1206"/>
      <c r="D51" s="1206"/>
      <c r="E51" s="1206"/>
      <c r="F51" s="1206"/>
      <c r="G51" s="1206"/>
      <c r="H51" s="1206"/>
      <c r="I51" s="1206"/>
      <c r="J51" s="1206"/>
      <c r="K51" s="1206"/>
      <c r="L51" s="1206"/>
      <c r="M51" s="1206"/>
      <c r="N51" s="1206"/>
      <c r="O51" s="1206"/>
      <c r="P51" s="1206"/>
      <c r="Q51" s="1206"/>
      <c r="R51" s="1206"/>
      <c r="S51" s="1206"/>
      <c r="T51" s="1206"/>
      <c r="U51" s="1206"/>
      <c r="V51" s="1206"/>
      <c r="W51" s="1206"/>
      <c r="X51" s="1206"/>
      <c r="Y51" s="1206"/>
      <c r="Z51" s="1206"/>
      <c r="AD51" s="85"/>
      <c r="AE51" s="85"/>
      <c r="AF51" s="85"/>
      <c r="AG51" s="85"/>
      <c r="AH51" s="85"/>
      <c r="AI51" s="85"/>
      <c r="AJ51" s="85"/>
      <c r="AK51" s="85"/>
      <c r="AL51" s="85"/>
      <c r="AM51" s="85"/>
      <c r="AN51" s="85"/>
      <c r="AO51" s="85"/>
    </row>
    <row r="52" spans="1:41" ht="15.75" customHeight="1">
      <c r="A52" s="467"/>
      <c r="B52" s="1206"/>
      <c r="C52" s="1206"/>
      <c r="D52" s="1206"/>
      <c r="E52" s="1206"/>
      <c r="F52" s="1206"/>
      <c r="G52" s="1206"/>
      <c r="H52" s="1206"/>
      <c r="I52" s="1206"/>
      <c r="J52" s="1206"/>
      <c r="K52" s="1206"/>
      <c r="L52" s="1206"/>
      <c r="M52" s="1206"/>
      <c r="N52" s="1206"/>
      <c r="O52" s="1206"/>
      <c r="P52" s="1206"/>
      <c r="Q52" s="1206"/>
      <c r="R52" s="1206"/>
      <c r="S52" s="1206"/>
      <c r="T52" s="1206"/>
      <c r="U52" s="1206"/>
      <c r="V52" s="1206"/>
      <c r="W52" s="1206"/>
      <c r="X52" s="1206"/>
      <c r="Y52" s="1206"/>
      <c r="Z52" s="1206"/>
      <c r="AD52" s="85"/>
      <c r="AE52" s="85"/>
      <c r="AF52" s="85"/>
      <c r="AG52" s="85"/>
      <c r="AH52" s="85"/>
      <c r="AI52" s="85"/>
      <c r="AJ52" s="85"/>
      <c r="AK52" s="85"/>
      <c r="AL52" s="85"/>
      <c r="AM52" s="85"/>
      <c r="AN52" s="85"/>
      <c r="AO52" s="85"/>
    </row>
    <row r="53" spans="1:41" ht="15.75" customHeight="1">
      <c r="A53" s="469" t="s">
        <v>96</v>
      </c>
      <c r="B53" s="1210" t="s">
        <v>850</v>
      </c>
      <c r="C53" s="1210"/>
      <c r="D53" s="1210"/>
      <c r="E53" s="1210"/>
      <c r="F53" s="1210"/>
      <c r="G53" s="1210"/>
      <c r="H53" s="1210"/>
      <c r="I53" s="1210"/>
      <c r="J53" s="1210"/>
      <c r="K53" s="1210"/>
      <c r="L53" s="1210"/>
      <c r="M53" s="1210"/>
      <c r="N53" s="1210"/>
      <c r="O53" s="1210"/>
      <c r="P53" s="1210"/>
      <c r="Q53" s="1210"/>
      <c r="R53" s="1210"/>
      <c r="S53" s="1210"/>
      <c r="T53" s="1210"/>
      <c r="U53" s="1210"/>
      <c r="V53" s="1210"/>
      <c r="W53" s="1210"/>
      <c r="X53" s="1210"/>
      <c r="Y53" s="1210"/>
      <c r="Z53" s="1210"/>
      <c r="AF53" s="85"/>
      <c r="AG53" s="85"/>
      <c r="AH53" s="85"/>
      <c r="AI53" s="85"/>
      <c r="AJ53" s="85"/>
      <c r="AK53" s="85"/>
      <c r="AL53" s="85"/>
      <c r="AM53" s="85"/>
      <c r="AN53" s="85"/>
      <c r="AO53" s="85"/>
    </row>
    <row r="54" spans="1:41" ht="15.75" customHeight="1">
      <c r="A54" s="467"/>
      <c r="B54" s="1210"/>
      <c r="C54" s="1210"/>
      <c r="D54" s="1210"/>
      <c r="E54" s="1210"/>
      <c r="F54" s="1210"/>
      <c r="G54" s="1210"/>
      <c r="H54" s="1210"/>
      <c r="I54" s="1210"/>
      <c r="J54" s="1210"/>
      <c r="K54" s="1210"/>
      <c r="L54" s="1210"/>
      <c r="M54" s="1210"/>
      <c r="N54" s="1210"/>
      <c r="O54" s="1210"/>
      <c r="P54" s="1210"/>
      <c r="Q54" s="1210"/>
      <c r="R54" s="1210"/>
      <c r="S54" s="1210"/>
      <c r="T54" s="1210"/>
      <c r="U54" s="1210"/>
      <c r="V54" s="1210"/>
      <c r="W54" s="1210"/>
      <c r="X54" s="1210"/>
      <c r="Y54" s="1210"/>
      <c r="Z54" s="1210"/>
    </row>
    <row r="55" spans="1:41" ht="15.75" customHeight="1">
      <c r="A55" s="470" t="s">
        <v>97</v>
      </c>
      <c r="B55" s="1210" t="s">
        <v>851</v>
      </c>
      <c r="C55" s="1210"/>
      <c r="D55" s="1210"/>
      <c r="E55" s="1210"/>
      <c r="F55" s="1210"/>
      <c r="G55" s="1210"/>
      <c r="H55" s="1210"/>
      <c r="I55" s="1210"/>
      <c r="J55" s="1210"/>
      <c r="K55" s="1210"/>
      <c r="L55" s="1210"/>
      <c r="M55" s="1210"/>
      <c r="N55" s="1210"/>
      <c r="O55" s="1210"/>
      <c r="P55" s="1210"/>
      <c r="Q55" s="1210"/>
      <c r="R55" s="1210"/>
      <c r="S55" s="1210"/>
      <c r="T55" s="1210"/>
      <c r="U55" s="1210"/>
      <c r="V55" s="1210"/>
      <c r="W55" s="1210"/>
      <c r="X55" s="1210"/>
      <c r="Y55" s="1210"/>
      <c r="Z55" s="1210"/>
    </row>
    <row r="56" spans="1:41" ht="15.75" customHeight="1">
      <c r="A56" s="470"/>
      <c r="B56" s="1210"/>
      <c r="C56" s="1210"/>
      <c r="D56" s="1210"/>
      <c r="E56" s="1210"/>
      <c r="F56" s="1210"/>
      <c r="G56" s="1210"/>
      <c r="H56" s="1210"/>
      <c r="I56" s="1210"/>
      <c r="J56" s="1210"/>
      <c r="K56" s="1210"/>
      <c r="L56" s="1210"/>
      <c r="M56" s="1210"/>
      <c r="N56" s="1210"/>
      <c r="O56" s="1210"/>
      <c r="P56" s="1210"/>
      <c r="Q56" s="1210"/>
      <c r="R56" s="1210"/>
      <c r="S56" s="1210"/>
      <c r="T56" s="1210"/>
      <c r="U56" s="1210"/>
      <c r="V56" s="1210"/>
      <c r="W56" s="1210"/>
      <c r="X56" s="1210"/>
      <c r="Y56" s="1210"/>
      <c r="Z56" s="1210"/>
    </row>
    <row r="57" spans="1:41" ht="15.75" customHeight="1">
      <c r="A57" s="470"/>
      <c r="B57" s="1210"/>
      <c r="C57" s="1210"/>
      <c r="D57" s="1210"/>
      <c r="E57" s="1210"/>
      <c r="F57" s="1210"/>
      <c r="G57" s="1210"/>
      <c r="H57" s="1210"/>
      <c r="I57" s="1210"/>
      <c r="J57" s="1210"/>
      <c r="K57" s="1210"/>
      <c r="L57" s="1210"/>
      <c r="M57" s="1210"/>
      <c r="N57" s="1210"/>
      <c r="O57" s="1210"/>
      <c r="P57" s="1210"/>
      <c r="Q57" s="1210"/>
      <c r="R57" s="1210"/>
      <c r="S57" s="1210"/>
      <c r="T57" s="1210"/>
      <c r="U57" s="1210"/>
      <c r="V57" s="1210"/>
      <c r="W57" s="1210"/>
      <c r="X57" s="1210"/>
      <c r="Y57" s="1210"/>
      <c r="Z57" s="1210"/>
    </row>
    <row r="58" spans="1:41" ht="15.75" customHeight="1">
      <c r="A58" s="469" t="s">
        <v>98</v>
      </c>
      <c r="B58" s="1210" t="s">
        <v>771</v>
      </c>
      <c r="C58" s="1210"/>
      <c r="D58" s="1210"/>
      <c r="E58" s="1210"/>
      <c r="F58" s="1210"/>
      <c r="G58" s="1210"/>
      <c r="H58" s="1210"/>
      <c r="I58" s="1210"/>
      <c r="J58" s="1210"/>
      <c r="K58" s="1210"/>
      <c r="L58" s="1210"/>
      <c r="M58" s="1210"/>
      <c r="N58" s="1210"/>
      <c r="O58" s="1210"/>
      <c r="P58" s="1210"/>
      <c r="Q58" s="1210"/>
      <c r="R58" s="1210"/>
      <c r="S58" s="1210"/>
      <c r="T58" s="1210"/>
      <c r="U58" s="1210"/>
      <c r="V58" s="1210"/>
      <c r="W58" s="1210"/>
      <c r="X58" s="1210"/>
      <c r="Y58" s="1210"/>
      <c r="Z58" s="1210"/>
    </row>
    <row r="59" spans="1:41" ht="15.75" customHeight="1">
      <c r="A59" s="467"/>
      <c r="B59" s="1210"/>
      <c r="C59" s="1210"/>
      <c r="D59" s="1210"/>
      <c r="E59" s="1210"/>
      <c r="F59" s="1210"/>
      <c r="G59" s="1210"/>
      <c r="H59" s="1210"/>
      <c r="I59" s="1210"/>
      <c r="J59" s="1210"/>
      <c r="K59" s="1210"/>
      <c r="L59" s="1210"/>
      <c r="M59" s="1210"/>
      <c r="N59" s="1210"/>
      <c r="O59" s="1210"/>
      <c r="P59" s="1210"/>
      <c r="Q59" s="1210"/>
      <c r="R59" s="1210"/>
      <c r="S59" s="1210"/>
      <c r="T59" s="1210"/>
      <c r="U59" s="1210"/>
      <c r="V59" s="1210"/>
      <c r="W59" s="1210"/>
      <c r="X59" s="1210"/>
      <c r="Y59" s="1210"/>
      <c r="Z59" s="1210"/>
    </row>
    <row r="60" spans="1:41" ht="15.75" customHeight="1">
      <c r="A60" s="470" t="s">
        <v>99</v>
      </c>
      <c r="B60" s="1210" t="s">
        <v>772</v>
      </c>
      <c r="C60" s="1210"/>
      <c r="D60" s="1210"/>
      <c r="E60" s="1210"/>
      <c r="F60" s="1210"/>
      <c r="G60" s="1210"/>
      <c r="H60" s="1210"/>
      <c r="I60" s="1210"/>
      <c r="J60" s="1210"/>
      <c r="K60" s="1210"/>
      <c r="L60" s="1210"/>
      <c r="M60" s="1210"/>
      <c r="N60" s="1210"/>
      <c r="O60" s="1210"/>
      <c r="P60" s="1210"/>
      <c r="Q60" s="1210"/>
      <c r="R60" s="1210"/>
      <c r="S60" s="1210"/>
      <c r="T60" s="1210"/>
      <c r="U60" s="1210"/>
      <c r="V60" s="1210"/>
      <c r="W60" s="1210"/>
      <c r="X60" s="1210"/>
      <c r="Y60" s="1210"/>
      <c r="Z60" s="1210"/>
    </row>
    <row r="61" spans="1:41" ht="15.75" customHeight="1">
      <c r="A61" s="470"/>
      <c r="B61" s="1210"/>
      <c r="C61" s="1210"/>
      <c r="D61" s="1210"/>
      <c r="E61" s="1210"/>
      <c r="F61" s="1210"/>
      <c r="G61" s="1210"/>
      <c r="H61" s="1210"/>
      <c r="I61" s="1210"/>
      <c r="J61" s="1210"/>
      <c r="K61" s="1210"/>
      <c r="L61" s="1210"/>
      <c r="M61" s="1210"/>
      <c r="N61" s="1210"/>
      <c r="O61" s="1210"/>
      <c r="P61" s="1210"/>
      <c r="Q61" s="1210"/>
      <c r="R61" s="1210"/>
      <c r="S61" s="1210"/>
      <c r="T61" s="1210"/>
      <c r="U61" s="1210"/>
      <c r="V61" s="1210"/>
      <c r="W61" s="1210"/>
      <c r="X61" s="1210"/>
      <c r="Y61" s="1210"/>
      <c r="Z61" s="1210"/>
    </row>
    <row r="62" spans="1:41" ht="15.75" customHeight="1">
      <c r="A62" s="470" t="s">
        <v>100</v>
      </c>
      <c r="B62" s="1210" t="s">
        <v>852</v>
      </c>
      <c r="C62" s="1210"/>
      <c r="D62" s="1210"/>
      <c r="E62" s="1210"/>
      <c r="F62" s="1210"/>
      <c r="G62" s="1210"/>
      <c r="H62" s="1210"/>
      <c r="I62" s="1210"/>
      <c r="J62" s="1210"/>
      <c r="K62" s="1210"/>
      <c r="L62" s="1210"/>
      <c r="M62" s="1210"/>
      <c r="N62" s="1210"/>
      <c r="O62" s="1210"/>
      <c r="P62" s="1210"/>
      <c r="Q62" s="1210"/>
      <c r="R62" s="1210"/>
      <c r="S62" s="1210"/>
      <c r="T62" s="1210"/>
      <c r="U62" s="1210"/>
      <c r="V62" s="1210"/>
      <c r="W62" s="1210"/>
      <c r="X62" s="1210"/>
      <c r="Y62" s="1210"/>
      <c r="Z62" s="1210"/>
    </row>
    <row r="63" spans="1:41" ht="15.75" customHeight="1">
      <c r="A63" s="470"/>
      <c r="B63" s="1210"/>
      <c r="C63" s="1210"/>
      <c r="D63" s="1210"/>
      <c r="E63" s="1210"/>
      <c r="F63" s="1210"/>
      <c r="G63" s="1210"/>
      <c r="H63" s="1210"/>
      <c r="I63" s="1210"/>
      <c r="J63" s="1210"/>
      <c r="K63" s="1210"/>
      <c r="L63" s="1210"/>
      <c r="M63" s="1210"/>
      <c r="N63" s="1210"/>
      <c r="O63" s="1210"/>
      <c r="P63" s="1210"/>
      <c r="Q63" s="1210"/>
      <c r="R63" s="1210"/>
      <c r="S63" s="1210"/>
      <c r="T63" s="1210"/>
      <c r="U63" s="1210"/>
      <c r="V63" s="1210"/>
      <c r="W63" s="1210"/>
      <c r="X63" s="1210"/>
      <c r="Y63" s="1210"/>
      <c r="Z63" s="1210"/>
    </row>
    <row r="64" spans="1:41" ht="15.75" customHeight="1">
      <c r="A64" s="470"/>
      <c r="B64" s="1210"/>
      <c r="C64" s="1210"/>
      <c r="D64" s="1210"/>
      <c r="E64" s="1210"/>
      <c r="F64" s="1210"/>
      <c r="G64" s="1210"/>
      <c r="H64" s="1210"/>
      <c r="I64" s="1210"/>
      <c r="J64" s="1210"/>
      <c r="K64" s="1210"/>
      <c r="L64" s="1210"/>
      <c r="M64" s="1210"/>
      <c r="N64" s="1210"/>
      <c r="O64" s="1210"/>
      <c r="P64" s="1210"/>
      <c r="Q64" s="1210"/>
      <c r="R64" s="1210"/>
      <c r="S64" s="1210"/>
      <c r="T64" s="1210"/>
      <c r="U64" s="1210"/>
      <c r="V64" s="1210"/>
      <c r="W64" s="1210"/>
      <c r="X64" s="1210"/>
      <c r="Y64" s="1210"/>
      <c r="Z64" s="1210"/>
    </row>
    <row r="65" spans="1:41" ht="15.75" customHeight="1">
      <c r="A65" s="470"/>
      <c r="B65" s="1210"/>
      <c r="C65" s="1210"/>
      <c r="D65" s="1210"/>
      <c r="E65" s="1210"/>
      <c r="F65" s="1210"/>
      <c r="G65" s="1210"/>
      <c r="H65" s="1210"/>
      <c r="I65" s="1210"/>
      <c r="J65" s="1210"/>
      <c r="K65" s="1210"/>
      <c r="L65" s="1210"/>
      <c r="M65" s="1210"/>
      <c r="N65" s="1210"/>
      <c r="O65" s="1210"/>
      <c r="P65" s="1210"/>
      <c r="Q65" s="1210"/>
      <c r="R65" s="1210"/>
      <c r="S65" s="1210"/>
      <c r="T65" s="1210"/>
      <c r="U65" s="1210"/>
      <c r="V65" s="1210"/>
      <c r="W65" s="1210"/>
      <c r="X65" s="1210"/>
      <c r="Y65" s="1210"/>
      <c r="Z65" s="1210"/>
    </row>
    <row r="66" spans="1:41" ht="15.75" customHeight="1">
      <c r="A66" s="470" t="s">
        <v>101</v>
      </c>
      <c r="B66" s="1210" t="s">
        <v>853</v>
      </c>
      <c r="C66" s="1210"/>
      <c r="D66" s="1210"/>
      <c r="E66" s="1210"/>
      <c r="F66" s="1210"/>
      <c r="G66" s="1210"/>
      <c r="H66" s="1210"/>
      <c r="I66" s="1210"/>
      <c r="J66" s="1210"/>
      <c r="K66" s="1210"/>
      <c r="L66" s="1210"/>
      <c r="M66" s="1210"/>
      <c r="N66" s="1210"/>
      <c r="O66" s="1210"/>
      <c r="P66" s="1210"/>
      <c r="Q66" s="1210"/>
      <c r="R66" s="1210"/>
      <c r="S66" s="1210"/>
      <c r="T66" s="1210"/>
      <c r="U66" s="1210"/>
      <c r="V66" s="1210"/>
      <c r="W66" s="1210"/>
      <c r="X66" s="1210"/>
      <c r="Y66" s="1210"/>
      <c r="Z66" s="1210"/>
    </row>
    <row r="67" spans="1:41" ht="15.75" customHeight="1">
      <c r="A67" s="470"/>
      <c r="B67" s="1210"/>
      <c r="C67" s="1210"/>
      <c r="D67" s="1210"/>
      <c r="E67" s="1210"/>
      <c r="F67" s="1210"/>
      <c r="G67" s="1210"/>
      <c r="H67" s="1210"/>
      <c r="I67" s="1210"/>
      <c r="J67" s="1210"/>
      <c r="K67" s="1210"/>
      <c r="L67" s="1210"/>
      <c r="M67" s="1210"/>
      <c r="N67" s="1210"/>
      <c r="O67" s="1210"/>
      <c r="P67" s="1210"/>
      <c r="Q67" s="1210"/>
      <c r="R67" s="1210"/>
      <c r="S67" s="1210"/>
      <c r="T67" s="1210"/>
      <c r="U67" s="1210"/>
      <c r="V67" s="1210"/>
      <c r="W67" s="1210"/>
      <c r="X67" s="1210"/>
      <c r="Y67" s="1210"/>
      <c r="Z67" s="1210"/>
    </row>
    <row r="68" spans="1:41" ht="15.75" customHeight="1">
      <c r="A68" s="470"/>
      <c r="B68" s="1210"/>
      <c r="C68" s="1210"/>
      <c r="D68" s="1210"/>
      <c r="E68" s="1210"/>
      <c r="F68" s="1210"/>
      <c r="G68" s="1210"/>
      <c r="H68" s="1210"/>
      <c r="I68" s="1210"/>
      <c r="J68" s="1210"/>
      <c r="K68" s="1210"/>
      <c r="L68" s="1210"/>
      <c r="M68" s="1210"/>
      <c r="N68" s="1210"/>
      <c r="O68" s="1210"/>
      <c r="P68" s="1210"/>
      <c r="Q68" s="1210"/>
      <c r="R68" s="1210"/>
      <c r="S68" s="1210"/>
      <c r="T68" s="1210"/>
      <c r="U68" s="1210"/>
      <c r="V68" s="1210"/>
      <c r="W68" s="1210"/>
      <c r="X68" s="1210"/>
      <c r="Y68" s="1210"/>
      <c r="Z68" s="1210"/>
    </row>
    <row r="69" spans="1:41" ht="15.75" customHeight="1">
      <c r="A69" s="470" t="s">
        <v>102</v>
      </c>
      <c r="B69" s="466" t="s">
        <v>854</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223"/>
      <c r="AB69" s="223"/>
      <c r="AC69" s="223"/>
      <c r="AD69" s="223"/>
      <c r="AE69" s="223"/>
      <c r="AF69" s="85"/>
      <c r="AG69" s="85"/>
      <c r="AH69" s="85"/>
      <c r="AI69" s="85"/>
      <c r="AJ69" s="85"/>
      <c r="AK69" s="85"/>
      <c r="AL69" s="85"/>
      <c r="AM69" s="85"/>
      <c r="AN69" s="85"/>
      <c r="AO69" s="85"/>
    </row>
    <row r="70" spans="1:41" ht="15.75" customHeight="1">
      <c r="A70" s="474"/>
      <c r="B70" s="466"/>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223"/>
      <c r="AB70" s="223"/>
      <c r="AC70" s="223"/>
      <c r="AD70" s="223"/>
      <c r="AE70" s="223"/>
      <c r="AF70" s="85"/>
      <c r="AG70" s="85"/>
      <c r="AH70" s="85"/>
      <c r="AI70" s="85"/>
      <c r="AJ70" s="85"/>
      <c r="AK70" s="85"/>
      <c r="AL70" s="85"/>
      <c r="AM70" s="85"/>
      <c r="AN70" s="85"/>
      <c r="AO70" s="85"/>
    </row>
    <row r="71" spans="1:41" ht="15.75" customHeight="1">
      <c r="A71" s="475"/>
      <c r="B71" s="475"/>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row>
    <row r="72" spans="1:41">
      <c r="A72" s="473" t="s">
        <v>773</v>
      </c>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row>
    <row r="73" spans="1:41" ht="14.1" customHeight="1">
      <c r="A73" s="1211" t="s">
        <v>839</v>
      </c>
      <c r="B73" s="1211"/>
      <c r="C73" s="1211"/>
      <c r="D73" s="1211"/>
      <c r="E73" s="1211"/>
      <c r="F73" s="1211"/>
      <c r="G73" s="1211"/>
      <c r="H73" s="1211"/>
      <c r="I73" s="1211"/>
      <c r="J73" s="1211"/>
      <c r="K73" s="1211"/>
      <c r="L73" s="1211"/>
      <c r="M73" s="1211"/>
      <c r="N73" s="1211"/>
      <c r="O73" s="1211"/>
      <c r="P73" s="1211"/>
      <c r="Q73" s="1211"/>
      <c r="R73" s="1211"/>
      <c r="S73" s="1211"/>
      <c r="T73" s="1211"/>
      <c r="U73" s="1211"/>
      <c r="V73" s="1211"/>
      <c r="W73" s="1211"/>
      <c r="X73" s="1211"/>
      <c r="Y73" s="1211"/>
      <c r="Z73" s="1211"/>
    </row>
    <row r="74" spans="1:41">
      <c r="A74" s="1203"/>
      <c r="B74" s="1203"/>
      <c r="C74" s="1203"/>
      <c r="D74" s="1203"/>
      <c r="E74" s="1203"/>
      <c r="F74" s="1203"/>
      <c r="G74" s="1203"/>
      <c r="H74" s="1203"/>
      <c r="I74" s="1203"/>
      <c r="J74" s="1203"/>
      <c r="K74" s="1203"/>
      <c r="L74" s="1203"/>
      <c r="M74" s="1203"/>
      <c r="N74" s="1203"/>
      <c r="O74" s="1203"/>
      <c r="P74" s="1203"/>
      <c r="Q74" s="1203"/>
      <c r="R74" s="1203"/>
      <c r="S74" s="1203"/>
      <c r="T74" s="1203"/>
      <c r="U74" s="1203"/>
      <c r="V74" s="1203"/>
      <c r="W74" s="1203"/>
      <c r="X74" s="1203"/>
      <c r="Y74" s="1203"/>
      <c r="Z74" s="1203"/>
    </row>
    <row r="75" spans="1:41" ht="14.25" customHeight="1">
      <c r="A75" s="470" t="s">
        <v>69</v>
      </c>
      <c r="B75" s="1204" t="s">
        <v>103</v>
      </c>
      <c r="C75" s="1204"/>
      <c r="D75" s="1204"/>
      <c r="E75" s="1204"/>
      <c r="F75" s="1204"/>
      <c r="G75" s="1204"/>
      <c r="H75" s="1204"/>
      <c r="I75" s="1204"/>
      <c r="J75" s="1204"/>
      <c r="K75" s="1204"/>
      <c r="L75" s="1204"/>
      <c r="M75" s="1204"/>
      <c r="N75" s="1204"/>
      <c r="O75" s="1204"/>
      <c r="P75" s="1204"/>
      <c r="Q75" s="1204"/>
      <c r="R75" s="1204"/>
      <c r="S75" s="1204"/>
      <c r="T75" s="1204"/>
      <c r="U75" s="1204"/>
      <c r="V75" s="1204"/>
      <c r="W75" s="1204"/>
      <c r="X75" s="1204"/>
      <c r="Y75" s="1204"/>
      <c r="Z75" s="1204"/>
    </row>
    <row r="76" spans="1:41" ht="15" customHeight="1">
      <c r="A76" s="470"/>
      <c r="B76" s="1204"/>
      <c r="C76" s="1204"/>
      <c r="D76" s="1204"/>
      <c r="E76" s="1204"/>
      <c r="F76" s="1204"/>
      <c r="G76" s="1204"/>
      <c r="H76" s="1204"/>
      <c r="I76" s="1204"/>
      <c r="J76" s="1204"/>
      <c r="K76" s="1204"/>
      <c r="L76" s="1204"/>
      <c r="M76" s="1204"/>
      <c r="N76" s="1204"/>
      <c r="O76" s="1204"/>
      <c r="P76" s="1204"/>
      <c r="Q76" s="1204"/>
      <c r="R76" s="1204"/>
      <c r="S76" s="1204"/>
      <c r="T76" s="1204"/>
      <c r="U76" s="1204"/>
      <c r="V76" s="1204"/>
      <c r="W76" s="1204"/>
      <c r="X76" s="1204"/>
      <c r="Y76" s="1204"/>
      <c r="Z76" s="1204"/>
    </row>
    <row r="77" spans="1:41" ht="15" customHeight="1">
      <c r="A77" s="470"/>
      <c r="B77" s="1204"/>
      <c r="C77" s="1204"/>
      <c r="D77" s="1204"/>
      <c r="E77" s="1204"/>
      <c r="F77" s="1204"/>
      <c r="G77" s="1204"/>
      <c r="H77" s="1204"/>
      <c r="I77" s="1204"/>
      <c r="J77" s="1204"/>
      <c r="K77" s="1204"/>
      <c r="L77" s="1204"/>
      <c r="M77" s="1204"/>
      <c r="N77" s="1204"/>
      <c r="O77" s="1204"/>
      <c r="P77" s="1204"/>
      <c r="Q77" s="1204"/>
      <c r="R77" s="1204"/>
      <c r="S77" s="1204"/>
      <c r="T77" s="1204"/>
      <c r="U77" s="1204"/>
      <c r="V77" s="1204"/>
      <c r="W77" s="1204"/>
      <c r="X77" s="1204"/>
      <c r="Y77" s="1204"/>
      <c r="Z77" s="1204"/>
    </row>
    <row r="78" spans="1:41" ht="15" customHeight="1">
      <c r="A78" s="470"/>
      <c r="B78" s="1204"/>
      <c r="C78" s="1204"/>
      <c r="D78" s="1204"/>
      <c r="E78" s="1204"/>
      <c r="F78" s="1204"/>
      <c r="G78" s="1204"/>
      <c r="H78" s="1204"/>
      <c r="I78" s="1204"/>
      <c r="J78" s="1204"/>
      <c r="K78" s="1204"/>
      <c r="L78" s="1204"/>
      <c r="M78" s="1204"/>
      <c r="N78" s="1204"/>
      <c r="O78" s="1204"/>
      <c r="P78" s="1204"/>
      <c r="Q78" s="1204"/>
      <c r="R78" s="1204"/>
      <c r="S78" s="1204"/>
      <c r="T78" s="1204"/>
      <c r="U78" s="1204"/>
      <c r="V78" s="1204"/>
      <c r="W78" s="1204"/>
      <c r="X78" s="1204"/>
      <c r="Y78" s="1204"/>
      <c r="Z78" s="1204"/>
    </row>
    <row r="79" spans="1:41" ht="15" customHeight="1">
      <c r="A79" s="470"/>
      <c r="B79" s="1204"/>
      <c r="C79" s="1204"/>
      <c r="D79" s="1204"/>
      <c r="E79" s="1204"/>
      <c r="F79" s="1204"/>
      <c r="G79" s="1204"/>
      <c r="H79" s="1204"/>
      <c r="I79" s="1204"/>
      <c r="J79" s="1204"/>
      <c r="K79" s="1204"/>
      <c r="L79" s="1204"/>
      <c r="M79" s="1204"/>
      <c r="N79" s="1204"/>
      <c r="O79" s="1204"/>
      <c r="P79" s="1204"/>
      <c r="Q79" s="1204"/>
      <c r="R79" s="1204"/>
      <c r="S79" s="1204"/>
      <c r="T79" s="1204"/>
      <c r="U79" s="1204"/>
      <c r="V79" s="1204"/>
      <c r="W79" s="1204"/>
      <c r="X79" s="1204"/>
      <c r="Y79" s="1204"/>
      <c r="Z79" s="1204"/>
    </row>
    <row r="80" spans="1:41" ht="15" customHeight="1">
      <c r="A80" s="470"/>
      <c r="B80" s="1204"/>
      <c r="C80" s="1204"/>
      <c r="D80" s="1204"/>
      <c r="E80" s="1204"/>
      <c r="F80" s="1204"/>
      <c r="G80" s="1204"/>
      <c r="H80" s="1204"/>
      <c r="I80" s="1204"/>
      <c r="J80" s="1204"/>
      <c r="K80" s="1204"/>
      <c r="L80" s="1204"/>
      <c r="M80" s="1204"/>
      <c r="N80" s="1204"/>
      <c r="O80" s="1204"/>
      <c r="P80" s="1204"/>
      <c r="Q80" s="1204"/>
      <c r="R80" s="1204"/>
      <c r="S80" s="1204"/>
      <c r="T80" s="1204"/>
      <c r="U80" s="1204"/>
      <c r="V80" s="1204"/>
      <c r="W80" s="1204"/>
      <c r="X80" s="1204"/>
      <c r="Y80" s="1204"/>
      <c r="Z80" s="1204"/>
    </row>
    <row r="81" spans="1:26" ht="15" customHeight="1">
      <c r="A81" s="470"/>
      <c r="B81" s="1204"/>
      <c r="C81" s="1204"/>
      <c r="D81" s="1204"/>
      <c r="E81" s="1204"/>
      <c r="F81" s="1204"/>
      <c r="G81" s="1204"/>
      <c r="H81" s="1204"/>
      <c r="I81" s="1204"/>
      <c r="J81" s="1204"/>
      <c r="K81" s="1204"/>
      <c r="L81" s="1204"/>
      <c r="M81" s="1204"/>
      <c r="N81" s="1204"/>
      <c r="O81" s="1204"/>
      <c r="P81" s="1204"/>
      <c r="Q81" s="1204"/>
      <c r="R81" s="1204"/>
      <c r="S81" s="1204"/>
      <c r="T81" s="1204"/>
      <c r="U81" s="1204"/>
      <c r="V81" s="1204"/>
      <c r="W81" s="1204"/>
      <c r="X81" s="1204"/>
      <c r="Y81" s="1204"/>
      <c r="Z81" s="1204"/>
    </row>
    <row r="82" spans="1:26" ht="15" customHeight="1">
      <c r="A82" s="470"/>
      <c r="B82" s="1204"/>
      <c r="C82" s="1204"/>
      <c r="D82" s="1204"/>
      <c r="E82" s="1204"/>
      <c r="F82" s="1204"/>
      <c r="G82" s="1204"/>
      <c r="H82" s="1204"/>
      <c r="I82" s="1204"/>
      <c r="J82" s="1204"/>
      <c r="K82" s="1204"/>
      <c r="L82" s="1204"/>
      <c r="M82" s="1204"/>
      <c r="N82" s="1204"/>
      <c r="O82" s="1204"/>
      <c r="P82" s="1204"/>
      <c r="Q82" s="1204"/>
      <c r="R82" s="1204"/>
      <c r="S82" s="1204"/>
      <c r="T82" s="1204"/>
      <c r="U82" s="1204"/>
      <c r="V82" s="1204"/>
      <c r="W82" s="1204"/>
      <c r="X82" s="1204"/>
      <c r="Y82" s="1204"/>
      <c r="Z82" s="1204"/>
    </row>
    <row r="83" spans="1:26" ht="15" customHeight="1">
      <c r="A83" s="470"/>
      <c r="B83" s="1204"/>
      <c r="C83" s="1204"/>
      <c r="D83" s="1204"/>
      <c r="E83" s="1204"/>
      <c r="F83" s="1204"/>
      <c r="G83" s="1204"/>
      <c r="H83" s="1204"/>
      <c r="I83" s="1204"/>
      <c r="J83" s="1204"/>
      <c r="K83" s="1204"/>
      <c r="L83" s="1204"/>
      <c r="M83" s="1204"/>
      <c r="N83" s="1204"/>
      <c r="O83" s="1204"/>
      <c r="P83" s="1204"/>
      <c r="Q83" s="1204"/>
      <c r="R83" s="1204"/>
      <c r="S83" s="1204"/>
      <c r="T83" s="1204"/>
      <c r="U83" s="1204"/>
      <c r="V83" s="1204"/>
      <c r="W83" s="1204"/>
      <c r="X83" s="1204"/>
      <c r="Y83" s="1204"/>
      <c r="Z83" s="1204"/>
    </row>
    <row r="84" spans="1:26" ht="15" customHeight="1">
      <c r="A84" s="470" t="s">
        <v>71</v>
      </c>
      <c r="B84" s="1204" t="s">
        <v>104</v>
      </c>
      <c r="C84" s="1204"/>
      <c r="D84" s="1204"/>
      <c r="E84" s="1204"/>
      <c r="F84" s="1204"/>
      <c r="G84" s="1204"/>
      <c r="H84" s="1204"/>
      <c r="I84" s="1204"/>
      <c r="J84" s="1204"/>
      <c r="K84" s="1204"/>
      <c r="L84" s="1204"/>
      <c r="M84" s="1204"/>
      <c r="N84" s="1204"/>
      <c r="O84" s="1204"/>
      <c r="P84" s="1204"/>
      <c r="Q84" s="1204"/>
      <c r="R84" s="1204"/>
      <c r="S84" s="1204"/>
      <c r="T84" s="1204"/>
      <c r="U84" s="1204"/>
      <c r="V84" s="1204"/>
      <c r="W84" s="1204"/>
      <c r="X84" s="1204"/>
      <c r="Y84" s="1204"/>
      <c r="Z84" s="1204"/>
    </row>
    <row r="85" spans="1:26" ht="15" customHeight="1">
      <c r="A85" s="470"/>
      <c r="B85" s="1204"/>
      <c r="C85" s="1204"/>
      <c r="D85" s="1204"/>
      <c r="E85" s="1204"/>
      <c r="F85" s="1204"/>
      <c r="G85" s="1204"/>
      <c r="H85" s="1204"/>
      <c r="I85" s="1204"/>
      <c r="J85" s="1204"/>
      <c r="K85" s="1204"/>
      <c r="L85" s="1204"/>
      <c r="M85" s="1204"/>
      <c r="N85" s="1204"/>
      <c r="O85" s="1204"/>
      <c r="P85" s="1204"/>
      <c r="Q85" s="1204"/>
      <c r="R85" s="1204"/>
      <c r="S85" s="1204"/>
      <c r="T85" s="1204"/>
      <c r="U85" s="1204"/>
      <c r="V85" s="1204"/>
      <c r="W85" s="1204"/>
      <c r="X85" s="1204"/>
      <c r="Y85" s="1204"/>
      <c r="Z85" s="1204"/>
    </row>
    <row r="86" spans="1:26" ht="15" customHeight="1">
      <c r="A86" s="470"/>
      <c r="B86" s="1204"/>
      <c r="C86" s="1204"/>
      <c r="D86" s="1204"/>
      <c r="E86" s="1204"/>
      <c r="F86" s="1204"/>
      <c r="G86" s="1204"/>
      <c r="H86" s="1204"/>
      <c r="I86" s="1204"/>
      <c r="J86" s="1204"/>
      <c r="K86" s="1204"/>
      <c r="L86" s="1204"/>
      <c r="M86" s="1204"/>
      <c r="N86" s="1204"/>
      <c r="O86" s="1204"/>
      <c r="P86" s="1204"/>
      <c r="Q86" s="1204"/>
      <c r="R86" s="1204"/>
      <c r="S86" s="1204"/>
      <c r="T86" s="1204"/>
      <c r="U86" s="1204"/>
      <c r="V86" s="1204"/>
      <c r="W86" s="1204"/>
      <c r="X86" s="1204"/>
      <c r="Y86" s="1204"/>
      <c r="Z86" s="1204"/>
    </row>
    <row r="87" spans="1:26" ht="15" customHeight="1">
      <c r="A87" s="470"/>
      <c r="B87" s="1204"/>
      <c r="C87" s="1204"/>
      <c r="D87" s="1204"/>
      <c r="E87" s="1204"/>
      <c r="F87" s="1204"/>
      <c r="G87" s="1204"/>
      <c r="H87" s="1204"/>
      <c r="I87" s="1204"/>
      <c r="J87" s="1204"/>
      <c r="K87" s="1204"/>
      <c r="L87" s="1204"/>
      <c r="M87" s="1204"/>
      <c r="N87" s="1204"/>
      <c r="O87" s="1204"/>
      <c r="P87" s="1204"/>
      <c r="Q87" s="1204"/>
      <c r="R87" s="1204"/>
      <c r="S87" s="1204"/>
      <c r="T87" s="1204"/>
      <c r="U87" s="1204"/>
      <c r="V87" s="1204"/>
      <c r="W87" s="1204"/>
      <c r="X87" s="1204"/>
      <c r="Y87" s="1204"/>
      <c r="Z87" s="1204"/>
    </row>
    <row r="88" spans="1:26" ht="15" customHeight="1">
      <c r="A88" s="470" t="s">
        <v>72</v>
      </c>
      <c r="B88" s="1204" t="s">
        <v>105</v>
      </c>
      <c r="C88" s="1204"/>
      <c r="D88" s="1204"/>
      <c r="E88" s="1204"/>
      <c r="F88" s="1204"/>
      <c r="G88" s="1204"/>
      <c r="H88" s="1204"/>
      <c r="I88" s="1204"/>
      <c r="J88" s="1204"/>
      <c r="K88" s="1204"/>
      <c r="L88" s="1204"/>
      <c r="M88" s="1204"/>
      <c r="N88" s="1204"/>
      <c r="O88" s="1204"/>
      <c r="P88" s="1204"/>
      <c r="Q88" s="1204"/>
      <c r="R88" s="1204"/>
      <c r="S88" s="1204"/>
      <c r="T88" s="1204"/>
      <c r="U88" s="1204"/>
      <c r="V88" s="1204"/>
      <c r="W88" s="1204"/>
      <c r="X88" s="1204"/>
      <c r="Y88" s="1204"/>
      <c r="Z88" s="1204"/>
    </row>
    <row r="89" spans="1:26" ht="14.25" customHeight="1">
      <c r="A89" s="470"/>
      <c r="B89" s="1204"/>
      <c r="C89" s="1204"/>
      <c r="D89" s="1204"/>
      <c r="E89" s="1204"/>
      <c r="F89" s="1204"/>
      <c r="G89" s="1204"/>
      <c r="H89" s="1204"/>
      <c r="I89" s="1204"/>
      <c r="J89" s="1204"/>
      <c r="K89" s="1204"/>
      <c r="L89" s="1204"/>
      <c r="M89" s="1204"/>
      <c r="N89" s="1204"/>
      <c r="O89" s="1204"/>
      <c r="P89" s="1204"/>
      <c r="Q89" s="1204"/>
      <c r="R89" s="1204"/>
      <c r="S89" s="1204"/>
      <c r="T89" s="1204"/>
      <c r="U89" s="1204"/>
      <c r="V89" s="1204"/>
      <c r="W89" s="1204"/>
      <c r="X89" s="1204"/>
      <c r="Y89" s="1204"/>
      <c r="Z89" s="1204"/>
    </row>
    <row r="90" spans="1:26" ht="15" customHeight="1">
      <c r="A90" s="470" t="s">
        <v>73</v>
      </c>
      <c r="B90" s="1204" t="s">
        <v>106</v>
      </c>
      <c r="C90" s="1204"/>
      <c r="D90" s="1204"/>
      <c r="E90" s="1204"/>
      <c r="F90" s="1204"/>
      <c r="G90" s="1204"/>
      <c r="H90" s="1204"/>
      <c r="I90" s="1204"/>
      <c r="J90" s="1204"/>
      <c r="K90" s="1204"/>
      <c r="L90" s="1204"/>
      <c r="M90" s="1204"/>
      <c r="N90" s="1204"/>
      <c r="O90" s="1204"/>
      <c r="P90" s="1204"/>
      <c r="Q90" s="1204"/>
      <c r="R90" s="1204"/>
      <c r="S90" s="1204"/>
      <c r="T90" s="1204"/>
      <c r="U90" s="1204"/>
      <c r="V90" s="1204"/>
      <c r="W90" s="1204"/>
      <c r="X90" s="1204"/>
      <c r="Y90" s="1204"/>
      <c r="Z90" s="1204"/>
    </row>
    <row r="91" spans="1:26" ht="14.25" customHeight="1">
      <c r="A91" s="470"/>
      <c r="B91" s="1204"/>
      <c r="C91" s="1204"/>
      <c r="D91" s="1204"/>
      <c r="E91" s="1204"/>
      <c r="F91" s="1204"/>
      <c r="G91" s="1204"/>
      <c r="H91" s="1204"/>
      <c r="I91" s="1204"/>
      <c r="J91" s="1204"/>
      <c r="K91" s="1204"/>
      <c r="L91" s="1204"/>
      <c r="M91" s="1204"/>
      <c r="N91" s="1204"/>
      <c r="O91" s="1204"/>
      <c r="P91" s="1204"/>
      <c r="Q91" s="1204"/>
      <c r="R91" s="1204"/>
      <c r="S91" s="1204"/>
      <c r="T91" s="1204"/>
      <c r="U91" s="1204"/>
      <c r="V91" s="1204"/>
      <c r="W91" s="1204"/>
      <c r="X91" s="1204"/>
      <c r="Y91" s="1204"/>
      <c r="Z91" s="1204"/>
    </row>
    <row r="92" spans="1:26" ht="15" customHeight="1">
      <c r="A92" s="470" t="s">
        <v>74</v>
      </c>
      <c r="B92" s="1204" t="s">
        <v>107</v>
      </c>
      <c r="C92" s="1204"/>
      <c r="D92" s="1204"/>
      <c r="E92" s="1204"/>
      <c r="F92" s="1204"/>
      <c r="G92" s="1204"/>
      <c r="H92" s="1204"/>
      <c r="I92" s="1204"/>
      <c r="J92" s="1204"/>
      <c r="K92" s="1204"/>
      <c r="L92" s="1204"/>
      <c r="M92" s="1204"/>
      <c r="N92" s="1204"/>
      <c r="O92" s="1204"/>
      <c r="P92" s="1204"/>
      <c r="Q92" s="1204"/>
      <c r="R92" s="1204"/>
      <c r="S92" s="1204"/>
      <c r="T92" s="1204"/>
      <c r="U92" s="1204"/>
      <c r="V92" s="1204"/>
      <c r="W92" s="1204"/>
      <c r="X92" s="1204"/>
      <c r="Y92" s="1204"/>
      <c r="Z92" s="1204"/>
    </row>
    <row r="93" spans="1:26" ht="14.25" customHeight="1">
      <c r="A93" s="470"/>
      <c r="B93" s="1204"/>
      <c r="C93" s="1204"/>
      <c r="D93" s="1204"/>
      <c r="E93" s="1204"/>
      <c r="F93" s="1204"/>
      <c r="G93" s="1204"/>
      <c r="H93" s="1204"/>
      <c r="I93" s="1204"/>
      <c r="J93" s="1204"/>
      <c r="K93" s="1204"/>
      <c r="L93" s="1204"/>
      <c r="M93" s="1204"/>
      <c r="N93" s="1204"/>
      <c r="O93" s="1204"/>
      <c r="P93" s="1204"/>
      <c r="Q93" s="1204"/>
      <c r="R93" s="1204"/>
      <c r="S93" s="1204"/>
      <c r="T93" s="1204"/>
      <c r="U93" s="1204"/>
      <c r="V93" s="1204"/>
      <c r="W93" s="1204"/>
      <c r="X93" s="1204"/>
      <c r="Y93" s="1204"/>
      <c r="Z93" s="1204"/>
    </row>
    <row r="94" spans="1:26" ht="15" customHeight="1">
      <c r="A94" s="470" t="s">
        <v>75</v>
      </c>
      <c r="B94" s="1204" t="s">
        <v>108</v>
      </c>
      <c r="C94" s="1204"/>
      <c r="D94" s="1204"/>
      <c r="E94" s="1204"/>
      <c r="F94" s="1204"/>
      <c r="G94" s="1204"/>
      <c r="H94" s="1204"/>
      <c r="I94" s="1204"/>
      <c r="J94" s="1204"/>
      <c r="K94" s="1204"/>
      <c r="L94" s="1204"/>
      <c r="M94" s="1204"/>
      <c r="N94" s="1204"/>
      <c r="O94" s="1204"/>
      <c r="P94" s="1204"/>
      <c r="Q94" s="1204"/>
      <c r="R94" s="1204"/>
      <c r="S94" s="1204"/>
      <c r="T94" s="1204"/>
      <c r="U94" s="1204"/>
      <c r="V94" s="1204"/>
      <c r="W94" s="1204"/>
      <c r="X94" s="1204"/>
      <c r="Y94" s="1204"/>
      <c r="Z94" s="1204"/>
    </row>
    <row r="95" spans="1:26" ht="14.25" customHeight="1">
      <c r="A95" s="470"/>
      <c r="B95" s="1204"/>
      <c r="C95" s="1204"/>
      <c r="D95" s="1204"/>
      <c r="E95" s="1204"/>
      <c r="F95" s="1204"/>
      <c r="G95" s="1204"/>
      <c r="H95" s="1204"/>
      <c r="I95" s="1204"/>
      <c r="J95" s="1204"/>
      <c r="K95" s="1204"/>
      <c r="L95" s="1204"/>
      <c r="M95" s="1204"/>
      <c r="N95" s="1204"/>
      <c r="O95" s="1204"/>
      <c r="P95" s="1204"/>
      <c r="Q95" s="1204"/>
      <c r="R95" s="1204"/>
      <c r="S95" s="1204"/>
      <c r="T95" s="1204"/>
      <c r="U95" s="1204"/>
      <c r="V95" s="1204"/>
      <c r="W95" s="1204"/>
      <c r="X95" s="1204"/>
      <c r="Y95" s="1204"/>
      <c r="Z95" s="1204"/>
    </row>
    <row r="96" spans="1:26" ht="15" customHeight="1">
      <c r="A96" s="470" t="s">
        <v>76</v>
      </c>
      <c r="B96" s="1205" t="s">
        <v>109</v>
      </c>
      <c r="C96" s="1205"/>
      <c r="D96" s="1205"/>
      <c r="E96" s="1205"/>
      <c r="F96" s="1205"/>
      <c r="G96" s="1205"/>
      <c r="H96" s="1205"/>
      <c r="I96" s="1205"/>
      <c r="J96" s="1205"/>
      <c r="K96" s="1205"/>
      <c r="L96" s="1205"/>
      <c r="M96" s="1205"/>
      <c r="N96" s="1205"/>
      <c r="O96" s="1205"/>
      <c r="P96" s="1205"/>
      <c r="Q96" s="1205"/>
      <c r="R96" s="1205"/>
      <c r="S96" s="1205"/>
      <c r="T96" s="1205"/>
      <c r="U96" s="1205"/>
      <c r="V96" s="1205"/>
      <c r="W96" s="1205"/>
      <c r="X96" s="1205"/>
      <c r="Y96" s="1205"/>
      <c r="Z96" s="1205"/>
    </row>
    <row r="97" spans="1:41" ht="15" customHeight="1">
      <c r="A97" s="470"/>
      <c r="B97" s="1205"/>
      <c r="C97" s="1205"/>
      <c r="D97" s="1205"/>
      <c r="E97" s="1205"/>
      <c r="F97" s="1205"/>
      <c r="G97" s="1205"/>
      <c r="H97" s="1205"/>
      <c r="I97" s="1205"/>
      <c r="J97" s="1205"/>
      <c r="K97" s="1205"/>
      <c r="L97" s="1205"/>
      <c r="M97" s="1205"/>
      <c r="N97" s="1205"/>
      <c r="O97" s="1205"/>
      <c r="P97" s="1205"/>
      <c r="Q97" s="1205"/>
      <c r="R97" s="1205"/>
      <c r="S97" s="1205"/>
      <c r="T97" s="1205"/>
      <c r="U97" s="1205"/>
      <c r="V97" s="1205"/>
      <c r="W97" s="1205"/>
      <c r="X97" s="1205"/>
      <c r="Y97" s="1205"/>
      <c r="Z97" s="1205"/>
    </row>
    <row r="98" spans="1:41" ht="15" customHeight="1">
      <c r="A98" s="470"/>
      <c r="B98" s="1205"/>
      <c r="C98" s="1205"/>
      <c r="D98" s="1205"/>
      <c r="E98" s="1205"/>
      <c r="F98" s="1205"/>
      <c r="G98" s="1205"/>
      <c r="H98" s="1205"/>
      <c r="I98" s="1205"/>
      <c r="J98" s="1205"/>
      <c r="K98" s="1205"/>
      <c r="L98" s="1205"/>
      <c r="M98" s="1205"/>
      <c r="N98" s="1205"/>
      <c r="O98" s="1205"/>
      <c r="P98" s="1205"/>
      <c r="Q98" s="1205"/>
      <c r="R98" s="1205"/>
      <c r="S98" s="1205"/>
      <c r="T98" s="1205"/>
      <c r="U98" s="1205"/>
      <c r="V98" s="1205"/>
      <c r="W98" s="1205"/>
      <c r="X98" s="1205"/>
      <c r="Y98" s="1205"/>
      <c r="Z98" s="1205"/>
    </row>
    <row r="99" spans="1:41" ht="15" customHeight="1">
      <c r="A99" s="470"/>
      <c r="B99" s="1205"/>
      <c r="C99" s="1205"/>
      <c r="D99" s="1205"/>
      <c r="E99" s="1205"/>
      <c r="F99" s="1205"/>
      <c r="G99" s="1205"/>
      <c r="H99" s="1205"/>
      <c r="I99" s="1205"/>
      <c r="J99" s="1205"/>
      <c r="K99" s="1205"/>
      <c r="L99" s="1205"/>
      <c r="M99" s="1205"/>
      <c r="N99" s="1205"/>
      <c r="O99" s="1205"/>
      <c r="P99" s="1205"/>
      <c r="Q99" s="1205"/>
      <c r="R99" s="1205"/>
      <c r="S99" s="1205"/>
      <c r="T99" s="1205"/>
      <c r="U99" s="1205"/>
      <c r="V99" s="1205"/>
      <c r="W99" s="1205"/>
      <c r="X99" s="1205"/>
      <c r="Y99" s="1205"/>
      <c r="Z99" s="1205"/>
    </row>
    <row r="100" spans="1:41" ht="15" customHeight="1">
      <c r="A100" s="470"/>
      <c r="B100" s="1205"/>
      <c r="C100" s="1205"/>
      <c r="D100" s="1205"/>
      <c r="E100" s="1205"/>
      <c r="F100" s="1205"/>
      <c r="G100" s="1205"/>
      <c r="H100" s="1205"/>
      <c r="I100" s="1205"/>
      <c r="J100" s="1205"/>
      <c r="K100" s="1205"/>
      <c r="L100" s="1205"/>
      <c r="M100" s="1205"/>
      <c r="N100" s="1205"/>
      <c r="O100" s="1205"/>
      <c r="P100" s="1205"/>
      <c r="Q100" s="1205"/>
      <c r="R100" s="1205"/>
      <c r="S100" s="1205"/>
      <c r="T100" s="1205"/>
      <c r="U100" s="1205"/>
      <c r="V100" s="1205"/>
      <c r="W100" s="1205"/>
      <c r="X100" s="1205"/>
      <c r="Y100" s="1205"/>
      <c r="Z100" s="1205"/>
    </row>
    <row r="101" spans="1:41" ht="14.25" customHeight="1">
      <c r="A101" s="470" t="s">
        <v>78</v>
      </c>
      <c r="B101" s="1204" t="s">
        <v>110</v>
      </c>
      <c r="C101" s="1204"/>
      <c r="D101" s="1204"/>
      <c r="E101" s="1204"/>
      <c r="F101" s="1204"/>
      <c r="G101" s="1204"/>
      <c r="H101" s="1204"/>
      <c r="I101" s="1204"/>
      <c r="J101" s="1204"/>
      <c r="K101" s="1204"/>
      <c r="L101" s="1204"/>
      <c r="M101" s="1204"/>
      <c r="N101" s="1204"/>
      <c r="O101" s="1204"/>
      <c r="P101" s="1204"/>
      <c r="Q101" s="1204"/>
      <c r="R101" s="1204"/>
      <c r="S101" s="1204"/>
      <c r="T101" s="1204"/>
      <c r="U101" s="1204"/>
      <c r="V101" s="1204"/>
      <c r="W101" s="1204"/>
      <c r="X101" s="1204"/>
      <c r="Y101" s="1204"/>
      <c r="Z101" s="1204"/>
    </row>
    <row r="102" spans="1:41" ht="14.25" customHeight="1">
      <c r="A102" s="470"/>
      <c r="B102" s="1204"/>
      <c r="C102" s="1204"/>
      <c r="D102" s="1204"/>
      <c r="E102" s="1204"/>
      <c r="F102" s="1204"/>
      <c r="G102" s="1204"/>
      <c r="H102" s="1204"/>
      <c r="I102" s="1204"/>
      <c r="J102" s="1204"/>
      <c r="K102" s="1204"/>
      <c r="L102" s="1204"/>
      <c r="M102" s="1204"/>
      <c r="N102" s="1204"/>
      <c r="O102" s="1204"/>
      <c r="P102" s="1204"/>
      <c r="Q102" s="1204"/>
      <c r="R102" s="1204"/>
      <c r="S102" s="1204"/>
      <c r="T102" s="1204"/>
      <c r="U102" s="1204"/>
      <c r="V102" s="1204"/>
      <c r="W102" s="1204"/>
      <c r="X102" s="1204"/>
      <c r="Y102" s="1204"/>
      <c r="Z102" s="1204"/>
    </row>
    <row r="103" spans="1:41" ht="15" customHeight="1">
      <c r="A103" s="470"/>
      <c r="B103" s="1204"/>
      <c r="C103" s="1204"/>
      <c r="D103" s="1204"/>
      <c r="E103" s="1204"/>
      <c r="F103" s="1204"/>
      <c r="G103" s="1204"/>
      <c r="H103" s="1204"/>
      <c r="I103" s="1204"/>
      <c r="J103" s="1204"/>
      <c r="K103" s="1204"/>
      <c r="L103" s="1204"/>
      <c r="M103" s="1204"/>
      <c r="N103" s="1204"/>
      <c r="O103" s="1204"/>
      <c r="P103" s="1204"/>
      <c r="Q103" s="1204"/>
      <c r="R103" s="1204"/>
      <c r="S103" s="1204"/>
      <c r="T103" s="1204"/>
      <c r="U103" s="1204"/>
      <c r="V103" s="1204"/>
      <c r="W103" s="1204"/>
      <c r="X103" s="1204"/>
      <c r="Y103" s="1204"/>
      <c r="Z103" s="1204"/>
    </row>
    <row r="104" spans="1:41" ht="15.75" customHeight="1">
      <c r="A104" s="470" t="s">
        <v>79</v>
      </c>
      <c r="B104" s="1212" t="s">
        <v>774</v>
      </c>
      <c r="C104" s="1212"/>
      <c r="D104" s="1212"/>
      <c r="E104" s="1212"/>
      <c r="F104" s="1212"/>
      <c r="G104" s="1212"/>
      <c r="H104" s="1212"/>
      <c r="I104" s="1212"/>
      <c r="J104" s="1212"/>
      <c r="K104" s="1212"/>
      <c r="L104" s="1212"/>
      <c r="M104" s="1212"/>
      <c r="N104" s="1212"/>
      <c r="O104" s="1212"/>
      <c r="P104" s="1212"/>
      <c r="Q104" s="1212"/>
      <c r="R104" s="1212"/>
      <c r="S104" s="1212"/>
      <c r="T104" s="1212"/>
      <c r="U104" s="1212"/>
      <c r="V104" s="1212"/>
      <c r="W104" s="1212"/>
      <c r="X104" s="1212"/>
      <c r="Y104" s="1212"/>
      <c r="Z104" s="1212"/>
      <c r="AD104" s="85"/>
      <c r="AE104" s="85"/>
      <c r="AF104" s="85"/>
      <c r="AG104" s="85"/>
      <c r="AH104" s="85"/>
      <c r="AI104" s="85"/>
      <c r="AJ104" s="85"/>
      <c r="AK104" s="85"/>
      <c r="AL104" s="85"/>
      <c r="AM104" s="85"/>
      <c r="AN104" s="85"/>
      <c r="AO104" s="85"/>
    </row>
    <row r="105" spans="1:41" ht="15.75" customHeight="1">
      <c r="A105" s="474"/>
      <c r="B105" s="1213"/>
      <c r="C105" s="1213"/>
      <c r="D105" s="1213"/>
      <c r="E105" s="1213"/>
      <c r="F105" s="1213"/>
      <c r="G105" s="1213"/>
      <c r="H105" s="1213"/>
      <c r="I105" s="1213"/>
      <c r="J105" s="1213"/>
      <c r="K105" s="1213"/>
      <c r="L105" s="1213"/>
      <c r="M105" s="1213"/>
      <c r="N105" s="1213"/>
      <c r="O105" s="1213"/>
      <c r="P105" s="1213"/>
      <c r="Q105" s="1213"/>
      <c r="R105" s="1213"/>
      <c r="S105" s="1213"/>
      <c r="T105" s="1213"/>
      <c r="U105" s="1213"/>
      <c r="V105" s="1213"/>
      <c r="W105" s="1213"/>
      <c r="X105" s="1213"/>
      <c r="Y105" s="1213"/>
      <c r="Z105" s="1213"/>
    </row>
    <row r="106" spans="1:41">
      <c r="A106" s="367"/>
      <c r="B106" s="367"/>
      <c r="C106" s="367"/>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row>
  </sheetData>
  <sheetProtection algorithmName="SHA-512" hashValue="8Vd5hXgUJRv1WoCY4xcEbyCeC94cPBQ8px2vn3QAcj3YQ8QgQtG15O7piA+EwvK44hARTuN+e4MOpNBugOm+Xg==" saltValue="FURgp9/ZnJCOuW4w1PGfig==" spinCount="100000" sheet="1" objects="1" scenarios="1"/>
  <mergeCells count="80">
    <mergeCell ref="A106:Y106"/>
    <mergeCell ref="A90:A91"/>
    <mergeCell ref="B90:Z91"/>
    <mergeCell ref="A92:A93"/>
    <mergeCell ref="B92:Z93"/>
    <mergeCell ref="A94:A95"/>
    <mergeCell ref="B94:Z95"/>
    <mergeCell ref="A104:A105"/>
    <mergeCell ref="B104:Z105"/>
    <mergeCell ref="A72:Z72"/>
    <mergeCell ref="A73:Z74"/>
    <mergeCell ref="A75:A83"/>
    <mergeCell ref="B75:Z83"/>
    <mergeCell ref="A84:A87"/>
    <mergeCell ref="B84:Z87"/>
    <mergeCell ref="A66:A68"/>
    <mergeCell ref="B66:Z68"/>
    <mergeCell ref="A69:A70"/>
    <mergeCell ref="B69:Z70"/>
    <mergeCell ref="A71:Z71"/>
    <mergeCell ref="A58:A59"/>
    <mergeCell ref="B58:Z59"/>
    <mergeCell ref="B60:Z61"/>
    <mergeCell ref="A62:A65"/>
    <mergeCell ref="B62:Z65"/>
    <mergeCell ref="A60:A61"/>
    <mergeCell ref="A38:A39"/>
    <mergeCell ref="B36:Z37"/>
    <mergeCell ref="B38:Z39"/>
    <mergeCell ref="A40:A42"/>
    <mergeCell ref="B24:Z28"/>
    <mergeCell ref="A29:A31"/>
    <mergeCell ref="B29:Z31"/>
    <mergeCell ref="A32:A33"/>
    <mergeCell ref="B32:Z33"/>
    <mergeCell ref="A24:A28"/>
    <mergeCell ref="B40:Z42"/>
    <mergeCell ref="A22:A23"/>
    <mergeCell ref="B22:Z23"/>
    <mergeCell ref="A34:A35"/>
    <mergeCell ref="B34:Z35"/>
    <mergeCell ref="A36:A37"/>
    <mergeCell ref="A14:A16"/>
    <mergeCell ref="B14:Z16"/>
    <mergeCell ref="A17:A19"/>
    <mergeCell ref="B17:Z19"/>
    <mergeCell ref="A20:A21"/>
    <mergeCell ref="B20:Z21"/>
    <mergeCell ref="A7:A8"/>
    <mergeCell ref="B7:Z8"/>
    <mergeCell ref="A9:A11"/>
    <mergeCell ref="B9:Z11"/>
    <mergeCell ref="A12:A13"/>
    <mergeCell ref="B12:Z13"/>
    <mergeCell ref="A1:Z1"/>
    <mergeCell ref="A2:Z2"/>
    <mergeCell ref="A3:Z4"/>
    <mergeCell ref="A5:A6"/>
    <mergeCell ref="B5:Z6"/>
    <mergeCell ref="A51:A52"/>
    <mergeCell ref="B51:Z52"/>
    <mergeCell ref="B53:Z54"/>
    <mergeCell ref="A55:A57"/>
    <mergeCell ref="B55:Z57"/>
    <mergeCell ref="A53:A54"/>
    <mergeCell ref="A43:A44"/>
    <mergeCell ref="B43:Z44"/>
    <mergeCell ref="A45:A50"/>
    <mergeCell ref="B45:Z45"/>
    <mergeCell ref="C46:J46"/>
    <mergeCell ref="C47:J47"/>
    <mergeCell ref="B50:Z50"/>
    <mergeCell ref="C48:J48"/>
    <mergeCell ref="C49:J49"/>
    <mergeCell ref="A88:A89"/>
    <mergeCell ref="B88:Z89"/>
    <mergeCell ref="A96:A100"/>
    <mergeCell ref="B96:Z100"/>
    <mergeCell ref="A101:A103"/>
    <mergeCell ref="B101:Z103"/>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134"/>
  <sheetViews>
    <sheetView showGridLines="0" showRowColHeaders="0" topLeftCell="A35" zoomScaleNormal="100" zoomScaleSheetLayoutView="85" workbookViewId="0">
      <selection activeCell="P70" sqref="P70:AC70"/>
    </sheetView>
  </sheetViews>
  <sheetFormatPr defaultColWidth="10.6640625" defaultRowHeight="14.25"/>
  <cols>
    <col min="1" max="8" width="6.33203125" style="358" customWidth="1"/>
    <col min="9" max="15" width="6.5546875" style="358" customWidth="1"/>
    <col min="16" max="38" width="6.77734375" style="358" customWidth="1"/>
    <col min="39" max="16384" width="10.6640625" style="358"/>
  </cols>
  <sheetData>
    <row r="1" spans="1:31" ht="15.75">
      <c r="A1" s="489" t="s">
        <v>111</v>
      </c>
      <c r="B1" s="489"/>
      <c r="C1" s="489"/>
      <c r="D1" s="489"/>
      <c r="E1" s="489"/>
      <c r="F1" s="489"/>
      <c r="G1" s="489"/>
      <c r="H1" s="568"/>
      <c r="I1" s="489" t="s">
        <v>776</v>
      </c>
      <c r="J1" s="489"/>
      <c r="K1" s="489"/>
      <c r="L1" s="489"/>
      <c r="M1" s="489"/>
      <c r="N1" s="489"/>
      <c r="O1" s="489"/>
      <c r="P1" s="489"/>
      <c r="Q1" s="489"/>
      <c r="R1" s="489"/>
      <c r="S1" s="489"/>
      <c r="T1" s="489"/>
      <c r="U1" s="489"/>
      <c r="V1" s="489"/>
      <c r="W1" s="489"/>
      <c r="X1" s="489"/>
      <c r="Y1" s="489"/>
      <c r="Z1" s="489"/>
      <c r="AA1" s="489"/>
      <c r="AB1" s="489"/>
      <c r="AC1" s="489"/>
      <c r="AD1" s="224"/>
      <c r="AE1" s="224"/>
    </row>
    <row r="2" spans="1:31" ht="15" customHeight="1">
      <c r="A2" s="484" t="s">
        <v>855</v>
      </c>
      <c r="B2" s="484"/>
      <c r="C2" s="484"/>
      <c r="D2" s="484"/>
      <c r="E2" s="484"/>
      <c r="F2" s="484"/>
      <c r="G2" s="484"/>
      <c r="H2" s="568"/>
      <c r="I2" s="565" t="s">
        <v>777</v>
      </c>
      <c r="J2" s="565"/>
      <c r="K2" s="565"/>
      <c r="L2" s="565"/>
      <c r="M2" s="565"/>
      <c r="N2" s="565"/>
      <c r="O2" s="316"/>
      <c r="P2" s="225" t="s">
        <v>112</v>
      </c>
      <c r="Q2" s="226"/>
      <c r="R2" s="226"/>
      <c r="S2" s="226"/>
      <c r="T2" s="226"/>
      <c r="U2" s="226"/>
      <c r="V2" s="226"/>
      <c r="W2" s="226"/>
      <c r="X2" s="328" t="s">
        <v>113</v>
      </c>
      <c r="Y2" s="329"/>
      <c r="Z2" s="572" t="s">
        <v>778</v>
      </c>
      <c r="AA2" s="573"/>
      <c r="AB2" s="574" t="s">
        <v>114</v>
      </c>
      <c r="AC2" s="575"/>
      <c r="AD2" s="575"/>
      <c r="AE2" s="575"/>
    </row>
    <row r="3" spans="1:31" ht="15" customHeight="1">
      <c r="A3" s="484"/>
      <c r="B3" s="484"/>
      <c r="C3" s="484"/>
      <c r="D3" s="484"/>
      <c r="E3" s="484"/>
      <c r="F3" s="484"/>
      <c r="G3" s="484"/>
      <c r="H3" s="568"/>
      <c r="I3" s="565"/>
      <c r="J3" s="565"/>
      <c r="K3" s="565"/>
      <c r="L3" s="565"/>
      <c r="M3" s="565"/>
      <c r="N3" s="565"/>
      <c r="O3" s="316"/>
      <c r="P3" s="225"/>
      <c r="Q3" s="226"/>
      <c r="R3" s="226"/>
      <c r="S3" s="226"/>
      <c r="T3" s="226"/>
      <c r="U3" s="226"/>
      <c r="V3" s="226"/>
      <c r="W3" s="226"/>
      <c r="X3" s="225"/>
      <c r="Y3" s="226"/>
      <c r="Z3" s="572"/>
      <c r="AA3" s="573"/>
      <c r="AB3" s="574"/>
      <c r="AC3" s="575"/>
      <c r="AD3" s="575"/>
      <c r="AE3" s="575"/>
    </row>
    <row r="4" spans="1:31" ht="15" customHeight="1">
      <c r="A4" s="484"/>
      <c r="B4" s="484"/>
      <c r="C4" s="484"/>
      <c r="D4" s="484"/>
      <c r="E4" s="484"/>
      <c r="F4" s="484"/>
      <c r="G4" s="484"/>
      <c r="H4" s="568"/>
      <c r="I4" s="565"/>
      <c r="J4" s="565"/>
      <c r="K4" s="565"/>
      <c r="L4" s="565"/>
      <c r="M4" s="565"/>
      <c r="N4" s="565"/>
      <c r="O4" s="316"/>
      <c r="P4" s="562">
        <v>5307</v>
      </c>
      <c r="Q4" s="563"/>
      <c r="R4" s="563">
        <v>5310</v>
      </c>
      <c r="S4" s="563"/>
      <c r="T4" s="563">
        <v>5337</v>
      </c>
      <c r="U4" s="563"/>
      <c r="V4" s="563">
        <v>5339</v>
      </c>
      <c r="W4" s="564"/>
      <c r="X4" s="562">
        <v>5307</v>
      </c>
      <c r="Y4" s="564"/>
      <c r="Z4" s="562">
        <v>5307</v>
      </c>
      <c r="AA4" s="564"/>
      <c r="AB4" s="574"/>
      <c r="AC4" s="575"/>
      <c r="AD4" s="575"/>
      <c r="AE4" s="575"/>
    </row>
    <row r="5" spans="1:31" ht="15" customHeight="1">
      <c r="A5" s="484"/>
      <c r="B5" s="484"/>
      <c r="C5" s="484"/>
      <c r="D5" s="484"/>
      <c r="E5" s="484"/>
      <c r="F5" s="484"/>
      <c r="G5" s="484"/>
      <c r="H5" s="568"/>
      <c r="I5" s="219">
        <v>2025</v>
      </c>
      <c r="J5" s="219"/>
      <c r="K5" s="219"/>
      <c r="L5" s="219"/>
      <c r="M5" s="219"/>
      <c r="N5" s="219"/>
      <c r="O5" s="219"/>
      <c r="P5" s="219"/>
      <c r="Q5" s="219"/>
      <c r="R5" s="219"/>
      <c r="S5" s="219"/>
      <c r="T5" s="219"/>
      <c r="U5" s="219"/>
      <c r="V5" s="219"/>
      <c r="W5" s="219"/>
      <c r="X5" s="219"/>
      <c r="Y5" s="219"/>
      <c r="Z5" s="219"/>
      <c r="AA5" s="330"/>
      <c r="AB5" s="574"/>
      <c r="AC5" s="575"/>
      <c r="AD5" s="575"/>
      <c r="AE5" s="575"/>
    </row>
    <row r="6" spans="1:31" ht="15" customHeight="1">
      <c r="A6" s="484"/>
      <c r="B6" s="484"/>
      <c r="C6" s="484"/>
      <c r="D6" s="484"/>
      <c r="E6" s="484"/>
      <c r="F6" s="484"/>
      <c r="G6" s="484"/>
      <c r="H6" s="568"/>
      <c r="I6" s="576" t="s">
        <v>116</v>
      </c>
      <c r="J6" s="576"/>
      <c r="K6" s="576"/>
      <c r="L6" s="576"/>
      <c r="M6" s="576"/>
      <c r="N6" s="314"/>
      <c r="O6" s="314"/>
      <c r="P6" s="560">
        <v>11757206</v>
      </c>
      <c r="Q6" s="560"/>
      <c r="R6" s="560">
        <v>641223</v>
      </c>
      <c r="S6" s="560"/>
      <c r="T6" s="560">
        <v>20826882</v>
      </c>
      <c r="U6" s="560"/>
      <c r="V6" s="560">
        <v>431936</v>
      </c>
      <c r="W6" s="555"/>
      <c r="X6" s="554">
        <v>2729923</v>
      </c>
      <c r="Y6" s="555"/>
      <c r="Z6" s="554">
        <v>951324</v>
      </c>
      <c r="AA6" s="555"/>
      <c r="AB6" s="574"/>
      <c r="AC6" s="575"/>
      <c r="AD6" s="575"/>
      <c r="AE6" s="575"/>
    </row>
    <row r="7" spans="1:31" ht="15" customHeight="1">
      <c r="A7" s="484"/>
      <c r="B7" s="484"/>
      <c r="C7" s="484"/>
      <c r="D7" s="484"/>
      <c r="E7" s="484"/>
      <c r="F7" s="484"/>
      <c r="G7" s="484"/>
      <c r="H7" s="568"/>
      <c r="I7" s="576" t="s">
        <v>779</v>
      </c>
      <c r="J7" s="576"/>
      <c r="K7" s="576"/>
      <c r="L7" s="576"/>
      <c r="M7" s="576"/>
      <c r="N7" s="314"/>
      <c r="O7" s="314"/>
      <c r="P7" s="560">
        <f>P6</f>
        <v>11757206</v>
      </c>
      <c r="Q7" s="560"/>
      <c r="R7" s="560">
        <f t="shared" ref="R7" si="0">R6</f>
        <v>641223</v>
      </c>
      <c r="S7" s="560"/>
      <c r="T7" s="560">
        <f t="shared" ref="T7" si="1">T6</f>
        <v>20826882</v>
      </c>
      <c r="U7" s="560"/>
      <c r="V7" s="560">
        <f t="shared" ref="V7" si="2">V6</f>
        <v>431936</v>
      </c>
      <c r="W7" s="560"/>
      <c r="X7" s="554">
        <f>X6</f>
        <v>2729923</v>
      </c>
      <c r="Y7" s="555"/>
      <c r="Z7" s="554">
        <f>Z6</f>
        <v>951324</v>
      </c>
      <c r="AA7" s="555"/>
      <c r="AB7" s="574"/>
      <c r="AC7" s="575"/>
      <c r="AD7" s="575"/>
      <c r="AE7" s="575"/>
    </row>
    <row r="8" spans="1:31" ht="15" customHeight="1">
      <c r="A8" s="484"/>
      <c r="B8" s="484"/>
      <c r="C8" s="484"/>
      <c r="D8" s="484"/>
      <c r="E8" s="484"/>
      <c r="F8" s="484"/>
      <c r="G8" s="484"/>
      <c r="H8" s="568"/>
      <c r="I8" s="186" t="s">
        <v>115</v>
      </c>
      <c r="J8" s="186"/>
      <c r="K8" s="186"/>
      <c r="L8" s="186"/>
      <c r="M8" s="186"/>
      <c r="N8" s="186"/>
      <c r="O8" s="228"/>
      <c r="P8" s="556">
        <f>P6-P7</f>
        <v>0</v>
      </c>
      <c r="Q8" s="556"/>
      <c r="R8" s="556">
        <f>R6-R7</f>
        <v>0</v>
      </c>
      <c r="S8" s="556"/>
      <c r="T8" s="556">
        <f>T6-T7</f>
        <v>0</v>
      </c>
      <c r="U8" s="556"/>
      <c r="V8" s="556">
        <f>V6-V7</f>
        <v>0</v>
      </c>
      <c r="W8" s="557"/>
      <c r="X8" s="561">
        <f>X6-X7</f>
        <v>0</v>
      </c>
      <c r="Y8" s="557"/>
      <c r="Z8" s="577">
        <f>Z6-Z7</f>
        <v>0</v>
      </c>
      <c r="AA8" s="578"/>
      <c r="AB8" s="574"/>
      <c r="AC8" s="575"/>
      <c r="AD8" s="575"/>
      <c r="AE8" s="575"/>
    </row>
    <row r="9" spans="1:31" ht="15" customHeight="1">
      <c r="A9" s="484"/>
      <c r="B9" s="484"/>
      <c r="C9" s="484"/>
      <c r="D9" s="484"/>
      <c r="E9" s="484"/>
      <c r="F9" s="484"/>
      <c r="G9" s="484"/>
      <c r="H9" s="568"/>
      <c r="I9" s="219">
        <v>2026</v>
      </c>
      <c r="J9" s="219"/>
      <c r="K9" s="219"/>
      <c r="L9" s="219"/>
      <c r="M9" s="219"/>
      <c r="N9" s="219"/>
      <c r="O9" s="219"/>
      <c r="P9" s="219"/>
      <c r="Q9" s="219"/>
      <c r="R9" s="219"/>
      <c r="S9" s="219"/>
      <c r="T9" s="219"/>
      <c r="U9" s="219"/>
      <c r="V9" s="219"/>
      <c r="W9" s="219"/>
      <c r="X9" s="219"/>
      <c r="Y9" s="219"/>
      <c r="Z9" s="219"/>
      <c r="AA9" s="330"/>
      <c r="AB9" s="574"/>
      <c r="AC9" s="575"/>
      <c r="AD9" s="575"/>
      <c r="AE9" s="575"/>
    </row>
    <row r="10" spans="1:31" ht="15" customHeight="1">
      <c r="A10" s="484"/>
      <c r="B10" s="484"/>
      <c r="C10" s="484"/>
      <c r="D10" s="484"/>
      <c r="E10" s="484"/>
      <c r="F10" s="484"/>
      <c r="G10" s="484"/>
      <c r="H10" s="568"/>
      <c r="I10" s="576" t="s">
        <v>116</v>
      </c>
      <c r="J10" s="576"/>
      <c r="K10" s="576"/>
      <c r="L10" s="576"/>
      <c r="M10" s="576"/>
      <c r="N10" s="314"/>
      <c r="O10" s="314"/>
      <c r="P10" s="560">
        <f>P6*1.018</f>
        <v>11968835.708000001</v>
      </c>
      <c r="Q10" s="560"/>
      <c r="R10" s="560">
        <f t="shared" ref="R10" si="3">R6*1.018</f>
        <v>652765.01399999997</v>
      </c>
      <c r="S10" s="560"/>
      <c r="T10" s="560">
        <f t="shared" ref="T10" si="4">T6*1.018</f>
        <v>21201765.876000002</v>
      </c>
      <c r="U10" s="560"/>
      <c r="V10" s="560">
        <f t="shared" ref="V10" si="5">V6*1.018</f>
        <v>439710.848</v>
      </c>
      <c r="W10" s="560"/>
      <c r="X10" s="554">
        <f>X6*1.018</f>
        <v>2779061.6140000001</v>
      </c>
      <c r="Y10" s="555"/>
      <c r="Z10" s="554">
        <f>Z6*1.018</f>
        <v>968447.83200000005</v>
      </c>
      <c r="AA10" s="555"/>
      <c r="AB10" s="574"/>
      <c r="AC10" s="575"/>
      <c r="AD10" s="575"/>
      <c r="AE10" s="575"/>
    </row>
    <row r="11" spans="1:31" ht="15" customHeight="1">
      <c r="A11" s="484"/>
      <c r="B11" s="484"/>
      <c r="C11" s="484"/>
      <c r="D11" s="484"/>
      <c r="E11" s="484"/>
      <c r="F11" s="484"/>
      <c r="G11" s="484"/>
      <c r="H11" s="568"/>
      <c r="I11" s="576" t="s">
        <v>780</v>
      </c>
      <c r="J11" s="576"/>
      <c r="K11" s="576"/>
      <c r="L11" s="576"/>
      <c r="M11" s="576"/>
      <c r="N11" s="314"/>
      <c r="O11" s="314"/>
      <c r="P11" s="560">
        <f>P10</f>
        <v>11968835.708000001</v>
      </c>
      <c r="Q11" s="560"/>
      <c r="R11" s="560">
        <f t="shared" ref="R11" si="6">R10</f>
        <v>652765.01399999997</v>
      </c>
      <c r="S11" s="560"/>
      <c r="T11" s="560">
        <f t="shared" ref="T11" si="7">T10</f>
        <v>21201765.876000002</v>
      </c>
      <c r="U11" s="560"/>
      <c r="V11" s="560">
        <f t="shared" ref="V11" si="8">V10</f>
        <v>439710.848</v>
      </c>
      <c r="W11" s="560"/>
      <c r="X11" s="554">
        <f>X10</f>
        <v>2779061.6140000001</v>
      </c>
      <c r="Y11" s="555"/>
      <c r="Z11" s="554">
        <f>Z10</f>
        <v>968447.83200000005</v>
      </c>
      <c r="AA11" s="555"/>
      <c r="AB11" s="574"/>
      <c r="AC11" s="575"/>
      <c r="AD11" s="575"/>
      <c r="AE11" s="575"/>
    </row>
    <row r="12" spans="1:31" ht="15" customHeight="1">
      <c r="A12" s="484"/>
      <c r="B12" s="484"/>
      <c r="C12" s="484"/>
      <c r="D12" s="484"/>
      <c r="E12" s="484"/>
      <c r="F12" s="484"/>
      <c r="G12" s="484"/>
      <c r="H12" s="568"/>
      <c r="I12" s="186" t="s">
        <v>115</v>
      </c>
      <c r="J12" s="186"/>
      <c r="K12" s="186"/>
      <c r="L12" s="186"/>
      <c r="M12" s="186"/>
      <c r="N12" s="186"/>
      <c r="O12" s="228"/>
      <c r="P12" s="556">
        <f>P10-P11</f>
        <v>0</v>
      </c>
      <c r="Q12" s="556"/>
      <c r="R12" s="556">
        <f>R10-R11</f>
        <v>0</v>
      </c>
      <c r="S12" s="556"/>
      <c r="T12" s="556">
        <f>T10-T11</f>
        <v>0</v>
      </c>
      <c r="U12" s="556"/>
      <c r="V12" s="556">
        <f>V10-V11</f>
        <v>0</v>
      </c>
      <c r="W12" s="557"/>
      <c r="X12" s="566">
        <f>X10-X11</f>
        <v>0</v>
      </c>
      <c r="Y12" s="567"/>
      <c r="Z12" s="561">
        <f>Z10-Z11</f>
        <v>0</v>
      </c>
      <c r="AA12" s="557"/>
      <c r="AB12" s="574"/>
      <c r="AC12" s="575"/>
      <c r="AD12" s="575"/>
      <c r="AE12" s="575"/>
    </row>
    <row r="13" spans="1:31" ht="15" customHeight="1">
      <c r="A13" s="484"/>
      <c r="B13" s="484"/>
      <c r="C13" s="484"/>
      <c r="D13" s="484"/>
      <c r="E13" s="484"/>
      <c r="F13" s="484"/>
      <c r="G13" s="484"/>
      <c r="H13" s="568"/>
      <c r="I13" s="219">
        <v>2027</v>
      </c>
      <c r="J13" s="219"/>
      <c r="K13" s="219"/>
      <c r="L13" s="219"/>
      <c r="M13" s="219"/>
      <c r="N13" s="219"/>
      <c r="O13" s="219"/>
      <c r="P13" s="219"/>
      <c r="Q13" s="219"/>
      <c r="R13" s="219"/>
      <c r="S13" s="219"/>
      <c r="T13" s="219"/>
      <c r="U13" s="219"/>
      <c r="V13" s="219"/>
      <c r="W13" s="219"/>
      <c r="X13" s="219"/>
      <c r="Y13" s="219"/>
      <c r="Z13" s="219"/>
      <c r="AA13" s="330"/>
      <c r="AB13" s="574"/>
      <c r="AC13" s="575"/>
      <c r="AD13" s="575"/>
      <c r="AE13" s="575"/>
    </row>
    <row r="14" spans="1:31" ht="15" customHeight="1">
      <c r="A14" s="484"/>
      <c r="B14" s="484"/>
      <c r="C14" s="484"/>
      <c r="D14" s="484"/>
      <c r="E14" s="484"/>
      <c r="F14" s="484"/>
      <c r="G14" s="484"/>
      <c r="H14" s="568"/>
      <c r="I14" s="576" t="s">
        <v>116</v>
      </c>
      <c r="J14" s="576"/>
      <c r="K14" s="576"/>
      <c r="L14" s="576"/>
      <c r="M14" s="576"/>
      <c r="N14" s="314"/>
      <c r="O14" s="314"/>
      <c r="P14" s="560">
        <f>P10*1.018</f>
        <v>12184274.750744</v>
      </c>
      <c r="Q14" s="560"/>
      <c r="R14" s="560">
        <f t="shared" ref="R14" si="9">R10*1.018</f>
        <v>664514.78425199992</v>
      </c>
      <c r="S14" s="560"/>
      <c r="T14" s="560">
        <f t="shared" ref="T14" si="10">T10*1.018</f>
        <v>21583397.661768001</v>
      </c>
      <c r="U14" s="560"/>
      <c r="V14" s="560">
        <f t="shared" ref="V14" si="11">V10*1.018</f>
        <v>447625.64326400001</v>
      </c>
      <c r="W14" s="560"/>
      <c r="X14" s="554">
        <f>X10*1.018</f>
        <v>2829084.7230520002</v>
      </c>
      <c r="Y14" s="555"/>
      <c r="Z14" s="554">
        <f>Z10*1.018</f>
        <v>985879.89297600009</v>
      </c>
      <c r="AA14" s="555"/>
      <c r="AB14" s="574"/>
      <c r="AC14" s="575"/>
      <c r="AD14" s="575"/>
      <c r="AE14" s="575"/>
    </row>
    <row r="15" spans="1:31" ht="15" customHeight="1">
      <c r="A15" s="484"/>
      <c r="B15" s="484"/>
      <c r="C15" s="484"/>
      <c r="D15" s="484"/>
      <c r="E15" s="484"/>
      <c r="F15" s="484"/>
      <c r="G15" s="484"/>
      <c r="H15" s="568"/>
      <c r="I15" s="576" t="s">
        <v>781</v>
      </c>
      <c r="J15" s="576"/>
      <c r="K15" s="576"/>
      <c r="L15" s="576"/>
      <c r="M15" s="576"/>
      <c r="N15" s="314"/>
      <c r="O15" s="314"/>
      <c r="P15" s="560">
        <f>P14</f>
        <v>12184274.750744</v>
      </c>
      <c r="Q15" s="560"/>
      <c r="R15" s="560">
        <f t="shared" ref="R15" si="12">R14</f>
        <v>664514.78425199992</v>
      </c>
      <c r="S15" s="560"/>
      <c r="T15" s="560">
        <f t="shared" ref="T15" si="13">T14</f>
        <v>21583397.661768001</v>
      </c>
      <c r="U15" s="560"/>
      <c r="V15" s="560">
        <f t="shared" ref="V15" si="14">V14</f>
        <v>447625.64326400001</v>
      </c>
      <c r="W15" s="560"/>
      <c r="X15" s="554">
        <f>X14</f>
        <v>2829084.7230520002</v>
      </c>
      <c r="Y15" s="555"/>
      <c r="Z15" s="554">
        <f>Z14</f>
        <v>985879.89297600009</v>
      </c>
      <c r="AA15" s="555"/>
      <c r="AB15" s="574"/>
      <c r="AC15" s="575"/>
      <c r="AD15" s="575"/>
      <c r="AE15" s="575"/>
    </row>
    <row r="16" spans="1:31" ht="15" customHeight="1">
      <c r="A16" s="484"/>
      <c r="B16" s="484"/>
      <c r="C16" s="484"/>
      <c r="D16" s="484"/>
      <c r="E16" s="484"/>
      <c r="F16" s="484"/>
      <c r="G16" s="484"/>
      <c r="H16" s="568"/>
      <c r="I16" s="186" t="s">
        <v>115</v>
      </c>
      <c r="J16" s="186"/>
      <c r="K16" s="186"/>
      <c r="L16" s="186"/>
      <c r="M16" s="186"/>
      <c r="N16" s="186"/>
      <c r="O16" s="228"/>
      <c r="P16" s="556">
        <f>P14-P15</f>
        <v>0</v>
      </c>
      <c r="Q16" s="556"/>
      <c r="R16" s="556">
        <f>R14-R15</f>
        <v>0</v>
      </c>
      <c r="S16" s="556"/>
      <c r="T16" s="556">
        <f>T14-T15</f>
        <v>0</v>
      </c>
      <c r="U16" s="556"/>
      <c r="V16" s="556">
        <f>V14-V15</f>
        <v>0</v>
      </c>
      <c r="W16" s="557"/>
      <c r="X16" s="331">
        <f>X14-X15</f>
        <v>0</v>
      </c>
      <c r="Y16" s="332"/>
      <c r="Z16" s="561">
        <f>Z14-Z15</f>
        <v>0</v>
      </c>
      <c r="AA16" s="557"/>
      <c r="AB16" s="574"/>
      <c r="AC16" s="575"/>
      <c r="AD16" s="575"/>
      <c r="AE16" s="575"/>
    </row>
    <row r="17" spans="1:31" ht="15" customHeight="1">
      <c r="A17" s="484"/>
      <c r="B17" s="484"/>
      <c r="C17" s="484"/>
      <c r="D17" s="484"/>
      <c r="E17" s="484"/>
      <c r="F17" s="484"/>
      <c r="G17" s="484"/>
      <c r="H17" s="568"/>
      <c r="I17" s="219">
        <v>2028</v>
      </c>
      <c r="J17" s="219"/>
      <c r="K17" s="219"/>
      <c r="L17" s="219"/>
      <c r="M17" s="219"/>
      <c r="N17" s="219"/>
      <c r="O17" s="219"/>
      <c r="P17" s="219"/>
      <c r="Q17" s="219"/>
      <c r="R17" s="333"/>
      <c r="S17" s="219"/>
      <c r="T17" s="219"/>
      <c r="U17" s="219"/>
      <c r="V17" s="219"/>
      <c r="W17" s="219"/>
      <c r="X17" s="219"/>
      <c r="Y17" s="219"/>
      <c r="Z17" s="219"/>
      <c r="AA17" s="330"/>
      <c r="AB17" s="574"/>
      <c r="AC17" s="575"/>
      <c r="AD17" s="575"/>
      <c r="AE17" s="575"/>
    </row>
    <row r="18" spans="1:31" ht="15" customHeight="1">
      <c r="A18" s="484"/>
      <c r="B18" s="484"/>
      <c r="C18" s="484"/>
      <c r="D18" s="484"/>
      <c r="E18" s="484"/>
      <c r="F18" s="484"/>
      <c r="G18" s="484"/>
      <c r="H18" s="568"/>
      <c r="I18" s="576" t="s">
        <v>116</v>
      </c>
      <c r="J18" s="576"/>
      <c r="K18" s="576"/>
      <c r="L18" s="576"/>
      <c r="M18" s="576"/>
      <c r="N18" s="314"/>
      <c r="O18" s="314"/>
      <c r="P18" s="560">
        <f>P14*1.018</f>
        <v>12403591.696257392</v>
      </c>
      <c r="Q18" s="560"/>
      <c r="R18" s="560">
        <f t="shared" ref="R18" si="15">R14*1.018</f>
        <v>676476.05036853591</v>
      </c>
      <c r="S18" s="560"/>
      <c r="T18" s="560">
        <f t="shared" ref="T18" si="16">T14*1.018</f>
        <v>21971898.819679826</v>
      </c>
      <c r="U18" s="560"/>
      <c r="V18" s="560">
        <f t="shared" ref="V18" si="17">V14*1.018</f>
        <v>455682.90484275203</v>
      </c>
      <c r="W18" s="560"/>
      <c r="X18" s="554">
        <f>X14*1.018</f>
        <v>2880008.2480669362</v>
      </c>
      <c r="Y18" s="555"/>
      <c r="Z18" s="554">
        <f>Z14*1.018</f>
        <v>1003625.7310495682</v>
      </c>
      <c r="AA18" s="555"/>
      <c r="AB18" s="574"/>
      <c r="AC18" s="575"/>
      <c r="AD18" s="575"/>
      <c r="AE18" s="575"/>
    </row>
    <row r="19" spans="1:31" ht="15" customHeight="1">
      <c r="A19" s="484"/>
      <c r="B19" s="484"/>
      <c r="C19" s="484"/>
      <c r="D19" s="484"/>
      <c r="E19" s="484"/>
      <c r="F19" s="484"/>
      <c r="G19" s="484"/>
      <c r="H19" s="568"/>
      <c r="I19" s="576" t="s">
        <v>782</v>
      </c>
      <c r="J19" s="576"/>
      <c r="K19" s="576"/>
      <c r="L19" s="576"/>
      <c r="M19" s="576"/>
      <c r="N19" s="314"/>
      <c r="O19" s="314"/>
      <c r="P19" s="560">
        <f>P18</f>
        <v>12403591.696257392</v>
      </c>
      <c r="Q19" s="560"/>
      <c r="R19" s="560">
        <f t="shared" ref="R19" si="18">R18</f>
        <v>676476.05036853591</v>
      </c>
      <c r="S19" s="560"/>
      <c r="T19" s="560">
        <f t="shared" ref="T19" si="19">T18</f>
        <v>21971898.819679826</v>
      </c>
      <c r="U19" s="560"/>
      <c r="V19" s="560">
        <f t="shared" ref="V19" si="20">V18</f>
        <v>455682.90484275203</v>
      </c>
      <c r="W19" s="560"/>
      <c r="X19" s="554">
        <f>X18</f>
        <v>2880008.2480669362</v>
      </c>
      <c r="Y19" s="555"/>
      <c r="Z19" s="554">
        <f>Z18</f>
        <v>1003625.7310495682</v>
      </c>
      <c r="AA19" s="555"/>
      <c r="AB19" s="574"/>
      <c r="AC19" s="575"/>
      <c r="AD19" s="575"/>
      <c r="AE19" s="575"/>
    </row>
    <row r="20" spans="1:31" ht="15" customHeight="1">
      <c r="A20" s="484"/>
      <c r="B20" s="484"/>
      <c r="C20" s="484"/>
      <c r="D20" s="484"/>
      <c r="E20" s="484"/>
      <c r="F20" s="484"/>
      <c r="G20" s="484"/>
      <c r="H20" s="568"/>
      <c r="I20" s="186" t="s">
        <v>115</v>
      </c>
      <c r="J20" s="186"/>
      <c r="K20" s="186"/>
      <c r="L20" s="186"/>
      <c r="M20" s="186"/>
      <c r="N20" s="186"/>
      <c r="O20" s="228"/>
      <c r="P20" s="556">
        <f>P18-P19</f>
        <v>0</v>
      </c>
      <c r="Q20" s="556"/>
      <c r="R20" s="556">
        <f>R18-R19</f>
        <v>0</v>
      </c>
      <c r="S20" s="556"/>
      <c r="T20" s="556">
        <f>T18-T19</f>
        <v>0</v>
      </c>
      <c r="U20" s="556"/>
      <c r="V20" s="556">
        <f>V18-V19</f>
        <v>0</v>
      </c>
      <c r="W20" s="557"/>
      <c r="X20" s="561">
        <f>X18-X19</f>
        <v>0</v>
      </c>
      <c r="Y20" s="557"/>
      <c r="Z20" s="561">
        <f>Z18-Z19</f>
        <v>0</v>
      </c>
      <c r="AA20" s="557"/>
      <c r="AB20" s="574"/>
      <c r="AC20" s="575"/>
      <c r="AD20" s="575"/>
      <c r="AE20" s="575"/>
    </row>
    <row r="21" spans="1:31" ht="15" customHeight="1">
      <c r="A21" s="484"/>
      <c r="B21" s="484"/>
      <c r="C21" s="484"/>
      <c r="D21" s="484"/>
      <c r="E21" s="484"/>
      <c r="F21" s="484"/>
      <c r="G21" s="484"/>
      <c r="H21" s="568"/>
      <c r="I21" s="219">
        <v>2029</v>
      </c>
      <c r="J21" s="219"/>
      <c r="K21" s="219"/>
      <c r="L21" s="219"/>
      <c r="M21" s="219"/>
      <c r="N21" s="219"/>
      <c r="O21" s="219"/>
      <c r="P21" s="219"/>
      <c r="Q21" s="219"/>
      <c r="R21" s="219"/>
      <c r="S21" s="219"/>
      <c r="T21" s="219"/>
      <c r="U21" s="219"/>
      <c r="V21" s="219"/>
      <c r="W21" s="219"/>
      <c r="X21" s="219"/>
      <c r="Y21" s="219"/>
      <c r="Z21" s="219"/>
      <c r="AA21" s="330"/>
      <c r="AB21" s="574"/>
      <c r="AC21" s="575"/>
      <c r="AD21" s="575"/>
      <c r="AE21" s="575"/>
    </row>
    <row r="22" spans="1:31" ht="15" customHeight="1">
      <c r="A22" s="484"/>
      <c r="B22" s="484"/>
      <c r="C22" s="484"/>
      <c r="D22" s="484"/>
      <c r="E22" s="484"/>
      <c r="F22" s="484"/>
      <c r="G22" s="484"/>
      <c r="H22" s="568"/>
      <c r="I22" s="576" t="s">
        <v>116</v>
      </c>
      <c r="J22" s="576"/>
      <c r="K22" s="576"/>
      <c r="L22" s="576"/>
      <c r="M22" s="576"/>
      <c r="N22" s="314"/>
      <c r="O22" s="314"/>
      <c r="P22" s="560">
        <f>P18*1.018</f>
        <v>12626856.346790025</v>
      </c>
      <c r="Q22" s="560"/>
      <c r="R22" s="560">
        <f t="shared" ref="R22" si="21">R18*1.018</f>
        <v>688652.61927516956</v>
      </c>
      <c r="S22" s="560"/>
      <c r="T22" s="560">
        <f t="shared" ref="T22" si="22">T18*1.018</f>
        <v>22367392.998434063</v>
      </c>
      <c r="U22" s="560"/>
      <c r="V22" s="560">
        <f t="shared" ref="V22" si="23">V18*1.018</f>
        <v>463885.19712992158</v>
      </c>
      <c r="W22" s="560"/>
      <c r="X22" s="554">
        <f>X18*1.018</f>
        <v>2931848.3965321411</v>
      </c>
      <c r="Y22" s="555"/>
      <c r="Z22" s="554">
        <f>Z18*1.018</f>
        <v>1021690.9942084604</v>
      </c>
      <c r="AA22" s="555"/>
      <c r="AB22" s="574"/>
      <c r="AC22" s="575"/>
      <c r="AD22" s="575"/>
      <c r="AE22" s="575"/>
    </row>
    <row r="23" spans="1:31" ht="15" customHeight="1">
      <c r="A23" s="484"/>
      <c r="B23" s="484"/>
      <c r="C23" s="484"/>
      <c r="D23" s="484"/>
      <c r="E23" s="484"/>
      <c r="F23" s="484"/>
      <c r="G23" s="484"/>
      <c r="H23" s="568"/>
      <c r="I23" s="576" t="s">
        <v>783</v>
      </c>
      <c r="J23" s="576"/>
      <c r="K23" s="576"/>
      <c r="L23" s="576"/>
      <c r="M23" s="576"/>
      <c r="N23" s="314"/>
      <c r="O23" s="314"/>
      <c r="P23" s="560">
        <v>0</v>
      </c>
      <c r="Q23" s="560"/>
      <c r="R23" s="560">
        <v>0</v>
      </c>
      <c r="S23" s="560"/>
      <c r="T23" s="560">
        <v>0</v>
      </c>
      <c r="U23" s="560"/>
      <c r="V23" s="560">
        <v>0</v>
      </c>
      <c r="W23" s="555"/>
      <c r="X23" s="554">
        <f>X22</f>
        <v>2931848.3965321411</v>
      </c>
      <c r="Y23" s="555"/>
      <c r="Z23" s="554">
        <f>Z22</f>
        <v>1021690.9942084604</v>
      </c>
      <c r="AA23" s="555"/>
      <c r="AB23" s="574"/>
      <c r="AC23" s="575"/>
      <c r="AD23" s="575"/>
      <c r="AE23" s="575"/>
    </row>
    <row r="24" spans="1:31" ht="15" customHeight="1">
      <c r="A24" s="484"/>
      <c r="B24" s="484"/>
      <c r="C24" s="484"/>
      <c r="D24" s="484"/>
      <c r="E24" s="484"/>
      <c r="F24" s="484"/>
      <c r="G24" s="484"/>
      <c r="H24" s="568"/>
      <c r="I24" s="186" t="s">
        <v>115</v>
      </c>
      <c r="J24" s="186"/>
      <c r="K24" s="186"/>
      <c r="L24" s="186"/>
      <c r="M24" s="186"/>
      <c r="N24" s="186"/>
      <c r="O24" s="228"/>
      <c r="P24" s="556">
        <f>P22</f>
        <v>12626856.346790025</v>
      </c>
      <c r="Q24" s="556"/>
      <c r="R24" s="556">
        <f>R22-R23</f>
        <v>688652.61927516956</v>
      </c>
      <c r="S24" s="556"/>
      <c r="T24" s="556">
        <f>T22-T23</f>
        <v>22367392.998434063</v>
      </c>
      <c r="U24" s="556"/>
      <c r="V24" s="556">
        <f>V22-V23</f>
        <v>463885.19712992158</v>
      </c>
      <c r="W24" s="557"/>
      <c r="X24" s="561">
        <f>X22-X23</f>
        <v>0</v>
      </c>
      <c r="Y24" s="557"/>
      <c r="Z24" s="561">
        <f>Z22-Z23</f>
        <v>0</v>
      </c>
      <c r="AA24" s="557"/>
      <c r="AB24" s="574"/>
      <c r="AC24" s="575"/>
      <c r="AD24" s="575"/>
      <c r="AE24" s="575"/>
    </row>
    <row r="25" spans="1:31" ht="15" customHeight="1">
      <c r="A25" s="484"/>
      <c r="B25" s="484"/>
      <c r="C25" s="484"/>
      <c r="D25" s="484"/>
      <c r="E25" s="484"/>
      <c r="F25" s="484"/>
      <c r="G25" s="484"/>
      <c r="H25" s="568"/>
      <c r="I25" s="219">
        <v>2030</v>
      </c>
      <c r="J25" s="219"/>
      <c r="K25" s="219"/>
      <c r="L25" s="219"/>
      <c r="M25" s="219"/>
      <c r="N25" s="219"/>
      <c r="O25" s="219"/>
      <c r="P25" s="219"/>
      <c r="Q25" s="219"/>
      <c r="R25" s="219"/>
      <c r="S25" s="219"/>
      <c r="T25" s="219"/>
      <c r="U25" s="219"/>
      <c r="V25" s="219"/>
      <c r="W25" s="219"/>
      <c r="X25" s="219"/>
      <c r="Y25" s="219"/>
      <c r="Z25" s="219"/>
      <c r="AA25" s="330"/>
      <c r="AB25" s="574"/>
      <c r="AC25" s="575"/>
      <c r="AD25" s="575"/>
      <c r="AE25" s="575"/>
    </row>
    <row r="26" spans="1:31" ht="15" customHeight="1">
      <c r="A26" s="484"/>
      <c r="B26" s="484"/>
      <c r="C26" s="484"/>
      <c r="D26" s="484"/>
      <c r="E26" s="484"/>
      <c r="F26" s="484"/>
      <c r="G26" s="484"/>
      <c r="H26" s="568"/>
      <c r="I26" s="576" t="s">
        <v>116</v>
      </c>
      <c r="J26" s="576"/>
      <c r="K26" s="576"/>
      <c r="L26" s="576"/>
      <c r="M26" s="576"/>
      <c r="N26" s="314"/>
      <c r="O26" s="314"/>
      <c r="P26" s="560">
        <f>P22*1.016</f>
        <v>12828886.048338665</v>
      </c>
      <c r="Q26" s="560"/>
      <c r="R26" s="560">
        <f t="shared" ref="R26" si="24">R22*1.016</f>
        <v>699671.06118357228</v>
      </c>
      <c r="S26" s="560"/>
      <c r="T26" s="560">
        <f t="shared" ref="T26" si="25">T22*1.016</f>
        <v>22725271.286409009</v>
      </c>
      <c r="U26" s="560"/>
      <c r="V26" s="560">
        <f t="shared" ref="V26" si="26">V22*1.016</f>
        <v>471307.36028400034</v>
      </c>
      <c r="W26" s="560"/>
      <c r="X26" s="554">
        <f>X22*1.016</f>
        <v>2978757.9708766555</v>
      </c>
      <c r="Y26" s="555"/>
      <c r="Z26" s="554">
        <f>Z22*1.016</f>
        <v>1038038.0501157958</v>
      </c>
      <c r="AA26" s="555"/>
      <c r="AB26" s="574"/>
      <c r="AC26" s="575"/>
      <c r="AD26" s="575"/>
      <c r="AE26" s="575"/>
    </row>
    <row r="27" spans="1:31" ht="15" customHeight="1">
      <c r="A27" s="484"/>
      <c r="B27" s="484"/>
      <c r="C27" s="484"/>
      <c r="D27" s="484"/>
      <c r="E27" s="484"/>
      <c r="F27" s="484"/>
      <c r="G27" s="484"/>
      <c r="H27" s="568"/>
      <c r="I27" s="576" t="s">
        <v>784</v>
      </c>
      <c r="J27" s="576"/>
      <c r="K27" s="576"/>
      <c r="L27" s="576"/>
      <c r="M27" s="576"/>
      <c r="N27" s="314"/>
      <c r="O27" s="314"/>
      <c r="P27" s="560">
        <v>0</v>
      </c>
      <c r="Q27" s="560"/>
      <c r="R27" s="560">
        <v>0</v>
      </c>
      <c r="S27" s="560"/>
      <c r="T27" s="560">
        <v>0</v>
      </c>
      <c r="U27" s="560"/>
      <c r="V27" s="560">
        <v>0</v>
      </c>
      <c r="W27" s="555"/>
      <c r="X27" s="554">
        <f>X26</f>
        <v>2978757.9708766555</v>
      </c>
      <c r="Y27" s="555"/>
      <c r="Z27" s="554">
        <f>Z26</f>
        <v>1038038.0501157958</v>
      </c>
      <c r="AA27" s="555"/>
      <c r="AB27" s="315"/>
      <c r="AC27" s="315"/>
      <c r="AD27" s="315"/>
      <c r="AE27" s="315"/>
    </row>
    <row r="28" spans="1:31" ht="15" customHeight="1">
      <c r="A28" s="484"/>
      <c r="B28" s="484"/>
      <c r="C28" s="484"/>
      <c r="D28" s="484"/>
      <c r="E28" s="484"/>
      <c r="F28" s="484"/>
      <c r="G28" s="484"/>
      <c r="H28" s="568"/>
      <c r="I28" s="186" t="s">
        <v>115</v>
      </c>
      <c r="J28" s="186"/>
      <c r="K28" s="186"/>
      <c r="L28" s="186"/>
      <c r="M28" s="186"/>
      <c r="N28" s="186"/>
      <c r="O28" s="228"/>
      <c r="P28" s="556">
        <f>P26-P27</f>
        <v>12828886.048338665</v>
      </c>
      <c r="Q28" s="556"/>
      <c r="R28" s="556">
        <f>R26-R27</f>
        <v>699671.06118357228</v>
      </c>
      <c r="S28" s="556"/>
      <c r="T28" s="556">
        <f>T26-T27</f>
        <v>22725271.286409009</v>
      </c>
      <c r="U28" s="556"/>
      <c r="V28" s="556">
        <f>V26-V27</f>
        <v>471307.36028400034</v>
      </c>
      <c r="W28" s="557"/>
      <c r="X28" s="558">
        <f>X26-X27</f>
        <v>0</v>
      </c>
      <c r="Y28" s="559"/>
      <c r="Z28" s="561">
        <f>Z26-Z27</f>
        <v>0</v>
      </c>
      <c r="AA28" s="557"/>
      <c r="AB28" s="315"/>
      <c r="AC28" s="315"/>
      <c r="AD28" s="315"/>
      <c r="AE28" s="315"/>
    </row>
    <row r="29" spans="1:31" ht="15" customHeight="1">
      <c r="A29" s="484"/>
      <c r="B29" s="484"/>
      <c r="C29" s="484"/>
      <c r="D29" s="484"/>
      <c r="E29" s="484"/>
      <c r="F29" s="484"/>
      <c r="G29" s="484"/>
      <c r="H29" s="568"/>
      <c r="I29" s="537" t="s">
        <v>117</v>
      </c>
      <c r="J29" s="537"/>
      <c r="K29" s="537"/>
      <c r="L29" s="537"/>
      <c r="M29" s="537"/>
      <c r="N29" s="537"/>
      <c r="O29" s="537"/>
      <c r="P29" s="538">
        <f>SUM(P8,P12,P16,P20,P24,P28,P32)</f>
        <v>25455742.39512869</v>
      </c>
      <c r="Q29" s="539"/>
      <c r="R29" s="538">
        <f>SUM(R8,R12,R16,R20,R24,R28,R32)</f>
        <v>1388323.6804587417</v>
      </c>
      <c r="S29" s="539"/>
      <c r="T29" s="538">
        <f>SUM(T8,T12,T16,T20,T24,T28,T32)</f>
        <v>45092664.284843072</v>
      </c>
      <c r="U29" s="539"/>
      <c r="V29" s="538">
        <f>SUM(V8,V12,V16,V20,V24,V28,V32)</f>
        <v>935192.55741392192</v>
      </c>
      <c r="W29" s="539"/>
      <c r="X29" s="540">
        <f>SUM(X8,X12,X16,X20,X24,X28,X32)</f>
        <v>0</v>
      </c>
      <c r="Y29" s="541"/>
      <c r="Z29" s="540">
        <f>SUM(Z8,Z12,Z16,Z20,Z24,Z28,Z32)</f>
        <v>0</v>
      </c>
      <c r="AA29" s="541"/>
      <c r="AB29" s="579">
        <f>SUM(P29:AA29)</f>
        <v>72871922.91784443</v>
      </c>
      <c r="AC29" s="579"/>
      <c r="AD29" s="579"/>
      <c r="AE29" s="229"/>
    </row>
    <row r="30" spans="1:31" ht="15" customHeight="1">
      <c r="A30" s="484"/>
      <c r="B30" s="484"/>
      <c r="C30" s="484"/>
      <c r="D30" s="484"/>
      <c r="E30" s="484"/>
      <c r="F30" s="484"/>
      <c r="G30" s="484"/>
      <c r="H30" s="568"/>
      <c r="I30" s="314"/>
      <c r="J30" s="314"/>
      <c r="K30" s="314"/>
      <c r="L30" s="314"/>
      <c r="M30" s="314"/>
      <c r="N30" s="314"/>
      <c r="O30" s="314"/>
      <c r="P30" s="227"/>
      <c r="Q30" s="227"/>
      <c r="R30" s="227"/>
      <c r="S30" s="227"/>
      <c r="T30" s="227"/>
      <c r="U30" s="227"/>
      <c r="V30" s="227"/>
      <c r="W30" s="227"/>
      <c r="X30" s="334"/>
      <c r="Y30" s="335"/>
      <c r="Z30" s="554">
        <f>Z26*1.06</f>
        <v>1100320.3331227435</v>
      </c>
      <c r="AA30" s="555"/>
      <c r="AB30" s="315"/>
      <c r="AC30" s="315"/>
      <c r="AD30" s="315"/>
      <c r="AE30" s="315"/>
    </row>
    <row r="31" spans="1:31" ht="15" customHeight="1">
      <c r="A31" s="484"/>
      <c r="B31" s="484"/>
      <c r="C31" s="484"/>
      <c r="D31" s="484"/>
      <c r="E31" s="484"/>
      <c r="F31" s="484"/>
      <c r="G31" s="484"/>
      <c r="H31" s="568"/>
      <c r="I31" s="314"/>
      <c r="J31" s="314"/>
      <c r="K31" s="314"/>
      <c r="L31" s="314"/>
      <c r="M31" s="314"/>
      <c r="N31" s="314"/>
      <c r="O31" s="314"/>
      <c r="P31" s="227"/>
      <c r="Q31" s="227"/>
      <c r="R31" s="227"/>
      <c r="S31" s="227"/>
      <c r="T31" s="227"/>
      <c r="U31" s="227"/>
      <c r="V31" s="227"/>
      <c r="W31" s="227"/>
      <c r="X31" s="334"/>
      <c r="Y31" s="335"/>
      <c r="Z31" s="554">
        <f>Z30</f>
        <v>1100320.3331227435</v>
      </c>
      <c r="AA31" s="555"/>
      <c r="AB31" s="315"/>
      <c r="AC31" s="315"/>
      <c r="AD31" s="315"/>
      <c r="AE31" s="315"/>
    </row>
    <row r="32" spans="1:31" ht="15" customHeight="1">
      <c r="A32" s="484"/>
      <c r="B32" s="484"/>
      <c r="C32" s="484"/>
      <c r="D32" s="484"/>
      <c r="E32" s="484"/>
      <c r="F32" s="484"/>
      <c r="G32" s="484"/>
      <c r="H32" s="568"/>
      <c r="I32" s="314"/>
      <c r="J32" s="314"/>
      <c r="K32" s="314"/>
      <c r="L32" s="314"/>
      <c r="M32" s="314"/>
      <c r="N32" s="314"/>
      <c r="O32" s="336"/>
      <c r="P32" s="336"/>
      <c r="Q32" s="336"/>
      <c r="R32" s="336"/>
      <c r="S32" s="336"/>
      <c r="T32" s="336"/>
      <c r="U32" s="336"/>
      <c r="V32" s="336"/>
      <c r="W32" s="336"/>
      <c r="X32" s="337"/>
      <c r="Y32" s="338"/>
      <c r="Z32" s="561">
        <f>Z30-Z31</f>
        <v>0</v>
      </c>
      <c r="AA32" s="557"/>
      <c r="AB32" s="315"/>
      <c r="AC32" s="315"/>
      <c r="AD32" s="315"/>
      <c r="AE32" s="315"/>
    </row>
    <row r="33" spans="1:38" ht="39.75" customHeight="1">
      <c r="A33" s="484"/>
      <c r="B33" s="484"/>
      <c r="C33" s="484"/>
      <c r="D33" s="484"/>
      <c r="E33" s="484"/>
      <c r="F33" s="484"/>
      <c r="G33" s="484"/>
      <c r="AG33" s="546">
        <f>AB29+S66+AH66</f>
        <v>108420965.12584443</v>
      </c>
      <c r="AH33" s="547"/>
      <c r="AI33" s="547"/>
    </row>
    <row r="34" spans="1:38" ht="15.75">
      <c r="A34" s="230"/>
      <c r="B34" s="230"/>
      <c r="C34" s="230"/>
      <c r="D34" s="230"/>
      <c r="E34" s="23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row>
    <row r="35" spans="1:38" s="231" customFormat="1" ht="15.75">
      <c r="A35" s="581" t="s">
        <v>785</v>
      </c>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81"/>
      <c r="AL35" s="581"/>
    </row>
    <row r="36" spans="1:38" s="231" customFormat="1" ht="15" customHeight="1">
      <c r="A36" s="548"/>
      <c r="B36" s="548"/>
      <c r="C36" s="548"/>
      <c r="D36" s="548"/>
      <c r="E36" s="549"/>
      <c r="F36" s="550" t="s">
        <v>786</v>
      </c>
      <c r="G36" s="551"/>
      <c r="H36" s="551"/>
      <c r="I36" s="551"/>
      <c r="J36" s="551"/>
      <c r="K36" s="551"/>
      <c r="L36" s="551"/>
      <c r="M36" s="551"/>
      <c r="N36" s="551"/>
      <c r="O36" s="551"/>
      <c r="P36" s="551"/>
      <c r="Q36" s="551"/>
      <c r="R36" s="551"/>
      <c r="S36" s="551"/>
      <c r="T36" s="552"/>
      <c r="U36" s="550" t="s">
        <v>118</v>
      </c>
      <c r="V36" s="551"/>
      <c r="W36" s="551"/>
      <c r="X36" s="551"/>
      <c r="Y36" s="551"/>
      <c r="Z36" s="551"/>
      <c r="AA36" s="551"/>
      <c r="AB36" s="551"/>
      <c r="AC36" s="551"/>
      <c r="AD36" s="551"/>
      <c r="AE36" s="551"/>
      <c r="AF36" s="551"/>
      <c r="AG36" s="551"/>
      <c r="AH36" s="551"/>
      <c r="AI36" s="551"/>
      <c r="AJ36" s="582" t="s">
        <v>787</v>
      </c>
      <c r="AK36" s="582"/>
      <c r="AL36" s="582"/>
    </row>
    <row r="37" spans="1:38" s="231" customFormat="1" ht="15.75">
      <c r="A37" s="548"/>
      <c r="B37" s="548"/>
      <c r="C37" s="548"/>
      <c r="D37" s="548"/>
      <c r="E37" s="549"/>
      <c r="F37" s="232"/>
      <c r="G37" s="553" t="s">
        <v>119</v>
      </c>
      <c r="H37" s="535"/>
      <c r="I37" s="535" t="s">
        <v>120</v>
      </c>
      <c r="J37" s="535"/>
      <c r="K37" s="535" t="s">
        <v>121</v>
      </c>
      <c r="L37" s="535"/>
      <c r="M37" s="536" t="s">
        <v>122</v>
      </c>
      <c r="N37" s="536"/>
      <c r="O37" s="535" t="s">
        <v>123</v>
      </c>
      <c r="P37" s="535"/>
      <c r="Q37" s="521" t="s">
        <v>124</v>
      </c>
      <c r="R37" s="522"/>
      <c r="S37" s="523" t="s">
        <v>125</v>
      </c>
      <c r="T37" s="524"/>
      <c r="U37" s="232"/>
      <c r="V37" s="553" t="s">
        <v>119</v>
      </c>
      <c r="W37" s="535"/>
      <c r="X37" s="535" t="s">
        <v>120</v>
      </c>
      <c r="Y37" s="535"/>
      <c r="Z37" s="535" t="s">
        <v>121</v>
      </c>
      <c r="AA37" s="535"/>
      <c r="AB37" s="536" t="s">
        <v>122</v>
      </c>
      <c r="AC37" s="536"/>
      <c r="AD37" s="535" t="s">
        <v>123</v>
      </c>
      <c r="AE37" s="535"/>
      <c r="AF37" s="521" t="s">
        <v>124</v>
      </c>
      <c r="AG37" s="522"/>
      <c r="AH37" s="523" t="s">
        <v>125</v>
      </c>
      <c r="AI37" s="524"/>
      <c r="AJ37" s="582"/>
      <c r="AK37" s="582"/>
      <c r="AL37" s="582"/>
    </row>
    <row r="38" spans="1:38" s="231" customFormat="1" ht="15.75">
      <c r="A38" s="499">
        <v>2026</v>
      </c>
      <c r="B38" s="499"/>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582"/>
      <c r="AK38" s="582"/>
      <c r="AL38" s="582"/>
    </row>
    <row r="39" spans="1:38" s="231" customFormat="1" ht="16.5" thickBot="1">
      <c r="A39" s="511" t="s">
        <v>116</v>
      </c>
      <c r="B39" s="511"/>
      <c r="C39" s="511"/>
      <c r="D39" s="511"/>
      <c r="E39" s="511"/>
      <c r="F39" s="233"/>
      <c r="G39" s="500">
        <v>14448373</v>
      </c>
      <c r="H39" s="500"/>
      <c r="I39" s="500">
        <v>2362225</v>
      </c>
      <c r="J39" s="500"/>
      <c r="K39" s="500">
        <v>2680741</v>
      </c>
      <c r="L39" s="500"/>
      <c r="M39" s="501">
        <v>1738127</v>
      </c>
      <c r="N39" s="501"/>
      <c r="O39" s="500">
        <v>1992078</v>
      </c>
      <c r="P39" s="500"/>
      <c r="Q39" s="542">
        <v>642706</v>
      </c>
      <c r="R39" s="543"/>
      <c r="S39" s="544">
        <f>SUM(G39:R39)</f>
        <v>23864250</v>
      </c>
      <c r="T39" s="545"/>
      <c r="U39" s="233"/>
      <c r="V39" s="525">
        <v>1161870</v>
      </c>
      <c r="W39" s="525"/>
      <c r="X39" s="525">
        <v>671428</v>
      </c>
      <c r="Y39" s="525"/>
      <c r="Z39" s="525">
        <v>408508</v>
      </c>
      <c r="AA39" s="525"/>
      <c r="AB39" s="534">
        <v>200907</v>
      </c>
      <c r="AC39" s="534"/>
      <c r="AD39" s="525">
        <v>230261</v>
      </c>
      <c r="AE39" s="525"/>
      <c r="AF39" s="525">
        <v>78481</v>
      </c>
      <c r="AG39" s="525"/>
      <c r="AH39" s="526">
        <f>SUM(V39:AG39)</f>
        <v>2751455</v>
      </c>
      <c r="AI39" s="527"/>
      <c r="AJ39" s="582"/>
      <c r="AK39" s="582"/>
      <c r="AL39" s="582"/>
    </row>
    <row r="40" spans="1:38" s="231" customFormat="1" ht="15.75">
      <c r="A40" s="528" t="s">
        <v>126</v>
      </c>
      <c r="B40" s="528"/>
      <c r="C40" s="528"/>
      <c r="D40" s="528"/>
      <c r="E40" s="528"/>
      <c r="F40" s="234"/>
      <c r="G40" s="507">
        <v>19248619</v>
      </c>
      <c r="H40" s="507"/>
      <c r="I40" s="507">
        <v>1110000</v>
      </c>
      <c r="J40" s="507"/>
      <c r="K40" s="507">
        <v>951296</v>
      </c>
      <c r="L40" s="507"/>
      <c r="M40" s="509">
        <v>0</v>
      </c>
      <c r="N40" s="509"/>
      <c r="O40" s="507">
        <v>3921820</v>
      </c>
      <c r="P40" s="507"/>
      <c r="Q40" s="529">
        <v>0</v>
      </c>
      <c r="R40" s="530"/>
      <c r="S40" s="509">
        <f>SUM(G40:R40)</f>
        <v>25231735</v>
      </c>
      <c r="T40" s="510"/>
      <c r="U40" s="234"/>
      <c r="V40" s="531">
        <v>1311897</v>
      </c>
      <c r="W40" s="531"/>
      <c r="X40" s="531">
        <v>1127633</v>
      </c>
      <c r="Y40" s="531"/>
      <c r="Z40" s="531">
        <v>310200</v>
      </c>
      <c r="AA40" s="531"/>
      <c r="AB40" s="532">
        <v>0</v>
      </c>
      <c r="AC40" s="532"/>
      <c r="AD40" s="531">
        <v>0</v>
      </c>
      <c r="AE40" s="531"/>
      <c r="AF40" s="531">
        <v>0</v>
      </c>
      <c r="AG40" s="531"/>
      <c r="AH40" s="532">
        <f>SUM(V40:AE40)</f>
        <v>2749730</v>
      </c>
      <c r="AI40" s="533"/>
      <c r="AJ40" s="582"/>
      <c r="AK40" s="582"/>
      <c r="AL40" s="582"/>
    </row>
    <row r="41" spans="1:38" s="231" customFormat="1" ht="15.75">
      <c r="A41" s="504" t="s">
        <v>127</v>
      </c>
      <c r="B41" s="504"/>
      <c r="C41" s="504"/>
      <c r="D41" s="504"/>
      <c r="E41" s="504"/>
      <c r="F41" s="339"/>
      <c r="G41" s="494">
        <v>350000</v>
      </c>
      <c r="H41" s="494"/>
      <c r="I41" s="494">
        <v>0</v>
      </c>
      <c r="J41" s="494"/>
      <c r="K41" s="494">
        <v>0</v>
      </c>
      <c r="L41" s="494"/>
      <c r="M41" s="493">
        <v>0</v>
      </c>
      <c r="N41" s="493"/>
      <c r="O41" s="494">
        <v>0</v>
      </c>
      <c r="P41" s="494"/>
      <c r="Q41" s="519">
        <v>0</v>
      </c>
      <c r="R41" s="520"/>
      <c r="S41" s="493">
        <f>SUM(G41:R41)</f>
        <v>350000</v>
      </c>
      <c r="T41" s="495"/>
      <c r="U41" s="236">
        <f>2.5%</f>
        <v>2.5000000000000001E-2</v>
      </c>
      <c r="V41" s="515">
        <f>V39*U41</f>
        <v>29046.75</v>
      </c>
      <c r="W41" s="515"/>
      <c r="X41" s="515">
        <v>0</v>
      </c>
      <c r="Y41" s="515"/>
      <c r="Z41" s="515">
        <v>0</v>
      </c>
      <c r="AA41" s="515"/>
      <c r="AB41" s="516">
        <v>0</v>
      </c>
      <c r="AC41" s="516"/>
      <c r="AD41" s="515">
        <v>0</v>
      </c>
      <c r="AE41" s="515"/>
      <c r="AF41" s="515">
        <v>0</v>
      </c>
      <c r="AG41" s="515"/>
      <c r="AH41" s="516">
        <f>SUM(V41:AE41)</f>
        <v>29046.75</v>
      </c>
      <c r="AI41" s="517"/>
      <c r="AJ41" s="582"/>
      <c r="AK41" s="582"/>
      <c r="AL41" s="582"/>
    </row>
    <row r="42" spans="1:38" s="231" customFormat="1" ht="15.75">
      <c r="A42" s="518" t="s">
        <v>128</v>
      </c>
      <c r="B42" s="518"/>
      <c r="C42" s="518"/>
      <c r="D42" s="518"/>
      <c r="E42" s="518"/>
      <c r="F42" s="237"/>
      <c r="G42" s="494">
        <v>0</v>
      </c>
      <c r="H42" s="494"/>
      <c r="I42" s="494">
        <v>0</v>
      </c>
      <c r="J42" s="494"/>
      <c r="K42" s="494">
        <v>0</v>
      </c>
      <c r="L42" s="494"/>
      <c r="M42" s="493">
        <v>0</v>
      </c>
      <c r="N42" s="493"/>
      <c r="O42" s="494">
        <v>0</v>
      </c>
      <c r="P42" s="494"/>
      <c r="Q42" s="519">
        <v>0</v>
      </c>
      <c r="R42" s="520"/>
      <c r="S42" s="493">
        <f>SUM(G42:R42)</f>
        <v>0</v>
      </c>
      <c r="T42" s="495"/>
      <c r="U42" s="238"/>
      <c r="V42" s="516">
        <v>0</v>
      </c>
      <c r="W42" s="516"/>
      <c r="X42" s="516">
        <v>0</v>
      </c>
      <c r="Y42" s="516"/>
      <c r="Z42" s="516">
        <v>0</v>
      </c>
      <c r="AA42" s="516"/>
      <c r="AB42" s="516">
        <v>0</v>
      </c>
      <c r="AC42" s="516"/>
      <c r="AD42" s="516">
        <v>0</v>
      </c>
      <c r="AE42" s="516"/>
      <c r="AF42" s="516">
        <v>0</v>
      </c>
      <c r="AG42" s="516"/>
      <c r="AH42" s="516">
        <f>SUM(V42:AE42)</f>
        <v>0</v>
      </c>
      <c r="AI42" s="517"/>
      <c r="AJ42" s="582"/>
      <c r="AK42" s="582"/>
      <c r="AL42" s="582"/>
    </row>
    <row r="43" spans="1:38" s="231" customFormat="1">
      <c r="A43" s="569" t="s">
        <v>129</v>
      </c>
      <c r="B43" s="569"/>
      <c r="C43" s="569"/>
      <c r="D43" s="569"/>
      <c r="E43" s="569"/>
      <c r="F43" s="239"/>
      <c r="G43" s="570">
        <f>SUM(G39-G40-G41-G42)</f>
        <v>-5150246</v>
      </c>
      <c r="H43" s="570"/>
      <c r="I43" s="570">
        <f>SUM(I39-I40-I41)</f>
        <v>1252225</v>
      </c>
      <c r="J43" s="570"/>
      <c r="K43" s="570">
        <f>SUM(K39-K40-K41)</f>
        <v>1729445</v>
      </c>
      <c r="L43" s="570"/>
      <c r="M43" s="570">
        <f>SUM(M39-M40-M41)</f>
        <v>1738127</v>
      </c>
      <c r="N43" s="570"/>
      <c r="O43" s="570">
        <f>SUM(O39-O40-O41)</f>
        <v>-1929742</v>
      </c>
      <c r="P43" s="570"/>
      <c r="Q43" s="570">
        <f>SUM(Q39-Q40-Q41)</f>
        <v>642706</v>
      </c>
      <c r="R43" s="570"/>
      <c r="S43" s="570">
        <f>SUM(G43:R43)</f>
        <v>-1717485</v>
      </c>
      <c r="T43" s="571"/>
      <c r="U43" s="239"/>
      <c r="V43" s="514">
        <f>SUM(V39-V40-V41)</f>
        <v>-179073.75</v>
      </c>
      <c r="W43" s="514"/>
      <c r="X43" s="514">
        <f>SUM(X39-X40-X41)</f>
        <v>-456205</v>
      </c>
      <c r="Y43" s="514"/>
      <c r="Z43" s="497">
        <f>SUM(Z39-Z40)</f>
        <v>98308</v>
      </c>
      <c r="AA43" s="497"/>
      <c r="AB43" s="497">
        <f>SUM(AB39-AB40)</f>
        <v>200907</v>
      </c>
      <c r="AC43" s="497"/>
      <c r="AD43" s="497">
        <f>SUM(AD39-AD40)</f>
        <v>230261</v>
      </c>
      <c r="AE43" s="497"/>
      <c r="AF43" s="497">
        <f>SUM(AF39-AF40)</f>
        <v>78481</v>
      </c>
      <c r="AG43" s="497"/>
      <c r="AH43" s="497">
        <f>SUM(V43:AG43)</f>
        <v>-27321.75</v>
      </c>
      <c r="AI43" s="498"/>
      <c r="AJ43" s="582"/>
      <c r="AK43" s="582"/>
      <c r="AL43" s="582"/>
    </row>
    <row r="44" spans="1:38" s="231" customFormat="1" ht="16.5" thickBot="1">
      <c r="A44" s="499">
        <v>2027</v>
      </c>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582"/>
      <c r="AK44" s="582"/>
      <c r="AL44" s="582"/>
    </row>
    <row r="45" spans="1:38" s="231" customFormat="1" ht="16.5" thickBot="1">
      <c r="A45" s="511" t="s">
        <v>116</v>
      </c>
      <c r="B45" s="511"/>
      <c r="C45" s="511"/>
      <c r="D45" s="511"/>
      <c r="E45" s="511"/>
      <c r="F45" s="233"/>
      <c r="G45" s="500">
        <f>G39</f>
        <v>14448373</v>
      </c>
      <c r="H45" s="500"/>
      <c r="I45" s="500">
        <f t="shared" ref="I45" si="27">I39</f>
        <v>2362225</v>
      </c>
      <c r="J45" s="500"/>
      <c r="K45" s="500">
        <f t="shared" ref="K45" si="28">K39</f>
        <v>2680741</v>
      </c>
      <c r="L45" s="500"/>
      <c r="M45" s="500">
        <f t="shared" ref="M45" si="29">M39</f>
        <v>1738127</v>
      </c>
      <c r="N45" s="500"/>
      <c r="O45" s="500">
        <f t="shared" ref="O45" si="30">O39</f>
        <v>1992078</v>
      </c>
      <c r="P45" s="500"/>
      <c r="Q45" s="500">
        <f t="shared" ref="Q45" si="31">Q39</f>
        <v>642706</v>
      </c>
      <c r="R45" s="500"/>
      <c r="S45" s="500">
        <f t="shared" ref="S45" si="32">S39</f>
        <v>23864250</v>
      </c>
      <c r="T45" s="500"/>
      <c r="U45" s="233"/>
      <c r="V45" s="500">
        <v>1182784</v>
      </c>
      <c r="W45" s="500"/>
      <c r="X45" s="500">
        <f>X39*1.018</f>
        <v>683513.70400000003</v>
      </c>
      <c r="Y45" s="500"/>
      <c r="Z45" s="500">
        <f>Z39*1.018</f>
        <v>415861.14400000003</v>
      </c>
      <c r="AA45" s="500"/>
      <c r="AB45" s="500">
        <f t="shared" ref="AB45" si="33">AB39*1.018</f>
        <v>204523.326</v>
      </c>
      <c r="AC45" s="500"/>
      <c r="AD45" s="500">
        <f t="shared" ref="AD45" si="34">AD39*1.018</f>
        <v>234405.698</v>
      </c>
      <c r="AE45" s="500"/>
      <c r="AF45" s="500">
        <f t="shared" ref="AF45" si="35">AF39*1.018</f>
        <v>79893.657999999996</v>
      </c>
      <c r="AG45" s="500"/>
      <c r="AH45" s="512">
        <f>SUM(V45:AG45)</f>
        <v>2800981.5299999993</v>
      </c>
      <c r="AI45" s="513"/>
      <c r="AJ45" s="582"/>
      <c r="AK45" s="582"/>
      <c r="AL45" s="582"/>
    </row>
    <row r="46" spans="1:38" s="231" customFormat="1" ht="15.75">
      <c r="A46" s="528" t="s">
        <v>126</v>
      </c>
      <c r="B46" s="528"/>
      <c r="C46" s="528"/>
      <c r="D46" s="528"/>
      <c r="E46" s="528"/>
      <c r="F46" s="234"/>
      <c r="G46" s="507">
        <v>12563192</v>
      </c>
      <c r="H46" s="507"/>
      <c r="I46" s="507">
        <v>7759366</v>
      </c>
      <c r="J46" s="507"/>
      <c r="K46" s="507">
        <v>930338</v>
      </c>
      <c r="L46" s="507"/>
      <c r="M46" s="506">
        <v>0</v>
      </c>
      <c r="N46" s="506"/>
      <c r="O46" s="507">
        <v>4066802</v>
      </c>
      <c r="P46" s="507"/>
      <c r="Q46" s="507">
        <v>0</v>
      </c>
      <c r="R46" s="507"/>
      <c r="S46" s="509">
        <f>SUM(G46:R46)</f>
        <v>25319698</v>
      </c>
      <c r="T46" s="510"/>
      <c r="U46" s="234"/>
      <c r="V46" s="507">
        <v>1401280</v>
      </c>
      <c r="W46" s="507"/>
      <c r="X46" s="507">
        <v>690000</v>
      </c>
      <c r="Y46" s="507"/>
      <c r="Z46" s="507">
        <v>0</v>
      </c>
      <c r="AA46" s="507"/>
      <c r="AB46" s="506">
        <v>0</v>
      </c>
      <c r="AC46" s="506"/>
      <c r="AD46" s="507">
        <v>200000</v>
      </c>
      <c r="AE46" s="507"/>
      <c r="AF46" s="507">
        <v>0</v>
      </c>
      <c r="AG46" s="507"/>
      <c r="AH46" s="509">
        <f>SUM(V46:AG46)</f>
        <v>2291280</v>
      </c>
      <c r="AI46" s="510"/>
      <c r="AJ46" s="582"/>
      <c r="AK46" s="582"/>
      <c r="AL46" s="582"/>
    </row>
    <row r="47" spans="1:38" s="231" customFormat="1" ht="15.75">
      <c r="A47" s="504" t="s">
        <v>127</v>
      </c>
      <c r="B47" s="504"/>
      <c r="C47" s="504"/>
      <c r="D47" s="504"/>
      <c r="E47" s="504"/>
      <c r="F47" s="339"/>
      <c r="G47" s="494">
        <v>350000</v>
      </c>
      <c r="H47" s="494"/>
      <c r="I47" s="494">
        <v>0</v>
      </c>
      <c r="J47" s="494"/>
      <c r="K47" s="494">
        <v>0</v>
      </c>
      <c r="L47" s="494"/>
      <c r="M47" s="493">
        <v>0</v>
      </c>
      <c r="N47" s="493"/>
      <c r="O47" s="494">
        <v>0</v>
      </c>
      <c r="P47" s="494"/>
      <c r="Q47" s="494">
        <v>0</v>
      </c>
      <c r="R47" s="494"/>
      <c r="S47" s="509">
        <f>SUM(G47:R47)</f>
        <v>350000</v>
      </c>
      <c r="T47" s="510"/>
      <c r="U47" s="235">
        <v>2.5000000000000001E-2</v>
      </c>
      <c r="V47" s="494">
        <f>V45*U47</f>
        <v>29569.600000000002</v>
      </c>
      <c r="W47" s="494"/>
      <c r="X47" s="494">
        <v>0</v>
      </c>
      <c r="Y47" s="494"/>
      <c r="Z47" s="494">
        <v>0</v>
      </c>
      <c r="AA47" s="494"/>
      <c r="AB47" s="493">
        <v>0</v>
      </c>
      <c r="AC47" s="493"/>
      <c r="AD47" s="494">
        <v>0</v>
      </c>
      <c r="AE47" s="494"/>
      <c r="AF47" s="494">
        <v>0</v>
      </c>
      <c r="AG47" s="494"/>
      <c r="AH47" s="509">
        <f>SUM(V47:AG47)</f>
        <v>29569.600000000002</v>
      </c>
      <c r="AI47" s="510"/>
      <c r="AJ47" s="582"/>
      <c r="AK47" s="582"/>
      <c r="AL47" s="582"/>
    </row>
    <row r="48" spans="1:38" s="231" customFormat="1" ht="15.75">
      <c r="A48" s="518" t="s">
        <v>128</v>
      </c>
      <c r="B48" s="518"/>
      <c r="C48" s="518"/>
      <c r="D48" s="518"/>
      <c r="E48" s="518"/>
      <c r="F48" s="237"/>
      <c r="G48" s="494">
        <v>250000</v>
      </c>
      <c r="H48" s="494"/>
      <c r="I48" s="494">
        <v>0</v>
      </c>
      <c r="J48" s="494"/>
      <c r="K48" s="494">
        <v>0</v>
      </c>
      <c r="L48" s="494"/>
      <c r="M48" s="493">
        <v>0</v>
      </c>
      <c r="N48" s="493"/>
      <c r="O48" s="494">
        <v>0</v>
      </c>
      <c r="P48" s="494"/>
      <c r="Q48" s="494">
        <v>0</v>
      </c>
      <c r="R48" s="494"/>
      <c r="S48" s="509">
        <f>SUM(G48:R48)</f>
        <v>250000</v>
      </c>
      <c r="T48" s="510"/>
      <c r="U48" s="237"/>
      <c r="V48" s="493">
        <v>70000</v>
      </c>
      <c r="W48" s="493"/>
      <c r="X48" s="493">
        <v>0</v>
      </c>
      <c r="Y48" s="493"/>
      <c r="Z48" s="493">
        <v>0</v>
      </c>
      <c r="AA48" s="493"/>
      <c r="AB48" s="509">
        <v>0</v>
      </c>
      <c r="AC48" s="509"/>
      <c r="AD48" s="493">
        <v>0</v>
      </c>
      <c r="AE48" s="493"/>
      <c r="AF48" s="493">
        <v>0</v>
      </c>
      <c r="AG48" s="493"/>
      <c r="AH48" s="509">
        <f>SUM(V48:AG48)</f>
        <v>70000</v>
      </c>
      <c r="AI48" s="510"/>
      <c r="AJ48" s="582"/>
      <c r="AK48" s="582"/>
      <c r="AL48" s="582"/>
    </row>
    <row r="49" spans="1:38" s="231" customFormat="1" ht="15.75">
      <c r="A49" s="569" t="s">
        <v>129</v>
      </c>
      <c r="B49" s="569"/>
      <c r="C49" s="569"/>
      <c r="D49" s="569"/>
      <c r="E49" s="569"/>
      <c r="F49" s="240"/>
      <c r="G49" s="496">
        <f>SUM(G45-G46-G47-G48)</f>
        <v>1285181</v>
      </c>
      <c r="H49" s="496"/>
      <c r="I49" s="505">
        <f>SUM(I45-I46-I47-I48)</f>
        <v>-5397141</v>
      </c>
      <c r="J49" s="505"/>
      <c r="K49" s="496">
        <f>SUM(K45-K46-K47-K48)</f>
        <v>1750403</v>
      </c>
      <c r="L49" s="496"/>
      <c r="M49" s="496">
        <f>SUM(M45-M46-M47-M48)</f>
        <v>1738127</v>
      </c>
      <c r="N49" s="496"/>
      <c r="O49" s="505">
        <f>SUM(O45-O46-O47-O48)</f>
        <v>-2074724</v>
      </c>
      <c r="P49" s="505"/>
      <c r="Q49" s="496">
        <f>SUM(Q45-Q46-Q47-Q48)</f>
        <v>642706</v>
      </c>
      <c r="R49" s="496"/>
      <c r="S49" s="505">
        <f>SUM(S45-S46-S47-S48)</f>
        <v>-2055448</v>
      </c>
      <c r="T49" s="505"/>
      <c r="U49" s="239"/>
      <c r="V49" s="505">
        <f>SUM(V45-V46-V47)</f>
        <v>-248065.6</v>
      </c>
      <c r="W49" s="505"/>
      <c r="X49" s="505">
        <f>SUM(X45-X46-X47)</f>
        <v>-6486.295999999973</v>
      </c>
      <c r="Y49" s="505"/>
      <c r="Z49" s="496">
        <f>SUM(Z45-Z46)</f>
        <v>415861.14400000003</v>
      </c>
      <c r="AA49" s="496"/>
      <c r="AB49" s="496">
        <f>SUM(AB45-AB46)</f>
        <v>204523.326</v>
      </c>
      <c r="AC49" s="496"/>
      <c r="AD49" s="496">
        <f>SUM(AD45-AD46)</f>
        <v>34405.698000000004</v>
      </c>
      <c r="AE49" s="496"/>
      <c r="AF49" s="496">
        <f>SUM(AF45-AF46)</f>
        <v>79893.657999999996</v>
      </c>
      <c r="AG49" s="496"/>
      <c r="AH49" s="497">
        <f>SUM(V49:AG49)</f>
        <v>480131.93</v>
      </c>
      <c r="AI49" s="498"/>
      <c r="AJ49" s="582"/>
      <c r="AK49" s="582"/>
      <c r="AL49" s="582"/>
    </row>
    <row r="50" spans="1:38" s="231" customFormat="1" ht="15.75">
      <c r="A50" s="499">
        <v>2028</v>
      </c>
      <c r="B50" s="499"/>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582"/>
      <c r="AK50" s="582"/>
      <c r="AL50" s="582"/>
    </row>
    <row r="51" spans="1:38" s="231" customFormat="1" ht="16.5" thickBot="1">
      <c r="A51" s="511" t="s">
        <v>116</v>
      </c>
      <c r="B51" s="511"/>
      <c r="C51" s="511"/>
      <c r="D51" s="511"/>
      <c r="E51" s="511"/>
      <c r="F51" s="233"/>
      <c r="G51" s="500">
        <v>15686836</v>
      </c>
      <c r="H51" s="500"/>
      <c r="I51" s="500">
        <v>2362225</v>
      </c>
      <c r="J51" s="500"/>
      <c r="K51" s="500">
        <v>2680741</v>
      </c>
      <c r="L51" s="500"/>
      <c r="M51" s="500">
        <v>1738127</v>
      </c>
      <c r="N51" s="500"/>
      <c r="O51" s="500">
        <v>1992078</v>
      </c>
      <c r="P51" s="500"/>
      <c r="Q51" s="500">
        <v>642706</v>
      </c>
      <c r="R51" s="500"/>
      <c r="S51" s="500">
        <f t="shared" ref="S51" si="36">S45*1.02</f>
        <v>24341535</v>
      </c>
      <c r="T51" s="500"/>
      <c r="U51" s="233"/>
      <c r="V51" s="500">
        <v>3712784</v>
      </c>
      <c r="W51" s="500"/>
      <c r="X51" s="500">
        <f>X45</f>
        <v>683513.70400000003</v>
      </c>
      <c r="Y51" s="500"/>
      <c r="Z51" s="500">
        <v>421909</v>
      </c>
      <c r="AA51" s="500"/>
      <c r="AB51" s="500">
        <f t="shared" ref="AB51" si="37">AB45</f>
        <v>204523.326</v>
      </c>
      <c r="AC51" s="500"/>
      <c r="AD51" s="500">
        <f t="shared" ref="AD51" si="38">AD45</f>
        <v>234405.698</v>
      </c>
      <c r="AE51" s="500"/>
      <c r="AF51" s="500">
        <f t="shared" ref="AF51" si="39">AF45</f>
        <v>79893.657999999996</v>
      </c>
      <c r="AG51" s="500"/>
      <c r="AH51" s="501">
        <f>SUM(V51:AG51)</f>
        <v>5337029.3859999999</v>
      </c>
      <c r="AI51" s="502"/>
      <c r="AJ51" s="582"/>
      <c r="AK51" s="582"/>
      <c r="AL51" s="582"/>
    </row>
    <row r="52" spans="1:38" s="231" customFormat="1" ht="15.75">
      <c r="A52" s="528" t="s">
        <v>126</v>
      </c>
      <c r="B52" s="528"/>
      <c r="C52" s="528"/>
      <c r="D52" s="528"/>
      <c r="E52" s="528"/>
      <c r="F52" s="234"/>
      <c r="G52" s="507">
        <v>29447292</v>
      </c>
      <c r="H52" s="507"/>
      <c r="I52" s="507">
        <v>2940653</v>
      </c>
      <c r="J52" s="507"/>
      <c r="K52" s="507">
        <v>6077500</v>
      </c>
      <c r="L52" s="507"/>
      <c r="M52" s="506">
        <v>0</v>
      </c>
      <c r="N52" s="506"/>
      <c r="O52" s="507">
        <v>0</v>
      </c>
      <c r="P52" s="507"/>
      <c r="Q52" s="507">
        <v>0</v>
      </c>
      <c r="R52" s="507"/>
      <c r="S52" s="506">
        <f>SUM(G52:R52)</f>
        <v>38465445</v>
      </c>
      <c r="T52" s="508"/>
      <c r="U52" s="234"/>
      <c r="V52" s="507">
        <v>3497559</v>
      </c>
      <c r="W52" s="507"/>
      <c r="X52" s="507">
        <v>1512000</v>
      </c>
      <c r="Y52" s="507"/>
      <c r="Z52" s="507">
        <v>0</v>
      </c>
      <c r="AA52" s="507"/>
      <c r="AB52" s="506">
        <v>0</v>
      </c>
      <c r="AC52" s="506"/>
      <c r="AD52" s="507">
        <v>246056</v>
      </c>
      <c r="AE52" s="507"/>
      <c r="AF52" s="507">
        <v>80620</v>
      </c>
      <c r="AG52" s="507"/>
      <c r="AH52" s="506">
        <f>SUM(V52:AG52)</f>
        <v>5336235</v>
      </c>
      <c r="AI52" s="508"/>
      <c r="AJ52" s="582"/>
      <c r="AK52" s="582"/>
      <c r="AL52" s="582"/>
    </row>
    <row r="53" spans="1:38" s="231" customFormat="1" ht="15.75">
      <c r="A53" s="504" t="s">
        <v>127</v>
      </c>
      <c r="B53" s="504"/>
      <c r="C53" s="504"/>
      <c r="D53" s="504"/>
      <c r="E53" s="504"/>
      <c r="F53" s="339"/>
      <c r="G53" s="494">
        <v>350000</v>
      </c>
      <c r="H53" s="494"/>
      <c r="I53" s="494">
        <v>0</v>
      </c>
      <c r="J53" s="494"/>
      <c r="K53" s="494">
        <v>0</v>
      </c>
      <c r="L53" s="494"/>
      <c r="M53" s="493">
        <v>0</v>
      </c>
      <c r="N53" s="493"/>
      <c r="O53" s="494">
        <v>0</v>
      </c>
      <c r="P53" s="494"/>
      <c r="Q53" s="494">
        <v>0</v>
      </c>
      <c r="R53" s="494"/>
      <c r="S53" s="493">
        <f>SUM(G53:R53)</f>
        <v>350000</v>
      </c>
      <c r="T53" s="495"/>
      <c r="U53" s="339"/>
      <c r="V53" s="494">
        <v>0</v>
      </c>
      <c r="W53" s="494"/>
      <c r="X53" s="494">
        <v>0</v>
      </c>
      <c r="Y53" s="494"/>
      <c r="Z53" s="494">
        <v>0</v>
      </c>
      <c r="AA53" s="494"/>
      <c r="AB53" s="503">
        <v>0</v>
      </c>
      <c r="AC53" s="503"/>
      <c r="AD53" s="494">
        <v>0</v>
      </c>
      <c r="AE53" s="494"/>
      <c r="AF53" s="494">
        <v>0</v>
      </c>
      <c r="AG53" s="494"/>
      <c r="AH53" s="493">
        <f>SUM(V53:AG53)</f>
        <v>0</v>
      </c>
      <c r="AI53" s="495"/>
      <c r="AJ53" s="582"/>
      <c r="AK53" s="582"/>
      <c r="AL53" s="582"/>
    </row>
    <row r="54" spans="1:38" s="231" customFormat="1" ht="15.75">
      <c r="A54" s="518" t="s">
        <v>130</v>
      </c>
      <c r="B54" s="518"/>
      <c r="C54" s="518"/>
      <c r="D54" s="518"/>
      <c r="E54" s="518"/>
      <c r="F54" s="237"/>
      <c r="G54" s="494">
        <v>500000</v>
      </c>
      <c r="H54" s="494"/>
      <c r="I54" s="494">
        <v>0</v>
      </c>
      <c r="J54" s="494"/>
      <c r="K54" s="494">
        <v>0</v>
      </c>
      <c r="L54" s="494"/>
      <c r="M54" s="493">
        <v>0</v>
      </c>
      <c r="N54" s="493"/>
      <c r="O54" s="494">
        <v>0</v>
      </c>
      <c r="P54" s="494"/>
      <c r="Q54" s="494">
        <v>0</v>
      </c>
      <c r="R54" s="494"/>
      <c r="S54" s="493">
        <f>SUM(G54:R54)</f>
        <v>500000</v>
      </c>
      <c r="T54" s="495"/>
      <c r="U54" s="237"/>
      <c r="V54" s="494">
        <v>0</v>
      </c>
      <c r="W54" s="494"/>
      <c r="X54" s="494">
        <v>0</v>
      </c>
      <c r="Y54" s="494"/>
      <c r="Z54" s="494">
        <v>0</v>
      </c>
      <c r="AA54" s="494"/>
      <c r="AB54" s="493">
        <v>0</v>
      </c>
      <c r="AC54" s="493"/>
      <c r="AD54" s="494">
        <v>0</v>
      </c>
      <c r="AE54" s="494"/>
      <c r="AF54" s="494">
        <v>0</v>
      </c>
      <c r="AG54" s="494"/>
      <c r="AH54" s="493">
        <f>SUM(V54:AG54)</f>
        <v>0</v>
      </c>
      <c r="AI54" s="495"/>
      <c r="AJ54" s="582"/>
      <c r="AK54" s="582"/>
      <c r="AL54" s="582"/>
    </row>
    <row r="55" spans="1:38" s="231" customFormat="1" ht="15.75">
      <c r="A55" s="569" t="s">
        <v>129</v>
      </c>
      <c r="B55" s="569"/>
      <c r="C55" s="569"/>
      <c r="D55" s="569"/>
      <c r="E55" s="569"/>
      <c r="F55" s="240"/>
      <c r="G55" s="505">
        <f>SUM(G51-G52-G53-G54)</f>
        <v>-14610456</v>
      </c>
      <c r="H55" s="505"/>
      <c r="I55" s="505">
        <f>SUM(I51-I52)</f>
        <v>-578428</v>
      </c>
      <c r="J55" s="505"/>
      <c r="K55" s="505">
        <f>SUM(K51-K52)</f>
        <v>-3396759</v>
      </c>
      <c r="L55" s="505"/>
      <c r="M55" s="496">
        <f>SUM(M51-M52)</f>
        <v>1738127</v>
      </c>
      <c r="N55" s="496"/>
      <c r="O55" s="496">
        <f>SUM(O51-O52)</f>
        <v>1992078</v>
      </c>
      <c r="P55" s="496"/>
      <c r="Q55" s="496">
        <f>SUM(Q51-Q52)</f>
        <v>642706</v>
      </c>
      <c r="R55" s="496"/>
      <c r="S55" s="497">
        <f>SUM(G55:P55)</f>
        <v>-14855438</v>
      </c>
      <c r="T55" s="498"/>
      <c r="U55" s="239"/>
      <c r="V55" s="496">
        <f>SUM(V51-V52-V53-V54)</f>
        <v>215225</v>
      </c>
      <c r="W55" s="496"/>
      <c r="X55" s="505">
        <f>SUM(X51-X52-X53-X54)</f>
        <v>-828486.29599999997</v>
      </c>
      <c r="Y55" s="505"/>
      <c r="Z55" s="496">
        <f>SUM(Z51-Z52-Z53-Z54)</f>
        <v>421909</v>
      </c>
      <c r="AA55" s="496"/>
      <c r="AB55" s="496">
        <f>SUM(AB51-AB52-AB53-AB54)</f>
        <v>204523.326</v>
      </c>
      <c r="AC55" s="496"/>
      <c r="AD55" s="505">
        <f>SUM(AD51-AD52-AD53-AD54)</f>
        <v>-11650.301999999996</v>
      </c>
      <c r="AE55" s="505"/>
      <c r="AF55" s="505">
        <f>SUM(AF51-AF52-AF53-AF54)</f>
        <v>-726.34200000000419</v>
      </c>
      <c r="AG55" s="505"/>
      <c r="AH55" s="497">
        <f>SUM(V55:AG55)</f>
        <v>794.38600000002771</v>
      </c>
      <c r="AI55" s="498"/>
      <c r="AJ55" s="582"/>
      <c r="AK55" s="582"/>
      <c r="AL55" s="582"/>
    </row>
    <row r="56" spans="1:38" s="231" customFormat="1" ht="15.75">
      <c r="A56" s="499">
        <v>2029</v>
      </c>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582"/>
      <c r="AK56" s="582"/>
      <c r="AL56" s="582"/>
    </row>
    <row r="57" spans="1:38" s="231" customFormat="1" ht="16.5" thickBot="1">
      <c r="A57" s="511" t="s">
        <v>116</v>
      </c>
      <c r="B57" s="511"/>
      <c r="C57" s="511"/>
      <c r="D57" s="511"/>
      <c r="E57" s="511"/>
      <c r="F57" s="233"/>
      <c r="G57" s="500">
        <f>G45+520000</f>
        <v>14968373</v>
      </c>
      <c r="H57" s="500"/>
      <c r="I57" s="500">
        <f t="shared" ref="I57" si="40">I51</f>
        <v>2362225</v>
      </c>
      <c r="J57" s="500"/>
      <c r="K57" s="500">
        <f t="shared" ref="K57" si="41">K51</f>
        <v>2680741</v>
      </c>
      <c r="L57" s="500"/>
      <c r="M57" s="500">
        <f t="shared" ref="M57" si="42">M51</f>
        <v>1738127</v>
      </c>
      <c r="N57" s="500"/>
      <c r="O57" s="500">
        <f t="shared" ref="O57" si="43">O51</f>
        <v>1992078</v>
      </c>
      <c r="P57" s="500"/>
      <c r="Q57" s="500">
        <f t="shared" ref="Q57" si="44">Q51</f>
        <v>642706</v>
      </c>
      <c r="R57" s="500"/>
      <c r="S57" s="500">
        <f t="shared" ref="S57" si="45">S51</f>
        <v>24341535</v>
      </c>
      <c r="T57" s="500"/>
      <c r="U57" s="233"/>
      <c r="V57" s="500">
        <f>1182784-520000</f>
        <v>662784</v>
      </c>
      <c r="W57" s="500"/>
      <c r="X57" s="500">
        <f>X51</f>
        <v>683513.70400000003</v>
      </c>
      <c r="Y57" s="500"/>
      <c r="Z57" s="500">
        <f>Z51</f>
        <v>421909</v>
      </c>
      <c r="AA57" s="500"/>
      <c r="AB57" s="500">
        <f t="shared" ref="AB57" si="46">AB51</f>
        <v>204523.326</v>
      </c>
      <c r="AC57" s="500"/>
      <c r="AD57" s="500">
        <f t="shared" ref="AD57" si="47">AD51</f>
        <v>234405.698</v>
      </c>
      <c r="AE57" s="500"/>
      <c r="AF57" s="500">
        <f t="shared" ref="AF57" si="48">AF51</f>
        <v>79893.657999999996</v>
      </c>
      <c r="AG57" s="500"/>
      <c r="AH57" s="501">
        <f>SUM(V57:AG57)</f>
        <v>2287029.3859999995</v>
      </c>
      <c r="AI57" s="502"/>
      <c r="AJ57" s="582"/>
      <c r="AK57" s="582"/>
      <c r="AL57" s="582"/>
    </row>
    <row r="58" spans="1:38" s="231" customFormat="1" ht="15.75">
      <c r="A58" s="504" t="s">
        <v>127</v>
      </c>
      <c r="B58" s="504"/>
      <c r="C58" s="504"/>
      <c r="D58" s="504"/>
      <c r="E58" s="504"/>
      <c r="F58" s="339"/>
      <c r="G58" s="494">
        <v>350000</v>
      </c>
      <c r="H58" s="494"/>
      <c r="I58" s="494">
        <v>0</v>
      </c>
      <c r="J58" s="494"/>
      <c r="K58" s="494">
        <v>0</v>
      </c>
      <c r="L58" s="494"/>
      <c r="M58" s="493">
        <v>0</v>
      </c>
      <c r="N58" s="493"/>
      <c r="O58" s="494">
        <v>0</v>
      </c>
      <c r="P58" s="494"/>
      <c r="Q58" s="494">
        <v>0</v>
      </c>
      <c r="R58" s="494"/>
      <c r="S58" s="493">
        <f>SUM(G58:P58)</f>
        <v>350000</v>
      </c>
      <c r="T58" s="495"/>
      <c r="U58" s="235">
        <v>2.5000000000000001E-2</v>
      </c>
      <c r="V58" s="494">
        <f>V57*U58</f>
        <v>16569.600000000002</v>
      </c>
      <c r="W58" s="494"/>
      <c r="X58" s="494">
        <v>0</v>
      </c>
      <c r="Y58" s="494"/>
      <c r="Z58" s="494">
        <v>0</v>
      </c>
      <c r="AA58" s="494"/>
      <c r="AB58" s="503">
        <v>0</v>
      </c>
      <c r="AC58" s="503"/>
      <c r="AD58" s="494">
        <v>0</v>
      </c>
      <c r="AE58" s="494"/>
      <c r="AF58" s="494">
        <v>0</v>
      </c>
      <c r="AG58" s="494"/>
      <c r="AH58" s="493">
        <f>SUM(V58:AG58)</f>
        <v>16569.600000000002</v>
      </c>
      <c r="AI58" s="495"/>
      <c r="AJ58" s="582"/>
      <c r="AK58" s="582"/>
      <c r="AL58" s="582"/>
    </row>
    <row r="59" spans="1:38" s="231" customFormat="1" ht="15.75">
      <c r="A59" s="518" t="s">
        <v>130</v>
      </c>
      <c r="B59" s="518"/>
      <c r="C59" s="518"/>
      <c r="D59" s="518"/>
      <c r="E59" s="518"/>
      <c r="F59" s="237"/>
      <c r="G59" s="494">
        <v>500000</v>
      </c>
      <c r="H59" s="494"/>
      <c r="I59" s="494">
        <v>0</v>
      </c>
      <c r="J59" s="494"/>
      <c r="K59" s="494">
        <v>0</v>
      </c>
      <c r="L59" s="494"/>
      <c r="M59" s="493">
        <v>0</v>
      </c>
      <c r="N59" s="493"/>
      <c r="O59" s="494">
        <v>0</v>
      </c>
      <c r="P59" s="494"/>
      <c r="Q59" s="494">
        <v>0</v>
      </c>
      <c r="R59" s="494"/>
      <c r="S59" s="493">
        <f>SUM(G59:P59)</f>
        <v>500000</v>
      </c>
      <c r="T59" s="495"/>
      <c r="U59" s="237"/>
      <c r="V59" s="494">
        <v>140000</v>
      </c>
      <c r="W59" s="494"/>
      <c r="X59" s="494">
        <v>0</v>
      </c>
      <c r="Y59" s="494"/>
      <c r="Z59" s="494">
        <v>0</v>
      </c>
      <c r="AA59" s="494"/>
      <c r="AB59" s="493">
        <v>0</v>
      </c>
      <c r="AC59" s="493"/>
      <c r="AD59" s="494">
        <v>0</v>
      </c>
      <c r="AE59" s="494"/>
      <c r="AF59" s="494">
        <v>0</v>
      </c>
      <c r="AG59" s="494"/>
      <c r="AH59" s="493">
        <f>SUM(V59:AG59)</f>
        <v>140000</v>
      </c>
      <c r="AI59" s="495"/>
      <c r="AJ59" s="582"/>
      <c r="AK59" s="582"/>
      <c r="AL59" s="582"/>
    </row>
    <row r="60" spans="1:38" s="231" customFormat="1" ht="15.75">
      <c r="A60" s="569" t="s">
        <v>129</v>
      </c>
      <c r="B60" s="569"/>
      <c r="C60" s="569"/>
      <c r="D60" s="569"/>
      <c r="E60" s="569"/>
      <c r="F60" s="240"/>
      <c r="G60" s="496">
        <f>SUM(G57-G58-G59)</f>
        <v>14118373</v>
      </c>
      <c r="H60" s="496"/>
      <c r="I60" s="496">
        <f>I57</f>
        <v>2362225</v>
      </c>
      <c r="J60" s="496"/>
      <c r="K60" s="496">
        <f>K57</f>
        <v>2680741</v>
      </c>
      <c r="L60" s="496"/>
      <c r="M60" s="496">
        <f>M57</f>
        <v>1738127</v>
      </c>
      <c r="N60" s="496"/>
      <c r="O60" s="496">
        <f>O57</f>
        <v>1992078</v>
      </c>
      <c r="P60" s="496"/>
      <c r="Q60" s="496">
        <f>Q57</f>
        <v>642706</v>
      </c>
      <c r="R60" s="496"/>
      <c r="S60" s="497">
        <f>SUM(G60:P60)</f>
        <v>22891544</v>
      </c>
      <c r="T60" s="498"/>
      <c r="U60" s="239"/>
      <c r="V60" s="496">
        <f>SUM(V57-V58-V59)</f>
        <v>506214.40000000002</v>
      </c>
      <c r="W60" s="496"/>
      <c r="X60" s="496">
        <f>SUM(X57-X58-X59)</f>
        <v>683513.70400000003</v>
      </c>
      <c r="Y60" s="496"/>
      <c r="Z60" s="496">
        <f>SUM(Z57-Z58-Z59)</f>
        <v>421909</v>
      </c>
      <c r="AA60" s="496"/>
      <c r="AB60" s="496">
        <f>SUM(AB57-AB58-AB59)</f>
        <v>204523.326</v>
      </c>
      <c r="AC60" s="496"/>
      <c r="AD60" s="496">
        <f>SUM(AD57-AD58-AD59)</f>
        <v>234405.698</v>
      </c>
      <c r="AE60" s="496"/>
      <c r="AF60" s="496">
        <f>SUM(AF57-AF58-AF59)</f>
        <v>79893.657999999996</v>
      </c>
      <c r="AG60" s="496"/>
      <c r="AH60" s="497">
        <f>SUM(V60:AG60)</f>
        <v>2130459.7860000003</v>
      </c>
      <c r="AI60" s="498"/>
      <c r="AJ60" s="582"/>
      <c r="AK60" s="582"/>
      <c r="AL60" s="582"/>
    </row>
    <row r="61" spans="1:38" s="231" customFormat="1" ht="15.75">
      <c r="A61" s="499">
        <v>2030</v>
      </c>
      <c r="B61" s="499"/>
      <c r="C61" s="499"/>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99"/>
      <c r="AE61" s="499"/>
      <c r="AF61" s="499"/>
      <c r="AG61" s="499"/>
      <c r="AH61" s="499"/>
      <c r="AI61" s="499"/>
      <c r="AJ61" s="582"/>
      <c r="AK61" s="582"/>
      <c r="AL61" s="582"/>
    </row>
    <row r="62" spans="1:38" s="231" customFormat="1" ht="16.5" thickBot="1">
      <c r="A62" s="511" t="s">
        <v>116</v>
      </c>
      <c r="B62" s="511"/>
      <c r="C62" s="511"/>
      <c r="D62" s="511"/>
      <c r="E62" s="511"/>
      <c r="F62" s="233"/>
      <c r="G62" s="500">
        <f>G45+400000</f>
        <v>14848373</v>
      </c>
      <c r="H62" s="500"/>
      <c r="I62" s="500">
        <f t="shared" ref="I62" si="49">I57</f>
        <v>2362225</v>
      </c>
      <c r="J62" s="500"/>
      <c r="K62" s="500">
        <f t="shared" ref="K62" si="50">K57</f>
        <v>2680741</v>
      </c>
      <c r="L62" s="500"/>
      <c r="M62" s="500">
        <f t="shared" ref="M62" si="51">M57</f>
        <v>1738127</v>
      </c>
      <c r="N62" s="500"/>
      <c r="O62" s="500">
        <f t="shared" ref="O62" si="52">O57</f>
        <v>1992078</v>
      </c>
      <c r="P62" s="500"/>
      <c r="Q62" s="500">
        <f t="shared" ref="Q62" si="53">Q57</f>
        <v>642706</v>
      </c>
      <c r="R62" s="500"/>
      <c r="S62" s="500">
        <f t="shared" ref="S62" si="54">S57</f>
        <v>24341535</v>
      </c>
      <c r="T62" s="500"/>
      <c r="U62" s="233"/>
      <c r="V62" s="500">
        <v>1182784</v>
      </c>
      <c r="W62" s="500"/>
      <c r="X62" s="500">
        <f>X57</f>
        <v>683513.70400000003</v>
      </c>
      <c r="Y62" s="500"/>
      <c r="Z62" s="500">
        <f>Z57</f>
        <v>421909</v>
      </c>
      <c r="AA62" s="500"/>
      <c r="AB62" s="500">
        <f t="shared" ref="AB62" si="55">AB57</f>
        <v>204523.326</v>
      </c>
      <c r="AC62" s="500"/>
      <c r="AD62" s="500">
        <f t="shared" ref="AD62" si="56">AD57</f>
        <v>234405.698</v>
      </c>
      <c r="AE62" s="500"/>
      <c r="AF62" s="500">
        <f t="shared" ref="AF62" si="57">AF57</f>
        <v>79893.657999999996</v>
      </c>
      <c r="AG62" s="500"/>
      <c r="AH62" s="501">
        <f>SUM(V62:AG62)</f>
        <v>2807029.3859999995</v>
      </c>
      <c r="AI62" s="502"/>
      <c r="AJ62" s="582"/>
      <c r="AK62" s="582"/>
      <c r="AL62" s="582"/>
    </row>
    <row r="63" spans="1:38" s="231" customFormat="1" ht="15.75">
      <c r="A63" s="504" t="s">
        <v>127</v>
      </c>
      <c r="B63" s="504"/>
      <c r="C63" s="504"/>
      <c r="D63" s="504"/>
      <c r="E63" s="504"/>
      <c r="F63" s="339"/>
      <c r="G63" s="494">
        <v>350000</v>
      </c>
      <c r="H63" s="494"/>
      <c r="I63" s="494">
        <v>0</v>
      </c>
      <c r="J63" s="494"/>
      <c r="K63" s="494">
        <v>0</v>
      </c>
      <c r="L63" s="494"/>
      <c r="M63" s="493">
        <v>0</v>
      </c>
      <c r="N63" s="493"/>
      <c r="O63" s="494">
        <v>0</v>
      </c>
      <c r="P63" s="494"/>
      <c r="Q63" s="494">
        <v>0</v>
      </c>
      <c r="R63" s="494"/>
      <c r="S63" s="493">
        <f>SUM(G63:P63)</f>
        <v>350000</v>
      </c>
      <c r="T63" s="495"/>
      <c r="U63" s="241">
        <v>2.5000000000000001E-2</v>
      </c>
      <c r="V63" s="494">
        <f>V62*U63</f>
        <v>29569.600000000002</v>
      </c>
      <c r="W63" s="494"/>
      <c r="X63" s="494">
        <v>0</v>
      </c>
      <c r="Y63" s="494"/>
      <c r="Z63" s="494">
        <v>0</v>
      </c>
      <c r="AA63" s="494"/>
      <c r="AB63" s="503">
        <v>0</v>
      </c>
      <c r="AC63" s="503"/>
      <c r="AD63" s="494">
        <v>0</v>
      </c>
      <c r="AE63" s="494"/>
      <c r="AF63" s="494">
        <v>0</v>
      </c>
      <c r="AG63" s="494"/>
      <c r="AH63" s="493">
        <f>SUM(V63:AG63)</f>
        <v>29569.600000000002</v>
      </c>
      <c r="AI63" s="495"/>
      <c r="AJ63" s="582"/>
      <c r="AK63" s="582"/>
      <c r="AL63" s="582"/>
    </row>
    <row r="64" spans="1:38" s="231" customFormat="1" ht="15.75">
      <c r="A64" s="518" t="s">
        <v>130</v>
      </c>
      <c r="B64" s="518"/>
      <c r="C64" s="518"/>
      <c r="D64" s="518"/>
      <c r="E64" s="518"/>
      <c r="F64" s="237"/>
      <c r="G64" s="494">
        <v>500000</v>
      </c>
      <c r="H64" s="494"/>
      <c r="I64" s="494">
        <v>0</v>
      </c>
      <c r="J64" s="494"/>
      <c r="K64" s="494">
        <v>0</v>
      </c>
      <c r="L64" s="494"/>
      <c r="M64" s="493">
        <v>0</v>
      </c>
      <c r="N64" s="493"/>
      <c r="O64" s="494">
        <v>0</v>
      </c>
      <c r="P64" s="494"/>
      <c r="Q64" s="494">
        <v>0</v>
      </c>
      <c r="R64" s="494"/>
      <c r="S64" s="493">
        <f>SUM(G64:P64)</f>
        <v>500000</v>
      </c>
      <c r="T64" s="495"/>
      <c r="U64" s="237"/>
      <c r="V64" s="494">
        <v>140000</v>
      </c>
      <c r="W64" s="494"/>
      <c r="X64" s="494">
        <v>0</v>
      </c>
      <c r="Y64" s="494"/>
      <c r="Z64" s="494">
        <v>0</v>
      </c>
      <c r="AA64" s="494"/>
      <c r="AB64" s="493">
        <v>0</v>
      </c>
      <c r="AC64" s="493"/>
      <c r="AD64" s="494">
        <v>0</v>
      </c>
      <c r="AE64" s="494"/>
      <c r="AF64" s="494">
        <v>0</v>
      </c>
      <c r="AG64" s="494"/>
      <c r="AH64" s="493">
        <f>SUM(V64:AG64)</f>
        <v>140000</v>
      </c>
      <c r="AI64" s="495"/>
      <c r="AJ64" s="582"/>
      <c r="AK64" s="582"/>
      <c r="AL64" s="582"/>
    </row>
    <row r="65" spans="1:38" s="231" customFormat="1" ht="15.75">
      <c r="A65" s="569" t="s">
        <v>115</v>
      </c>
      <c r="B65" s="569"/>
      <c r="C65" s="569"/>
      <c r="D65" s="569"/>
      <c r="E65" s="569"/>
      <c r="F65" s="240"/>
      <c r="G65" s="496">
        <f>SUM(G62-G63-G64)</f>
        <v>13998373</v>
      </c>
      <c r="H65" s="496"/>
      <c r="I65" s="496">
        <f>I62</f>
        <v>2362225</v>
      </c>
      <c r="J65" s="496"/>
      <c r="K65" s="496">
        <f>K62</f>
        <v>2680741</v>
      </c>
      <c r="L65" s="496"/>
      <c r="M65" s="496">
        <f>M62</f>
        <v>1738127</v>
      </c>
      <c r="N65" s="496"/>
      <c r="O65" s="496">
        <f>O62</f>
        <v>1992078</v>
      </c>
      <c r="P65" s="496"/>
      <c r="Q65" s="496">
        <f>Q62</f>
        <v>642706</v>
      </c>
      <c r="R65" s="496"/>
      <c r="S65" s="497">
        <f>SUM(G65:P65)</f>
        <v>22771544</v>
      </c>
      <c r="T65" s="498"/>
      <c r="U65" s="239"/>
      <c r="V65" s="496">
        <f>SUM(V62-V63-V64)</f>
        <v>1013214.3999999999</v>
      </c>
      <c r="W65" s="496"/>
      <c r="X65" s="496">
        <f>SUM(X62-X63-X64)</f>
        <v>683513.70400000003</v>
      </c>
      <c r="Y65" s="496"/>
      <c r="Z65" s="496">
        <f>SUM(Z62-Z63-Z64)</f>
        <v>421909</v>
      </c>
      <c r="AA65" s="496"/>
      <c r="AB65" s="496">
        <f>SUM(AB62-AB63-AB64)</f>
        <v>204523.326</v>
      </c>
      <c r="AC65" s="496"/>
      <c r="AD65" s="496">
        <f>SUM(AD62-AD63-AD64)</f>
        <v>234405.698</v>
      </c>
      <c r="AE65" s="496"/>
      <c r="AF65" s="496">
        <f>SUM(AF62-AF63-AF64)</f>
        <v>79893.657999999996</v>
      </c>
      <c r="AG65" s="496"/>
      <c r="AH65" s="497">
        <f>SUM(V65:AG65)</f>
        <v>2637459.7859999994</v>
      </c>
      <c r="AI65" s="498"/>
      <c r="AJ65" s="582"/>
      <c r="AK65" s="582"/>
      <c r="AL65" s="582"/>
    </row>
    <row r="66" spans="1:38" s="231" customFormat="1">
      <c r="A66" s="492" t="s">
        <v>117</v>
      </c>
      <c r="B66" s="492"/>
      <c r="C66" s="492"/>
      <c r="D66" s="492"/>
      <c r="E66" s="492"/>
      <c r="F66" s="492"/>
      <c r="G66" s="487">
        <f>G60+G65</f>
        <v>28116746</v>
      </c>
      <c r="H66" s="488"/>
      <c r="I66" s="487">
        <f>I60+I65</f>
        <v>4724450</v>
      </c>
      <c r="J66" s="488"/>
      <c r="K66" s="487">
        <f>K60+K65</f>
        <v>5361482</v>
      </c>
      <c r="L66" s="488"/>
      <c r="M66" s="487">
        <f>M60+M65</f>
        <v>3476254</v>
      </c>
      <c r="N66" s="488"/>
      <c r="O66" s="487">
        <f>O60+O65</f>
        <v>3984156</v>
      </c>
      <c r="P66" s="488"/>
      <c r="Q66" s="487">
        <f>Q60+Q65</f>
        <v>1285412</v>
      </c>
      <c r="R66" s="488"/>
      <c r="S66" s="487">
        <f>S55+S60+S65</f>
        <v>30807650</v>
      </c>
      <c r="T66" s="488"/>
      <c r="U66" s="242"/>
      <c r="V66" s="487">
        <f>V60+V65</f>
        <v>1519428.7999999998</v>
      </c>
      <c r="W66" s="488"/>
      <c r="X66" s="487">
        <f>X60+X65</f>
        <v>1367027.4080000001</v>
      </c>
      <c r="Y66" s="488"/>
      <c r="Z66" s="487">
        <f>Z60+Z65</f>
        <v>843818</v>
      </c>
      <c r="AA66" s="488"/>
      <c r="AB66" s="487">
        <f>AB60+AB65</f>
        <v>409046.652</v>
      </c>
      <c r="AC66" s="488"/>
      <c r="AD66" s="487">
        <f>AD60+AD65</f>
        <v>468811.39600000001</v>
      </c>
      <c r="AE66" s="488"/>
      <c r="AF66" s="487">
        <f>AF60+AF65</f>
        <v>159787.31599999999</v>
      </c>
      <c r="AG66" s="488"/>
      <c r="AH66" s="487">
        <f>AH43+AH55+AH60+AH65</f>
        <v>4741392.2079999996</v>
      </c>
      <c r="AI66" s="488"/>
      <c r="AJ66" s="243"/>
      <c r="AK66" s="243"/>
    </row>
    <row r="67" spans="1:38" ht="15.75">
      <c r="A67" s="230"/>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row>
    <row r="68" spans="1:38" ht="15.75">
      <c r="A68" s="489" t="s">
        <v>131</v>
      </c>
      <c r="B68" s="489"/>
      <c r="C68" s="489"/>
      <c r="D68" s="489"/>
      <c r="E68" s="489"/>
      <c r="F68" s="489"/>
      <c r="G68" s="489"/>
      <c r="H68" s="489"/>
      <c r="I68" s="489"/>
      <c r="J68" s="489"/>
      <c r="K68" s="489"/>
      <c r="L68" s="489"/>
      <c r="M68" s="489"/>
      <c r="N68" s="489"/>
      <c r="O68" s="489"/>
      <c r="P68" s="489"/>
      <c r="Q68" s="489"/>
      <c r="R68" s="489"/>
      <c r="S68" s="489"/>
      <c r="T68" s="489"/>
      <c r="U68" s="489"/>
      <c r="V68" s="489"/>
      <c r="W68" s="489"/>
      <c r="X68" s="489"/>
      <c r="Y68" s="489"/>
      <c r="Z68" s="489"/>
      <c r="AA68" s="489"/>
      <c r="AB68" s="489"/>
      <c r="AC68" s="489"/>
      <c r="AD68" s="340"/>
      <c r="AE68" s="340"/>
    </row>
    <row r="69" spans="1:38" ht="15.75">
      <c r="A69" s="490" t="s">
        <v>132</v>
      </c>
      <c r="B69" s="490"/>
      <c r="C69" s="490"/>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341"/>
      <c r="AE69" s="341"/>
    </row>
    <row r="70" spans="1:38" ht="15.75">
      <c r="A70" s="476" t="s">
        <v>133</v>
      </c>
      <c r="B70" s="476"/>
      <c r="C70" s="476"/>
      <c r="D70" s="476"/>
      <c r="E70" s="476"/>
      <c r="F70" s="476"/>
      <c r="G70" s="476"/>
      <c r="H70" s="476"/>
      <c r="I70" s="476"/>
      <c r="J70" s="476"/>
      <c r="K70" s="476"/>
      <c r="L70" s="476"/>
      <c r="M70" s="476"/>
      <c r="N70" s="476"/>
      <c r="O70" s="476"/>
      <c r="P70" s="491" t="s">
        <v>134</v>
      </c>
      <c r="Q70" s="491"/>
      <c r="R70" s="491"/>
      <c r="S70" s="491"/>
      <c r="T70" s="491"/>
      <c r="U70" s="491"/>
      <c r="V70" s="491"/>
      <c r="W70" s="491"/>
      <c r="X70" s="491"/>
      <c r="Y70" s="491"/>
      <c r="Z70" s="491"/>
      <c r="AA70" s="491"/>
      <c r="AB70" s="491"/>
      <c r="AC70" s="491"/>
      <c r="AD70" s="244"/>
      <c r="AE70" s="244"/>
    </row>
    <row r="71" spans="1:38" ht="15.75">
      <c r="A71" s="478" t="s">
        <v>135</v>
      </c>
      <c r="B71" s="478"/>
      <c r="C71" s="478"/>
      <c r="D71" s="478"/>
      <c r="E71" s="478"/>
      <c r="F71" s="478"/>
      <c r="G71" s="478"/>
      <c r="H71" s="478"/>
      <c r="I71" s="478"/>
      <c r="J71" s="478"/>
      <c r="K71" s="478"/>
      <c r="L71" s="478"/>
      <c r="M71" s="478"/>
      <c r="N71" s="478"/>
      <c r="O71" s="478"/>
      <c r="P71" s="478" t="s">
        <v>856</v>
      </c>
      <c r="Q71" s="478"/>
      <c r="R71" s="478"/>
      <c r="S71" s="478"/>
      <c r="T71" s="478"/>
      <c r="U71" s="478"/>
      <c r="V71" s="478"/>
      <c r="W71" s="478"/>
      <c r="X71" s="478"/>
      <c r="Y71" s="478"/>
      <c r="Z71" s="478"/>
      <c r="AA71" s="478"/>
      <c r="AB71" s="478"/>
      <c r="AC71" s="478"/>
      <c r="AD71" s="245"/>
      <c r="AE71" s="245"/>
    </row>
    <row r="72" spans="1:38" ht="15.75">
      <c r="A72" s="478"/>
      <c r="B72" s="478"/>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245"/>
      <c r="AE72" s="245"/>
    </row>
    <row r="73" spans="1:38" ht="15.75">
      <c r="A73" s="478"/>
      <c r="B73" s="478"/>
      <c r="C73" s="478"/>
      <c r="D73" s="478"/>
      <c r="E73" s="478"/>
      <c r="F73" s="478"/>
      <c r="G73" s="478"/>
      <c r="H73" s="478"/>
      <c r="I73" s="478"/>
      <c r="J73" s="478"/>
      <c r="K73" s="478"/>
      <c r="L73" s="478"/>
      <c r="M73" s="478"/>
      <c r="N73" s="478"/>
      <c r="O73" s="478"/>
      <c r="P73" s="483"/>
      <c r="Q73" s="483"/>
      <c r="R73" s="483"/>
      <c r="S73" s="483"/>
      <c r="T73" s="483"/>
      <c r="U73" s="483"/>
      <c r="V73" s="483"/>
      <c r="W73" s="483"/>
      <c r="X73" s="483"/>
      <c r="Y73" s="483"/>
      <c r="Z73" s="483"/>
      <c r="AA73" s="483"/>
      <c r="AB73" s="483"/>
      <c r="AC73" s="483"/>
      <c r="AD73" s="245"/>
      <c r="AE73" s="245"/>
    </row>
    <row r="74" spans="1:38" ht="15.75">
      <c r="A74" s="476" t="s">
        <v>136</v>
      </c>
      <c r="B74" s="476"/>
      <c r="C74" s="476"/>
      <c r="D74" s="476"/>
      <c r="E74" s="476"/>
      <c r="F74" s="476"/>
      <c r="G74" s="476"/>
      <c r="H74" s="476"/>
      <c r="I74" s="476"/>
      <c r="J74" s="476"/>
      <c r="K74" s="476"/>
      <c r="L74" s="476"/>
      <c r="M74" s="476"/>
      <c r="N74" s="476"/>
      <c r="O74" s="476"/>
      <c r="P74" s="481" t="s">
        <v>788</v>
      </c>
      <c r="Q74" s="481"/>
      <c r="R74" s="481"/>
      <c r="S74" s="481"/>
      <c r="T74" s="481"/>
      <c r="U74" s="481"/>
      <c r="V74" s="481"/>
      <c r="W74" s="481"/>
      <c r="X74" s="481"/>
      <c r="Y74" s="481"/>
      <c r="Z74" s="481"/>
      <c r="AA74" s="481"/>
      <c r="AB74" s="481"/>
      <c r="AC74" s="481"/>
      <c r="AD74" s="246"/>
      <c r="AE74" s="246"/>
    </row>
    <row r="75" spans="1:38" ht="15.75">
      <c r="A75" s="478" t="s">
        <v>137</v>
      </c>
      <c r="B75" s="478"/>
      <c r="C75" s="478"/>
      <c r="D75" s="478"/>
      <c r="E75" s="478"/>
      <c r="F75" s="478"/>
      <c r="G75" s="478"/>
      <c r="H75" s="478"/>
      <c r="I75" s="478"/>
      <c r="J75" s="478"/>
      <c r="K75" s="478"/>
      <c r="L75" s="478"/>
      <c r="M75" s="478"/>
      <c r="N75" s="478"/>
      <c r="O75" s="478"/>
      <c r="P75" s="485" t="s">
        <v>857</v>
      </c>
      <c r="Q75" s="485"/>
      <c r="R75" s="485"/>
      <c r="S75" s="485"/>
      <c r="T75" s="485"/>
      <c r="U75" s="485"/>
      <c r="V75" s="485"/>
      <c r="W75" s="485"/>
      <c r="X75" s="485"/>
      <c r="Y75" s="485"/>
      <c r="Z75" s="485"/>
      <c r="AA75" s="485"/>
      <c r="AB75" s="485"/>
      <c r="AC75" s="485"/>
      <c r="AD75" s="247"/>
      <c r="AE75" s="247"/>
    </row>
    <row r="76" spans="1:38" ht="15.75">
      <c r="A76" s="478"/>
      <c r="B76" s="478"/>
      <c r="C76" s="478"/>
      <c r="D76" s="478"/>
      <c r="E76" s="478"/>
      <c r="F76" s="478"/>
      <c r="G76" s="478"/>
      <c r="H76" s="478"/>
      <c r="I76" s="478"/>
      <c r="J76" s="478"/>
      <c r="K76" s="478"/>
      <c r="L76" s="478"/>
      <c r="M76" s="478"/>
      <c r="N76" s="478"/>
      <c r="O76" s="478"/>
      <c r="P76" s="485"/>
      <c r="Q76" s="485"/>
      <c r="R76" s="485"/>
      <c r="S76" s="485"/>
      <c r="T76" s="485"/>
      <c r="U76" s="485"/>
      <c r="V76" s="485"/>
      <c r="W76" s="485"/>
      <c r="X76" s="485"/>
      <c r="Y76" s="485"/>
      <c r="Z76" s="485"/>
      <c r="AA76" s="485"/>
      <c r="AB76" s="485"/>
      <c r="AC76" s="485"/>
      <c r="AD76" s="247"/>
      <c r="AE76" s="247"/>
    </row>
    <row r="77" spans="1:38" ht="15.75">
      <c r="A77" s="478"/>
      <c r="B77" s="478"/>
      <c r="C77" s="478"/>
      <c r="D77" s="478"/>
      <c r="E77" s="478"/>
      <c r="F77" s="478"/>
      <c r="G77" s="478"/>
      <c r="H77" s="478"/>
      <c r="I77" s="478"/>
      <c r="J77" s="478"/>
      <c r="K77" s="478"/>
      <c r="L77" s="478"/>
      <c r="M77" s="478"/>
      <c r="N77" s="478"/>
      <c r="O77" s="478"/>
      <c r="P77" s="485"/>
      <c r="Q77" s="485"/>
      <c r="R77" s="485"/>
      <c r="S77" s="485"/>
      <c r="T77" s="485"/>
      <c r="U77" s="485"/>
      <c r="V77" s="485"/>
      <c r="W77" s="485"/>
      <c r="X77" s="485"/>
      <c r="Y77" s="485"/>
      <c r="Z77" s="485"/>
      <c r="AA77" s="485"/>
      <c r="AB77" s="485"/>
      <c r="AC77" s="485"/>
      <c r="AD77" s="247"/>
      <c r="AE77" s="247"/>
    </row>
    <row r="78" spans="1:38" ht="15.75">
      <c r="A78" s="478"/>
      <c r="B78" s="478"/>
      <c r="C78" s="478"/>
      <c r="D78" s="478"/>
      <c r="E78" s="478"/>
      <c r="F78" s="478"/>
      <c r="G78" s="478"/>
      <c r="H78" s="478"/>
      <c r="I78" s="478"/>
      <c r="J78" s="478"/>
      <c r="K78" s="478"/>
      <c r="L78" s="478"/>
      <c r="M78" s="478"/>
      <c r="N78" s="478"/>
      <c r="O78" s="478"/>
      <c r="P78" s="486"/>
      <c r="Q78" s="486"/>
      <c r="R78" s="486"/>
      <c r="S78" s="486"/>
      <c r="T78" s="486"/>
      <c r="U78" s="486"/>
      <c r="V78" s="486"/>
      <c r="W78" s="486"/>
      <c r="X78" s="486"/>
      <c r="Y78" s="486"/>
      <c r="Z78" s="486"/>
      <c r="AA78" s="486"/>
      <c r="AB78" s="486"/>
      <c r="AC78" s="486"/>
      <c r="AD78" s="247"/>
      <c r="AE78" s="247"/>
    </row>
    <row r="79" spans="1:38" ht="15.75">
      <c r="A79" s="476" t="s">
        <v>138</v>
      </c>
      <c r="B79" s="476"/>
      <c r="C79" s="476"/>
      <c r="D79" s="476"/>
      <c r="E79" s="476"/>
      <c r="F79" s="476"/>
      <c r="G79" s="476"/>
      <c r="H79" s="476"/>
      <c r="I79" s="476"/>
      <c r="J79" s="476"/>
      <c r="K79" s="476"/>
      <c r="L79" s="476"/>
      <c r="M79" s="476"/>
      <c r="N79" s="476"/>
      <c r="O79" s="476"/>
      <c r="P79" s="481" t="s">
        <v>789</v>
      </c>
      <c r="Q79" s="481"/>
      <c r="R79" s="481"/>
      <c r="S79" s="481"/>
      <c r="T79" s="481"/>
      <c r="U79" s="481"/>
      <c r="V79" s="481"/>
      <c r="W79" s="481"/>
      <c r="X79" s="481"/>
      <c r="Y79" s="481"/>
      <c r="Z79" s="481"/>
      <c r="AA79" s="481"/>
      <c r="AB79" s="481"/>
      <c r="AC79" s="481"/>
      <c r="AD79" s="246"/>
      <c r="AE79" s="246"/>
    </row>
    <row r="80" spans="1:38" ht="15.75">
      <c r="A80" s="478" t="s">
        <v>139</v>
      </c>
      <c r="B80" s="478"/>
      <c r="C80" s="478"/>
      <c r="D80" s="478"/>
      <c r="E80" s="478"/>
      <c r="F80" s="478"/>
      <c r="G80" s="478"/>
      <c r="H80" s="478"/>
      <c r="I80" s="478"/>
      <c r="J80" s="478"/>
      <c r="K80" s="478"/>
      <c r="L80" s="478"/>
      <c r="M80" s="478"/>
      <c r="N80" s="478"/>
      <c r="O80" s="478"/>
      <c r="P80" s="485" t="s">
        <v>140</v>
      </c>
      <c r="Q80" s="485"/>
      <c r="R80" s="485"/>
      <c r="S80" s="485"/>
      <c r="T80" s="485"/>
      <c r="U80" s="485"/>
      <c r="V80" s="485"/>
      <c r="W80" s="485"/>
      <c r="X80" s="485"/>
      <c r="Y80" s="485"/>
      <c r="Z80" s="485"/>
      <c r="AA80" s="485"/>
      <c r="AB80" s="485"/>
      <c r="AC80" s="485"/>
      <c r="AD80" s="245"/>
      <c r="AE80" s="245"/>
    </row>
    <row r="81" spans="1:31" ht="15.75">
      <c r="A81" s="478"/>
      <c r="B81" s="478"/>
      <c r="C81" s="478"/>
      <c r="D81" s="478"/>
      <c r="E81" s="478"/>
      <c r="F81" s="478"/>
      <c r="G81" s="478"/>
      <c r="H81" s="478"/>
      <c r="I81" s="478"/>
      <c r="J81" s="478"/>
      <c r="K81" s="478"/>
      <c r="L81" s="478"/>
      <c r="M81" s="478"/>
      <c r="N81" s="478"/>
      <c r="O81" s="478"/>
      <c r="P81" s="485"/>
      <c r="Q81" s="485"/>
      <c r="R81" s="485"/>
      <c r="S81" s="485"/>
      <c r="T81" s="485"/>
      <c r="U81" s="485"/>
      <c r="V81" s="485"/>
      <c r="W81" s="485"/>
      <c r="X81" s="485"/>
      <c r="Y81" s="485"/>
      <c r="Z81" s="485"/>
      <c r="AA81" s="485"/>
      <c r="AB81" s="485"/>
      <c r="AC81" s="485"/>
      <c r="AD81" s="245"/>
      <c r="AE81" s="245"/>
    </row>
    <row r="82" spans="1:31" ht="15.75">
      <c r="A82" s="478"/>
      <c r="B82" s="478"/>
      <c r="C82" s="478"/>
      <c r="D82" s="478"/>
      <c r="E82" s="478"/>
      <c r="F82" s="478"/>
      <c r="G82" s="478"/>
      <c r="H82" s="478"/>
      <c r="I82" s="478"/>
      <c r="J82" s="478"/>
      <c r="K82" s="478"/>
      <c r="L82" s="478"/>
      <c r="M82" s="478"/>
      <c r="N82" s="478"/>
      <c r="O82" s="478"/>
      <c r="P82" s="485"/>
      <c r="Q82" s="485"/>
      <c r="R82" s="485"/>
      <c r="S82" s="485"/>
      <c r="T82" s="485"/>
      <c r="U82" s="485"/>
      <c r="V82" s="485"/>
      <c r="W82" s="485"/>
      <c r="X82" s="485"/>
      <c r="Y82" s="485"/>
      <c r="Z82" s="485"/>
      <c r="AA82" s="485"/>
      <c r="AB82" s="485"/>
      <c r="AC82" s="485"/>
      <c r="AD82" s="245"/>
      <c r="AE82" s="245"/>
    </row>
    <row r="83" spans="1:31" ht="15.75">
      <c r="A83" s="478"/>
      <c r="B83" s="478"/>
      <c r="C83" s="478"/>
      <c r="D83" s="478"/>
      <c r="E83" s="478"/>
      <c r="F83" s="478"/>
      <c r="G83" s="478"/>
      <c r="H83" s="478"/>
      <c r="I83" s="478"/>
      <c r="J83" s="478"/>
      <c r="K83" s="478"/>
      <c r="L83" s="478"/>
      <c r="M83" s="478"/>
      <c r="N83" s="478"/>
      <c r="O83" s="478"/>
      <c r="P83" s="486"/>
      <c r="Q83" s="486"/>
      <c r="R83" s="486"/>
      <c r="S83" s="486"/>
      <c r="T83" s="486"/>
      <c r="U83" s="486"/>
      <c r="V83" s="486"/>
      <c r="W83" s="486"/>
      <c r="X83" s="486"/>
      <c r="Y83" s="486"/>
      <c r="Z83" s="486"/>
      <c r="AA83" s="486"/>
      <c r="AB83" s="486"/>
      <c r="AC83" s="486"/>
      <c r="AD83" s="245"/>
      <c r="AE83" s="245"/>
    </row>
    <row r="84" spans="1:31" ht="15.75">
      <c r="A84" s="476" t="s">
        <v>141</v>
      </c>
      <c r="B84" s="476"/>
      <c r="C84" s="476"/>
      <c r="D84" s="476"/>
      <c r="E84" s="476"/>
      <c r="F84" s="476"/>
      <c r="G84" s="476"/>
      <c r="H84" s="476"/>
      <c r="I84" s="476"/>
      <c r="J84" s="476"/>
      <c r="K84" s="476"/>
      <c r="L84" s="476"/>
      <c r="M84" s="476"/>
      <c r="N84" s="476"/>
      <c r="O84" s="476"/>
      <c r="P84" s="477" t="s">
        <v>142</v>
      </c>
      <c r="Q84" s="477"/>
      <c r="R84" s="477"/>
      <c r="S84" s="477"/>
      <c r="T84" s="477"/>
      <c r="U84" s="477"/>
      <c r="V84" s="477"/>
      <c r="W84" s="477"/>
      <c r="X84" s="477"/>
      <c r="Y84" s="477"/>
      <c r="Z84" s="477"/>
      <c r="AA84" s="477"/>
      <c r="AB84" s="477"/>
      <c r="AC84" s="477"/>
      <c r="AD84" s="248"/>
      <c r="AE84" s="248"/>
    </row>
    <row r="85" spans="1:31">
      <c r="A85" s="478" t="s">
        <v>858</v>
      </c>
      <c r="B85" s="478"/>
      <c r="C85" s="478"/>
      <c r="D85" s="478"/>
      <c r="E85" s="478"/>
      <c r="F85" s="478"/>
      <c r="G85" s="478"/>
      <c r="H85" s="478"/>
      <c r="I85" s="478"/>
      <c r="J85" s="478"/>
      <c r="K85" s="478"/>
      <c r="L85" s="478"/>
      <c r="M85" s="478"/>
      <c r="N85" s="478"/>
      <c r="O85" s="478"/>
      <c r="P85" s="477"/>
      <c r="Q85" s="477"/>
      <c r="R85" s="477"/>
      <c r="S85" s="477"/>
      <c r="T85" s="477"/>
      <c r="U85" s="477"/>
      <c r="V85" s="477"/>
      <c r="W85" s="477"/>
      <c r="X85" s="477"/>
      <c r="Y85" s="477"/>
      <c r="Z85" s="477"/>
      <c r="AA85" s="477"/>
      <c r="AB85" s="477"/>
      <c r="AC85" s="477"/>
      <c r="AD85" s="248"/>
      <c r="AE85" s="248"/>
    </row>
    <row r="86" spans="1:31" ht="15.75">
      <c r="A86" s="478"/>
      <c r="B86" s="478"/>
      <c r="C86" s="478"/>
      <c r="D86" s="478"/>
      <c r="E86" s="478"/>
      <c r="F86" s="478"/>
      <c r="G86" s="478"/>
      <c r="H86" s="478"/>
      <c r="I86" s="478"/>
      <c r="J86" s="478"/>
      <c r="K86" s="478"/>
      <c r="L86" s="478"/>
      <c r="M86" s="478"/>
      <c r="N86" s="478"/>
      <c r="O86" s="478"/>
      <c r="P86" s="478" t="s">
        <v>143</v>
      </c>
      <c r="Q86" s="478"/>
      <c r="R86" s="478"/>
      <c r="S86" s="478"/>
      <c r="T86" s="478"/>
      <c r="U86" s="478"/>
      <c r="V86" s="478"/>
      <c r="W86" s="478"/>
      <c r="X86" s="478"/>
      <c r="Y86" s="478"/>
      <c r="Z86" s="478"/>
      <c r="AA86" s="478"/>
      <c r="AB86" s="478"/>
      <c r="AC86" s="478"/>
      <c r="AD86" s="245"/>
      <c r="AE86" s="245"/>
    </row>
    <row r="87" spans="1:31" ht="15.75">
      <c r="A87" s="478"/>
      <c r="B87" s="478"/>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245"/>
      <c r="AE87" s="245"/>
    </row>
    <row r="88" spans="1:31" ht="15.75">
      <c r="A88" s="478"/>
      <c r="B88" s="478"/>
      <c r="C88" s="478"/>
      <c r="D88" s="478"/>
      <c r="E88" s="478"/>
      <c r="F88" s="478"/>
      <c r="G88" s="478"/>
      <c r="H88" s="478"/>
      <c r="I88" s="478"/>
      <c r="J88" s="478"/>
      <c r="K88" s="478"/>
      <c r="L88" s="478"/>
      <c r="M88" s="478"/>
      <c r="N88" s="478"/>
      <c r="O88" s="478"/>
      <c r="P88" s="483"/>
      <c r="Q88" s="483"/>
      <c r="R88" s="483"/>
      <c r="S88" s="483"/>
      <c r="T88" s="483"/>
      <c r="U88" s="483"/>
      <c r="V88" s="483"/>
      <c r="W88" s="483"/>
      <c r="X88" s="483"/>
      <c r="Y88" s="483"/>
      <c r="Z88" s="483"/>
      <c r="AA88" s="483"/>
      <c r="AB88" s="483"/>
      <c r="AC88" s="483"/>
      <c r="AD88" s="245"/>
      <c r="AE88" s="245"/>
    </row>
    <row r="89" spans="1:31" ht="15.75">
      <c r="A89" s="476" t="s">
        <v>144</v>
      </c>
      <c r="B89" s="476"/>
      <c r="C89" s="476"/>
      <c r="D89" s="476"/>
      <c r="E89" s="476"/>
      <c r="F89" s="476"/>
      <c r="G89" s="476"/>
      <c r="H89" s="476"/>
      <c r="I89" s="476"/>
      <c r="J89" s="476"/>
      <c r="K89" s="476"/>
      <c r="L89" s="476"/>
      <c r="M89" s="476"/>
      <c r="N89" s="476"/>
      <c r="O89" s="476"/>
      <c r="P89" s="477" t="s">
        <v>790</v>
      </c>
      <c r="Q89" s="477"/>
      <c r="R89" s="477"/>
      <c r="S89" s="477"/>
      <c r="T89" s="477"/>
      <c r="U89" s="477"/>
      <c r="V89" s="477"/>
      <c r="W89" s="477"/>
      <c r="X89" s="477"/>
      <c r="Y89" s="477"/>
      <c r="Z89" s="477"/>
      <c r="AA89" s="477"/>
      <c r="AB89" s="477"/>
      <c r="AC89" s="477"/>
      <c r="AD89" s="248"/>
      <c r="AE89" s="248"/>
    </row>
    <row r="90" spans="1:31">
      <c r="A90" s="478" t="s">
        <v>145</v>
      </c>
      <c r="B90" s="478"/>
      <c r="C90" s="478"/>
      <c r="D90" s="478"/>
      <c r="E90" s="478"/>
      <c r="F90" s="478"/>
      <c r="G90" s="478"/>
      <c r="H90" s="478"/>
      <c r="I90" s="478"/>
      <c r="J90" s="478"/>
      <c r="K90" s="478"/>
      <c r="L90" s="478"/>
      <c r="M90" s="478"/>
      <c r="N90" s="478"/>
      <c r="O90" s="478"/>
      <c r="P90" s="477"/>
      <c r="Q90" s="477"/>
      <c r="R90" s="477"/>
      <c r="S90" s="477"/>
      <c r="T90" s="477"/>
      <c r="U90" s="477"/>
      <c r="V90" s="477"/>
      <c r="W90" s="477"/>
      <c r="X90" s="477"/>
      <c r="Y90" s="477"/>
      <c r="Z90" s="477"/>
      <c r="AA90" s="477"/>
      <c r="AB90" s="477"/>
      <c r="AC90" s="477"/>
      <c r="AD90" s="248"/>
      <c r="AE90" s="248"/>
    </row>
    <row r="91" spans="1:31" ht="15.75">
      <c r="A91" s="478"/>
      <c r="B91" s="478"/>
      <c r="C91" s="478"/>
      <c r="D91" s="478"/>
      <c r="E91" s="478"/>
      <c r="F91" s="478"/>
      <c r="G91" s="478"/>
      <c r="H91" s="478"/>
      <c r="I91" s="478"/>
      <c r="J91" s="478"/>
      <c r="K91" s="478"/>
      <c r="L91" s="478"/>
      <c r="M91" s="478"/>
      <c r="N91" s="478"/>
      <c r="O91" s="478"/>
      <c r="P91" s="478" t="s">
        <v>859</v>
      </c>
      <c r="Q91" s="478"/>
      <c r="R91" s="478"/>
      <c r="S91" s="478"/>
      <c r="T91" s="478"/>
      <c r="U91" s="478"/>
      <c r="V91" s="478"/>
      <c r="W91" s="478"/>
      <c r="X91" s="478"/>
      <c r="Y91" s="478"/>
      <c r="Z91" s="478"/>
      <c r="AA91" s="478"/>
      <c r="AB91" s="478"/>
      <c r="AC91" s="478"/>
      <c r="AD91" s="245"/>
      <c r="AE91" s="245"/>
    </row>
    <row r="92" spans="1:31" ht="15.75">
      <c r="A92" s="478"/>
      <c r="B92" s="478"/>
      <c r="C92" s="478"/>
      <c r="D92" s="478"/>
      <c r="E92" s="478"/>
      <c r="F92" s="478"/>
      <c r="G92" s="478"/>
      <c r="H92" s="478"/>
      <c r="I92" s="478"/>
      <c r="J92" s="478"/>
      <c r="K92" s="478"/>
      <c r="L92" s="478"/>
      <c r="M92" s="478"/>
      <c r="N92" s="478"/>
      <c r="O92" s="478"/>
      <c r="P92" s="478"/>
      <c r="Q92" s="478"/>
      <c r="R92" s="478"/>
      <c r="S92" s="478"/>
      <c r="T92" s="478"/>
      <c r="U92" s="478"/>
      <c r="V92" s="478"/>
      <c r="W92" s="478"/>
      <c r="X92" s="478"/>
      <c r="Y92" s="478"/>
      <c r="Z92" s="478"/>
      <c r="AA92" s="478"/>
      <c r="AB92" s="478"/>
      <c r="AC92" s="478"/>
      <c r="AD92" s="245"/>
      <c r="AE92" s="245"/>
    </row>
    <row r="93" spans="1:31" ht="15.75">
      <c r="A93" s="478"/>
      <c r="B93" s="478"/>
      <c r="C93" s="478"/>
      <c r="D93" s="478"/>
      <c r="E93" s="478"/>
      <c r="F93" s="478"/>
      <c r="G93" s="478"/>
      <c r="H93" s="478"/>
      <c r="I93" s="478"/>
      <c r="J93" s="478"/>
      <c r="K93" s="478"/>
      <c r="L93" s="478"/>
      <c r="M93" s="478"/>
      <c r="N93" s="478"/>
      <c r="O93" s="478"/>
      <c r="P93" s="483"/>
      <c r="Q93" s="483"/>
      <c r="R93" s="483"/>
      <c r="S93" s="483"/>
      <c r="T93" s="483"/>
      <c r="U93" s="483"/>
      <c r="V93" s="483"/>
      <c r="W93" s="483"/>
      <c r="X93" s="483"/>
      <c r="Y93" s="483"/>
      <c r="Z93" s="483"/>
      <c r="AA93" s="483"/>
      <c r="AB93" s="483"/>
      <c r="AC93" s="483"/>
      <c r="AD93" s="245"/>
      <c r="AE93" s="245"/>
    </row>
    <row r="94" spans="1:31" ht="15.75">
      <c r="A94" s="476" t="s">
        <v>146</v>
      </c>
      <c r="B94" s="476"/>
      <c r="C94" s="476"/>
      <c r="D94" s="476"/>
      <c r="E94" s="476"/>
      <c r="F94" s="476"/>
      <c r="G94" s="476"/>
      <c r="H94" s="476"/>
      <c r="I94" s="476"/>
      <c r="J94" s="476"/>
      <c r="K94" s="476"/>
      <c r="L94" s="476"/>
      <c r="M94" s="476"/>
      <c r="N94" s="476"/>
      <c r="O94" s="476"/>
      <c r="P94" s="477" t="s">
        <v>147</v>
      </c>
      <c r="Q94" s="477"/>
      <c r="R94" s="477"/>
      <c r="S94" s="477"/>
      <c r="T94" s="477"/>
      <c r="U94" s="477"/>
      <c r="V94" s="477"/>
      <c r="W94" s="477"/>
      <c r="X94" s="477"/>
      <c r="Y94" s="477"/>
      <c r="Z94" s="477"/>
      <c r="AA94" s="477"/>
      <c r="AB94" s="477"/>
      <c r="AC94" s="477"/>
      <c r="AD94" s="248"/>
      <c r="AE94" s="248"/>
    </row>
    <row r="95" spans="1:31">
      <c r="A95" s="478" t="s">
        <v>860</v>
      </c>
      <c r="B95" s="478"/>
      <c r="C95" s="478"/>
      <c r="D95" s="478"/>
      <c r="E95" s="478"/>
      <c r="F95" s="478"/>
      <c r="G95" s="478"/>
      <c r="H95" s="478"/>
      <c r="I95" s="478"/>
      <c r="J95" s="478"/>
      <c r="K95" s="478"/>
      <c r="L95" s="478"/>
      <c r="M95" s="478"/>
      <c r="N95" s="478"/>
      <c r="O95" s="478"/>
      <c r="P95" s="477"/>
      <c r="Q95" s="477"/>
      <c r="R95" s="477"/>
      <c r="S95" s="477"/>
      <c r="T95" s="477"/>
      <c r="U95" s="477"/>
      <c r="V95" s="477"/>
      <c r="W95" s="477"/>
      <c r="X95" s="477"/>
      <c r="Y95" s="477"/>
      <c r="Z95" s="477"/>
      <c r="AA95" s="477"/>
      <c r="AB95" s="477"/>
      <c r="AC95" s="477"/>
      <c r="AD95" s="248"/>
      <c r="AE95" s="248"/>
    </row>
    <row r="96" spans="1:31" ht="15.75">
      <c r="A96" s="478"/>
      <c r="B96" s="478"/>
      <c r="C96" s="478"/>
      <c r="D96" s="478"/>
      <c r="E96" s="478"/>
      <c r="F96" s="478"/>
      <c r="G96" s="478"/>
      <c r="H96" s="478"/>
      <c r="I96" s="478"/>
      <c r="J96" s="478"/>
      <c r="K96" s="478"/>
      <c r="L96" s="478"/>
      <c r="M96" s="478"/>
      <c r="N96" s="478"/>
      <c r="O96" s="478"/>
      <c r="P96" s="478" t="s">
        <v>861</v>
      </c>
      <c r="Q96" s="478"/>
      <c r="R96" s="478"/>
      <c r="S96" s="478"/>
      <c r="T96" s="478"/>
      <c r="U96" s="478"/>
      <c r="V96" s="478"/>
      <c r="W96" s="478"/>
      <c r="X96" s="478"/>
      <c r="Y96" s="478"/>
      <c r="Z96" s="478"/>
      <c r="AA96" s="478"/>
      <c r="AB96" s="478"/>
      <c r="AC96" s="478"/>
      <c r="AD96" s="245"/>
      <c r="AE96" s="245"/>
    </row>
    <row r="97" spans="1:31" ht="15.75">
      <c r="A97" s="478"/>
      <c r="B97" s="478"/>
      <c r="C97" s="478"/>
      <c r="D97" s="478"/>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245"/>
      <c r="AE97" s="245"/>
    </row>
    <row r="98" spans="1:31" ht="37.5" customHeight="1">
      <c r="A98" s="478"/>
      <c r="B98" s="478"/>
      <c r="C98" s="478"/>
      <c r="D98" s="478"/>
      <c r="E98" s="478"/>
      <c r="F98" s="478"/>
      <c r="G98" s="478"/>
      <c r="H98" s="478"/>
      <c r="I98" s="478"/>
      <c r="J98" s="478"/>
      <c r="K98" s="478"/>
      <c r="L98" s="478"/>
      <c r="M98" s="478"/>
      <c r="N98" s="478"/>
      <c r="O98" s="478"/>
      <c r="P98" s="483"/>
      <c r="Q98" s="483"/>
      <c r="R98" s="483"/>
      <c r="S98" s="483"/>
      <c r="T98" s="483"/>
      <c r="U98" s="483"/>
      <c r="V98" s="483"/>
      <c r="W98" s="483"/>
      <c r="X98" s="483"/>
      <c r="Y98" s="483"/>
      <c r="Z98" s="483"/>
      <c r="AA98" s="483"/>
      <c r="AB98" s="483"/>
      <c r="AC98" s="483"/>
      <c r="AD98" s="245"/>
      <c r="AE98" s="245"/>
    </row>
    <row r="99" spans="1:31" ht="15" customHeight="1">
      <c r="A99" s="476" t="s">
        <v>148</v>
      </c>
      <c r="B99" s="476"/>
      <c r="C99" s="476"/>
      <c r="D99" s="476"/>
      <c r="E99" s="476"/>
      <c r="F99" s="476"/>
      <c r="G99" s="476"/>
      <c r="H99" s="476"/>
      <c r="I99" s="476"/>
      <c r="J99" s="476"/>
      <c r="K99" s="476"/>
      <c r="L99" s="476"/>
      <c r="M99" s="476"/>
      <c r="N99" s="476"/>
      <c r="O99" s="476"/>
      <c r="P99" s="477" t="s">
        <v>149</v>
      </c>
      <c r="Q99" s="477"/>
      <c r="R99" s="477"/>
      <c r="S99" s="477"/>
      <c r="T99" s="477"/>
      <c r="U99" s="477"/>
      <c r="V99" s="477"/>
      <c r="W99" s="477"/>
      <c r="X99" s="477"/>
      <c r="Y99" s="477"/>
      <c r="Z99" s="477"/>
      <c r="AA99" s="477"/>
      <c r="AB99" s="477"/>
      <c r="AC99" s="477"/>
      <c r="AD99" s="248"/>
      <c r="AE99" s="248"/>
    </row>
    <row r="100" spans="1:31" ht="15.75">
      <c r="A100" s="484" t="s">
        <v>150</v>
      </c>
      <c r="B100" s="484"/>
      <c r="C100" s="484"/>
      <c r="D100" s="484"/>
      <c r="E100" s="484"/>
      <c r="F100" s="484"/>
      <c r="G100" s="484"/>
      <c r="H100" s="484"/>
      <c r="I100" s="484"/>
      <c r="J100" s="484"/>
      <c r="K100" s="484"/>
      <c r="L100" s="484"/>
      <c r="M100" s="484"/>
      <c r="N100" s="484"/>
      <c r="O100" s="484"/>
      <c r="P100" s="478" t="s">
        <v>151</v>
      </c>
      <c r="Q100" s="478"/>
      <c r="R100" s="478"/>
      <c r="S100" s="478"/>
      <c r="T100" s="478"/>
      <c r="U100" s="478"/>
      <c r="V100" s="478"/>
      <c r="W100" s="478"/>
      <c r="X100" s="478"/>
      <c r="Y100" s="478"/>
      <c r="Z100" s="478"/>
      <c r="AA100" s="478"/>
      <c r="AB100" s="478"/>
      <c r="AC100" s="478"/>
      <c r="AD100" s="245"/>
      <c r="AE100" s="245"/>
    </row>
    <row r="101" spans="1:31" ht="15.75">
      <c r="A101" s="484"/>
      <c r="B101" s="484"/>
      <c r="C101" s="484"/>
      <c r="D101" s="484"/>
      <c r="E101" s="484"/>
      <c r="F101" s="484"/>
      <c r="G101" s="484"/>
      <c r="H101" s="484"/>
      <c r="I101" s="484"/>
      <c r="J101" s="484"/>
      <c r="K101" s="484"/>
      <c r="L101" s="484"/>
      <c r="M101" s="484"/>
      <c r="N101" s="484"/>
      <c r="O101" s="484"/>
      <c r="P101" s="478"/>
      <c r="Q101" s="478"/>
      <c r="R101" s="478"/>
      <c r="S101" s="478"/>
      <c r="T101" s="478"/>
      <c r="U101" s="478"/>
      <c r="V101" s="478"/>
      <c r="W101" s="478"/>
      <c r="X101" s="478"/>
      <c r="Y101" s="478"/>
      <c r="Z101" s="478"/>
      <c r="AA101" s="478"/>
      <c r="AB101" s="478"/>
      <c r="AC101" s="478"/>
      <c r="AD101" s="245"/>
      <c r="AE101" s="245"/>
    </row>
    <row r="102" spans="1:31" ht="15.75">
      <c r="A102" s="484"/>
      <c r="B102" s="484"/>
      <c r="C102" s="484"/>
      <c r="D102" s="484"/>
      <c r="E102" s="484"/>
      <c r="F102" s="484"/>
      <c r="G102" s="484"/>
      <c r="H102" s="484"/>
      <c r="I102" s="484"/>
      <c r="J102" s="484"/>
      <c r="K102" s="484"/>
      <c r="L102" s="484"/>
      <c r="M102" s="484"/>
      <c r="N102" s="484"/>
      <c r="O102" s="484"/>
      <c r="P102" s="478"/>
      <c r="Q102" s="478"/>
      <c r="R102" s="478"/>
      <c r="S102" s="478"/>
      <c r="T102" s="478"/>
      <c r="U102" s="478"/>
      <c r="V102" s="478"/>
      <c r="W102" s="478"/>
      <c r="X102" s="478"/>
      <c r="Y102" s="478"/>
      <c r="Z102" s="478"/>
      <c r="AA102" s="478"/>
      <c r="AB102" s="478"/>
      <c r="AC102" s="478"/>
      <c r="AD102" s="245"/>
      <c r="AE102" s="245"/>
    </row>
    <row r="103" spans="1:31" ht="15" customHeight="1">
      <c r="A103" s="484"/>
      <c r="B103" s="484"/>
      <c r="C103" s="484"/>
      <c r="D103" s="484"/>
      <c r="E103" s="484"/>
      <c r="F103" s="484"/>
      <c r="G103" s="484"/>
      <c r="H103" s="484"/>
      <c r="I103" s="484"/>
      <c r="J103" s="484"/>
      <c r="K103" s="484"/>
      <c r="L103" s="484"/>
      <c r="M103" s="484"/>
      <c r="N103" s="484"/>
      <c r="O103" s="484"/>
      <c r="P103" s="483"/>
      <c r="Q103" s="483"/>
      <c r="R103" s="483"/>
      <c r="S103" s="483"/>
      <c r="T103" s="483"/>
      <c r="U103" s="483"/>
      <c r="V103" s="483"/>
      <c r="W103" s="483"/>
      <c r="X103" s="483"/>
      <c r="Y103" s="483"/>
      <c r="Z103" s="483"/>
      <c r="AA103" s="483"/>
      <c r="AB103" s="483"/>
      <c r="AC103" s="483"/>
      <c r="AD103" s="245"/>
      <c r="AE103" s="245"/>
    </row>
    <row r="104" spans="1:31" ht="15.75">
      <c r="A104" s="476" t="s">
        <v>152</v>
      </c>
      <c r="B104" s="476"/>
      <c r="C104" s="476"/>
      <c r="D104" s="476"/>
      <c r="E104" s="476"/>
      <c r="F104" s="476"/>
      <c r="G104" s="476"/>
      <c r="H104" s="476"/>
      <c r="I104" s="476"/>
      <c r="J104" s="476"/>
      <c r="K104" s="476"/>
      <c r="L104" s="476"/>
      <c r="M104" s="476"/>
      <c r="N104" s="476"/>
      <c r="O104" s="476"/>
      <c r="P104" s="477" t="s">
        <v>153</v>
      </c>
      <c r="Q104" s="477"/>
      <c r="R104" s="477"/>
      <c r="S104" s="477"/>
      <c r="T104" s="477"/>
      <c r="U104" s="477"/>
      <c r="V104" s="477"/>
      <c r="W104" s="477"/>
      <c r="X104" s="477"/>
      <c r="Y104" s="477"/>
      <c r="Z104" s="477"/>
      <c r="AA104" s="477"/>
      <c r="AB104" s="477"/>
      <c r="AC104" s="477"/>
      <c r="AD104" s="248"/>
      <c r="AE104" s="248"/>
    </row>
    <row r="105" spans="1:31">
      <c r="A105" s="478" t="s">
        <v>154</v>
      </c>
      <c r="B105" s="478"/>
      <c r="C105" s="478"/>
      <c r="D105" s="478"/>
      <c r="E105" s="478"/>
      <c r="F105" s="478"/>
      <c r="G105" s="478"/>
      <c r="H105" s="478"/>
      <c r="I105" s="478"/>
      <c r="J105" s="478"/>
      <c r="K105" s="478"/>
      <c r="L105" s="478"/>
      <c r="M105" s="478"/>
      <c r="N105" s="478"/>
      <c r="O105" s="478"/>
      <c r="P105" s="477"/>
      <c r="Q105" s="477"/>
      <c r="R105" s="477"/>
      <c r="S105" s="477"/>
      <c r="T105" s="477"/>
      <c r="U105" s="477"/>
      <c r="V105" s="477"/>
      <c r="W105" s="477"/>
      <c r="X105" s="477"/>
      <c r="Y105" s="477"/>
      <c r="Z105" s="477"/>
      <c r="AA105" s="477"/>
      <c r="AB105" s="477"/>
      <c r="AC105" s="477"/>
      <c r="AD105" s="248"/>
      <c r="AE105" s="248"/>
    </row>
    <row r="106" spans="1:31" ht="15.75">
      <c r="A106" s="478"/>
      <c r="B106" s="478"/>
      <c r="C106" s="478"/>
      <c r="D106" s="478"/>
      <c r="E106" s="478"/>
      <c r="F106" s="478"/>
      <c r="G106" s="478"/>
      <c r="H106" s="478"/>
      <c r="I106" s="478"/>
      <c r="J106" s="478"/>
      <c r="K106" s="478"/>
      <c r="L106" s="478"/>
      <c r="M106" s="478"/>
      <c r="N106" s="478"/>
      <c r="O106" s="478"/>
      <c r="P106" s="478" t="s">
        <v>155</v>
      </c>
      <c r="Q106" s="478"/>
      <c r="R106" s="478"/>
      <c r="S106" s="478"/>
      <c r="T106" s="478"/>
      <c r="U106" s="478"/>
      <c r="V106" s="478"/>
      <c r="W106" s="478"/>
      <c r="X106" s="478"/>
      <c r="Y106" s="478"/>
      <c r="Z106" s="478"/>
      <c r="AA106" s="478"/>
      <c r="AB106" s="478"/>
      <c r="AC106" s="478"/>
      <c r="AD106" s="245"/>
      <c r="AE106" s="245"/>
    </row>
    <row r="107" spans="1:31" ht="15.75">
      <c r="A107" s="478"/>
      <c r="B107" s="478"/>
      <c r="C107" s="478"/>
      <c r="D107" s="478"/>
      <c r="E107" s="478"/>
      <c r="F107" s="478"/>
      <c r="G107" s="478"/>
      <c r="H107" s="478"/>
      <c r="I107" s="478"/>
      <c r="J107" s="478"/>
      <c r="K107" s="478"/>
      <c r="L107" s="478"/>
      <c r="M107" s="478"/>
      <c r="N107" s="478"/>
      <c r="O107" s="478"/>
      <c r="P107" s="483"/>
      <c r="Q107" s="483"/>
      <c r="R107" s="483"/>
      <c r="S107" s="483"/>
      <c r="T107" s="483"/>
      <c r="U107" s="483"/>
      <c r="V107" s="483"/>
      <c r="W107" s="483"/>
      <c r="X107" s="483"/>
      <c r="Y107" s="483"/>
      <c r="Z107" s="483"/>
      <c r="AA107" s="483"/>
      <c r="AB107" s="483"/>
      <c r="AC107" s="483"/>
      <c r="AD107" s="245"/>
      <c r="AE107" s="245"/>
    </row>
    <row r="108" spans="1:31" ht="15.75">
      <c r="A108" s="476" t="s">
        <v>156</v>
      </c>
      <c r="B108" s="476"/>
      <c r="C108" s="476"/>
      <c r="D108" s="476"/>
      <c r="E108" s="476"/>
      <c r="F108" s="476"/>
      <c r="G108" s="476"/>
      <c r="H108" s="476"/>
      <c r="I108" s="476"/>
      <c r="J108" s="476"/>
      <c r="K108" s="476"/>
      <c r="L108" s="476"/>
      <c r="M108" s="476"/>
      <c r="N108" s="476"/>
      <c r="O108" s="476"/>
      <c r="P108" s="477" t="s">
        <v>157</v>
      </c>
      <c r="Q108" s="477"/>
      <c r="R108" s="477"/>
      <c r="S108" s="477"/>
      <c r="T108" s="477"/>
      <c r="U108" s="477"/>
      <c r="V108" s="477"/>
      <c r="W108" s="477"/>
      <c r="X108" s="477"/>
      <c r="Y108" s="477"/>
      <c r="Z108" s="477"/>
      <c r="AA108" s="477"/>
      <c r="AB108" s="477"/>
      <c r="AC108" s="477"/>
      <c r="AD108" s="248"/>
      <c r="AE108" s="248"/>
    </row>
    <row r="109" spans="1:31" ht="15.75">
      <c r="A109" s="478" t="s">
        <v>158</v>
      </c>
      <c r="B109" s="478"/>
      <c r="C109" s="478"/>
      <c r="D109" s="478"/>
      <c r="E109" s="478"/>
      <c r="F109" s="478"/>
      <c r="G109" s="478"/>
      <c r="H109" s="478"/>
      <c r="I109" s="478"/>
      <c r="J109" s="478"/>
      <c r="K109" s="478"/>
      <c r="L109" s="478"/>
      <c r="M109" s="478"/>
      <c r="N109" s="478"/>
      <c r="O109" s="478"/>
      <c r="P109" s="479" t="s">
        <v>159</v>
      </c>
      <c r="Q109" s="479"/>
      <c r="R109" s="479"/>
      <c r="S109" s="479"/>
      <c r="T109" s="479"/>
      <c r="U109" s="479"/>
      <c r="V109" s="479"/>
      <c r="W109" s="479"/>
      <c r="X109" s="479"/>
      <c r="Y109" s="479"/>
      <c r="Z109" s="479"/>
      <c r="AA109" s="479"/>
      <c r="AB109" s="479"/>
      <c r="AC109" s="479"/>
      <c r="AD109" s="249"/>
      <c r="AE109" s="249"/>
    </row>
    <row r="110" spans="1:31" ht="15.75">
      <c r="A110" s="478"/>
      <c r="B110" s="478"/>
      <c r="C110" s="478"/>
      <c r="D110" s="478"/>
      <c r="E110" s="478"/>
      <c r="F110" s="478"/>
      <c r="G110" s="478"/>
      <c r="H110" s="478"/>
      <c r="I110" s="478"/>
      <c r="J110" s="478"/>
      <c r="K110" s="478"/>
      <c r="L110" s="478"/>
      <c r="M110" s="478"/>
      <c r="N110" s="478"/>
      <c r="O110" s="478"/>
      <c r="P110" s="479"/>
      <c r="Q110" s="479"/>
      <c r="R110" s="479"/>
      <c r="S110" s="479"/>
      <c r="T110" s="479"/>
      <c r="U110" s="479"/>
      <c r="V110" s="479"/>
      <c r="W110" s="479"/>
      <c r="X110" s="479"/>
      <c r="Y110" s="479"/>
      <c r="Z110" s="479"/>
      <c r="AA110" s="479"/>
      <c r="AB110" s="479"/>
      <c r="AC110" s="479"/>
      <c r="AD110" s="249"/>
      <c r="AE110" s="249"/>
    </row>
    <row r="111" spans="1:31" ht="15.75">
      <c r="A111" s="478"/>
      <c r="B111" s="478"/>
      <c r="C111" s="478"/>
      <c r="D111" s="478"/>
      <c r="E111" s="478"/>
      <c r="F111" s="478"/>
      <c r="G111" s="478"/>
      <c r="H111" s="478"/>
      <c r="I111" s="478"/>
      <c r="J111" s="478"/>
      <c r="K111" s="478"/>
      <c r="L111" s="478"/>
      <c r="M111" s="478"/>
      <c r="N111" s="478"/>
      <c r="O111" s="478"/>
      <c r="P111" s="480"/>
      <c r="Q111" s="480"/>
      <c r="R111" s="480"/>
      <c r="S111" s="480"/>
      <c r="T111" s="480"/>
      <c r="U111" s="480"/>
      <c r="V111" s="480"/>
      <c r="W111" s="480"/>
      <c r="X111" s="480"/>
      <c r="Y111" s="480"/>
      <c r="Z111" s="480"/>
      <c r="AA111" s="480"/>
      <c r="AB111" s="480"/>
      <c r="AC111" s="480"/>
      <c r="AD111" s="249"/>
      <c r="AE111" s="249"/>
    </row>
    <row r="112" spans="1:31" ht="15.75">
      <c r="A112" s="476" t="s">
        <v>160</v>
      </c>
      <c r="B112" s="476"/>
      <c r="C112" s="476"/>
      <c r="D112" s="476"/>
      <c r="E112" s="476"/>
      <c r="F112" s="476"/>
      <c r="G112" s="476"/>
      <c r="H112" s="476"/>
      <c r="I112" s="476"/>
      <c r="J112" s="476"/>
      <c r="K112" s="476"/>
      <c r="L112" s="476"/>
      <c r="M112" s="476"/>
      <c r="N112" s="476"/>
      <c r="O112" s="476"/>
      <c r="P112" s="481" t="s">
        <v>161</v>
      </c>
      <c r="Q112" s="481"/>
      <c r="R112" s="481"/>
      <c r="S112" s="481"/>
      <c r="T112" s="481"/>
      <c r="U112" s="481"/>
      <c r="V112" s="481"/>
      <c r="W112" s="481"/>
      <c r="X112" s="481"/>
      <c r="Y112" s="481"/>
      <c r="Z112" s="481"/>
      <c r="AA112" s="481"/>
      <c r="AB112" s="481"/>
      <c r="AC112" s="481"/>
      <c r="AD112" s="246"/>
      <c r="AE112" s="246"/>
    </row>
    <row r="113" spans="1:31" ht="15.75">
      <c r="A113" s="478" t="s">
        <v>162</v>
      </c>
      <c r="B113" s="478"/>
      <c r="C113" s="478"/>
      <c r="D113" s="478"/>
      <c r="E113" s="478"/>
      <c r="F113" s="478"/>
      <c r="G113" s="478"/>
      <c r="H113" s="478"/>
      <c r="I113" s="478"/>
      <c r="J113" s="478"/>
      <c r="K113" s="478"/>
      <c r="L113" s="478"/>
      <c r="M113" s="478"/>
      <c r="N113" s="478"/>
      <c r="O113" s="478"/>
      <c r="P113" s="478" t="s">
        <v>862</v>
      </c>
      <c r="Q113" s="478"/>
      <c r="R113" s="478"/>
      <c r="S113" s="478"/>
      <c r="T113" s="478"/>
      <c r="U113" s="478"/>
      <c r="V113" s="478"/>
      <c r="W113" s="478"/>
      <c r="X113" s="478"/>
      <c r="Y113" s="478"/>
      <c r="Z113" s="478"/>
      <c r="AA113" s="478"/>
      <c r="AB113" s="478"/>
      <c r="AC113" s="478"/>
      <c r="AD113" s="245"/>
      <c r="AE113" s="245"/>
    </row>
    <row r="114" spans="1:31" ht="15.75">
      <c r="A114" s="478"/>
      <c r="B114" s="478"/>
      <c r="C114" s="478"/>
      <c r="D114" s="478"/>
      <c r="E114" s="478"/>
      <c r="F114" s="478"/>
      <c r="G114" s="478"/>
      <c r="H114" s="478"/>
      <c r="I114" s="478"/>
      <c r="J114" s="478"/>
      <c r="K114" s="478"/>
      <c r="L114" s="478"/>
      <c r="M114" s="478"/>
      <c r="N114" s="478"/>
      <c r="O114" s="478"/>
      <c r="P114" s="478"/>
      <c r="Q114" s="478"/>
      <c r="R114" s="478"/>
      <c r="S114" s="478"/>
      <c r="T114" s="478"/>
      <c r="U114" s="478"/>
      <c r="V114" s="478"/>
      <c r="W114" s="478"/>
      <c r="X114" s="478"/>
      <c r="Y114" s="478"/>
      <c r="Z114" s="478"/>
      <c r="AA114" s="478"/>
      <c r="AB114" s="478"/>
      <c r="AC114" s="478"/>
      <c r="AD114" s="245"/>
      <c r="AE114" s="245"/>
    </row>
    <row r="115" spans="1:31" ht="15.75">
      <c r="A115" s="478"/>
      <c r="B115" s="478"/>
      <c r="C115" s="478"/>
      <c r="D115" s="478"/>
      <c r="E115" s="478"/>
      <c r="F115" s="478"/>
      <c r="G115" s="478"/>
      <c r="H115" s="478"/>
      <c r="I115" s="478"/>
      <c r="J115" s="478"/>
      <c r="K115" s="478"/>
      <c r="L115" s="478"/>
      <c r="M115" s="478"/>
      <c r="N115" s="478"/>
      <c r="O115" s="478"/>
      <c r="P115" s="478"/>
      <c r="Q115" s="478"/>
      <c r="R115" s="478"/>
      <c r="S115" s="478"/>
      <c r="T115" s="478"/>
      <c r="U115" s="478"/>
      <c r="V115" s="478"/>
      <c r="W115" s="478"/>
      <c r="X115" s="478"/>
      <c r="Y115" s="478"/>
      <c r="Z115" s="478"/>
      <c r="AA115" s="478"/>
      <c r="AB115" s="478"/>
      <c r="AC115" s="478"/>
      <c r="AD115" s="245"/>
      <c r="AE115" s="245"/>
    </row>
    <row r="116" spans="1:31" ht="15.75">
      <c r="A116" s="482"/>
      <c r="B116" s="482"/>
      <c r="C116" s="482"/>
      <c r="D116" s="482"/>
      <c r="E116" s="482"/>
      <c r="F116" s="482"/>
      <c r="G116" s="482"/>
      <c r="H116" s="482"/>
      <c r="I116" s="482"/>
      <c r="J116" s="482"/>
      <c r="K116" s="482"/>
      <c r="L116" s="482"/>
      <c r="M116" s="482"/>
      <c r="N116" s="482"/>
      <c r="O116" s="482"/>
      <c r="P116" s="482"/>
      <c r="Q116" s="482"/>
      <c r="R116" s="482"/>
      <c r="S116" s="482"/>
      <c r="T116" s="482"/>
      <c r="U116" s="482"/>
      <c r="V116" s="482"/>
      <c r="W116" s="482"/>
      <c r="X116" s="482"/>
      <c r="Y116" s="482"/>
      <c r="Z116" s="482"/>
      <c r="AA116" s="482"/>
      <c r="AB116" s="482"/>
      <c r="AC116" s="482"/>
      <c r="AD116" s="340"/>
      <c r="AE116" s="340"/>
    </row>
    <row r="129" s="358" customFormat="1"/>
    <row r="130" s="358" customFormat="1"/>
    <row r="131" s="358" customFormat="1"/>
    <row r="132" s="358" customFormat="1"/>
    <row r="133" s="358" customFormat="1"/>
    <row r="134" s="358" customFormat="1"/>
  </sheetData>
  <sheetProtection algorithmName="SHA-512" hashValue="RnlJ2/P/QDshqMURWXNG04Grs++YaIsiQHc+xUwGQu5sLRqVWpSoq302cW+58U6irBooSKyG2S4zRhrufGLNIw==" saltValue="2kwBhaVJAw4ANnElDpUhCg==" spinCount="100000" sheet="1" selectLockedCells="1"/>
  <mergeCells count="572">
    <mergeCell ref="Z29:AA29"/>
    <mergeCell ref="AB29:AD29"/>
    <mergeCell ref="Z30:AA30"/>
    <mergeCell ref="Z31:AA31"/>
    <mergeCell ref="Z32:AA32"/>
    <mergeCell ref="F34:AL34"/>
    <mergeCell ref="A35:AL35"/>
    <mergeCell ref="AJ36:AL65"/>
    <mergeCell ref="Z22:AA22"/>
    <mergeCell ref="I23:M23"/>
    <mergeCell ref="Z23:AA23"/>
    <mergeCell ref="Z24:AA24"/>
    <mergeCell ref="I26:M26"/>
    <mergeCell ref="Z26:AA26"/>
    <mergeCell ref="I27:M27"/>
    <mergeCell ref="Z27:AA27"/>
    <mergeCell ref="Z28:AA28"/>
    <mergeCell ref="A65:E65"/>
    <mergeCell ref="G65:H65"/>
    <mergeCell ref="I65:J65"/>
    <mergeCell ref="K65:L65"/>
    <mergeCell ref="M65:N65"/>
    <mergeCell ref="V62:W62"/>
    <mergeCell ref="A62:E62"/>
    <mergeCell ref="Z2:AA3"/>
    <mergeCell ref="AB2:AE26"/>
    <mergeCell ref="Z4:AA4"/>
    <mergeCell ref="I6:M6"/>
    <mergeCell ref="Z6:AA6"/>
    <mergeCell ref="I7:M7"/>
    <mergeCell ref="Z7:AA7"/>
    <mergeCell ref="Z8:AA8"/>
    <mergeCell ref="I10:M10"/>
    <mergeCell ref="Z10:AA10"/>
    <mergeCell ref="I11:M11"/>
    <mergeCell ref="Z11:AA11"/>
    <mergeCell ref="Z12:AA12"/>
    <mergeCell ref="I14:M14"/>
    <mergeCell ref="Z14:AA14"/>
    <mergeCell ref="I15:M15"/>
    <mergeCell ref="Z15:AA15"/>
    <mergeCell ref="Z16:AA16"/>
    <mergeCell ref="I18:M18"/>
    <mergeCell ref="Z18:AA18"/>
    <mergeCell ref="I19:M19"/>
    <mergeCell ref="Z19:AA19"/>
    <mergeCell ref="Z20:AA20"/>
    <mergeCell ref="I22:M22"/>
    <mergeCell ref="A75:O78"/>
    <mergeCell ref="P75:AC78"/>
    <mergeCell ref="A79:O79"/>
    <mergeCell ref="P79:AC79"/>
    <mergeCell ref="O65:P65"/>
    <mergeCell ref="X65:Y65"/>
    <mergeCell ref="Z65:AA65"/>
    <mergeCell ref="O66:P66"/>
    <mergeCell ref="X66:Y66"/>
    <mergeCell ref="Z66:AA66"/>
    <mergeCell ref="V66:W66"/>
    <mergeCell ref="G66:H66"/>
    <mergeCell ref="I66:J66"/>
    <mergeCell ref="K66:L66"/>
    <mergeCell ref="M66:N66"/>
    <mergeCell ref="A74:O74"/>
    <mergeCell ref="P74:AC74"/>
    <mergeCell ref="AB66:AC66"/>
    <mergeCell ref="G62:H62"/>
    <mergeCell ref="I62:J62"/>
    <mergeCell ref="K62:L62"/>
    <mergeCell ref="M62:N62"/>
    <mergeCell ref="O62:P62"/>
    <mergeCell ref="X64:Y64"/>
    <mergeCell ref="Z64:AA64"/>
    <mergeCell ref="A64:E64"/>
    <mergeCell ref="G64:H64"/>
    <mergeCell ref="I64:J64"/>
    <mergeCell ref="K64:L64"/>
    <mergeCell ref="M64:N64"/>
    <mergeCell ref="V64:W64"/>
    <mergeCell ref="O64:P64"/>
    <mergeCell ref="Q64:R64"/>
    <mergeCell ref="S64:T64"/>
    <mergeCell ref="O59:P59"/>
    <mergeCell ref="X59:Y59"/>
    <mergeCell ref="Z59:AA59"/>
    <mergeCell ref="O60:P60"/>
    <mergeCell ref="X60:Y60"/>
    <mergeCell ref="Z60:AA60"/>
    <mergeCell ref="A60:E60"/>
    <mergeCell ref="G60:H60"/>
    <mergeCell ref="I60:J60"/>
    <mergeCell ref="K60:L60"/>
    <mergeCell ref="M60:N60"/>
    <mergeCell ref="V60:W60"/>
    <mergeCell ref="A59:E59"/>
    <mergeCell ref="G59:H59"/>
    <mergeCell ref="I59:J59"/>
    <mergeCell ref="K59:L59"/>
    <mergeCell ref="M59:N59"/>
    <mergeCell ref="A53:E53"/>
    <mergeCell ref="G53:H53"/>
    <mergeCell ref="I53:J53"/>
    <mergeCell ref="K53:L53"/>
    <mergeCell ref="M53:N53"/>
    <mergeCell ref="V53:W53"/>
    <mergeCell ref="K57:L57"/>
    <mergeCell ref="M57:N57"/>
    <mergeCell ref="O57:P57"/>
    <mergeCell ref="V57:W57"/>
    <mergeCell ref="O53:P53"/>
    <mergeCell ref="O54:P54"/>
    <mergeCell ref="A56:AI56"/>
    <mergeCell ref="Q57:R57"/>
    <mergeCell ref="A57:E57"/>
    <mergeCell ref="G57:H57"/>
    <mergeCell ref="I57:J57"/>
    <mergeCell ref="AB54:AC54"/>
    <mergeCell ref="AD54:AE54"/>
    <mergeCell ref="AF54:AG54"/>
    <mergeCell ref="AH54:AI54"/>
    <mergeCell ref="A55:E55"/>
    <mergeCell ref="G55:H55"/>
    <mergeCell ref="I55:J55"/>
    <mergeCell ref="A58:E58"/>
    <mergeCell ref="G58:H58"/>
    <mergeCell ref="I58:J58"/>
    <mergeCell ref="K58:L58"/>
    <mergeCell ref="M58:N58"/>
    <mergeCell ref="V58:W58"/>
    <mergeCell ref="O58:P58"/>
    <mergeCell ref="V37:W37"/>
    <mergeCell ref="V40:W40"/>
    <mergeCell ref="A46:E46"/>
    <mergeCell ref="G46:H46"/>
    <mergeCell ref="I46:J46"/>
    <mergeCell ref="K46:L46"/>
    <mergeCell ref="M46:N46"/>
    <mergeCell ref="O46:P46"/>
    <mergeCell ref="V46:W46"/>
    <mergeCell ref="A54:E54"/>
    <mergeCell ref="G54:H54"/>
    <mergeCell ref="I54:J54"/>
    <mergeCell ref="K54:L54"/>
    <mergeCell ref="A49:E49"/>
    <mergeCell ref="G49:H49"/>
    <mergeCell ref="I49:J49"/>
    <mergeCell ref="K49:L49"/>
    <mergeCell ref="M49:N49"/>
    <mergeCell ref="V51:W51"/>
    <mergeCell ref="Q59:R59"/>
    <mergeCell ref="S59:T59"/>
    <mergeCell ref="A48:E48"/>
    <mergeCell ref="G48:H48"/>
    <mergeCell ref="I48:J48"/>
    <mergeCell ref="K48:L48"/>
    <mergeCell ref="M48:N48"/>
    <mergeCell ref="Q49:R49"/>
    <mergeCell ref="S49:T49"/>
    <mergeCell ref="A52:E52"/>
    <mergeCell ref="G52:H52"/>
    <mergeCell ref="I52:J52"/>
    <mergeCell ref="K52:L52"/>
    <mergeCell ref="M52:N52"/>
    <mergeCell ref="Q48:R48"/>
    <mergeCell ref="S48:T48"/>
    <mergeCell ref="Q54:R54"/>
    <mergeCell ref="S54:T54"/>
    <mergeCell ref="A51:E51"/>
    <mergeCell ref="G51:H51"/>
    <mergeCell ref="I51:J51"/>
    <mergeCell ref="K51:L51"/>
    <mergeCell ref="M51:N51"/>
    <mergeCell ref="O51:P51"/>
    <mergeCell ref="A50:AI50"/>
    <mergeCell ref="Q51:R51"/>
    <mergeCell ref="S51:T51"/>
    <mergeCell ref="AB51:AC51"/>
    <mergeCell ref="AD51:AE51"/>
    <mergeCell ref="AF51:AG51"/>
    <mergeCell ref="AH51:AI51"/>
    <mergeCell ref="Z51:AA51"/>
    <mergeCell ref="O52:P52"/>
    <mergeCell ref="Q52:R52"/>
    <mergeCell ref="S52:T52"/>
    <mergeCell ref="O49:P49"/>
    <mergeCell ref="X46:Y46"/>
    <mergeCell ref="O47:P47"/>
    <mergeCell ref="X47:Y47"/>
    <mergeCell ref="O48:P48"/>
    <mergeCell ref="X48:Y48"/>
    <mergeCell ref="X51:Y51"/>
    <mergeCell ref="A47:E47"/>
    <mergeCell ref="G47:H47"/>
    <mergeCell ref="I47:J47"/>
    <mergeCell ref="K47:L47"/>
    <mergeCell ref="M47:N47"/>
    <mergeCell ref="V47:W47"/>
    <mergeCell ref="A43:E43"/>
    <mergeCell ref="G43:H43"/>
    <mergeCell ref="I43:J43"/>
    <mergeCell ref="K43:L43"/>
    <mergeCell ref="M43:N43"/>
    <mergeCell ref="O43:P43"/>
    <mergeCell ref="Q43:R43"/>
    <mergeCell ref="S43:T43"/>
    <mergeCell ref="V43:W43"/>
    <mergeCell ref="Q46:R46"/>
    <mergeCell ref="S46:T46"/>
    <mergeCell ref="A1:G1"/>
    <mergeCell ref="H1:H32"/>
    <mergeCell ref="I1:AC1"/>
    <mergeCell ref="A2:G33"/>
    <mergeCell ref="X4:Y4"/>
    <mergeCell ref="R8:S8"/>
    <mergeCell ref="T8:U8"/>
    <mergeCell ref="V8:W8"/>
    <mergeCell ref="X8:Y8"/>
    <mergeCell ref="X10:Y10"/>
    <mergeCell ref="X11:Y11"/>
    <mergeCell ref="P12:Q12"/>
    <mergeCell ref="P6:Q6"/>
    <mergeCell ref="R6:S6"/>
    <mergeCell ref="T6:U6"/>
    <mergeCell ref="V6:W6"/>
    <mergeCell ref="P10:Q10"/>
    <mergeCell ref="R10:S10"/>
    <mergeCell ref="T10:U10"/>
    <mergeCell ref="P7:Q7"/>
    <mergeCell ref="R7:S7"/>
    <mergeCell ref="T7:U7"/>
    <mergeCell ref="V7:W7"/>
    <mergeCell ref="V10:W10"/>
    <mergeCell ref="P4:Q4"/>
    <mergeCell ref="R4:S4"/>
    <mergeCell ref="T4:U4"/>
    <mergeCell ref="V4:W4"/>
    <mergeCell ref="X6:Y6"/>
    <mergeCell ref="X7:Y7"/>
    <mergeCell ref="I2:N4"/>
    <mergeCell ref="X12:Y12"/>
    <mergeCell ref="X14:Y14"/>
    <mergeCell ref="P8:Q8"/>
    <mergeCell ref="P11:Q11"/>
    <mergeCell ref="R11:S11"/>
    <mergeCell ref="T11:U11"/>
    <mergeCell ref="V11:W11"/>
    <mergeCell ref="R12:S12"/>
    <mergeCell ref="T12:U12"/>
    <mergeCell ref="V12:W12"/>
    <mergeCell ref="P14:Q14"/>
    <mergeCell ref="R14:S14"/>
    <mergeCell ref="T14:U14"/>
    <mergeCell ref="V14:W14"/>
    <mergeCell ref="X15:Y15"/>
    <mergeCell ref="P16:Q16"/>
    <mergeCell ref="R16:S16"/>
    <mergeCell ref="T16:U16"/>
    <mergeCell ref="V16:W16"/>
    <mergeCell ref="P20:Q20"/>
    <mergeCell ref="R20:S20"/>
    <mergeCell ref="T20:U20"/>
    <mergeCell ref="V20:W20"/>
    <mergeCell ref="X20:Y20"/>
    <mergeCell ref="P15:Q15"/>
    <mergeCell ref="R15:S15"/>
    <mergeCell ref="T15:U15"/>
    <mergeCell ref="V15:W15"/>
    <mergeCell ref="P18:Q18"/>
    <mergeCell ref="R18:S18"/>
    <mergeCell ref="T18:U18"/>
    <mergeCell ref="V18:W18"/>
    <mergeCell ref="X18:Y18"/>
    <mergeCell ref="P19:Q19"/>
    <mergeCell ref="R19:S19"/>
    <mergeCell ref="T19:U19"/>
    <mergeCell ref="V19:W19"/>
    <mergeCell ref="X19:Y19"/>
    <mergeCell ref="X22:Y22"/>
    <mergeCell ref="P22:Q22"/>
    <mergeCell ref="R22:S22"/>
    <mergeCell ref="T22:U22"/>
    <mergeCell ref="V22:W22"/>
    <mergeCell ref="X23:Y23"/>
    <mergeCell ref="P24:Q24"/>
    <mergeCell ref="R24:S24"/>
    <mergeCell ref="T24:U24"/>
    <mergeCell ref="V24:W24"/>
    <mergeCell ref="X24:Y24"/>
    <mergeCell ref="X26:Y26"/>
    <mergeCell ref="P23:Q23"/>
    <mergeCell ref="R23:S23"/>
    <mergeCell ref="T23:U23"/>
    <mergeCell ref="V23:W23"/>
    <mergeCell ref="P26:Q26"/>
    <mergeCell ref="R26:S26"/>
    <mergeCell ref="T26:U26"/>
    <mergeCell ref="V26:W26"/>
    <mergeCell ref="X27:Y27"/>
    <mergeCell ref="P28:Q28"/>
    <mergeCell ref="R28:S28"/>
    <mergeCell ref="T28:U28"/>
    <mergeCell ref="V28:W28"/>
    <mergeCell ref="X28:Y28"/>
    <mergeCell ref="P27:Q27"/>
    <mergeCell ref="R27:S27"/>
    <mergeCell ref="T27:U27"/>
    <mergeCell ref="V27:W27"/>
    <mergeCell ref="I29:O29"/>
    <mergeCell ref="P29:Q29"/>
    <mergeCell ref="R29:S29"/>
    <mergeCell ref="T29:U29"/>
    <mergeCell ref="V29:W29"/>
    <mergeCell ref="X29:Y29"/>
    <mergeCell ref="A38:AI38"/>
    <mergeCell ref="A39:E39"/>
    <mergeCell ref="G39:H39"/>
    <mergeCell ref="I39:J39"/>
    <mergeCell ref="V39:W39"/>
    <mergeCell ref="Q39:R39"/>
    <mergeCell ref="S39:T39"/>
    <mergeCell ref="X39:Y39"/>
    <mergeCell ref="Z39:AA39"/>
    <mergeCell ref="AG33:AI33"/>
    <mergeCell ref="A36:E37"/>
    <mergeCell ref="F36:T36"/>
    <mergeCell ref="U36:AI36"/>
    <mergeCell ref="G37:H37"/>
    <mergeCell ref="I37:J37"/>
    <mergeCell ref="K37:L37"/>
    <mergeCell ref="M37:N37"/>
    <mergeCell ref="O37:P37"/>
    <mergeCell ref="S37:T37"/>
    <mergeCell ref="X37:Y37"/>
    <mergeCell ref="Z37:AA37"/>
    <mergeCell ref="AB37:AC37"/>
    <mergeCell ref="AD37:AE37"/>
    <mergeCell ref="K41:L41"/>
    <mergeCell ref="M41:N41"/>
    <mergeCell ref="O41:P41"/>
    <mergeCell ref="Q41:R41"/>
    <mergeCell ref="Z41:AA41"/>
    <mergeCell ref="AB41:AC41"/>
    <mergeCell ref="AD41:AE41"/>
    <mergeCell ref="V41:W41"/>
    <mergeCell ref="X41:Y41"/>
    <mergeCell ref="AF37:AG37"/>
    <mergeCell ref="AH37:AI37"/>
    <mergeCell ref="AF39:AG39"/>
    <mergeCell ref="AH39:AI39"/>
    <mergeCell ref="A40:E40"/>
    <mergeCell ref="G40:H40"/>
    <mergeCell ref="I40:J40"/>
    <mergeCell ref="K40:L40"/>
    <mergeCell ref="M40:N40"/>
    <mergeCell ref="O40:P40"/>
    <mergeCell ref="Q40:R40"/>
    <mergeCell ref="S40:T40"/>
    <mergeCell ref="Z40:AA40"/>
    <mergeCell ref="AB40:AC40"/>
    <mergeCell ref="AD40:AE40"/>
    <mergeCell ref="AF40:AG40"/>
    <mergeCell ref="AH40:AI40"/>
    <mergeCell ref="K39:L39"/>
    <mergeCell ref="M39:N39"/>
    <mergeCell ref="O39:P39"/>
    <mergeCell ref="AB39:AC39"/>
    <mergeCell ref="AD39:AE39"/>
    <mergeCell ref="X40:Y40"/>
    <mergeCell ref="Q37:R37"/>
    <mergeCell ref="AF41:AG41"/>
    <mergeCell ref="AH41:AI41"/>
    <mergeCell ref="A42:E42"/>
    <mergeCell ref="G42:H42"/>
    <mergeCell ref="I42:J42"/>
    <mergeCell ref="K42:L42"/>
    <mergeCell ref="M42:N42"/>
    <mergeCell ref="O42:P42"/>
    <mergeCell ref="Q42:R42"/>
    <mergeCell ref="S42:T42"/>
    <mergeCell ref="V42:W42"/>
    <mergeCell ref="X42:Y42"/>
    <mergeCell ref="Z42:AA42"/>
    <mergeCell ref="AB42:AC42"/>
    <mergeCell ref="AD42:AE42"/>
    <mergeCell ref="AF42:AG42"/>
    <mergeCell ref="AH42:AI42"/>
    <mergeCell ref="A41:E41"/>
    <mergeCell ref="G41:H41"/>
    <mergeCell ref="I41:J41"/>
    <mergeCell ref="S41:T41"/>
    <mergeCell ref="Z43:AA43"/>
    <mergeCell ref="AB43:AC43"/>
    <mergeCell ref="AD43:AE43"/>
    <mergeCell ref="AF43:AG43"/>
    <mergeCell ref="AH43:AI43"/>
    <mergeCell ref="A44:AI44"/>
    <mergeCell ref="A45:E45"/>
    <mergeCell ref="G45:H45"/>
    <mergeCell ref="I45:J45"/>
    <mergeCell ref="K45:L45"/>
    <mergeCell ref="M45:N45"/>
    <mergeCell ref="O45:P45"/>
    <mergeCell ref="Q45:R45"/>
    <mergeCell ref="S45:T45"/>
    <mergeCell ref="V45:W45"/>
    <mergeCell ref="X45:Y45"/>
    <mergeCell ref="Z45:AA45"/>
    <mergeCell ref="AB45:AC45"/>
    <mergeCell ref="AD45:AE45"/>
    <mergeCell ref="AF45:AG45"/>
    <mergeCell ref="AH45:AI45"/>
    <mergeCell ref="X43:Y43"/>
    <mergeCell ref="AB46:AC46"/>
    <mergeCell ref="AD46:AE46"/>
    <mergeCell ref="AF46:AG46"/>
    <mergeCell ref="AH46:AI46"/>
    <mergeCell ref="Q47:R47"/>
    <mergeCell ref="S47:T47"/>
    <mergeCell ref="AB47:AC47"/>
    <mergeCell ref="AD47:AE47"/>
    <mergeCell ref="AF47:AG47"/>
    <mergeCell ref="AH47:AI47"/>
    <mergeCell ref="Z46:AA46"/>
    <mergeCell ref="Z47:AA47"/>
    <mergeCell ref="AB48:AC48"/>
    <mergeCell ref="AD48:AE48"/>
    <mergeCell ref="AF48:AG48"/>
    <mergeCell ref="AH48:AI48"/>
    <mergeCell ref="V48:W48"/>
    <mergeCell ref="AB49:AC49"/>
    <mergeCell ref="AD49:AE49"/>
    <mergeCell ref="AF49:AG49"/>
    <mergeCell ref="AH49:AI49"/>
    <mergeCell ref="X49:Y49"/>
    <mergeCell ref="Z49:AA49"/>
    <mergeCell ref="Z48:AA48"/>
    <mergeCell ref="V49:W49"/>
    <mergeCell ref="AB52:AC52"/>
    <mergeCell ref="AD52:AE52"/>
    <mergeCell ref="AF52:AG52"/>
    <mergeCell ref="AH52:AI52"/>
    <mergeCell ref="Q53:R53"/>
    <mergeCell ref="S53:T53"/>
    <mergeCell ref="AB53:AC53"/>
    <mergeCell ref="AD53:AE53"/>
    <mergeCell ref="AF53:AG53"/>
    <mergeCell ref="AH53:AI53"/>
    <mergeCell ref="X52:Y52"/>
    <mergeCell ref="Z52:AA52"/>
    <mergeCell ref="X53:Y53"/>
    <mergeCell ref="Z53:AA53"/>
    <mergeCell ref="V52:W52"/>
    <mergeCell ref="K55:L55"/>
    <mergeCell ref="M55:N55"/>
    <mergeCell ref="O55:P55"/>
    <mergeCell ref="Q55:R55"/>
    <mergeCell ref="S55:T55"/>
    <mergeCell ref="V55:W55"/>
    <mergeCell ref="X55:Y55"/>
    <mergeCell ref="Z55:AA55"/>
    <mergeCell ref="AB55:AC55"/>
    <mergeCell ref="AD55:AE55"/>
    <mergeCell ref="AF55:AG55"/>
    <mergeCell ref="AH55:AI55"/>
    <mergeCell ref="M54:N54"/>
    <mergeCell ref="V54:W54"/>
    <mergeCell ref="X54:Y54"/>
    <mergeCell ref="Z54:AA54"/>
    <mergeCell ref="AB57:AC57"/>
    <mergeCell ref="AD57:AE57"/>
    <mergeCell ref="AF57:AG57"/>
    <mergeCell ref="AH57:AI57"/>
    <mergeCell ref="Q58:R58"/>
    <mergeCell ref="S58:T58"/>
    <mergeCell ref="AB58:AC58"/>
    <mergeCell ref="AD58:AE58"/>
    <mergeCell ref="AF58:AG58"/>
    <mergeCell ref="AH58:AI58"/>
    <mergeCell ref="S57:T57"/>
    <mergeCell ref="X57:Y57"/>
    <mergeCell ref="Z57:AA57"/>
    <mergeCell ref="X58:Y58"/>
    <mergeCell ref="Z58:AA58"/>
    <mergeCell ref="AB59:AC59"/>
    <mergeCell ref="AD59:AE59"/>
    <mergeCell ref="AF59:AG59"/>
    <mergeCell ref="AH59:AI59"/>
    <mergeCell ref="Q60:R60"/>
    <mergeCell ref="S60:T60"/>
    <mergeCell ref="AB60:AC60"/>
    <mergeCell ref="AD60:AE60"/>
    <mergeCell ref="AF60:AG60"/>
    <mergeCell ref="AH60:AI60"/>
    <mergeCell ref="V59:W59"/>
    <mergeCell ref="A61:AI61"/>
    <mergeCell ref="Q62:R62"/>
    <mergeCell ref="S62:T62"/>
    <mergeCell ref="AB62:AC62"/>
    <mergeCell ref="AD62:AE62"/>
    <mergeCell ref="AF62:AG62"/>
    <mergeCell ref="AH62:AI62"/>
    <mergeCell ref="Q63:R63"/>
    <mergeCell ref="S63:T63"/>
    <mergeCell ref="AB63:AC63"/>
    <mergeCell ref="AD63:AE63"/>
    <mergeCell ref="AF63:AG63"/>
    <mergeCell ref="AH63:AI63"/>
    <mergeCell ref="X62:Y62"/>
    <mergeCell ref="Z62:AA62"/>
    <mergeCell ref="A63:E63"/>
    <mergeCell ref="G63:H63"/>
    <mergeCell ref="I63:J63"/>
    <mergeCell ref="K63:L63"/>
    <mergeCell ref="M63:N63"/>
    <mergeCell ref="O63:P63"/>
    <mergeCell ref="V63:W63"/>
    <mergeCell ref="X63:Y63"/>
    <mergeCell ref="Z63:AA63"/>
    <mergeCell ref="AB64:AC64"/>
    <mergeCell ref="AD64:AE64"/>
    <mergeCell ref="AF64:AG64"/>
    <mergeCell ref="AH64:AI64"/>
    <mergeCell ref="Q65:R65"/>
    <mergeCell ref="S65:T65"/>
    <mergeCell ref="AB65:AC65"/>
    <mergeCell ref="AD65:AE65"/>
    <mergeCell ref="AF65:AG65"/>
    <mergeCell ref="AH65:AI65"/>
    <mergeCell ref="V65:W65"/>
    <mergeCell ref="AD66:AE66"/>
    <mergeCell ref="AF66:AG66"/>
    <mergeCell ref="AH66:AI66"/>
    <mergeCell ref="A68:AC68"/>
    <mergeCell ref="A69:AC69"/>
    <mergeCell ref="A70:O70"/>
    <mergeCell ref="P70:AC70"/>
    <mergeCell ref="A71:O73"/>
    <mergeCell ref="P71:AC73"/>
    <mergeCell ref="A66:F66"/>
    <mergeCell ref="Q66:R66"/>
    <mergeCell ref="S66:T66"/>
    <mergeCell ref="A80:O83"/>
    <mergeCell ref="P80:AC83"/>
    <mergeCell ref="A84:O84"/>
    <mergeCell ref="P84:AC85"/>
    <mergeCell ref="A85:O88"/>
    <mergeCell ref="P86:AC88"/>
    <mergeCell ref="A89:O89"/>
    <mergeCell ref="P89:AC90"/>
    <mergeCell ref="A90:O93"/>
    <mergeCell ref="P91:AC93"/>
    <mergeCell ref="A94:O94"/>
    <mergeCell ref="P94:AC95"/>
    <mergeCell ref="A95:O98"/>
    <mergeCell ref="P96:AC98"/>
    <mergeCell ref="A99:O99"/>
    <mergeCell ref="P99:AC99"/>
    <mergeCell ref="A100:O103"/>
    <mergeCell ref="P100:AC103"/>
    <mergeCell ref="A104:O104"/>
    <mergeCell ref="P104:AC105"/>
    <mergeCell ref="A105:O107"/>
    <mergeCell ref="P106:AC107"/>
    <mergeCell ref="A108:O108"/>
    <mergeCell ref="P108:AC108"/>
    <mergeCell ref="A109:O111"/>
    <mergeCell ref="P109:AC111"/>
    <mergeCell ref="A112:O112"/>
    <mergeCell ref="P112:AC112"/>
    <mergeCell ref="A113:O115"/>
    <mergeCell ref="P113:AC115"/>
    <mergeCell ref="A116:AC116"/>
  </mergeCells>
  <conditionalFormatting sqref="G43:S43">
    <cfRule type="cellIs" dxfId="9" priority="17" operator="lessThanOrEqual">
      <formula>0</formula>
    </cfRule>
    <cfRule type="cellIs" priority="18" operator="lessThanOrEqual">
      <formula>0</formula>
    </cfRule>
  </conditionalFormatting>
  <conditionalFormatting sqref="S55">
    <cfRule type="cellIs" dxfId="8" priority="15" operator="lessThanOrEqual">
      <formula>0</formula>
    </cfRule>
    <cfRule type="cellIs" priority="16" operator="lessThanOrEqual">
      <formula>0</formula>
    </cfRule>
  </conditionalFormatting>
  <conditionalFormatting sqref="S60">
    <cfRule type="cellIs" dxfId="7" priority="13" operator="lessThanOrEqual">
      <formula>0</formula>
    </cfRule>
    <cfRule type="cellIs" priority="14" operator="lessThanOrEqual">
      <formula>0</formula>
    </cfRule>
  </conditionalFormatting>
  <conditionalFormatting sqref="S65">
    <cfRule type="cellIs" dxfId="6" priority="11" operator="lessThanOrEqual">
      <formula>0</formula>
    </cfRule>
    <cfRule type="cellIs" priority="12" operator="lessThanOrEqual">
      <formula>0</formula>
    </cfRule>
  </conditionalFormatting>
  <conditionalFormatting sqref="AH43">
    <cfRule type="cellIs" dxfId="5" priority="9" operator="lessThanOrEqual">
      <formula>0</formula>
    </cfRule>
    <cfRule type="cellIs" priority="10" operator="lessThanOrEqual">
      <formula>0</formula>
    </cfRule>
  </conditionalFormatting>
  <conditionalFormatting sqref="AH49">
    <cfRule type="cellIs" dxfId="4" priority="7" operator="lessThanOrEqual">
      <formula>0</formula>
    </cfRule>
    <cfRule type="cellIs" priority="8" operator="lessThanOrEqual">
      <formula>0</formula>
    </cfRule>
  </conditionalFormatting>
  <conditionalFormatting sqref="AH55">
    <cfRule type="cellIs" dxfId="3" priority="5" operator="lessThanOrEqual">
      <formula>0</formula>
    </cfRule>
    <cfRule type="cellIs" priority="6" operator="lessThanOrEqual">
      <formula>0</formula>
    </cfRule>
  </conditionalFormatting>
  <conditionalFormatting sqref="AH60">
    <cfRule type="cellIs" dxfId="2" priority="3" operator="lessThanOrEqual">
      <formula>0</formula>
    </cfRule>
    <cfRule type="cellIs" priority="4" operator="lessThanOrEqual">
      <formula>0</formula>
    </cfRule>
  </conditionalFormatting>
  <conditionalFormatting sqref="AH65">
    <cfRule type="cellIs" dxfId="1" priority="1" operator="lessThanOrEqual">
      <formula>0</formula>
    </cfRule>
    <cfRule type="cellIs" priority="2" operator="lessThanOrEqual">
      <formula>0</formula>
    </cfRule>
  </conditionalFormatting>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191"/>
  <sheetViews>
    <sheetView showGridLines="0" showRowColHeaders="0" topLeftCell="A70" zoomScaleNormal="100" zoomScaleSheetLayoutView="85" workbookViewId="0">
      <selection activeCell="T197" sqref="T197"/>
    </sheetView>
  </sheetViews>
  <sheetFormatPr defaultColWidth="10.6640625" defaultRowHeight="15.75"/>
  <cols>
    <col min="1" max="4" width="6.44140625" style="123" customWidth="1"/>
    <col min="5" max="16" width="5.6640625" style="123" customWidth="1"/>
    <col min="17" max="20" width="6" style="123" customWidth="1"/>
    <col min="21" max="22" width="6.44140625" style="123" customWidth="1"/>
    <col min="23" max="26" width="6" style="123" customWidth="1"/>
    <col min="27" max="27" width="13.33203125" style="123" bestFit="1" customWidth="1"/>
    <col min="28" max="28" width="14.44140625" style="123" bestFit="1" customWidth="1"/>
    <col min="29" max="29" width="14.33203125" style="123" bestFit="1" customWidth="1"/>
    <col min="30" max="31" width="13.33203125" style="123" bestFit="1" customWidth="1"/>
    <col min="32" max="32" width="10.6640625" style="123"/>
    <col min="33" max="33" width="10.6640625" style="250"/>
    <col min="34" max="16384" width="10.6640625" style="123"/>
  </cols>
  <sheetData>
    <row r="1" spans="1:26" ht="14.25" customHeight="1">
      <c r="A1" s="473" t="s">
        <v>163</v>
      </c>
      <c r="B1" s="473"/>
      <c r="C1" s="473"/>
      <c r="D1" s="473"/>
      <c r="E1" s="473"/>
      <c r="F1" s="473"/>
      <c r="G1" s="473"/>
      <c r="H1" s="473"/>
      <c r="I1" s="473"/>
      <c r="J1" s="473"/>
      <c r="K1" s="473"/>
      <c r="L1" s="473"/>
      <c r="M1" s="473"/>
      <c r="N1" s="473"/>
      <c r="O1" s="473"/>
      <c r="P1" s="473"/>
      <c r="Q1" s="473"/>
      <c r="R1" s="473"/>
      <c r="S1" s="473"/>
      <c r="T1" s="473"/>
      <c r="U1" s="473"/>
      <c r="V1" s="473"/>
      <c r="W1" s="473"/>
      <c r="X1" s="473"/>
      <c r="Y1" s="473"/>
      <c r="Z1" s="473"/>
    </row>
    <row r="2" spans="1:26" ht="14.25" customHeight="1">
      <c r="A2" s="436" t="s">
        <v>863</v>
      </c>
      <c r="B2" s="436"/>
      <c r="C2" s="436"/>
      <c r="D2" s="436"/>
      <c r="E2" s="436"/>
      <c r="F2" s="436"/>
      <c r="G2" s="436"/>
      <c r="H2" s="436"/>
      <c r="I2" s="436"/>
      <c r="J2" s="436"/>
      <c r="K2" s="436"/>
      <c r="L2" s="436"/>
      <c r="M2" s="436"/>
      <c r="N2" s="436"/>
      <c r="O2" s="436"/>
      <c r="P2" s="436"/>
      <c r="Q2" s="436"/>
      <c r="R2" s="436"/>
      <c r="S2" s="436"/>
      <c r="T2" s="436"/>
      <c r="U2" s="436"/>
      <c r="V2" s="436"/>
      <c r="W2" s="436"/>
      <c r="X2" s="436"/>
      <c r="Y2" s="436"/>
      <c r="Z2" s="436"/>
    </row>
    <row r="3" spans="1:26" ht="14.25" customHeight="1">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row>
    <row r="4" spans="1:26" ht="14.25" customHeight="1">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row>
    <row r="5" spans="1:26" ht="14.25" customHeight="1">
      <c r="A5" s="436"/>
      <c r="B5" s="436"/>
      <c r="C5" s="436"/>
      <c r="D5" s="436"/>
      <c r="E5" s="436"/>
      <c r="F5" s="436"/>
      <c r="G5" s="436"/>
      <c r="H5" s="436"/>
      <c r="I5" s="436"/>
      <c r="J5" s="436"/>
      <c r="K5" s="436"/>
      <c r="L5" s="436"/>
      <c r="M5" s="436"/>
      <c r="N5" s="436"/>
      <c r="O5" s="436"/>
      <c r="P5" s="436"/>
      <c r="Q5" s="436"/>
      <c r="R5" s="436"/>
      <c r="S5" s="436"/>
      <c r="T5" s="436"/>
      <c r="U5" s="436"/>
      <c r="V5" s="436"/>
      <c r="W5" s="436"/>
      <c r="X5" s="436"/>
      <c r="Y5" s="436"/>
      <c r="Z5" s="436"/>
    </row>
    <row r="6" spans="1:26" ht="14.25" customHeight="1">
      <c r="A6" s="436"/>
      <c r="B6" s="436"/>
      <c r="C6" s="436"/>
      <c r="D6" s="436"/>
      <c r="E6" s="436"/>
      <c r="F6" s="436"/>
      <c r="G6" s="436"/>
      <c r="H6" s="436"/>
      <c r="I6" s="436"/>
      <c r="J6" s="436"/>
      <c r="K6" s="436"/>
      <c r="L6" s="436"/>
      <c r="M6" s="436"/>
      <c r="N6" s="436"/>
      <c r="O6" s="436"/>
      <c r="P6" s="436"/>
      <c r="Q6" s="436"/>
      <c r="R6" s="436"/>
      <c r="S6" s="436"/>
      <c r="T6" s="436"/>
      <c r="U6" s="436"/>
      <c r="V6" s="436"/>
      <c r="W6" s="436"/>
      <c r="X6" s="436"/>
      <c r="Y6" s="436"/>
      <c r="Z6" s="436"/>
    </row>
    <row r="7" spans="1:26" ht="14.25" customHeight="1">
      <c r="A7" s="652"/>
      <c r="B7" s="652"/>
      <c r="C7" s="652"/>
      <c r="D7" s="652"/>
      <c r="E7" s="652"/>
      <c r="F7" s="652"/>
      <c r="G7" s="652"/>
      <c r="H7" s="652"/>
      <c r="I7" s="652"/>
      <c r="J7" s="652"/>
      <c r="K7" s="652"/>
      <c r="L7" s="652"/>
      <c r="M7" s="652"/>
      <c r="N7" s="652"/>
      <c r="O7" s="652"/>
      <c r="P7" s="652"/>
      <c r="Q7" s="652"/>
      <c r="R7" s="652"/>
      <c r="S7" s="652"/>
      <c r="T7" s="652"/>
      <c r="U7" s="652"/>
      <c r="V7" s="652"/>
      <c r="W7" s="652"/>
      <c r="X7" s="652"/>
      <c r="Y7" s="652"/>
      <c r="Z7" s="652"/>
    </row>
    <row r="8" spans="1:26" ht="14.25" customHeight="1">
      <c r="A8" s="652"/>
      <c r="B8" s="652"/>
      <c r="C8" s="652"/>
      <c r="D8" s="652"/>
      <c r="E8" s="652"/>
      <c r="F8" s="652"/>
      <c r="G8" s="652"/>
      <c r="H8" s="652"/>
      <c r="I8" s="652"/>
      <c r="J8" s="652"/>
      <c r="K8" s="652"/>
      <c r="L8" s="652"/>
      <c r="M8" s="652"/>
      <c r="N8" s="652"/>
      <c r="O8" s="652"/>
      <c r="P8" s="652"/>
      <c r="Q8" s="652"/>
      <c r="R8" s="652"/>
      <c r="S8" s="652"/>
      <c r="T8" s="652"/>
      <c r="U8" s="652"/>
      <c r="V8" s="652"/>
      <c r="W8" s="652"/>
      <c r="X8" s="652"/>
      <c r="Y8" s="652"/>
      <c r="Z8" s="652"/>
    </row>
    <row r="9" spans="1:26" ht="14.25" customHeight="1">
      <c r="A9" s="652"/>
      <c r="B9" s="652"/>
      <c r="C9" s="652"/>
      <c r="D9" s="652"/>
      <c r="E9" s="652"/>
      <c r="F9" s="652"/>
      <c r="G9" s="652"/>
      <c r="H9" s="652"/>
      <c r="I9" s="652"/>
      <c r="J9" s="652"/>
      <c r="K9" s="652"/>
      <c r="L9" s="652"/>
      <c r="M9" s="652"/>
      <c r="N9" s="652"/>
      <c r="O9" s="652"/>
      <c r="P9" s="652"/>
      <c r="Q9" s="652"/>
      <c r="R9" s="652"/>
      <c r="S9" s="652"/>
      <c r="T9" s="652"/>
      <c r="U9" s="652"/>
      <c r="V9" s="652"/>
      <c r="W9" s="652"/>
      <c r="X9" s="652"/>
      <c r="Y9" s="652"/>
      <c r="Z9" s="652"/>
    </row>
    <row r="10" spans="1:26" ht="14.25" customHeight="1">
      <c r="A10" s="652"/>
      <c r="B10" s="652"/>
      <c r="C10" s="652"/>
      <c r="D10" s="652"/>
      <c r="E10" s="652"/>
      <c r="F10" s="652"/>
      <c r="G10" s="652"/>
      <c r="H10" s="652"/>
      <c r="I10" s="652"/>
      <c r="J10" s="652"/>
      <c r="K10" s="652"/>
      <c r="L10" s="652"/>
      <c r="M10" s="652"/>
      <c r="N10" s="652"/>
      <c r="O10" s="652"/>
      <c r="P10" s="652"/>
      <c r="Q10" s="652"/>
      <c r="R10" s="652"/>
      <c r="S10" s="652"/>
      <c r="T10" s="652"/>
      <c r="U10" s="652"/>
      <c r="V10" s="652"/>
      <c r="W10" s="652"/>
      <c r="X10" s="652"/>
      <c r="Y10" s="652"/>
      <c r="Z10" s="652"/>
    </row>
    <row r="11" spans="1:26" ht="14.25" customHeight="1">
      <c r="A11" s="652"/>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row>
    <row r="12" spans="1:26" ht="14.25" customHeight="1">
      <c r="A12" s="652"/>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row>
    <row r="13" spans="1:26" ht="14.25" customHeight="1">
      <c r="A13" s="652"/>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row>
    <row r="14" spans="1:26" ht="14.25" customHeight="1">
      <c r="A14" s="652"/>
      <c r="B14" s="652"/>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row>
    <row r="15" spans="1:26" ht="14.25" customHeight="1">
      <c r="A15" s="652"/>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row>
    <row r="16" spans="1:26" ht="14.25" customHeight="1">
      <c r="A16" s="652"/>
      <c r="B16" s="652"/>
      <c r="C16" s="652"/>
      <c r="D16" s="652"/>
      <c r="E16" s="652"/>
      <c r="F16" s="652"/>
      <c r="G16" s="652"/>
      <c r="H16" s="652"/>
      <c r="I16" s="652"/>
      <c r="J16" s="652"/>
      <c r="K16" s="652"/>
      <c r="L16" s="652"/>
      <c r="M16" s="652"/>
      <c r="N16" s="652"/>
      <c r="O16" s="652"/>
      <c r="P16" s="652"/>
      <c r="Q16" s="652"/>
      <c r="R16" s="652"/>
      <c r="S16" s="652"/>
      <c r="T16" s="652"/>
      <c r="U16" s="652"/>
      <c r="V16" s="652"/>
      <c r="W16" s="652"/>
      <c r="X16" s="652"/>
      <c r="Y16" s="652"/>
      <c r="Z16" s="652"/>
    </row>
    <row r="17" spans="1:26" ht="14.25" customHeight="1">
      <c r="A17" s="652"/>
      <c r="B17" s="652"/>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row>
    <row r="18" spans="1:26" ht="14.25" customHeight="1">
      <c r="A18" s="652"/>
      <c r="B18" s="652"/>
      <c r="C18" s="652"/>
      <c r="D18" s="652"/>
      <c r="E18" s="652"/>
      <c r="F18" s="652"/>
      <c r="G18" s="652"/>
      <c r="H18" s="652"/>
      <c r="I18" s="652"/>
      <c r="J18" s="652"/>
      <c r="K18" s="652"/>
      <c r="L18" s="652"/>
      <c r="M18" s="652"/>
      <c r="N18" s="652"/>
      <c r="O18" s="652"/>
      <c r="P18" s="652"/>
      <c r="Q18" s="652"/>
      <c r="R18" s="652"/>
      <c r="S18" s="652"/>
      <c r="T18" s="652"/>
      <c r="U18" s="652"/>
      <c r="V18" s="652"/>
      <c r="W18" s="652"/>
      <c r="X18" s="652"/>
      <c r="Y18" s="652"/>
      <c r="Z18" s="652"/>
    </row>
    <row r="19" spans="1:26" ht="14.25" customHeight="1">
      <c r="A19" s="652"/>
      <c r="B19" s="652"/>
      <c r="C19" s="652"/>
      <c r="D19" s="652"/>
      <c r="E19" s="652"/>
      <c r="F19" s="652"/>
      <c r="G19" s="652"/>
      <c r="H19" s="652"/>
      <c r="I19" s="652"/>
      <c r="J19" s="652"/>
      <c r="K19" s="652"/>
      <c r="L19" s="652"/>
      <c r="M19" s="652"/>
      <c r="N19" s="652"/>
      <c r="O19" s="652"/>
      <c r="P19" s="652"/>
      <c r="Q19" s="652"/>
      <c r="R19" s="652"/>
      <c r="S19" s="652"/>
      <c r="T19" s="652"/>
      <c r="U19" s="652"/>
      <c r="V19" s="652"/>
      <c r="W19" s="652"/>
      <c r="X19" s="652"/>
      <c r="Y19" s="652"/>
      <c r="Z19" s="652"/>
    </row>
    <row r="20" spans="1:26" ht="14.25" customHeight="1">
      <c r="A20" s="652"/>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row>
    <row r="21" spans="1:26" ht="14.25" customHeight="1">
      <c r="A21" s="652"/>
      <c r="B21" s="652"/>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row>
    <row r="22" spans="1:26" ht="14.25" customHeight="1">
      <c r="A22" s="652"/>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row>
    <row r="23" spans="1:26" ht="14.25" customHeight="1">
      <c r="A23" s="652"/>
      <c r="B23" s="652"/>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row>
    <row r="24" spans="1:26" ht="14.25" customHeight="1">
      <c r="A24" s="652"/>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row>
    <row r="25" spans="1:26" ht="14.25" customHeight="1">
      <c r="A25" s="652"/>
      <c r="B25" s="652"/>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row>
    <row r="26" spans="1:26" ht="14.25" customHeight="1">
      <c r="A26" s="652"/>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row>
    <row r="27" spans="1:26" ht="14.25" customHeight="1">
      <c r="A27" s="652"/>
      <c r="B27" s="65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row>
    <row r="28" spans="1:26" ht="14.25" customHeight="1">
      <c r="A28" s="652"/>
      <c r="B28" s="652"/>
      <c r="C28" s="652"/>
      <c r="D28" s="652"/>
      <c r="E28" s="652"/>
      <c r="F28" s="652"/>
      <c r="G28" s="652"/>
      <c r="H28" s="652"/>
      <c r="I28" s="652"/>
      <c r="J28" s="652"/>
      <c r="K28" s="652"/>
      <c r="L28" s="652"/>
      <c r="M28" s="652"/>
      <c r="N28" s="652"/>
      <c r="O28" s="652"/>
      <c r="P28" s="652"/>
      <c r="Q28" s="652"/>
      <c r="R28" s="652"/>
      <c r="S28" s="652"/>
      <c r="T28" s="652"/>
      <c r="U28" s="652"/>
      <c r="V28" s="652"/>
      <c r="W28" s="652"/>
      <c r="X28" s="652"/>
      <c r="Y28" s="652"/>
      <c r="Z28" s="652"/>
    </row>
    <row r="29" spans="1:26" ht="14.25" customHeight="1">
      <c r="A29" s="652"/>
      <c r="B29" s="652"/>
      <c r="C29" s="652"/>
      <c r="D29" s="652"/>
      <c r="E29" s="652"/>
      <c r="F29" s="652"/>
      <c r="G29" s="652"/>
      <c r="H29" s="652"/>
      <c r="I29" s="652"/>
      <c r="J29" s="652"/>
      <c r="K29" s="652"/>
      <c r="L29" s="652"/>
      <c r="M29" s="652"/>
      <c r="N29" s="652"/>
      <c r="O29" s="652"/>
      <c r="P29" s="652"/>
      <c r="Q29" s="652"/>
      <c r="R29" s="652"/>
      <c r="S29" s="652"/>
      <c r="T29" s="652"/>
      <c r="U29" s="652"/>
      <c r="V29" s="652"/>
      <c r="W29" s="652"/>
      <c r="X29" s="652"/>
      <c r="Y29" s="652"/>
      <c r="Z29" s="652"/>
    </row>
    <row r="30" spans="1:26" ht="14.25" customHeight="1">
      <c r="A30" s="652"/>
      <c r="B30" s="652"/>
      <c r="C30" s="652"/>
      <c r="D30" s="652"/>
      <c r="E30" s="652"/>
      <c r="F30" s="652"/>
      <c r="G30" s="652"/>
      <c r="H30" s="652"/>
      <c r="I30" s="652"/>
      <c r="J30" s="652"/>
      <c r="K30" s="652"/>
      <c r="L30" s="652"/>
      <c r="M30" s="652"/>
      <c r="N30" s="652"/>
      <c r="O30" s="652"/>
      <c r="P30" s="652"/>
      <c r="Q30" s="652"/>
      <c r="R30" s="652"/>
      <c r="S30" s="652"/>
      <c r="T30" s="652"/>
      <c r="U30" s="652"/>
      <c r="V30" s="652"/>
      <c r="W30" s="652"/>
      <c r="X30" s="652"/>
      <c r="Y30" s="652"/>
      <c r="Z30" s="652"/>
    </row>
    <row r="31" spans="1:26" ht="14.25" customHeight="1">
      <c r="A31" s="652"/>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row>
    <row r="32" spans="1:26" ht="14.25" customHeight="1">
      <c r="A32" s="652"/>
      <c r="B32" s="652"/>
      <c r="C32" s="652"/>
      <c r="D32" s="652"/>
      <c r="E32" s="652"/>
      <c r="F32" s="652"/>
      <c r="G32" s="652"/>
      <c r="H32" s="652"/>
      <c r="I32" s="652"/>
      <c r="J32" s="652"/>
      <c r="K32" s="652"/>
      <c r="L32" s="652"/>
      <c r="M32" s="652"/>
      <c r="N32" s="652"/>
      <c r="O32" s="652"/>
      <c r="P32" s="652"/>
      <c r="Q32" s="652"/>
      <c r="R32" s="652"/>
      <c r="S32" s="652"/>
      <c r="T32" s="652"/>
      <c r="U32" s="652"/>
      <c r="V32" s="652"/>
      <c r="W32" s="652"/>
      <c r="X32" s="652"/>
      <c r="Y32" s="652"/>
      <c r="Z32" s="652"/>
    </row>
    <row r="33" spans="1:26" ht="14.25" customHeight="1">
      <c r="A33" s="652"/>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row>
    <row r="34" spans="1:26" ht="14.25" customHeight="1">
      <c r="A34" s="652"/>
      <c r="B34" s="652"/>
      <c r="C34" s="652"/>
      <c r="D34" s="652"/>
      <c r="E34" s="652"/>
      <c r="F34" s="652"/>
      <c r="G34" s="652"/>
      <c r="H34" s="652"/>
      <c r="I34" s="652"/>
      <c r="J34" s="652"/>
      <c r="K34" s="652"/>
      <c r="L34" s="652"/>
      <c r="M34" s="652"/>
      <c r="N34" s="652"/>
      <c r="O34" s="652"/>
      <c r="P34" s="652"/>
      <c r="Q34" s="652"/>
      <c r="R34" s="652"/>
      <c r="S34" s="652"/>
      <c r="T34" s="652"/>
      <c r="U34" s="652"/>
      <c r="V34" s="652"/>
      <c r="W34" s="652"/>
      <c r="X34" s="652"/>
      <c r="Y34" s="652"/>
      <c r="Z34" s="652"/>
    </row>
    <row r="35" spans="1:26" ht="14.25" customHeight="1">
      <c r="A35" s="652"/>
      <c r="B35" s="652"/>
      <c r="C35" s="652"/>
      <c r="D35" s="652"/>
      <c r="E35" s="652"/>
      <c r="F35" s="652"/>
      <c r="G35" s="652"/>
      <c r="H35" s="652"/>
      <c r="I35" s="652"/>
      <c r="J35" s="652"/>
      <c r="K35" s="652"/>
      <c r="L35" s="652"/>
      <c r="M35" s="652"/>
      <c r="N35" s="652"/>
      <c r="O35" s="652"/>
      <c r="P35" s="652"/>
      <c r="Q35" s="652"/>
      <c r="R35" s="652"/>
      <c r="S35" s="652"/>
      <c r="T35" s="652"/>
      <c r="U35" s="652"/>
      <c r="V35" s="652"/>
      <c r="W35" s="652"/>
      <c r="X35" s="652"/>
      <c r="Y35" s="652"/>
      <c r="Z35" s="652"/>
    </row>
    <row r="36" spans="1:26" ht="14.25" customHeight="1">
      <c r="A36" s="652"/>
      <c r="B36" s="652"/>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row>
    <row r="37" spans="1:26" ht="14.25" customHeight="1">
      <c r="A37" s="652"/>
      <c r="B37" s="652"/>
      <c r="C37" s="652"/>
      <c r="D37" s="652"/>
      <c r="E37" s="652"/>
      <c r="F37" s="652"/>
      <c r="G37" s="652"/>
      <c r="H37" s="652"/>
      <c r="I37" s="652"/>
      <c r="J37" s="652"/>
      <c r="K37" s="652"/>
      <c r="L37" s="652"/>
      <c r="M37" s="652"/>
      <c r="N37" s="652"/>
      <c r="O37" s="652"/>
      <c r="P37" s="652"/>
      <c r="Q37" s="652"/>
      <c r="R37" s="652"/>
      <c r="S37" s="652"/>
      <c r="T37" s="652"/>
      <c r="U37" s="652"/>
      <c r="V37" s="652"/>
      <c r="W37" s="652"/>
      <c r="X37" s="652"/>
      <c r="Y37" s="652"/>
      <c r="Z37" s="652"/>
    </row>
    <row r="38" spans="1:26" ht="14.25" customHeight="1">
      <c r="A38" s="652"/>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row>
    <row r="39" spans="1:26" ht="14.25" customHeight="1">
      <c r="A39" s="652"/>
      <c r="B39" s="65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row>
    <row r="40" spans="1:26" ht="14.25" customHeight="1">
      <c r="A40" s="652"/>
      <c r="B40" s="652"/>
      <c r="C40" s="652"/>
      <c r="D40" s="652"/>
      <c r="E40" s="652"/>
      <c r="F40" s="652"/>
      <c r="G40" s="652"/>
      <c r="H40" s="652"/>
      <c r="I40" s="652"/>
      <c r="J40" s="652"/>
      <c r="K40" s="652"/>
      <c r="L40" s="652"/>
      <c r="M40" s="652"/>
      <c r="N40" s="652"/>
      <c r="O40" s="652"/>
      <c r="P40" s="652"/>
      <c r="Q40" s="652"/>
      <c r="R40" s="652"/>
      <c r="S40" s="652"/>
      <c r="T40" s="652"/>
      <c r="U40" s="652"/>
      <c r="V40" s="652"/>
      <c r="W40" s="652"/>
      <c r="X40" s="652"/>
      <c r="Y40" s="652"/>
      <c r="Z40" s="652"/>
    </row>
    <row r="41" spans="1:26" ht="14.25" customHeight="1">
      <c r="A41" s="367"/>
      <c r="B41" s="367"/>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row>
    <row r="42" spans="1:26" ht="14.25" customHeight="1">
      <c r="A42" s="365" t="s">
        <v>791</v>
      </c>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row>
    <row r="43" spans="1:26" ht="14.25" customHeight="1">
      <c r="A43" s="399" t="s">
        <v>864</v>
      </c>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row>
    <row r="44" spans="1:26" ht="14.25" customHeight="1">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row>
    <row r="45" spans="1:26" ht="14.25" customHeight="1">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row>
    <row r="46" spans="1:26" ht="14.25" customHeight="1">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row>
    <row r="47" spans="1:26" ht="14.25" customHeight="1">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row>
    <row r="48" spans="1:26" ht="14.25" customHeight="1">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row>
    <row r="49" spans="1:33" ht="14.25" customHeight="1">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row>
    <row r="50" spans="1:33" ht="14.25" customHeight="1">
      <c r="A50" s="399"/>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row>
    <row r="51" spans="1:33" ht="14.25" customHeight="1">
      <c r="A51" s="399"/>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row>
    <row r="52" spans="1:33" s="84" customFormat="1" ht="15.75" customHeight="1">
      <c r="A52" s="640" t="s">
        <v>164</v>
      </c>
      <c r="B52" s="641"/>
      <c r="C52" s="641"/>
      <c r="D52" s="641" t="s">
        <v>165</v>
      </c>
      <c r="E52" s="641"/>
      <c r="F52" s="641"/>
      <c r="G52" s="641" t="s">
        <v>166</v>
      </c>
      <c r="H52" s="641"/>
      <c r="I52" s="641"/>
      <c r="J52" s="641"/>
      <c r="K52" s="641"/>
      <c r="L52" s="641"/>
      <c r="M52" s="641"/>
      <c r="N52" s="641"/>
      <c r="O52" s="641"/>
      <c r="P52" s="641"/>
      <c r="Q52" s="641"/>
      <c r="R52" s="641" t="s">
        <v>167</v>
      </c>
      <c r="S52" s="653" t="s">
        <v>792</v>
      </c>
      <c r="T52" s="653"/>
      <c r="U52" s="653" t="s">
        <v>168</v>
      </c>
      <c r="V52" s="653"/>
      <c r="W52" s="641" t="s">
        <v>169</v>
      </c>
      <c r="X52" s="641"/>
      <c r="Y52" s="641"/>
      <c r="Z52" s="654"/>
      <c r="AB52" s="123"/>
      <c r="AC52" s="123"/>
      <c r="AD52" s="123"/>
      <c r="AE52" s="123"/>
      <c r="AF52" s="123"/>
      <c r="AG52" s="250"/>
    </row>
    <row r="53" spans="1:33" s="84" customFormat="1" ht="15.75" customHeight="1">
      <c r="A53" s="640"/>
      <c r="B53" s="641"/>
      <c r="C53" s="641"/>
      <c r="D53" s="641"/>
      <c r="E53" s="641"/>
      <c r="F53" s="641"/>
      <c r="G53" s="641"/>
      <c r="H53" s="641"/>
      <c r="I53" s="641"/>
      <c r="J53" s="641"/>
      <c r="K53" s="641"/>
      <c r="L53" s="641"/>
      <c r="M53" s="641"/>
      <c r="N53" s="641"/>
      <c r="O53" s="641"/>
      <c r="P53" s="641"/>
      <c r="Q53" s="641"/>
      <c r="R53" s="641"/>
      <c r="S53" s="653"/>
      <c r="T53" s="653"/>
      <c r="U53" s="653"/>
      <c r="V53" s="653"/>
      <c r="W53" s="641"/>
      <c r="X53" s="641"/>
      <c r="Y53" s="641"/>
      <c r="Z53" s="654"/>
      <c r="AG53" s="251"/>
    </row>
    <row r="54" spans="1:33" s="84" customFormat="1" ht="15.75" customHeight="1" thickBot="1">
      <c r="A54" s="640"/>
      <c r="B54" s="641"/>
      <c r="C54" s="641"/>
      <c r="D54" s="641"/>
      <c r="E54" s="641"/>
      <c r="F54" s="641"/>
      <c r="G54" s="641"/>
      <c r="H54" s="641"/>
      <c r="I54" s="641"/>
      <c r="J54" s="641"/>
      <c r="K54" s="641"/>
      <c r="L54" s="641"/>
      <c r="M54" s="641"/>
      <c r="N54" s="641"/>
      <c r="O54" s="641"/>
      <c r="P54" s="641"/>
      <c r="Q54" s="641"/>
      <c r="R54" s="641"/>
      <c r="S54" s="653"/>
      <c r="T54" s="653"/>
      <c r="U54" s="653"/>
      <c r="V54" s="653"/>
      <c r="W54" s="641"/>
      <c r="X54" s="641"/>
      <c r="Y54" s="641"/>
      <c r="Z54" s="654"/>
      <c r="AG54" s="251"/>
    </row>
    <row r="55" spans="1:33" s="84" customFormat="1" ht="15.75" customHeight="1" thickBot="1">
      <c r="A55" s="630" t="s">
        <v>793</v>
      </c>
      <c r="B55" s="630"/>
      <c r="C55" s="630"/>
      <c r="D55" s="630"/>
      <c r="E55" s="630"/>
      <c r="F55" s="630"/>
      <c r="G55" s="630"/>
      <c r="H55" s="630"/>
      <c r="I55" s="630"/>
      <c r="J55" s="630"/>
      <c r="K55" s="630"/>
      <c r="L55" s="630"/>
      <c r="M55" s="630"/>
      <c r="N55" s="630"/>
      <c r="O55" s="630"/>
      <c r="P55" s="630"/>
      <c r="Q55" s="630"/>
      <c r="R55" s="630"/>
      <c r="S55" s="630"/>
      <c r="T55" s="630"/>
      <c r="U55" s="630"/>
      <c r="V55" s="630"/>
      <c r="W55" s="630"/>
      <c r="X55" s="630"/>
      <c r="Y55" s="630"/>
      <c r="Z55" s="630"/>
      <c r="AG55" s="251"/>
    </row>
    <row r="56" spans="1:33" s="84" customFormat="1" ht="14.25" customHeight="1" thickTop="1">
      <c r="A56" s="631" t="s">
        <v>195</v>
      </c>
      <c r="B56" s="632"/>
      <c r="C56" s="632"/>
      <c r="D56" s="637" t="s">
        <v>865</v>
      </c>
      <c r="E56" s="637"/>
      <c r="F56" s="637"/>
      <c r="G56" s="645" t="s">
        <v>196</v>
      </c>
      <c r="H56" s="645"/>
      <c r="I56" s="645"/>
      <c r="J56" s="645"/>
      <c r="K56" s="645"/>
      <c r="L56" s="645"/>
      <c r="M56" s="645"/>
      <c r="N56" s="645"/>
      <c r="O56" s="645"/>
      <c r="P56" s="645"/>
      <c r="Q56" s="645"/>
      <c r="R56" s="257" t="s">
        <v>173</v>
      </c>
      <c r="S56" s="646" t="s">
        <v>174</v>
      </c>
      <c r="T56" s="646"/>
      <c r="U56" s="647" t="s">
        <v>197</v>
      </c>
      <c r="V56" s="647"/>
      <c r="W56" s="648" t="s">
        <v>198</v>
      </c>
      <c r="X56" s="648"/>
      <c r="Y56" s="648"/>
      <c r="Z56" s="649"/>
      <c r="AB56" s="642" t="str">
        <f>G56</f>
        <v>Alternative fuel infrastructure</v>
      </c>
      <c r="AC56" s="643"/>
      <c r="AD56" s="643"/>
      <c r="AE56" s="643"/>
      <c r="AF56" s="650"/>
      <c r="AG56" s="255">
        <v>1</v>
      </c>
    </row>
    <row r="57" spans="1:33" s="84" customFormat="1" ht="14.25" customHeight="1" thickBot="1">
      <c r="A57" s="633"/>
      <c r="B57" s="634"/>
      <c r="C57" s="634"/>
      <c r="D57" s="638"/>
      <c r="E57" s="638"/>
      <c r="F57" s="638"/>
      <c r="G57" s="609" t="s">
        <v>199</v>
      </c>
      <c r="H57" s="610"/>
      <c r="I57" s="610"/>
      <c r="J57" s="610"/>
      <c r="K57" s="610"/>
      <c r="L57" s="610"/>
      <c r="M57" s="610"/>
      <c r="N57" s="610"/>
      <c r="O57" s="610"/>
      <c r="P57" s="610"/>
      <c r="Q57" s="610"/>
      <c r="R57" s="610"/>
      <c r="S57" s="610"/>
      <c r="T57" s="610"/>
      <c r="U57" s="610"/>
      <c r="V57" s="610"/>
      <c r="W57" s="610"/>
      <c r="X57" s="610"/>
      <c r="Y57" s="610"/>
      <c r="Z57" s="651"/>
      <c r="AB57" s="617" t="str">
        <f>G58</f>
        <v>Vehicle emission reduction (new or modification)</v>
      </c>
      <c r="AC57" s="618"/>
      <c r="AD57" s="618"/>
      <c r="AE57" s="618"/>
      <c r="AF57" s="619"/>
      <c r="AG57" s="256">
        <v>1</v>
      </c>
    </row>
    <row r="58" spans="1:33" s="84" customFormat="1" ht="14.25" customHeight="1">
      <c r="A58" s="633"/>
      <c r="B58" s="634"/>
      <c r="C58" s="634"/>
      <c r="D58" s="638"/>
      <c r="E58" s="638"/>
      <c r="F58" s="638"/>
      <c r="G58" s="583" t="s">
        <v>200</v>
      </c>
      <c r="H58" s="583"/>
      <c r="I58" s="583"/>
      <c r="J58" s="583"/>
      <c r="K58" s="583"/>
      <c r="L58" s="583"/>
      <c r="M58" s="583"/>
      <c r="N58" s="583"/>
      <c r="O58" s="583"/>
      <c r="P58" s="583"/>
      <c r="Q58" s="583"/>
      <c r="R58" s="258" t="s">
        <v>173</v>
      </c>
      <c r="S58" s="584" t="s">
        <v>174</v>
      </c>
      <c r="T58" s="584"/>
      <c r="U58" s="585" t="s">
        <v>197</v>
      </c>
      <c r="V58" s="585"/>
      <c r="W58" s="586" t="s">
        <v>198</v>
      </c>
      <c r="X58" s="586"/>
      <c r="Y58" s="586"/>
      <c r="Z58" s="587"/>
      <c r="AB58" s="617" t="str">
        <f>G60</f>
        <v>Air quality education</v>
      </c>
      <c r="AC58" s="618"/>
      <c r="AD58" s="618"/>
      <c r="AE58" s="618"/>
      <c r="AF58" s="619"/>
      <c r="AG58" s="256">
        <v>2</v>
      </c>
    </row>
    <row r="59" spans="1:33" s="84" customFormat="1" ht="14.25" customHeight="1" thickBot="1">
      <c r="A59" s="633"/>
      <c r="B59" s="634"/>
      <c r="C59" s="634"/>
      <c r="D59" s="638"/>
      <c r="E59" s="638"/>
      <c r="F59" s="638"/>
      <c r="G59" s="609" t="s">
        <v>201</v>
      </c>
      <c r="H59" s="610"/>
      <c r="I59" s="610"/>
      <c r="J59" s="610"/>
      <c r="K59" s="610"/>
      <c r="L59" s="610"/>
      <c r="M59" s="610"/>
      <c r="N59" s="610"/>
      <c r="O59" s="610"/>
      <c r="P59" s="610"/>
      <c r="Q59" s="610"/>
      <c r="R59" s="610"/>
      <c r="S59" s="610"/>
      <c r="T59" s="610"/>
      <c r="U59" s="610"/>
      <c r="V59" s="610"/>
      <c r="W59" s="610"/>
      <c r="X59" s="610"/>
      <c r="Y59" s="610"/>
      <c r="Z59" s="651"/>
      <c r="AB59" s="319"/>
      <c r="AC59" s="319"/>
      <c r="AD59" s="319"/>
      <c r="AE59" s="319"/>
      <c r="AF59" s="319"/>
      <c r="AG59" s="253"/>
    </row>
    <row r="60" spans="1:33" s="84" customFormat="1" ht="14.25" customHeight="1">
      <c r="A60" s="633"/>
      <c r="B60" s="634"/>
      <c r="C60" s="634"/>
      <c r="D60" s="638"/>
      <c r="E60" s="638"/>
      <c r="F60" s="638"/>
      <c r="G60" s="583" t="s">
        <v>202</v>
      </c>
      <c r="H60" s="583"/>
      <c r="I60" s="583"/>
      <c r="J60" s="583"/>
      <c r="K60" s="583"/>
      <c r="L60" s="583"/>
      <c r="M60" s="583"/>
      <c r="N60" s="583"/>
      <c r="O60" s="583"/>
      <c r="P60" s="583"/>
      <c r="Q60" s="583"/>
      <c r="R60" s="258" t="s">
        <v>203</v>
      </c>
      <c r="S60" s="584" t="s">
        <v>174</v>
      </c>
      <c r="T60" s="584"/>
      <c r="U60" s="585" t="s">
        <v>120</v>
      </c>
      <c r="V60" s="585"/>
      <c r="W60" s="586" t="s">
        <v>198</v>
      </c>
      <c r="X60" s="586"/>
      <c r="Y60" s="586"/>
      <c r="Z60" s="587"/>
      <c r="AG60" s="251"/>
    </row>
    <row r="61" spans="1:33" s="84" customFormat="1" ht="14.25" customHeight="1" thickBot="1">
      <c r="A61" s="635"/>
      <c r="B61" s="636"/>
      <c r="C61" s="636"/>
      <c r="D61" s="639"/>
      <c r="E61" s="639"/>
      <c r="F61" s="639"/>
      <c r="G61" s="588" t="s">
        <v>205</v>
      </c>
      <c r="H61" s="589"/>
      <c r="I61" s="589"/>
      <c r="J61" s="589"/>
      <c r="K61" s="589"/>
      <c r="L61" s="589"/>
      <c r="M61" s="589"/>
      <c r="N61" s="589"/>
      <c r="O61" s="589"/>
      <c r="P61" s="589"/>
      <c r="Q61" s="589"/>
      <c r="R61" s="590"/>
      <c r="S61" s="590"/>
      <c r="T61" s="590"/>
      <c r="U61" s="590"/>
      <c r="V61" s="590"/>
      <c r="W61" s="590"/>
      <c r="X61" s="590"/>
      <c r="Y61" s="590"/>
      <c r="Z61" s="591"/>
      <c r="AG61" s="251"/>
    </row>
    <row r="62" spans="1:33" s="84" customFormat="1" ht="14.25" customHeight="1" thickTop="1">
      <c r="A62" s="655" t="s">
        <v>206</v>
      </c>
      <c r="B62" s="655"/>
      <c r="C62" s="656"/>
      <c r="D62" s="661" t="s">
        <v>181</v>
      </c>
      <c r="E62" s="662"/>
      <c r="F62" s="663"/>
      <c r="G62" s="583" t="s">
        <v>207</v>
      </c>
      <c r="H62" s="583"/>
      <c r="I62" s="583"/>
      <c r="J62" s="583"/>
      <c r="K62" s="583"/>
      <c r="L62" s="583"/>
      <c r="M62" s="583"/>
      <c r="N62" s="583"/>
      <c r="O62" s="583"/>
      <c r="P62" s="583"/>
      <c r="Q62" s="583"/>
      <c r="R62" s="258" t="s">
        <v>173</v>
      </c>
      <c r="S62" s="584" t="s">
        <v>174</v>
      </c>
      <c r="T62" s="584"/>
      <c r="U62" s="585" t="s">
        <v>119</v>
      </c>
      <c r="V62" s="585"/>
      <c r="W62" s="586" t="s">
        <v>208</v>
      </c>
      <c r="X62" s="586"/>
      <c r="Y62" s="586"/>
      <c r="Z62" s="587"/>
      <c r="AB62" s="670" t="str">
        <f>G62</f>
        <v>Transportation projects for ADA compliance w/ universal design</v>
      </c>
      <c r="AC62" s="644"/>
      <c r="AD62" s="644"/>
      <c r="AE62" s="644"/>
      <c r="AF62" s="644"/>
      <c r="AG62" s="252">
        <v>1</v>
      </c>
    </row>
    <row r="63" spans="1:33" s="84" customFormat="1" ht="14.25" customHeight="1" thickBot="1">
      <c r="A63" s="657"/>
      <c r="B63" s="657"/>
      <c r="C63" s="658"/>
      <c r="D63" s="664"/>
      <c r="E63" s="665"/>
      <c r="F63" s="666"/>
      <c r="G63" s="609" t="s">
        <v>866</v>
      </c>
      <c r="H63" s="610"/>
      <c r="I63" s="610"/>
      <c r="J63" s="610"/>
      <c r="K63" s="610"/>
      <c r="L63" s="610"/>
      <c r="M63" s="610"/>
      <c r="N63" s="610"/>
      <c r="O63" s="610"/>
      <c r="P63" s="610"/>
      <c r="Q63" s="610"/>
      <c r="R63" s="611"/>
      <c r="S63" s="611"/>
      <c r="T63" s="611"/>
      <c r="U63" s="611"/>
      <c r="V63" s="611"/>
      <c r="W63" s="611"/>
      <c r="X63" s="611"/>
      <c r="Y63" s="611"/>
      <c r="Z63" s="612"/>
      <c r="AB63" s="617" t="str">
        <f>G64</f>
        <v>Bicycle/pedestrian signals &amp; other safety modifications</v>
      </c>
      <c r="AC63" s="618"/>
      <c r="AD63" s="618"/>
      <c r="AE63" s="618"/>
      <c r="AF63" s="618"/>
      <c r="AG63" s="253">
        <v>1</v>
      </c>
    </row>
    <row r="64" spans="1:33" s="84" customFormat="1" ht="14.25" customHeight="1">
      <c r="A64" s="657"/>
      <c r="B64" s="657"/>
      <c r="C64" s="658"/>
      <c r="D64" s="664"/>
      <c r="E64" s="665"/>
      <c r="F64" s="666"/>
      <c r="G64" s="583" t="s">
        <v>209</v>
      </c>
      <c r="H64" s="583"/>
      <c r="I64" s="583"/>
      <c r="J64" s="583"/>
      <c r="K64" s="583"/>
      <c r="L64" s="583"/>
      <c r="M64" s="583"/>
      <c r="N64" s="583"/>
      <c r="O64" s="583"/>
      <c r="P64" s="583"/>
      <c r="Q64" s="583"/>
      <c r="R64" s="258" t="s">
        <v>173</v>
      </c>
      <c r="S64" s="584" t="s">
        <v>174</v>
      </c>
      <c r="T64" s="584"/>
      <c r="U64" s="585" t="s">
        <v>210</v>
      </c>
      <c r="V64" s="585"/>
      <c r="W64" s="586" t="s">
        <v>175</v>
      </c>
      <c r="X64" s="586"/>
      <c r="Y64" s="586"/>
      <c r="Z64" s="587"/>
      <c r="AB64" s="617" t="str">
        <f>G66</f>
        <v>On-road trails</v>
      </c>
      <c r="AC64" s="618"/>
      <c r="AD64" s="618"/>
      <c r="AE64" s="618"/>
      <c r="AF64" s="618"/>
      <c r="AG64" s="253">
        <v>1</v>
      </c>
    </row>
    <row r="65" spans="1:34" s="84" customFormat="1" ht="14.25" customHeight="1" thickBot="1">
      <c r="A65" s="657"/>
      <c r="B65" s="657"/>
      <c r="C65" s="658"/>
      <c r="D65" s="664"/>
      <c r="E65" s="665"/>
      <c r="F65" s="666"/>
      <c r="G65" s="609" t="s">
        <v>867</v>
      </c>
      <c r="H65" s="610"/>
      <c r="I65" s="610"/>
      <c r="J65" s="610"/>
      <c r="K65" s="610"/>
      <c r="L65" s="610"/>
      <c r="M65" s="610"/>
      <c r="N65" s="610"/>
      <c r="O65" s="610"/>
      <c r="P65" s="610"/>
      <c r="Q65" s="610"/>
      <c r="R65" s="610"/>
      <c r="S65" s="610"/>
      <c r="T65" s="610"/>
      <c r="U65" s="610"/>
      <c r="V65" s="610"/>
      <c r="W65" s="610"/>
      <c r="X65" s="610"/>
      <c r="Y65" s="610"/>
      <c r="Z65" s="651"/>
      <c r="AB65" s="617" t="str">
        <f>G68</f>
        <v>Sidewalks I (on Major Collectors &amp; above)</v>
      </c>
      <c r="AC65" s="618"/>
      <c r="AD65" s="618"/>
      <c r="AE65" s="618"/>
      <c r="AF65" s="618"/>
      <c r="AG65" s="253">
        <v>1</v>
      </c>
    </row>
    <row r="66" spans="1:34" s="84" customFormat="1" ht="14.25" customHeight="1">
      <c r="A66" s="657"/>
      <c r="B66" s="657"/>
      <c r="C66" s="658"/>
      <c r="D66" s="664"/>
      <c r="E66" s="665"/>
      <c r="F66" s="666"/>
      <c r="G66" s="583" t="s">
        <v>211</v>
      </c>
      <c r="H66" s="583"/>
      <c r="I66" s="583"/>
      <c r="J66" s="583"/>
      <c r="K66" s="583"/>
      <c r="L66" s="583"/>
      <c r="M66" s="583"/>
      <c r="N66" s="583"/>
      <c r="O66" s="583"/>
      <c r="P66" s="583"/>
      <c r="Q66" s="583"/>
      <c r="R66" s="258" t="s">
        <v>173</v>
      </c>
      <c r="S66" s="584" t="s">
        <v>174</v>
      </c>
      <c r="T66" s="584"/>
      <c r="U66" s="585" t="s">
        <v>212</v>
      </c>
      <c r="V66" s="585"/>
      <c r="W66" s="586" t="s">
        <v>175</v>
      </c>
      <c r="X66" s="586"/>
      <c r="Y66" s="586"/>
      <c r="Z66" s="587"/>
      <c r="AB66" s="617" t="str">
        <f>G70</f>
        <v>Sidewalks II (on other streets &amp; roads)</v>
      </c>
      <c r="AC66" s="618"/>
      <c r="AD66" s="618"/>
      <c r="AE66" s="618"/>
      <c r="AF66" s="618"/>
      <c r="AG66" s="253">
        <v>2</v>
      </c>
    </row>
    <row r="67" spans="1:34" s="84" customFormat="1" ht="14.25" customHeight="1" thickBot="1">
      <c r="A67" s="657"/>
      <c r="B67" s="657"/>
      <c r="C67" s="658"/>
      <c r="D67" s="664"/>
      <c r="E67" s="665"/>
      <c r="F67" s="666"/>
      <c r="G67" s="609" t="s">
        <v>868</v>
      </c>
      <c r="H67" s="610"/>
      <c r="I67" s="610"/>
      <c r="J67" s="610"/>
      <c r="K67" s="610"/>
      <c r="L67" s="610"/>
      <c r="M67" s="610"/>
      <c r="N67" s="610"/>
      <c r="O67" s="610"/>
      <c r="P67" s="610"/>
      <c r="Q67" s="610"/>
      <c r="R67" s="610"/>
      <c r="S67" s="610"/>
      <c r="T67" s="610"/>
      <c r="U67" s="610"/>
      <c r="V67" s="610"/>
      <c r="W67" s="610"/>
      <c r="X67" s="610"/>
      <c r="Y67" s="610"/>
      <c r="Z67" s="651"/>
      <c r="AB67" s="357" t="str">
        <f>G72</f>
        <v>Traffic calming</v>
      </c>
      <c r="AC67" s="319"/>
      <c r="AD67" s="319"/>
      <c r="AE67" s="319"/>
      <c r="AF67" s="319"/>
      <c r="AG67" s="253">
        <v>1</v>
      </c>
    </row>
    <row r="68" spans="1:34" s="84" customFormat="1" ht="14.25" customHeight="1">
      <c r="A68" s="657"/>
      <c r="B68" s="657"/>
      <c r="C68" s="658"/>
      <c r="D68" s="664"/>
      <c r="E68" s="665"/>
      <c r="F68" s="666"/>
      <c r="G68" s="583" t="s">
        <v>214</v>
      </c>
      <c r="H68" s="583"/>
      <c r="I68" s="583"/>
      <c r="J68" s="583"/>
      <c r="K68" s="583"/>
      <c r="L68" s="583"/>
      <c r="M68" s="583"/>
      <c r="N68" s="583"/>
      <c r="O68" s="583"/>
      <c r="P68" s="583"/>
      <c r="Q68" s="583"/>
      <c r="R68" s="258" t="s">
        <v>173</v>
      </c>
      <c r="S68" s="584" t="s">
        <v>174</v>
      </c>
      <c r="T68" s="584"/>
      <c r="U68" s="585" t="s">
        <v>215</v>
      </c>
      <c r="V68" s="585"/>
      <c r="W68" s="586" t="s">
        <v>175</v>
      </c>
      <c r="X68" s="586"/>
      <c r="Y68" s="586"/>
      <c r="Z68" s="587"/>
      <c r="AB68" s="617" t="str">
        <f>G74</f>
        <v>Safe Routes to School infrastructure projects</v>
      </c>
      <c r="AC68" s="618"/>
      <c r="AD68" s="618"/>
      <c r="AE68" s="618"/>
      <c r="AF68" s="618"/>
      <c r="AG68" s="253">
        <v>1</v>
      </c>
    </row>
    <row r="69" spans="1:34" s="84" customFormat="1" ht="14.25" customHeight="1" thickBot="1">
      <c r="A69" s="657"/>
      <c r="B69" s="657"/>
      <c r="C69" s="658"/>
      <c r="D69" s="664"/>
      <c r="E69" s="665"/>
      <c r="F69" s="666"/>
      <c r="G69" s="609" t="s">
        <v>869</v>
      </c>
      <c r="H69" s="610"/>
      <c r="I69" s="610"/>
      <c r="J69" s="610"/>
      <c r="K69" s="610"/>
      <c r="L69" s="610"/>
      <c r="M69" s="610"/>
      <c r="N69" s="610"/>
      <c r="O69" s="610"/>
      <c r="P69" s="610"/>
      <c r="Q69" s="610"/>
      <c r="R69" s="610"/>
      <c r="S69" s="610"/>
      <c r="T69" s="610"/>
      <c r="U69" s="610"/>
      <c r="V69" s="610"/>
      <c r="W69" s="610"/>
      <c r="X69" s="610"/>
      <c r="Y69" s="610"/>
      <c r="Z69" s="651"/>
      <c r="AB69" s="617" t="str">
        <f>G76</f>
        <v>Bicycle infrastructure</v>
      </c>
      <c r="AC69" s="618"/>
      <c r="AD69" s="618"/>
      <c r="AE69" s="618"/>
      <c r="AF69" s="618"/>
      <c r="AG69" s="253">
        <v>1</v>
      </c>
    </row>
    <row r="70" spans="1:34" s="84" customFormat="1" ht="14.25" customHeight="1">
      <c r="A70" s="657"/>
      <c r="B70" s="657"/>
      <c r="C70" s="658"/>
      <c r="D70" s="664"/>
      <c r="E70" s="665"/>
      <c r="F70" s="666"/>
      <c r="G70" s="583" t="s">
        <v>218</v>
      </c>
      <c r="H70" s="583"/>
      <c r="I70" s="583"/>
      <c r="J70" s="583"/>
      <c r="K70" s="583"/>
      <c r="L70" s="583"/>
      <c r="M70" s="583"/>
      <c r="N70" s="583"/>
      <c r="O70" s="583"/>
      <c r="P70" s="583"/>
      <c r="Q70" s="583"/>
      <c r="R70" s="258" t="s">
        <v>203</v>
      </c>
      <c r="S70" s="584" t="s">
        <v>174</v>
      </c>
      <c r="T70" s="584"/>
      <c r="U70" s="585" t="s">
        <v>119</v>
      </c>
      <c r="V70" s="585"/>
      <c r="W70" s="586" t="s">
        <v>175</v>
      </c>
      <c r="X70" s="586"/>
      <c r="Y70" s="586"/>
      <c r="Z70" s="587"/>
      <c r="AB70" s="617" t="str">
        <f>G78</f>
        <v>Safe Routes to School non-infrastructure projects</v>
      </c>
      <c r="AC70" s="618"/>
      <c r="AD70" s="618"/>
      <c r="AE70" s="618"/>
      <c r="AF70" s="618"/>
      <c r="AG70" s="253">
        <v>1</v>
      </c>
    </row>
    <row r="71" spans="1:34" s="84" customFormat="1" ht="14.25" customHeight="1" thickBot="1">
      <c r="A71" s="657"/>
      <c r="B71" s="657"/>
      <c r="C71" s="658"/>
      <c r="D71" s="664"/>
      <c r="E71" s="665"/>
      <c r="F71" s="666"/>
      <c r="G71" s="609" t="s">
        <v>870</v>
      </c>
      <c r="H71" s="610"/>
      <c r="I71" s="610"/>
      <c r="J71" s="610"/>
      <c r="K71" s="610"/>
      <c r="L71" s="610"/>
      <c r="M71" s="610"/>
      <c r="N71" s="610"/>
      <c r="O71" s="610"/>
      <c r="P71" s="610"/>
      <c r="Q71" s="610"/>
      <c r="R71" s="610"/>
      <c r="S71" s="610"/>
      <c r="T71" s="610"/>
      <c r="U71" s="610"/>
      <c r="V71" s="610"/>
      <c r="W71" s="610"/>
      <c r="X71" s="610"/>
      <c r="Y71" s="610"/>
      <c r="Z71" s="651"/>
      <c r="AB71" s="617" t="str">
        <f>G80</f>
        <v>Construct / install / maintain of signs at bike/ped xings in school zone</v>
      </c>
      <c r="AC71" s="618"/>
      <c r="AD71" s="618"/>
      <c r="AE71" s="618"/>
      <c r="AF71" s="618"/>
      <c r="AG71" s="253">
        <v>2</v>
      </c>
    </row>
    <row r="72" spans="1:34" s="84" customFormat="1" ht="14.25" customHeight="1">
      <c r="A72" s="657"/>
      <c r="B72" s="657"/>
      <c r="C72" s="658"/>
      <c r="D72" s="664"/>
      <c r="E72" s="665"/>
      <c r="F72" s="666"/>
      <c r="G72" s="592" t="s">
        <v>821</v>
      </c>
      <c r="H72" s="593"/>
      <c r="I72" s="593"/>
      <c r="J72" s="593"/>
      <c r="K72" s="593"/>
      <c r="L72" s="593"/>
      <c r="M72" s="593"/>
      <c r="N72" s="593"/>
      <c r="O72" s="593"/>
      <c r="P72" s="593"/>
      <c r="Q72" s="594"/>
      <c r="R72" s="354" t="s">
        <v>173</v>
      </c>
      <c r="S72" s="595" t="s">
        <v>174</v>
      </c>
      <c r="T72" s="595"/>
      <c r="U72" s="596" t="s">
        <v>121</v>
      </c>
      <c r="V72" s="596"/>
      <c r="W72" s="597" t="s">
        <v>277</v>
      </c>
      <c r="X72" s="597"/>
      <c r="Y72" s="597"/>
      <c r="Z72" s="598"/>
      <c r="AA72" s="355"/>
      <c r="AB72" s="617" t="str">
        <f>G82</f>
        <v>Lighting</v>
      </c>
      <c r="AC72" s="618"/>
      <c r="AD72" s="618"/>
      <c r="AE72" s="618"/>
      <c r="AF72" s="618"/>
      <c r="AG72" s="253">
        <v>2</v>
      </c>
      <c r="AH72" s="253"/>
    </row>
    <row r="73" spans="1:34" s="84" customFormat="1" ht="14.25" customHeight="1" thickBot="1">
      <c r="A73" s="657"/>
      <c r="B73" s="657"/>
      <c r="C73" s="658"/>
      <c r="D73" s="664"/>
      <c r="E73" s="665"/>
      <c r="F73" s="666"/>
      <c r="G73" s="599" t="s">
        <v>822</v>
      </c>
      <c r="H73" s="600"/>
      <c r="I73" s="600"/>
      <c r="J73" s="600"/>
      <c r="K73" s="600"/>
      <c r="L73" s="600"/>
      <c r="M73" s="600"/>
      <c r="N73" s="600"/>
      <c r="O73" s="600"/>
      <c r="P73" s="600"/>
      <c r="Q73" s="600"/>
      <c r="R73" s="600"/>
      <c r="S73" s="600"/>
      <c r="T73" s="600"/>
      <c r="U73" s="600"/>
      <c r="V73" s="600"/>
      <c r="W73" s="600"/>
      <c r="X73" s="600"/>
      <c r="Y73" s="601"/>
      <c r="Z73" s="355"/>
      <c r="AC73" s="319"/>
      <c r="AD73" s="319"/>
      <c r="AE73" s="319"/>
      <c r="AF73" s="319"/>
      <c r="AG73" s="319"/>
    </row>
    <row r="74" spans="1:34" s="84" customFormat="1" ht="14.25" customHeight="1">
      <c r="A74" s="657"/>
      <c r="B74" s="657"/>
      <c r="C74" s="658"/>
      <c r="D74" s="664"/>
      <c r="E74" s="665"/>
      <c r="F74" s="666"/>
      <c r="G74" s="672" t="s">
        <v>213</v>
      </c>
      <c r="H74" s="673"/>
      <c r="I74" s="673"/>
      <c r="J74" s="673"/>
      <c r="K74" s="673"/>
      <c r="L74" s="673"/>
      <c r="M74" s="673"/>
      <c r="N74" s="673"/>
      <c r="O74" s="673"/>
      <c r="P74" s="673"/>
      <c r="Q74" s="674"/>
      <c r="R74" s="258" t="s">
        <v>173</v>
      </c>
      <c r="S74" s="675" t="s">
        <v>174</v>
      </c>
      <c r="T74" s="676"/>
      <c r="U74" s="677" t="s">
        <v>123</v>
      </c>
      <c r="V74" s="678"/>
      <c r="W74" s="679" t="s">
        <v>175</v>
      </c>
      <c r="X74" s="680"/>
      <c r="Y74" s="680"/>
      <c r="Z74" s="680"/>
      <c r="AB74" s="319"/>
      <c r="AC74" s="319"/>
      <c r="AD74" s="319"/>
      <c r="AE74" s="319"/>
      <c r="AF74" s="319"/>
      <c r="AG74" s="253"/>
    </row>
    <row r="75" spans="1:34" s="84" customFormat="1" ht="14.25" customHeight="1" thickBot="1">
      <c r="A75" s="657"/>
      <c r="B75" s="657"/>
      <c r="C75" s="658"/>
      <c r="D75" s="664"/>
      <c r="E75" s="665"/>
      <c r="F75" s="666"/>
      <c r="G75" s="681" t="s">
        <v>871</v>
      </c>
      <c r="H75" s="682"/>
      <c r="I75" s="682"/>
      <c r="J75" s="682"/>
      <c r="K75" s="682"/>
      <c r="L75" s="682"/>
      <c r="M75" s="682"/>
      <c r="N75" s="682"/>
      <c r="O75" s="682"/>
      <c r="P75" s="682"/>
      <c r="Q75" s="682"/>
      <c r="R75" s="682"/>
      <c r="S75" s="682"/>
      <c r="T75" s="682"/>
      <c r="U75" s="682"/>
      <c r="V75" s="682"/>
      <c r="W75" s="682"/>
      <c r="X75" s="682"/>
      <c r="Y75" s="682"/>
      <c r="Z75" s="682"/>
      <c r="AG75" s="251"/>
    </row>
    <row r="76" spans="1:34" s="84" customFormat="1" ht="14.25" customHeight="1">
      <c r="A76" s="657"/>
      <c r="B76" s="657"/>
      <c r="C76" s="658"/>
      <c r="D76" s="664"/>
      <c r="E76" s="665"/>
      <c r="F76" s="666"/>
      <c r="G76" s="583" t="s">
        <v>216</v>
      </c>
      <c r="H76" s="583"/>
      <c r="I76" s="583"/>
      <c r="J76" s="583"/>
      <c r="K76" s="583"/>
      <c r="L76" s="583"/>
      <c r="M76" s="583"/>
      <c r="N76" s="583"/>
      <c r="O76" s="583"/>
      <c r="P76" s="583"/>
      <c r="Q76" s="583"/>
      <c r="R76" s="258" t="s">
        <v>173</v>
      </c>
      <c r="S76" s="584" t="s">
        <v>174</v>
      </c>
      <c r="T76" s="584"/>
      <c r="U76" s="585" t="s">
        <v>123</v>
      </c>
      <c r="V76" s="585"/>
      <c r="W76" s="586" t="s">
        <v>175</v>
      </c>
      <c r="X76" s="586"/>
      <c r="Y76" s="586"/>
      <c r="Z76" s="587"/>
      <c r="AB76" s="123"/>
      <c r="AC76" s="123"/>
      <c r="AD76" s="123"/>
      <c r="AE76" s="123"/>
      <c r="AF76" s="123"/>
      <c r="AG76" s="250"/>
    </row>
    <row r="77" spans="1:34" s="84" customFormat="1" ht="14.25" customHeight="1" thickBot="1">
      <c r="A77" s="657"/>
      <c r="B77" s="657"/>
      <c r="C77" s="658"/>
      <c r="D77" s="664"/>
      <c r="E77" s="665"/>
      <c r="F77" s="666"/>
      <c r="G77" s="609" t="s">
        <v>221</v>
      </c>
      <c r="H77" s="610"/>
      <c r="I77" s="610"/>
      <c r="J77" s="610"/>
      <c r="K77" s="610"/>
      <c r="L77" s="610"/>
      <c r="M77" s="610"/>
      <c r="N77" s="610"/>
      <c r="O77" s="610"/>
      <c r="P77" s="610"/>
      <c r="Q77" s="610"/>
      <c r="R77" s="611"/>
      <c r="S77" s="611"/>
      <c r="T77" s="611"/>
      <c r="U77" s="611"/>
      <c r="V77" s="611"/>
      <c r="W77" s="611"/>
      <c r="X77" s="611"/>
      <c r="Y77" s="611"/>
      <c r="Z77" s="612"/>
      <c r="AB77" s="123"/>
      <c r="AC77" s="123"/>
      <c r="AD77" s="123"/>
      <c r="AE77" s="123"/>
      <c r="AF77" s="123"/>
      <c r="AG77" s="250"/>
    </row>
    <row r="78" spans="1:34" s="84" customFormat="1" ht="14.25" customHeight="1">
      <c r="A78" s="657"/>
      <c r="B78" s="657"/>
      <c r="C78" s="658"/>
      <c r="D78" s="664"/>
      <c r="E78" s="665"/>
      <c r="F78" s="666"/>
      <c r="G78" s="583" t="s">
        <v>217</v>
      </c>
      <c r="H78" s="583"/>
      <c r="I78" s="583"/>
      <c r="J78" s="583"/>
      <c r="K78" s="583"/>
      <c r="L78" s="583"/>
      <c r="M78" s="583"/>
      <c r="N78" s="583"/>
      <c r="O78" s="583"/>
      <c r="P78" s="583"/>
      <c r="Q78" s="583"/>
      <c r="R78" s="258" t="s">
        <v>173</v>
      </c>
      <c r="S78" s="584" t="s">
        <v>174</v>
      </c>
      <c r="T78" s="584"/>
      <c r="U78" s="585" t="s">
        <v>123</v>
      </c>
      <c r="V78" s="585"/>
      <c r="W78" s="586" t="s">
        <v>175</v>
      </c>
      <c r="X78" s="586"/>
      <c r="Y78" s="586"/>
      <c r="Z78" s="587"/>
      <c r="AB78" s="123"/>
      <c r="AC78" s="123"/>
      <c r="AD78" s="123"/>
      <c r="AE78" s="123"/>
      <c r="AF78" s="123"/>
      <c r="AG78" s="250"/>
    </row>
    <row r="79" spans="1:34" s="84" customFormat="1" ht="14.25" customHeight="1" thickBot="1">
      <c r="A79" s="657"/>
      <c r="B79" s="657"/>
      <c r="C79" s="658"/>
      <c r="D79" s="664"/>
      <c r="E79" s="665"/>
      <c r="F79" s="666"/>
      <c r="G79" s="609" t="s">
        <v>222</v>
      </c>
      <c r="H79" s="610"/>
      <c r="I79" s="610"/>
      <c r="J79" s="610"/>
      <c r="K79" s="610"/>
      <c r="L79" s="610"/>
      <c r="M79" s="610"/>
      <c r="N79" s="610"/>
      <c r="O79" s="610"/>
      <c r="P79" s="610"/>
      <c r="Q79" s="610"/>
      <c r="R79" s="611"/>
      <c r="S79" s="611"/>
      <c r="T79" s="611"/>
      <c r="U79" s="611"/>
      <c r="V79" s="611"/>
      <c r="W79" s="611"/>
      <c r="X79" s="611"/>
      <c r="Y79" s="611"/>
      <c r="Z79" s="612"/>
      <c r="AB79" s="123"/>
      <c r="AC79" s="123"/>
      <c r="AD79" s="123"/>
      <c r="AE79" s="123"/>
      <c r="AF79" s="123"/>
      <c r="AG79" s="250"/>
    </row>
    <row r="80" spans="1:34" s="84" customFormat="1" ht="14.25" customHeight="1">
      <c r="A80" s="657"/>
      <c r="B80" s="657"/>
      <c r="C80" s="658"/>
      <c r="D80" s="664"/>
      <c r="E80" s="665"/>
      <c r="F80" s="666"/>
      <c r="G80" s="583" t="s">
        <v>219</v>
      </c>
      <c r="H80" s="583"/>
      <c r="I80" s="583"/>
      <c r="J80" s="583"/>
      <c r="K80" s="583"/>
      <c r="L80" s="583"/>
      <c r="M80" s="583"/>
      <c r="N80" s="583"/>
      <c r="O80" s="583"/>
      <c r="P80" s="583"/>
      <c r="Q80" s="583"/>
      <c r="R80" s="258" t="s">
        <v>203</v>
      </c>
      <c r="S80" s="585" t="s">
        <v>204</v>
      </c>
      <c r="T80" s="585"/>
      <c r="U80" s="616"/>
      <c r="V80" s="616"/>
      <c r="W80" s="607"/>
      <c r="X80" s="607"/>
      <c r="Y80" s="607"/>
      <c r="Z80" s="608"/>
      <c r="AB80" s="123"/>
      <c r="AC80" s="123"/>
      <c r="AD80" s="123"/>
      <c r="AE80" s="123"/>
      <c r="AF80" s="123"/>
      <c r="AG80" s="250"/>
    </row>
    <row r="81" spans="1:33" s="84" customFormat="1" ht="14.25" customHeight="1" thickBot="1">
      <c r="A81" s="657"/>
      <c r="B81" s="657"/>
      <c r="C81" s="658"/>
      <c r="D81" s="664"/>
      <c r="E81" s="665"/>
      <c r="F81" s="666"/>
      <c r="G81" s="609" t="s">
        <v>872</v>
      </c>
      <c r="H81" s="610"/>
      <c r="I81" s="610"/>
      <c r="J81" s="610"/>
      <c r="K81" s="610"/>
      <c r="L81" s="610"/>
      <c r="M81" s="610"/>
      <c r="N81" s="610"/>
      <c r="O81" s="610"/>
      <c r="P81" s="610"/>
      <c r="Q81" s="610"/>
      <c r="R81" s="611"/>
      <c r="S81" s="611"/>
      <c r="T81" s="611"/>
      <c r="U81" s="611"/>
      <c r="V81" s="611"/>
      <c r="W81" s="611"/>
      <c r="X81" s="611"/>
      <c r="Y81" s="611"/>
      <c r="Z81" s="612"/>
      <c r="AB81" s="123"/>
      <c r="AC81" s="123"/>
      <c r="AD81" s="123"/>
      <c r="AE81" s="123"/>
      <c r="AF81" s="123"/>
      <c r="AG81" s="250"/>
    </row>
    <row r="82" spans="1:33" s="84" customFormat="1" ht="14.25" customHeight="1">
      <c r="A82" s="657"/>
      <c r="B82" s="657"/>
      <c r="C82" s="658"/>
      <c r="D82" s="664"/>
      <c r="E82" s="665"/>
      <c r="F82" s="666"/>
      <c r="G82" s="583" t="s">
        <v>220</v>
      </c>
      <c r="H82" s="583"/>
      <c r="I82" s="583"/>
      <c r="J82" s="583"/>
      <c r="K82" s="583"/>
      <c r="L82" s="583"/>
      <c r="M82" s="583"/>
      <c r="N82" s="583"/>
      <c r="O82" s="583"/>
      <c r="P82" s="583"/>
      <c r="Q82" s="583"/>
      <c r="R82" s="258" t="s">
        <v>203</v>
      </c>
      <c r="S82" s="585" t="s">
        <v>204</v>
      </c>
      <c r="T82" s="585"/>
      <c r="U82" s="613" t="s">
        <v>224</v>
      </c>
      <c r="V82" s="613"/>
      <c r="W82" s="614" t="s">
        <v>175</v>
      </c>
      <c r="X82" s="614"/>
      <c r="Y82" s="614"/>
      <c r="Z82" s="615"/>
      <c r="AB82" s="123"/>
      <c r="AC82" s="123"/>
      <c r="AD82" s="123"/>
      <c r="AE82" s="123"/>
      <c r="AF82" s="123"/>
      <c r="AG82" s="250"/>
    </row>
    <row r="83" spans="1:33" s="84" customFormat="1" ht="14.25" customHeight="1" thickBot="1">
      <c r="A83" s="659"/>
      <c r="B83" s="659"/>
      <c r="C83" s="660"/>
      <c r="D83" s="667"/>
      <c r="E83" s="668"/>
      <c r="F83" s="669"/>
      <c r="G83" s="588" t="s">
        <v>225</v>
      </c>
      <c r="H83" s="589"/>
      <c r="I83" s="589"/>
      <c r="J83" s="589"/>
      <c r="K83" s="589"/>
      <c r="L83" s="589"/>
      <c r="M83" s="589"/>
      <c r="N83" s="589"/>
      <c r="O83" s="589"/>
      <c r="P83" s="589"/>
      <c r="Q83" s="589"/>
      <c r="R83" s="590"/>
      <c r="S83" s="590"/>
      <c r="T83" s="590"/>
      <c r="U83" s="590"/>
      <c r="V83" s="590"/>
      <c r="W83" s="590"/>
      <c r="X83" s="590"/>
      <c r="Y83" s="590"/>
      <c r="Z83" s="591"/>
      <c r="AB83" s="123"/>
      <c r="AC83" s="123"/>
      <c r="AD83" s="123"/>
      <c r="AE83" s="123"/>
      <c r="AF83" s="123"/>
      <c r="AG83" s="250"/>
    </row>
    <row r="84" spans="1:33" ht="14.25" customHeight="1" thickTop="1">
      <c r="A84" s="686" t="s">
        <v>268</v>
      </c>
      <c r="B84" s="637"/>
      <c r="C84" s="637"/>
      <c r="D84" s="637" t="s">
        <v>865</v>
      </c>
      <c r="E84" s="637"/>
      <c r="F84" s="637"/>
      <c r="G84" s="688" t="s">
        <v>269</v>
      </c>
      <c r="H84" s="688"/>
      <c r="I84" s="688"/>
      <c r="J84" s="688"/>
      <c r="K84" s="688"/>
      <c r="L84" s="688"/>
      <c r="M84" s="688"/>
      <c r="N84" s="688"/>
      <c r="O84" s="688"/>
      <c r="P84" s="688"/>
      <c r="Q84" s="688"/>
      <c r="R84" s="260" t="s">
        <v>173</v>
      </c>
      <c r="S84" s="646" t="s">
        <v>174</v>
      </c>
      <c r="T84" s="646"/>
      <c r="U84" s="647" t="s">
        <v>270</v>
      </c>
      <c r="V84" s="647"/>
      <c r="W84" s="648" t="s">
        <v>175</v>
      </c>
      <c r="X84" s="648"/>
      <c r="Y84" s="648"/>
      <c r="Z84" s="649"/>
      <c r="AB84" s="642" t="str">
        <f>G84</f>
        <v>Stormwater management / control / prevention</v>
      </c>
      <c r="AC84" s="643"/>
      <c r="AD84" s="643"/>
      <c r="AE84" s="643"/>
      <c r="AF84" s="650"/>
      <c r="AG84" s="255">
        <v>1</v>
      </c>
    </row>
    <row r="85" spans="1:33" ht="14.25" customHeight="1" thickBot="1">
      <c r="A85" s="687"/>
      <c r="B85" s="638"/>
      <c r="C85" s="638"/>
      <c r="D85" s="638"/>
      <c r="E85" s="638"/>
      <c r="F85" s="638"/>
      <c r="G85" s="609" t="s">
        <v>271</v>
      </c>
      <c r="H85" s="610"/>
      <c r="I85" s="610"/>
      <c r="J85" s="610"/>
      <c r="K85" s="610"/>
      <c r="L85" s="610"/>
      <c r="M85" s="610"/>
      <c r="N85" s="610"/>
      <c r="O85" s="610"/>
      <c r="P85" s="610"/>
      <c r="Q85" s="610"/>
      <c r="R85" s="610"/>
      <c r="S85" s="610"/>
      <c r="T85" s="610"/>
      <c r="U85" s="610"/>
      <c r="V85" s="610"/>
      <c r="W85" s="610"/>
      <c r="X85" s="610"/>
      <c r="Y85" s="610"/>
      <c r="Z85" s="651"/>
      <c r="AB85" s="622" t="str">
        <f>G86</f>
        <v>Contrib. to restore / enhance / create habitats/wetlands or mitigation bank</v>
      </c>
      <c r="AC85" s="623"/>
      <c r="AD85" s="623"/>
      <c r="AE85" s="623"/>
      <c r="AF85" s="624"/>
      <c r="AG85" s="262">
        <v>2</v>
      </c>
    </row>
    <row r="86" spans="1:33" ht="14.25" customHeight="1">
      <c r="A86" s="687"/>
      <c r="B86" s="638"/>
      <c r="C86" s="638"/>
      <c r="D86" s="638"/>
      <c r="E86" s="638"/>
      <c r="F86" s="638"/>
      <c r="G86" s="671" t="s">
        <v>272</v>
      </c>
      <c r="H86" s="671"/>
      <c r="I86" s="671"/>
      <c r="J86" s="671"/>
      <c r="K86" s="671"/>
      <c r="L86" s="671"/>
      <c r="M86" s="671"/>
      <c r="N86" s="671"/>
      <c r="O86" s="671"/>
      <c r="P86" s="671"/>
      <c r="Q86" s="671"/>
      <c r="R86" s="261" t="s">
        <v>203</v>
      </c>
      <c r="S86" s="585" t="s">
        <v>204</v>
      </c>
      <c r="T86" s="585"/>
      <c r="U86" s="613" t="s">
        <v>270</v>
      </c>
      <c r="V86" s="613"/>
      <c r="W86" s="614" t="s">
        <v>175</v>
      </c>
      <c r="X86" s="614"/>
      <c r="Y86" s="614"/>
      <c r="Z86" s="615"/>
      <c r="AB86" s="617" t="str">
        <f>G88</f>
        <v>Vegetation management in ROWs</v>
      </c>
      <c r="AC86" s="618"/>
      <c r="AD86" s="618"/>
      <c r="AE86" s="618"/>
      <c r="AF86" s="619"/>
      <c r="AG86" s="256">
        <v>2</v>
      </c>
    </row>
    <row r="87" spans="1:33" ht="14.25" customHeight="1" thickBot="1">
      <c r="A87" s="687"/>
      <c r="B87" s="638"/>
      <c r="C87" s="638"/>
      <c r="D87" s="638"/>
      <c r="E87" s="638"/>
      <c r="F87" s="638"/>
      <c r="G87" s="609" t="s">
        <v>273</v>
      </c>
      <c r="H87" s="610"/>
      <c r="I87" s="610"/>
      <c r="J87" s="610"/>
      <c r="K87" s="610"/>
      <c r="L87" s="610"/>
      <c r="M87" s="610"/>
      <c r="N87" s="610"/>
      <c r="O87" s="610"/>
      <c r="P87" s="610"/>
      <c r="Q87" s="610"/>
      <c r="R87" s="611"/>
      <c r="S87" s="611"/>
      <c r="T87" s="611"/>
      <c r="U87" s="611"/>
      <c r="V87" s="611"/>
      <c r="W87" s="611"/>
      <c r="X87" s="611"/>
      <c r="Y87" s="611"/>
      <c r="Z87" s="612"/>
      <c r="AB87" s="617" t="str">
        <f>G90</f>
        <v>Vehicle related wildlife mortality reduction</v>
      </c>
      <c r="AC87" s="618"/>
      <c r="AD87" s="618"/>
      <c r="AE87" s="618"/>
      <c r="AF87" s="619"/>
      <c r="AG87" s="256">
        <v>2</v>
      </c>
    </row>
    <row r="88" spans="1:33" ht="14.25" customHeight="1">
      <c r="A88" s="687"/>
      <c r="B88" s="638"/>
      <c r="C88" s="638"/>
      <c r="D88" s="638"/>
      <c r="E88" s="638"/>
      <c r="F88" s="638"/>
      <c r="G88" s="689" t="s">
        <v>274</v>
      </c>
      <c r="H88" s="689"/>
      <c r="I88" s="689"/>
      <c r="J88" s="689"/>
      <c r="K88" s="689"/>
      <c r="L88" s="689"/>
      <c r="M88" s="689"/>
      <c r="N88" s="689"/>
      <c r="O88" s="689"/>
      <c r="P88" s="689"/>
      <c r="Q88" s="689"/>
      <c r="R88" s="261" t="s">
        <v>203</v>
      </c>
      <c r="S88" s="584" t="s">
        <v>174</v>
      </c>
      <c r="T88" s="584"/>
      <c r="U88" s="585" t="s">
        <v>270</v>
      </c>
      <c r="V88" s="585"/>
      <c r="W88" s="586" t="s">
        <v>175</v>
      </c>
      <c r="X88" s="586"/>
      <c r="Y88" s="586"/>
      <c r="Z88" s="587"/>
      <c r="AB88" s="693"/>
      <c r="AC88" s="694"/>
      <c r="AD88" s="694"/>
      <c r="AE88" s="694"/>
      <c r="AF88" s="695"/>
      <c r="AG88" s="342"/>
    </row>
    <row r="89" spans="1:33" ht="14.25" customHeight="1" thickBot="1">
      <c r="A89" s="687"/>
      <c r="B89" s="638"/>
      <c r="C89" s="638"/>
      <c r="D89" s="638"/>
      <c r="E89" s="638"/>
      <c r="F89" s="638"/>
      <c r="G89" s="609" t="s">
        <v>873</v>
      </c>
      <c r="H89" s="610"/>
      <c r="I89" s="610"/>
      <c r="J89" s="610"/>
      <c r="K89" s="610"/>
      <c r="L89" s="610"/>
      <c r="M89" s="610"/>
      <c r="N89" s="610"/>
      <c r="O89" s="610"/>
      <c r="P89" s="610"/>
      <c r="Q89" s="610"/>
      <c r="R89" s="611"/>
      <c r="S89" s="611"/>
      <c r="T89" s="611"/>
      <c r="U89" s="611"/>
      <c r="V89" s="611"/>
      <c r="W89" s="611"/>
      <c r="X89" s="611"/>
      <c r="Y89" s="611"/>
      <c r="Z89" s="612"/>
      <c r="AB89" s="221"/>
      <c r="AC89" s="221"/>
      <c r="AD89" s="221"/>
      <c r="AE89" s="221"/>
      <c r="AF89" s="221"/>
    </row>
    <row r="90" spans="1:33" ht="14.25" customHeight="1">
      <c r="A90" s="687"/>
      <c r="B90" s="638"/>
      <c r="C90" s="638"/>
      <c r="D90" s="638"/>
      <c r="E90" s="638"/>
      <c r="F90" s="638"/>
      <c r="G90" s="689" t="s">
        <v>275</v>
      </c>
      <c r="H90" s="689"/>
      <c r="I90" s="689"/>
      <c r="J90" s="689"/>
      <c r="K90" s="689"/>
      <c r="L90" s="689"/>
      <c r="M90" s="689"/>
      <c r="N90" s="689"/>
      <c r="O90" s="689"/>
      <c r="P90" s="689"/>
      <c r="Q90" s="689"/>
      <c r="R90" s="261" t="s">
        <v>203</v>
      </c>
      <c r="S90" s="585" t="s">
        <v>204</v>
      </c>
      <c r="T90" s="585"/>
      <c r="U90" s="616"/>
      <c r="V90" s="616"/>
      <c r="W90" s="607"/>
      <c r="X90" s="607"/>
      <c r="Y90" s="607"/>
      <c r="Z90" s="608"/>
      <c r="AB90" s="221"/>
      <c r="AC90" s="221"/>
      <c r="AD90" s="221"/>
      <c r="AE90" s="221"/>
      <c r="AF90" s="221"/>
    </row>
    <row r="91" spans="1:33" ht="14.25" customHeight="1" thickBot="1">
      <c r="A91" s="687"/>
      <c r="B91" s="638"/>
      <c r="C91" s="638"/>
      <c r="D91" s="638"/>
      <c r="E91" s="638"/>
      <c r="F91" s="638"/>
      <c r="G91" s="609" t="s">
        <v>276</v>
      </c>
      <c r="H91" s="610"/>
      <c r="I91" s="610"/>
      <c r="J91" s="610"/>
      <c r="K91" s="610"/>
      <c r="L91" s="610"/>
      <c r="M91" s="610"/>
      <c r="N91" s="610"/>
      <c r="O91" s="610"/>
      <c r="P91" s="610"/>
      <c r="Q91" s="610"/>
      <c r="R91" s="611"/>
      <c r="S91" s="611"/>
      <c r="T91" s="611"/>
      <c r="U91" s="611"/>
      <c r="V91" s="611"/>
      <c r="W91" s="611"/>
      <c r="X91" s="611"/>
      <c r="Y91" s="611"/>
      <c r="Z91" s="612"/>
      <c r="AB91" s="221"/>
      <c r="AC91" s="221"/>
      <c r="AD91" s="221"/>
      <c r="AE91" s="221"/>
      <c r="AF91" s="221"/>
    </row>
    <row r="92" spans="1:33" s="84" customFormat="1" ht="14.25" customHeight="1" thickTop="1">
      <c r="A92" s="683" t="s">
        <v>794</v>
      </c>
      <c r="B92" s="684"/>
      <c r="C92" s="684"/>
      <c r="D92" s="684" t="s">
        <v>795</v>
      </c>
      <c r="E92" s="684"/>
      <c r="F92" s="684"/>
      <c r="G92" s="645" t="s">
        <v>182</v>
      </c>
      <c r="H92" s="645"/>
      <c r="I92" s="645"/>
      <c r="J92" s="645"/>
      <c r="K92" s="645"/>
      <c r="L92" s="645"/>
      <c r="M92" s="645"/>
      <c r="N92" s="645"/>
      <c r="O92" s="645"/>
      <c r="P92" s="645"/>
      <c r="Q92" s="645"/>
      <c r="R92" s="257" t="s">
        <v>173</v>
      </c>
      <c r="S92" s="646" t="s">
        <v>174</v>
      </c>
      <c r="T92" s="646"/>
      <c r="U92" s="647" t="s">
        <v>183</v>
      </c>
      <c r="V92" s="647"/>
      <c r="W92" s="648" t="s">
        <v>175</v>
      </c>
      <c r="X92" s="648"/>
      <c r="Y92" s="648"/>
      <c r="Z92" s="649"/>
      <c r="AB92" s="642" t="str">
        <f>G92</f>
        <v>Off-road trails</v>
      </c>
      <c r="AC92" s="643"/>
      <c r="AD92" s="643"/>
      <c r="AE92" s="643"/>
      <c r="AF92" s="643"/>
      <c r="AG92" s="254">
        <v>1</v>
      </c>
    </row>
    <row r="93" spans="1:33" s="84" customFormat="1" ht="14.25" customHeight="1" thickBot="1">
      <c r="A93" s="660"/>
      <c r="B93" s="685"/>
      <c r="C93" s="685"/>
      <c r="D93" s="685"/>
      <c r="E93" s="685"/>
      <c r="F93" s="685"/>
      <c r="G93" s="588" t="s">
        <v>184</v>
      </c>
      <c r="H93" s="589"/>
      <c r="I93" s="589"/>
      <c r="J93" s="589"/>
      <c r="K93" s="589"/>
      <c r="L93" s="589"/>
      <c r="M93" s="589"/>
      <c r="N93" s="589"/>
      <c r="O93" s="589"/>
      <c r="P93" s="589"/>
      <c r="Q93" s="589"/>
      <c r="R93" s="590"/>
      <c r="S93" s="590"/>
      <c r="T93" s="590"/>
      <c r="U93" s="590"/>
      <c r="V93" s="590"/>
      <c r="W93" s="590"/>
      <c r="X93" s="590"/>
      <c r="Y93" s="590"/>
      <c r="Z93" s="591"/>
      <c r="AG93" s="251"/>
    </row>
    <row r="94" spans="1:33" ht="15" customHeight="1" thickTop="1">
      <c r="A94" s="696" t="s">
        <v>310</v>
      </c>
      <c r="B94" s="696"/>
      <c r="C94" s="697"/>
      <c r="D94" s="701" t="s">
        <v>796</v>
      </c>
      <c r="E94" s="702"/>
      <c r="F94" s="703"/>
      <c r="G94" s="710" t="s">
        <v>311</v>
      </c>
      <c r="H94" s="710"/>
      <c r="I94" s="710"/>
      <c r="J94" s="710"/>
      <c r="K94" s="710"/>
      <c r="L94" s="710"/>
      <c r="M94" s="710"/>
      <c r="N94" s="710"/>
      <c r="O94" s="710"/>
      <c r="P94" s="710"/>
      <c r="Q94" s="710"/>
      <c r="R94" s="188" t="s">
        <v>223</v>
      </c>
      <c r="S94" s="711" t="s">
        <v>204</v>
      </c>
      <c r="T94" s="711"/>
      <c r="U94" s="712"/>
      <c r="V94" s="712"/>
      <c r="W94" s="713"/>
      <c r="X94" s="713"/>
      <c r="Y94" s="713"/>
      <c r="Z94" s="714"/>
      <c r="AB94" s="642" t="str">
        <f>G94</f>
        <v>New bridge / roadway / tunnel construction</v>
      </c>
      <c r="AC94" s="643"/>
      <c r="AD94" s="643"/>
      <c r="AE94" s="643"/>
      <c r="AF94" s="650"/>
      <c r="AG94" s="255">
        <v>3</v>
      </c>
    </row>
    <row r="95" spans="1:33" ht="15" customHeight="1" thickBot="1">
      <c r="A95" s="439"/>
      <c r="B95" s="439"/>
      <c r="C95" s="698"/>
      <c r="D95" s="704"/>
      <c r="E95" s="705"/>
      <c r="F95" s="706"/>
      <c r="G95" s="715" t="s">
        <v>312</v>
      </c>
      <c r="H95" s="716"/>
      <c r="I95" s="716"/>
      <c r="J95" s="716"/>
      <c r="K95" s="716"/>
      <c r="L95" s="716"/>
      <c r="M95" s="716"/>
      <c r="N95" s="716"/>
      <c r="O95" s="716"/>
      <c r="P95" s="716"/>
      <c r="Q95" s="716"/>
      <c r="R95" s="716"/>
      <c r="S95" s="716"/>
      <c r="T95" s="716"/>
      <c r="U95" s="716"/>
      <c r="V95" s="716"/>
      <c r="W95" s="716"/>
      <c r="X95" s="716"/>
      <c r="Y95" s="716"/>
      <c r="Z95" s="717"/>
      <c r="AB95" s="617" t="str">
        <f>G96</f>
        <v>Roadway expansion</v>
      </c>
      <c r="AC95" s="618"/>
      <c r="AD95" s="618"/>
      <c r="AE95" s="618"/>
      <c r="AF95" s="619"/>
      <c r="AG95" s="343">
        <v>3</v>
      </c>
    </row>
    <row r="96" spans="1:33" ht="15" customHeight="1">
      <c r="A96" s="439"/>
      <c r="B96" s="439"/>
      <c r="C96" s="698"/>
      <c r="D96" s="704"/>
      <c r="E96" s="705"/>
      <c r="F96" s="706"/>
      <c r="G96" s="718" t="s">
        <v>278</v>
      </c>
      <c r="H96" s="718"/>
      <c r="I96" s="718"/>
      <c r="J96" s="718"/>
      <c r="K96" s="718"/>
      <c r="L96" s="718"/>
      <c r="M96" s="718"/>
      <c r="N96" s="718"/>
      <c r="O96" s="718"/>
      <c r="P96" s="718"/>
      <c r="Q96" s="718"/>
      <c r="R96" s="344" t="s">
        <v>223</v>
      </c>
      <c r="S96" s="719" t="s">
        <v>204</v>
      </c>
      <c r="T96" s="719"/>
      <c r="U96" s="720"/>
      <c r="V96" s="720"/>
      <c r="W96" s="721" t="s">
        <v>797</v>
      </c>
      <c r="X96" s="721"/>
      <c r="Y96" s="721"/>
      <c r="Z96" s="722"/>
    </row>
    <row r="97" spans="1:34" ht="16.5" thickBot="1">
      <c r="A97" s="699"/>
      <c r="B97" s="699"/>
      <c r="C97" s="700"/>
      <c r="D97" s="707"/>
      <c r="E97" s="708"/>
      <c r="F97" s="709"/>
      <c r="G97" s="723" t="s">
        <v>279</v>
      </c>
      <c r="H97" s="590"/>
      <c r="I97" s="590"/>
      <c r="J97" s="590"/>
      <c r="K97" s="590"/>
      <c r="L97" s="590"/>
      <c r="M97" s="590"/>
      <c r="N97" s="590"/>
      <c r="O97" s="590"/>
      <c r="P97" s="590"/>
      <c r="Q97" s="590"/>
      <c r="R97" s="590"/>
      <c r="S97" s="590"/>
      <c r="T97" s="590"/>
      <c r="U97" s="590"/>
      <c r="V97" s="590"/>
      <c r="W97" s="590"/>
      <c r="X97" s="590"/>
      <c r="Y97" s="590"/>
      <c r="Z97" s="591"/>
    </row>
    <row r="98" spans="1:34" ht="15" customHeight="1" thickTop="1">
      <c r="A98" s="702" t="s">
        <v>798</v>
      </c>
      <c r="B98" s="702"/>
      <c r="C98" s="703"/>
      <c r="D98" s="690" t="s">
        <v>171</v>
      </c>
      <c r="E98" s="690"/>
      <c r="F98" s="690"/>
      <c r="G98" s="689" t="s">
        <v>247</v>
      </c>
      <c r="H98" s="689"/>
      <c r="I98" s="689"/>
      <c r="J98" s="689"/>
      <c r="K98" s="689"/>
      <c r="L98" s="689"/>
      <c r="M98" s="689"/>
      <c r="N98" s="689"/>
      <c r="O98" s="689"/>
      <c r="P98" s="689"/>
      <c r="Q98" s="689"/>
      <c r="R98" s="261" t="s">
        <v>173</v>
      </c>
      <c r="S98" s="626" t="s">
        <v>174</v>
      </c>
      <c r="T98" s="626"/>
      <c r="U98" s="585">
        <v>5307</v>
      </c>
      <c r="V98" s="585"/>
      <c r="W98" s="586" t="s">
        <v>175</v>
      </c>
      <c r="X98" s="586"/>
      <c r="Y98" s="586"/>
      <c r="Z98" s="587"/>
      <c r="AB98" s="670" t="str">
        <f>G98</f>
        <v>Transit planning and administrative oversight</v>
      </c>
      <c r="AC98" s="644"/>
      <c r="AD98" s="644"/>
      <c r="AE98" s="644"/>
      <c r="AF98" s="644"/>
      <c r="AG98" s="252">
        <v>1</v>
      </c>
    </row>
    <row r="99" spans="1:34" ht="15" customHeight="1" thickBot="1">
      <c r="A99" s="705"/>
      <c r="B99" s="705"/>
      <c r="C99" s="706"/>
      <c r="D99" s="691"/>
      <c r="E99" s="691"/>
      <c r="F99" s="691"/>
      <c r="G99" s="609" t="s">
        <v>248</v>
      </c>
      <c r="H99" s="610"/>
      <c r="I99" s="610"/>
      <c r="J99" s="610"/>
      <c r="K99" s="610"/>
      <c r="L99" s="610"/>
      <c r="M99" s="610"/>
      <c r="N99" s="610"/>
      <c r="O99" s="610"/>
      <c r="P99" s="610"/>
      <c r="Q99" s="610"/>
      <c r="R99" s="610"/>
      <c r="S99" s="610"/>
      <c r="T99" s="610"/>
      <c r="U99" s="610"/>
      <c r="V99" s="610"/>
      <c r="W99" s="610"/>
      <c r="X99" s="610"/>
      <c r="Y99" s="610"/>
      <c r="Z99" s="651"/>
      <c r="AB99" s="617" t="str">
        <f>G100</f>
        <v>Transportation planning (general)</v>
      </c>
      <c r="AC99" s="618"/>
      <c r="AD99" s="618"/>
      <c r="AE99" s="618"/>
      <c r="AF99" s="618"/>
      <c r="AG99" s="253">
        <v>1</v>
      </c>
    </row>
    <row r="100" spans="1:34" ht="15" customHeight="1">
      <c r="A100" s="705"/>
      <c r="B100" s="705"/>
      <c r="C100" s="706"/>
      <c r="D100" s="690" t="s">
        <v>249</v>
      </c>
      <c r="E100" s="690"/>
      <c r="F100" s="690"/>
      <c r="G100" s="689" t="s">
        <v>799</v>
      </c>
      <c r="H100" s="689"/>
      <c r="I100" s="689"/>
      <c r="J100" s="689"/>
      <c r="K100" s="689"/>
      <c r="L100" s="689"/>
      <c r="M100" s="689"/>
      <c r="N100" s="689"/>
      <c r="O100" s="689"/>
      <c r="P100" s="689"/>
      <c r="Q100" s="689"/>
      <c r="R100" s="261" t="s">
        <v>173</v>
      </c>
      <c r="S100" s="626" t="s">
        <v>174</v>
      </c>
      <c r="T100" s="626"/>
      <c r="U100" s="692" t="s">
        <v>250</v>
      </c>
      <c r="V100" s="692"/>
      <c r="W100" s="607"/>
      <c r="X100" s="607"/>
      <c r="Y100" s="607"/>
      <c r="Z100" s="608"/>
      <c r="AB100" s="617" t="str">
        <f>G102</f>
        <v>Development of regional environmental protection plans</v>
      </c>
      <c r="AC100" s="618"/>
      <c r="AD100" s="618"/>
      <c r="AE100" s="618"/>
      <c r="AF100" s="618"/>
      <c r="AG100" s="253">
        <v>1</v>
      </c>
    </row>
    <row r="101" spans="1:34" ht="15" customHeight="1" thickBot="1">
      <c r="A101" s="705"/>
      <c r="B101" s="705"/>
      <c r="C101" s="706"/>
      <c r="D101" s="691"/>
      <c r="E101" s="691"/>
      <c r="F101" s="691"/>
      <c r="G101" s="609" t="s">
        <v>252</v>
      </c>
      <c r="H101" s="610"/>
      <c r="I101" s="610"/>
      <c r="J101" s="610"/>
      <c r="K101" s="610"/>
      <c r="L101" s="610"/>
      <c r="M101" s="610"/>
      <c r="N101" s="610"/>
      <c r="O101" s="610"/>
      <c r="P101" s="610"/>
      <c r="Q101" s="610"/>
      <c r="R101" s="611"/>
      <c r="S101" s="611"/>
      <c r="T101" s="611"/>
      <c r="U101" s="611"/>
      <c r="V101" s="611"/>
      <c r="W101" s="611"/>
      <c r="X101" s="611"/>
      <c r="Y101" s="611"/>
      <c r="Z101" s="612"/>
      <c r="AB101" s="617" t="str">
        <f>G104</f>
        <v>Data collection / software / equip. or devel./implement of PbP system</v>
      </c>
      <c r="AC101" s="618"/>
      <c r="AD101" s="618"/>
      <c r="AE101" s="618"/>
      <c r="AF101" s="618"/>
      <c r="AG101" s="253">
        <v>3</v>
      </c>
    </row>
    <row r="102" spans="1:34" ht="22.9" customHeight="1">
      <c r="A102" s="705"/>
      <c r="B102" s="705"/>
      <c r="C102" s="706"/>
      <c r="D102" s="690" t="s">
        <v>865</v>
      </c>
      <c r="E102" s="690"/>
      <c r="F102" s="690"/>
      <c r="G102" s="689" t="s">
        <v>251</v>
      </c>
      <c r="H102" s="689"/>
      <c r="I102" s="689"/>
      <c r="J102" s="689"/>
      <c r="K102" s="689"/>
      <c r="L102" s="689"/>
      <c r="M102" s="689"/>
      <c r="N102" s="689"/>
      <c r="O102" s="689"/>
      <c r="P102" s="689"/>
      <c r="Q102" s="689"/>
      <c r="R102" s="261" t="s">
        <v>173</v>
      </c>
      <c r="S102" s="626" t="s">
        <v>174</v>
      </c>
      <c r="T102" s="626"/>
      <c r="U102" s="692" t="s">
        <v>254</v>
      </c>
      <c r="V102" s="692"/>
      <c r="W102" s="607"/>
      <c r="X102" s="607"/>
      <c r="Y102" s="607"/>
      <c r="Z102" s="608"/>
      <c r="AB102" s="617" t="str">
        <f>G106</f>
        <v>Safety data collection / analysis and improvement of data</v>
      </c>
      <c r="AC102" s="618"/>
      <c r="AD102" s="618"/>
      <c r="AE102" s="618"/>
      <c r="AF102" s="618"/>
      <c r="AG102" s="253">
        <v>3</v>
      </c>
    </row>
    <row r="103" spans="1:34" ht="30.75" customHeight="1" thickBot="1">
      <c r="A103" s="705"/>
      <c r="B103" s="705"/>
      <c r="C103" s="706"/>
      <c r="D103" s="691"/>
      <c r="E103" s="691"/>
      <c r="F103" s="691"/>
      <c r="G103" s="736" t="s">
        <v>874</v>
      </c>
      <c r="H103" s="737"/>
      <c r="I103" s="737"/>
      <c r="J103" s="737"/>
      <c r="K103" s="737"/>
      <c r="L103" s="737"/>
      <c r="M103" s="737"/>
      <c r="N103" s="737"/>
      <c r="O103" s="737"/>
      <c r="P103" s="737"/>
      <c r="Q103" s="737"/>
      <c r="R103" s="737"/>
      <c r="S103" s="737"/>
      <c r="T103" s="737"/>
      <c r="U103" s="737"/>
      <c r="V103" s="737"/>
      <c r="W103" s="737"/>
      <c r="X103" s="737"/>
      <c r="Y103" s="737"/>
      <c r="Z103" s="738"/>
      <c r="AB103" s="617" t="str">
        <f>G108</f>
        <v>Transportation safety planning or road safety audits</v>
      </c>
      <c r="AC103" s="618"/>
      <c r="AD103" s="618"/>
      <c r="AE103" s="618"/>
      <c r="AF103" s="618"/>
      <c r="AG103" s="253">
        <v>2</v>
      </c>
    </row>
    <row r="104" spans="1:34" ht="15" customHeight="1">
      <c r="A104" s="705"/>
      <c r="B104" s="705"/>
      <c r="C104" s="706"/>
      <c r="D104" s="690" t="s">
        <v>257</v>
      </c>
      <c r="E104" s="690"/>
      <c r="F104" s="690"/>
      <c r="G104" s="689" t="s">
        <v>253</v>
      </c>
      <c r="H104" s="689"/>
      <c r="I104" s="689"/>
      <c r="J104" s="689"/>
      <c r="K104" s="689"/>
      <c r="L104" s="689"/>
      <c r="M104" s="689"/>
      <c r="N104" s="689"/>
      <c r="O104" s="689"/>
      <c r="P104" s="689"/>
      <c r="Q104" s="689"/>
      <c r="R104" s="261" t="s">
        <v>223</v>
      </c>
      <c r="S104" s="627" t="s">
        <v>204</v>
      </c>
      <c r="T104" s="627"/>
      <c r="U104" s="616"/>
      <c r="V104" s="616"/>
      <c r="W104" s="607"/>
      <c r="X104" s="607"/>
      <c r="Y104" s="607"/>
      <c r="Z104" s="608"/>
      <c r="AB104" s="618" t="str">
        <f>G110</f>
        <v>Land Use / Corridor Plan</v>
      </c>
      <c r="AC104" s="618"/>
      <c r="AD104" s="618"/>
      <c r="AE104" s="618"/>
      <c r="AG104" s="253">
        <v>2</v>
      </c>
    </row>
    <row r="105" spans="1:34" ht="15" customHeight="1" thickBot="1">
      <c r="A105" s="705"/>
      <c r="B105" s="705"/>
      <c r="C105" s="706"/>
      <c r="D105" s="638"/>
      <c r="E105" s="638"/>
      <c r="F105" s="638"/>
      <c r="G105" s="609" t="s">
        <v>258</v>
      </c>
      <c r="H105" s="610"/>
      <c r="I105" s="610"/>
      <c r="J105" s="610"/>
      <c r="K105" s="610"/>
      <c r="L105" s="610"/>
      <c r="M105" s="610"/>
      <c r="N105" s="610"/>
      <c r="O105" s="610"/>
      <c r="P105" s="610"/>
      <c r="Q105" s="610"/>
      <c r="R105" s="610"/>
      <c r="S105" s="610"/>
      <c r="T105" s="610"/>
      <c r="U105" s="610"/>
      <c r="V105" s="610"/>
      <c r="W105" s="610"/>
      <c r="X105" s="610"/>
      <c r="Y105" s="610"/>
      <c r="Z105" s="651"/>
    </row>
    <row r="106" spans="1:34" ht="15" customHeight="1">
      <c r="A106" s="705"/>
      <c r="B106" s="705"/>
      <c r="C106" s="706"/>
      <c r="D106" s="638"/>
      <c r="E106" s="638"/>
      <c r="F106" s="638"/>
      <c r="G106" s="726" t="s">
        <v>255</v>
      </c>
      <c r="H106" s="726"/>
      <c r="I106" s="726"/>
      <c r="J106" s="726"/>
      <c r="K106" s="726"/>
      <c r="L106" s="726"/>
      <c r="M106" s="726"/>
      <c r="N106" s="726"/>
      <c r="O106" s="726"/>
      <c r="P106" s="726"/>
      <c r="Q106" s="726"/>
      <c r="R106" s="345" t="s">
        <v>223</v>
      </c>
      <c r="S106" s="727" t="s">
        <v>204</v>
      </c>
      <c r="T106" s="727"/>
      <c r="U106" s="728"/>
      <c r="V106" s="728"/>
      <c r="W106" s="729"/>
      <c r="X106" s="729"/>
      <c r="Y106" s="729"/>
      <c r="Z106" s="730"/>
    </row>
    <row r="107" spans="1:34" ht="15" customHeight="1" thickBot="1">
      <c r="A107" s="705"/>
      <c r="B107" s="705"/>
      <c r="C107" s="706"/>
      <c r="D107" s="638"/>
      <c r="E107" s="638"/>
      <c r="F107" s="724"/>
      <c r="G107" s="731" t="s">
        <v>259</v>
      </c>
      <c r="H107" s="610"/>
      <c r="I107" s="610"/>
      <c r="J107" s="610"/>
      <c r="K107" s="610"/>
      <c r="L107" s="610"/>
      <c r="M107" s="610"/>
      <c r="N107" s="610"/>
      <c r="O107" s="610"/>
      <c r="P107" s="610"/>
      <c r="Q107" s="610"/>
      <c r="R107" s="611"/>
      <c r="S107" s="611"/>
      <c r="T107" s="611"/>
      <c r="U107" s="611"/>
      <c r="V107" s="611"/>
      <c r="W107" s="611"/>
      <c r="X107" s="611"/>
      <c r="Y107" s="611"/>
      <c r="Z107" s="732"/>
    </row>
    <row r="108" spans="1:34" ht="15" customHeight="1">
      <c r="A108" s="705"/>
      <c r="B108" s="705"/>
      <c r="C108" s="706"/>
      <c r="D108" s="638"/>
      <c r="E108" s="638"/>
      <c r="F108" s="638"/>
      <c r="G108" s="689" t="s">
        <v>256</v>
      </c>
      <c r="H108" s="689"/>
      <c r="I108" s="689"/>
      <c r="J108" s="689"/>
      <c r="K108" s="689"/>
      <c r="L108" s="689"/>
      <c r="M108" s="689"/>
      <c r="N108" s="689"/>
      <c r="O108" s="689"/>
      <c r="P108" s="689"/>
      <c r="Q108" s="689"/>
      <c r="R108" s="261" t="s">
        <v>203</v>
      </c>
      <c r="S108" s="627" t="s">
        <v>204</v>
      </c>
      <c r="T108" s="627"/>
      <c r="U108" s="616"/>
      <c r="V108" s="616"/>
      <c r="W108" s="607"/>
      <c r="X108" s="607"/>
      <c r="Y108" s="607"/>
      <c r="Z108" s="608"/>
    </row>
    <row r="109" spans="1:34" ht="15" customHeight="1" thickBot="1">
      <c r="A109" s="705"/>
      <c r="B109" s="705"/>
      <c r="C109" s="706"/>
      <c r="D109" s="725"/>
      <c r="E109" s="725"/>
      <c r="F109" s="725"/>
      <c r="G109" s="733" t="s">
        <v>260</v>
      </c>
      <c r="H109" s="734"/>
      <c r="I109" s="734"/>
      <c r="J109" s="734"/>
      <c r="K109" s="734"/>
      <c r="L109" s="734"/>
      <c r="M109" s="734"/>
      <c r="N109" s="734"/>
      <c r="O109" s="734"/>
      <c r="P109" s="734"/>
      <c r="Q109" s="734"/>
      <c r="R109" s="734"/>
      <c r="S109" s="734"/>
      <c r="T109" s="734"/>
      <c r="U109" s="734"/>
      <c r="V109" s="734"/>
      <c r="W109" s="734"/>
      <c r="X109" s="734"/>
      <c r="Y109" s="734"/>
      <c r="Z109" s="735"/>
    </row>
    <row r="110" spans="1:34" ht="15" customHeight="1">
      <c r="A110" s="705"/>
      <c r="B110" s="705"/>
      <c r="C110" s="706"/>
      <c r="D110" s="739" t="s">
        <v>262</v>
      </c>
      <c r="E110" s="740"/>
      <c r="F110" s="741"/>
      <c r="G110" s="742" t="s">
        <v>800</v>
      </c>
      <c r="H110" s="743"/>
      <c r="I110" s="743"/>
      <c r="J110" s="743"/>
      <c r="K110" s="743"/>
      <c r="L110" s="743"/>
      <c r="M110" s="743"/>
      <c r="N110" s="743"/>
      <c r="O110" s="743"/>
      <c r="P110" s="743"/>
      <c r="Q110" s="744"/>
      <c r="R110" s="346" t="s">
        <v>203</v>
      </c>
      <c r="S110" s="719" t="s">
        <v>204</v>
      </c>
      <c r="T110" s="719"/>
      <c r="U110" s="745"/>
      <c r="V110" s="746"/>
      <c r="W110" s="746"/>
      <c r="X110" s="746"/>
      <c r="Y110" s="746"/>
      <c r="Z110" s="746"/>
    </row>
    <row r="111" spans="1:34" ht="15" customHeight="1" thickBot="1">
      <c r="A111" s="708"/>
      <c r="B111" s="708"/>
      <c r="C111" s="709"/>
      <c r="D111" s="707"/>
      <c r="E111" s="708"/>
      <c r="F111" s="709"/>
      <c r="G111" s="747" t="s">
        <v>801</v>
      </c>
      <c r="H111" s="748"/>
      <c r="I111" s="748"/>
      <c r="J111" s="748"/>
      <c r="K111" s="748"/>
      <c r="L111" s="748"/>
      <c r="M111" s="748"/>
      <c r="N111" s="748"/>
      <c r="O111" s="748"/>
      <c r="P111" s="748"/>
      <c r="Q111" s="748"/>
      <c r="R111" s="748"/>
      <c r="S111" s="748"/>
      <c r="T111" s="748"/>
      <c r="U111" s="748"/>
      <c r="V111" s="748"/>
      <c r="W111" s="748"/>
      <c r="X111" s="748"/>
      <c r="Y111" s="748"/>
      <c r="Z111" s="748"/>
    </row>
    <row r="112" spans="1:34" ht="13.9" customHeight="1" thickTop="1">
      <c r="A112" s="749" t="s">
        <v>261</v>
      </c>
      <c r="B112" s="750"/>
      <c r="C112" s="751"/>
      <c r="D112" s="758" t="s">
        <v>262</v>
      </c>
      <c r="E112" s="750"/>
      <c r="F112" s="759"/>
      <c r="G112" s="764" t="s">
        <v>263</v>
      </c>
      <c r="H112" s="765"/>
      <c r="I112" s="765"/>
      <c r="J112" s="765"/>
      <c r="K112" s="765"/>
      <c r="L112" s="765"/>
      <c r="M112" s="765"/>
      <c r="N112" s="765"/>
      <c r="O112" s="765"/>
      <c r="P112" s="765"/>
      <c r="Q112" s="766"/>
      <c r="R112" s="260" t="s">
        <v>173</v>
      </c>
      <c r="S112" s="646" t="s">
        <v>174</v>
      </c>
      <c r="T112" s="646"/>
      <c r="U112" s="347" t="s">
        <v>264</v>
      </c>
      <c r="V112" s="347"/>
      <c r="W112" s="648" t="s">
        <v>265</v>
      </c>
      <c r="X112" s="648"/>
      <c r="Y112" s="648"/>
      <c r="Z112" s="649"/>
      <c r="AA112" s="84"/>
      <c r="AB112" s="644" t="str">
        <f>G112</f>
        <v>TOD Planning</v>
      </c>
      <c r="AC112" s="644"/>
      <c r="AD112" s="644"/>
      <c r="AE112" s="644"/>
      <c r="AF112" s="644"/>
      <c r="AG112" s="252">
        <v>1</v>
      </c>
      <c r="AH112" s="84"/>
    </row>
    <row r="113" spans="1:34" ht="13.9" customHeight="1" thickBot="1">
      <c r="A113" s="752"/>
      <c r="B113" s="753"/>
      <c r="C113" s="754"/>
      <c r="D113" s="760"/>
      <c r="E113" s="753"/>
      <c r="F113" s="761"/>
      <c r="G113" s="681" t="s">
        <v>266</v>
      </c>
      <c r="H113" s="682"/>
      <c r="I113" s="682"/>
      <c r="J113" s="682"/>
      <c r="K113" s="682"/>
      <c r="L113" s="682"/>
      <c r="M113" s="682"/>
      <c r="N113" s="682"/>
      <c r="O113" s="682"/>
      <c r="P113" s="682"/>
      <c r="Q113" s="682"/>
      <c r="R113" s="682"/>
      <c r="S113" s="682"/>
      <c r="T113" s="767"/>
      <c r="U113" s="317"/>
      <c r="V113" s="317"/>
      <c r="W113" s="317"/>
      <c r="X113" s="317"/>
      <c r="Y113" s="317"/>
      <c r="Z113" s="318"/>
      <c r="AA113" s="84"/>
      <c r="AB113" s="618" t="str">
        <f>G114</f>
        <v>TOD - Supportive Policy</v>
      </c>
      <c r="AC113" s="618"/>
      <c r="AD113" s="618"/>
      <c r="AE113" s="618"/>
      <c r="AF113" s="618"/>
      <c r="AG113" s="253">
        <v>1</v>
      </c>
      <c r="AH113" s="84"/>
    </row>
    <row r="114" spans="1:34" ht="13.9" customHeight="1" thickTop="1">
      <c r="A114" s="752"/>
      <c r="B114" s="753"/>
      <c r="C114" s="754"/>
      <c r="D114" s="760"/>
      <c r="E114" s="753"/>
      <c r="F114" s="761"/>
      <c r="G114" s="796" t="s">
        <v>823</v>
      </c>
      <c r="H114" s="797"/>
      <c r="I114" s="797"/>
      <c r="J114" s="797"/>
      <c r="K114" s="797"/>
      <c r="L114" s="797"/>
      <c r="M114" s="797"/>
      <c r="N114" s="797"/>
      <c r="O114" s="797"/>
      <c r="P114" s="797"/>
      <c r="Q114" s="356" t="s">
        <v>173</v>
      </c>
      <c r="R114" s="798" t="s">
        <v>174</v>
      </c>
      <c r="S114" s="799"/>
      <c r="T114" s="800" t="s">
        <v>264</v>
      </c>
      <c r="U114" s="801"/>
      <c r="V114" s="802" t="s">
        <v>265</v>
      </c>
      <c r="W114" s="802"/>
      <c r="X114" s="802"/>
      <c r="Y114" s="803"/>
      <c r="Z114" s="353"/>
      <c r="AA114" s="84"/>
      <c r="AB114" s="319" t="str">
        <f>G116</f>
        <v>TOD Implementation</v>
      </c>
      <c r="AC114" s="319"/>
      <c r="AD114" s="319"/>
      <c r="AE114" s="319"/>
      <c r="AF114" s="319"/>
      <c r="AG114" s="253">
        <v>1</v>
      </c>
      <c r="AH114" s="84"/>
    </row>
    <row r="115" spans="1:34" ht="13.9" customHeight="1" thickBot="1">
      <c r="A115" s="752"/>
      <c r="B115" s="753"/>
      <c r="C115" s="754"/>
      <c r="D115" s="760"/>
      <c r="E115" s="753"/>
      <c r="F115" s="761"/>
      <c r="G115" s="681" t="s">
        <v>824</v>
      </c>
      <c r="H115" s="682"/>
      <c r="I115" s="682"/>
      <c r="J115" s="682"/>
      <c r="K115" s="682"/>
      <c r="L115" s="682"/>
      <c r="M115" s="682"/>
      <c r="N115" s="682"/>
      <c r="O115" s="682"/>
      <c r="P115" s="682"/>
      <c r="Q115" s="682"/>
      <c r="R115" s="682"/>
      <c r="S115" s="682"/>
      <c r="T115" s="682"/>
      <c r="U115" s="682"/>
      <c r="V115" s="682"/>
      <c r="W115" s="682"/>
      <c r="X115" s="682"/>
      <c r="Y115" s="682"/>
      <c r="Z115" s="353"/>
      <c r="AA115" s="84"/>
      <c r="AB115" s="319"/>
      <c r="AC115" s="319"/>
      <c r="AD115" s="319"/>
      <c r="AE115" s="319"/>
      <c r="AF115" s="319"/>
      <c r="AG115" s="253"/>
      <c r="AH115" s="84"/>
    </row>
    <row r="116" spans="1:34" ht="13.9" customHeight="1">
      <c r="A116" s="752"/>
      <c r="B116" s="753"/>
      <c r="C116" s="754"/>
      <c r="D116" s="760"/>
      <c r="E116" s="753"/>
      <c r="F116" s="761"/>
      <c r="G116" s="768" t="s">
        <v>267</v>
      </c>
      <c r="H116" s="769"/>
      <c r="I116" s="769"/>
      <c r="J116" s="769"/>
      <c r="K116" s="769"/>
      <c r="L116" s="769"/>
      <c r="M116" s="769"/>
      <c r="N116" s="769"/>
      <c r="O116" s="769"/>
      <c r="P116" s="769"/>
      <c r="Q116" s="770"/>
      <c r="R116" s="261" t="s">
        <v>173</v>
      </c>
      <c r="S116" s="584" t="s">
        <v>174</v>
      </c>
      <c r="T116" s="584"/>
      <c r="U116" s="348" t="s">
        <v>264</v>
      </c>
      <c r="V116" s="348"/>
      <c r="W116" s="586" t="s">
        <v>265</v>
      </c>
      <c r="X116" s="586"/>
      <c r="Y116" s="586"/>
      <c r="Z116" s="587"/>
    </row>
    <row r="117" spans="1:34" ht="13.9" customHeight="1" thickBot="1">
      <c r="A117" s="755"/>
      <c r="B117" s="756"/>
      <c r="C117" s="757"/>
      <c r="D117" s="762"/>
      <c r="E117" s="756"/>
      <c r="F117" s="763"/>
      <c r="G117" s="747" t="s">
        <v>875</v>
      </c>
      <c r="H117" s="748"/>
      <c r="I117" s="748"/>
      <c r="J117" s="748"/>
      <c r="K117" s="748"/>
      <c r="L117" s="748"/>
      <c r="M117" s="748"/>
      <c r="N117" s="748"/>
      <c r="O117" s="748"/>
      <c r="P117" s="748"/>
      <c r="Q117" s="748"/>
      <c r="R117" s="748"/>
      <c r="S117" s="748"/>
      <c r="T117" s="771"/>
      <c r="U117" s="320"/>
      <c r="V117" s="320"/>
      <c r="W117" s="320"/>
      <c r="X117" s="320"/>
      <c r="Y117" s="320"/>
      <c r="Z117" s="349"/>
    </row>
    <row r="118" spans="1:34" ht="14.25" customHeight="1" thickTop="1">
      <c r="A118" s="696" t="s">
        <v>280</v>
      </c>
      <c r="B118" s="696"/>
      <c r="C118" s="696"/>
      <c r="D118" s="778" t="s">
        <v>257</v>
      </c>
      <c r="E118" s="696"/>
      <c r="F118" s="697"/>
      <c r="G118" s="621" t="s">
        <v>802</v>
      </c>
      <c r="H118" s="621"/>
      <c r="I118" s="621"/>
      <c r="J118" s="621"/>
      <c r="K118" s="621"/>
      <c r="L118" s="621"/>
      <c r="M118" s="621"/>
      <c r="N118" s="621"/>
      <c r="O118" s="621"/>
      <c r="P118" s="621"/>
      <c r="Q118" s="621"/>
      <c r="R118" s="261" t="s">
        <v>173</v>
      </c>
      <c r="S118" s="626" t="s">
        <v>174</v>
      </c>
      <c r="T118" s="626"/>
      <c r="U118" s="627" t="s">
        <v>121</v>
      </c>
      <c r="V118" s="627"/>
      <c r="W118" s="628" t="s">
        <v>277</v>
      </c>
      <c r="X118" s="628"/>
      <c r="Y118" s="628"/>
      <c r="Z118" s="629"/>
      <c r="AB118" s="625" t="str">
        <f>G118</f>
        <v>Roadway Rehabilitation - Safety</v>
      </c>
      <c r="AC118" s="625"/>
      <c r="AD118" s="625"/>
      <c r="AE118" s="625"/>
      <c r="AF118" s="625"/>
      <c r="AG118" s="350">
        <v>1</v>
      </c>
    </row>
    <row r="119" spans="1:34" ht="14.25" customHeight="1" thickBot="1">
      <c r="A119" s="439"/>
      <c r="B119" s="439"/>
      <c r="C119" s="439"/>
      <c r="D119" s="779"/>
      <c r="E119" s="439"/>
      <c r="F119" s="698"/>
      <c r="G119" s="620" t="s">
        <v>803</v>
      </c>
      <c r="H119" s="611"/>
      <c r="I119" s="611"/>
      <c r="J119" s="611"/>
      <c r="K119" s="611"/>
      <c r="L119" s="611"/>
      <c r="M119" s="611"/>
      <c r="N119" s="611"/>
      <c r="O119" s="611"/>
      <c r="P119" s="611"/>
      <c r="Q119" s="611"/>
      <c r="R119" s="611"/>
      <c r="S119" s="611"/>
      <c r="T119" s="611"/>
      <c r="U119" s="611"/>
      <c r="V119" s="611"/>
      <c r="W119" s="611"/>
      <c r="X119" s="611"/>
      <c r="Y119" s="611"/>
      <c r="Z119" s="612"/>
      <c r="AB119" s="617" t="str">
        <f>G120</f>
        <v>Intersection safety modifications</v>
      </c>
      <c r="AC119" s="618"/>
      <c r="AD119" s="618"/>
      <c r="AE119" s="618"/>
      <c r="AF119" s="619"/>
      <c r="AG119" s="256">
        <v>1</v>
      </c>
    </row>
    <row r="120" spans="1:34" ht="14.25" customHeight="1">
      <c r="A120" s="439"/>
      <c r="B120" s="439"/>
      <c r="C120" s="439"/>
      <c r="D120" s="779"/>
      <c r="E120" s="439"/>
      <c r="F120" s="698"/>
      <c r="G120" s="621" t="s">
        <v>281</v>
      </c>
      <c r="H120" s="621"/>
      <c r="I120" s="621"/>
      <c r="J120" s="621"/>
      <c r="K120" s="621"/>
      <c r="L120" s="621"/>
      <c r="M120" s="621"/>
      <c r="N120" s="621"/>
      <c r="O120" s="621"/>
      <c r="P120" s="621"/>
      <c r="Q120" s="621"/>
      <c r="R120" s="258" t="s">
        <v>173</v>
      </c>
      <c r="S120" s="584" t="s">
        <v>174</v>
      </c>
      <c r="T120" s="584"/>
      <c r="U120" s="585" t="s">
        <v>121</v>
      </c>
      <c r="V120" s="585"/>
      <c r="W120" s="586" t="s">
        <v>277</v>
      </c>
      <c r="X120" s="586"/>
      <c r="Y120" s="586"/>
      <c r="Z120" s="587"/>
      <c r="AB120" s="617" t="str">
        <f>G122</f>
        <v>Intelligent Transportation Systems</v>
      </c>
      <c r="AC120" s="618"/>
      <c r="AD120" s="618"/>
      <c r="AE120" s="618"/>
      <c r="AF120" s="619"/>
      <c r="AG120" s="256">
        <v>2</v>
      </c>
    </row>
    <row r="121" spans="1:34" ht="14.25" customHeight="1" thickBot="1">
      <c r="A121" s="439"/>
      <c r="B121" s="439"/>
      <c r="C121" s="439"/>
      <c r="D121" s="779"/>
      <c r="E121" s="439"/>
      <c r="F121" s="698"/>
      <c r="G121" s="620" t="s">
        <v>876</v>
      </c>
      <c r="H121" s="611"/>
      <c r="I121" s="611"/>
      <c r="J121" s="611"/>
      <c r="K121" s="611"/>
      <c r="L121" s="611"/>
      <c r="M121" s="611"/>
      <c r="N121" s="611"/>
      <c r="O121" s="611"/>
      <c r="P121" s="611"/>
      <c r="Q121" s="611"/>
      <c r="R121" s="611"/>
      <c r="S121" s="611"/>
      <c r="T121" s="611"/>
      <c r="U121" s="611"/>
      <c r="V121" s="611"/>
      <c r="W121" s="611"/>
      <c r="X121" s="611"/>
      <c r="Y121" s="611"/>
      <c r="Z121" s="612"/>
      <c r="AB121" s="617" t="str">
        <f>G124</f>
        <v>Pavement rehabilitation or reconstruction</v>
      </c>
      <c r="AC121" s="618"/>
      <c r="AD121" s="618"/>
      <c r="AE121" s="618"/>
      <c r="AF121" s="619"/>
      <c r="AG121" s="256">
        <v>2</v>
      </c>
    </row>
    <row r="122" spans="1:34" ht="14.25" customHeight="1">
      <c r="A122" s="439"/>
      <c r="B122" s="439"/>
      <c r="C122" s="439"/>
      <c r="D122" s="779"/>
      <c r="E122" s="439"/>
      <c r="F122" s="698"/>
      <c r="G122" s="602" t="s">
        <v>282</v>
      </c>
      <c r="H122" s="602"/>
      <c r="I122" s="602"/>
      <c r="J122" s="602"/>
      <c r="K122" s="602"/>
      <c r="L122" s="602"/>
      <c r="M122" s="602"/>
      <c r="N122" s="602"/>
      <c r="O122" s="602"/>
      <c r="P122" s="602"/>
      <c r="Q122" s="602"/>
      <c r="R122" s="187" t="s">
        <v>203</v>
      </c>
      <c r="S122" s="603" t="s">
        <v>204</v>
      </c>
      <c r="T122" s="603"/>
      <c r="U122" s="604"/>
      <c r="V122" s="604"/>
      <c r="W122" s="605"/>
      <c r="X122" s="605"/>
      <c r="Y122" s="605"/>
      <c r="Z122" s="606"/>
      <c r="AB122" s="617" t="str">
        <f>G126</f>
        <v>Railway-highway grade crossings</v>
      </c>
      <c r="AC122" s="618"/>
      <c r="AD122" s="618"/>
      <c r="AE122" s="618"/>
      <c r="AF122" s="619"/>
      <c r="AG122" s="256">
        <v>2</v>
      </c>
    </row>
    <row r="123" spans="1:34" ht="14.25" customHeight="1" thickBot="1">
      <c r="A123" s="439"/>
      <c r="B123" s="439"/>
      <c r="C123" s="439"/>
      <c r="D123" s="779"/>
      <c r="E123" s="439"/>
      <c r="F123" s="698"/>
      <c r="G123" s="599" t="s">
        <v>284</v>
      </c>
      <c r="H123" s="600"/>
      <c r="I123" s="600"/>
      <c r="J123" s="600"/>
      <c r="K123" s="600"/>
      <c r="L123" s="600"/>
      <c r="M123" s="600"/>
      <c r="N123" s="600"/>
      <c r="O123" s="600"/>
      <c r="P123" s="600"/>
      <c r="Q123" s="600"/>
      <c r="R123" s="600"/>
      <c r="S123" s="600"/>
      <c r="T123" s="600"/>
      <c r="U123" s="600"/>
      <c r="V123" s="600"/>
      <c r="W123" s="600"/>
      <c r="X123" s="600"/>
      <c r="Y123" s="600"/>
      <c r="Z123" s="601"/>
      <c r="AB123" s="617" t="str">
        <f>G128</f>
        <v>Intersection congestion modifications</v>
      </c>
      <c r="AC123" s="618"/>
      <c r="AD123" s="618"/>
      <c r="AE123" s="618"/>
      <c r="AF123" s="619"/>
      <c r="AG123" s="256">
        <v>2</v>
      </c>
    </row>
    <row r="124" spans="1:34" ht="14.25" customHeight="1">
      <c r="A124" s="439"/>
      <c r="B124" s="439"/>
      <c r="C124" s="439"/>
      <c r="D124" s="779"/>
      <c r="E124" s="439"/>
      <c r="F124" s="698"/>
      <c r="G124" s="621" t="s">
        <v>283</v>
      </c>
      <c r="H124" s="621"/>
      <c r="I124" s="621"/>
      <c r="J124" s="621"/>
      <c r="K124" s="621"/>
      <c r="L124" s="621"/>
      <c r="M124" s="621"/>
      <c r="N124" s="621"/>
      <c r="O124" s="621"/>
      <c r="P124" s="621"/>
      <c r="Q124" s="621"/>
      <c r="R124" s="258" t="s">
        <v>203</v>
      </c>
      <c r="S124" s="584" t="s">
        <v>174</v>
      </c>
      <c r="T124" s="584"/>
      <c r="U124" s="585" t="s">
        <v>254</v>
      </c>
      <c r="V124" s="585"/>
      <c r="W124" s="586" t="s">
        <v>175</v>
      </c>
      <c r="X124" s="586"/>
      <c r="Y124" s="586"/>
      <c r="Z124" s="587"/>
      <c r="AB124" s="617" t="str">
        <f>G130</f>
        <v>Traffic monitoring / management / control</v>
      </c>
      <c r="AC124" s="618"/>
      <c r="AD124" s="618"/>
      <c r="AE124" s="618"/>
      <c r="AF124" s="619"/>
      <c r="AG124" s="256">
        <v>2</v>
      </c>
    </row>
    <row r="125" spans="1:34" ht="14.25" customHeight="1" thickBot="1">
      <c r="A125" s="439"/>
      <c r="B125" s="439"/>
      <c r="C125" s="439"/>
      <c r="D125" s="779"/>
      <c r="E125" s="439"/>
      <c r="F125" s="698"/>
      <c r="G125" s="620" t="s">
        <v>877</v>
      </c>
      <c r="H125" s="611"/>
      <c r="I125" s="611"/>
      <c r="J125" s="611"/>
      <c r="K125" s="611"/>
      <c r="L125" s="611"/>
      <c r="M125" s="611"/>
      <c r="N125" s="611"/>
      <c r="O125" s="611"/>
      <c r="P125" s="611"/>
      <c r="Q125" s="611"/>
      <c r="R125" s="611"/>
      <c r="S125" s="611"/>
      <c r="T125" s="611"/>
      <c r="U125" s="611"/>
      <c r="V125" s="611"/>
      <c r="W125" s="611"/>
      <c r="X125" s="611"/>
      <c r="Y125" s="611"/>
      <c r="Z125" s="612"/>
      <c r="AB125" s="617" t="str">
        <f>G132</f>
        <v>Bridge replacement, rehabilitation or reconstruction</v>
      </c>
      <c r="AC125" s="618"/>
      <c r="AD125" s="618"/>
      <c r="AE125" s="618"/>
      <c r="AF125" s="619"/>
      <c r="AG125" s="256">
        <v>2</v>
      </c>
    </row>
    <row r="126" spans="1:34" ht="14.25" customHeight="1">
      <c r="A126" s="439"/>
      <c r="B126" s="439"/>
      <c r="C126" s="439"/>
      <c r="D126" s="779"/>
      <c r="E126" s="439"/>
      <c r="F126" s="698"/>
      <c r="G126" s="621" t="s">
        <v>285</v>
      </c>
      <c r="H126" s="621"/>
      <c r="I126" s="621"/>
      <c r="J126" s="621"/>
      <c r="K126" s="621"/>
      <c r="L126" s="621"/>
      <c r="M126" s="621"/>
      <c r="N126" s="621"/>
      <c r="O126" s="621"/>
      <c r="P126" s="621"/>
      <c r="Q126" s="621"/>
      <c r="R126" s="258" t="s">
        <v>203</v>
      </c>
      <c r="S126" s="584" t="s">
        <v>174</v>
      </c>
      <c r="T126" s="584"/>
      <c r="U126" s="585" t="s">
        <v>121</v>
      </c>
      <c r="V126" s="585"/>
      <c r="W126" s="586" t="s">
        <v>277</v>
      </c>
      <c r="X126" s="586"/>
      <c r="Y126" s="586"/>
      <c r="Z126" s="587"/>
      <c r="AB126" s="617" t="str">
        <f>G134</f>
        <v>Emergency communications equipment / priority control systems</v>
      </c>
      <c r="AC126" s="618"/>
      <c r="AD126" s="618"/>
      <c r="AE126" s="618"/>
      <c r="AF126" s="619"/>
      <c r="AG126" s="256">
        <v>2</v>
      </c>
    </row>
    <row r="127" spans="1:34" ht="14.25" customHeight="1" thickBot="1">
      <c r="A127" s="439"/>
      <c r="B127" s="439"/>
      <c r="C127" s="439"/>
      <c r="D127" s="779"/>
      <c r="E127" s="439"/>
      <c r="F127" s="698"/>
      <c r="G127" s="620" t="s">
        <v>289</v>
      </c>
      <c r="H127" s="611"/>
      <c r="I127" s="611"/>
      <c r="J127" s="611"/>
      <c r="K127" s="611"/>
      <c r="L127" s="611"/>
      <c r="M127" s="611"/>
      <c r="N127" s="611"/>
      <c r="O127" s="611"/>
      <c r="P127" s="611"/>
      <c r="Q127" s="611"/>
      <c r="R127" s="611"/>
      <c r="S127" s="611"/>
      <c r="T127" s="611"/>
      <c r="U127" s="611"/>
      <c r="V127" s="611"/>
      <c r="W127" s="611"/>
      <c r="X127" s="611"/>
      <c r="Y127" s="611"/>
      <c r="Z127" s="612"/>
      <c r="AB127" s="617" t="str">
        <f>G136</f>
        <v>Travel demand management strategies / programs</v>
      </c>
      <c r="AC127" s="618"/>
      <c r="AD127" s="618"/>
      <c r="AE127" s="618"/>
      <c r="AF127" s="619"/>
      <c r="AG127" s="256">
        <v>2</v>
      </c>
    </row>
    <row r="128" spans="1:34" ht="14.25" customHeight="1">
      <c r="A128" s="439"/>
      <c r="B128" s="439"/>
      <c r="C128" s="439"/>
      <c r="D128" s="779"/>
      <c r="E128" s="439"/>
      <c r="F128" s="698"/>
      <c r="G128" s="621" t="s">
        <v>286</v>
      </c>
      <c r="H128" s="621"/>
      <c r="I128" s="621"/>
      <c r="J128" s="621"/>
      <c r="K128" s="621"/>
      <c r="L128" s="621"/>
      <c r="M128" s="621"/>
      <c r="N128" s="621"/>
      <c r="O128" s="621"/>
      <c r="P128" s="621"/>
      <c r="Q128" s="621"/>
      <c r="R128" s="258" t="s">
        <v>203</v>
      </c>
      <c r="S128" s="584" t="s">
        <v>174</v>
      </c>
      <c r="T128" s="584"/>
      <c r="U128" s="585" t="s">
        <v>120</v>
      </c>
      <c r="V128" s="585"/>
      <c r="W128" s="586" t="s">
        <v>198</v>
      </c>
      <c r="X128" s="586"/>
      <c r="Y128" s="586"/>
      <c r="Z128" s="587"/>
      <c r="AB128" s="617" t="str">
        <f>G138</f>
        <v>Traffic Signal moderization</v>
      </c>
      <c r="AC128" s="618"/>
      <c r="AD128" s="618"/>
      <c r="AE128" s="618"/>
      <c r="AF128" s="619"/>
      <c r="AG128" s="256">
        <v>2</v>
      </c>
    </row>
    <row r="129" spans="1:33" ht="14.25" customHeight="1" thickBot="1">
      <c r="A129" s="439"/>
      <c r="B129" s="439"/>
      <c r="C129" s="439"/>
      <c r="D129" s="779"/>
      <c r="E129" s="439"/>
      <c r="F129" s="698"/>
      <c r="G129" s="620" t="s">
        <v>292</v>
      </c>
      <c r="H129" s="611"/>
      <c r="I129" s="611"/>
      <c r="J129" s="611"/>
      <c r="K129" s="611"/>
      <c r="L129" s="611"/>
      <c r="M129" s="611"/>
      <c r="N129" s="611"/>
      <c r="O129" s="611"/>
      <c r="P129" s="611"/>
      <c r="Q129" s="611"/>
      <c r="R129" s="611"/>
      <c r="S129" s="611"/>
      <c r="T129" s="611"/>
      <c r="U129" s="611"/>
      <c r="V129" s="611"/>
      <c r="W129" s="611"/>
      <c r="X129" s="611"/>
      <c r="Y129" s="611"/>
      <c r="Z129" s="612"/>
      <c r="AB129" s="622" t="str">
        <f>G140</f>
        <v>Safety devices/control, rumbles, skid resist., or remove obstacles at crash loc.</v>
      </c>
      <c r="AC129" s="623"/>
      <c r="AD129" s="623"/>
      <c r="AE129" s="623"/>
      <c r="AF129" s="624"/>
      <c r="AG129" s="256">
        <v>1</v>
      </c>
    </row>
    <row r="130" spans="1:33" ht="14.25" customHeight="1">
      <c r="A130" s="439"/>
      <c r="B130" s="439"/>
      <c r="C130" s="439"/>
      <c r="D130" s="779"/>
      <c r="E130" s="439"/>
      <c r="F130" s="698"/>
      <c r="G130" s="621" t="s">
        <v>287</v>
      </c>
      <c r="H130" s="621"/>
      <c r="I130" s="621"/>
      <c r="J130" s="621"/>
      <c r="K130" s="621"/>
      <c r="L130" s="621"/>
      <c r="M130" s="621"/>
      <c r="N130" s="621"/>
      <c r="O130" s="621"/>
      <c r="P130" s="621"/>
      <c r="Q130" s="621"/>
      <c r="R130" s="258" t="s">
        <v>203</v>
      </c>
      <c r="S130" s="585" t="s">
        <v>204</v>
      </c>
      <c r="T130" s="585"/>
      <c r="U130" s="616"/>
      <c r="V130" s="616"/>
      <c r="W130" s="607"/>
      <c r="X130" s="607"/>
      <c r="Y130" s="607"/>
      <c r="Z130" s="608"/>
      <c r="AB130" s="617" t="str">
        <f>G142</f>
        <v>Construction and operational modifications on high-risk rural roads</v>
      </c>
      <c r="AC130" s="618"/>
      <c r="AD130" s="618"/>
      <c r="AE130" s="618"/>
      <c r="AF130" s="619"/>
      <c r="AG130" s="256">
        <v>3</v>
      </c>
    </row>
    <row r="131" spans="1:33" ht="14.25" customHeight="1" thickBot="1">
      <c r="A131" s="439"/>
      <c r="B131" s="439"/>
      <c r="C131" s="439"/>
      <c r="D131" s="779"/>
      <c r="E131" s="439"/>
      <c r="F131" s="698"/>
      <c r="G131" s="620" t="s">
        <v>295</v>
      </c>
      <c r="H131" s="611"/>
      <c r="I131" s="611"/>
      <c r="J131" s="611"/>
      <c r="K131" s="611"/>
      <c r="L131" s="611"/>
      <c r="M131" s="611"/>
      <c r="N131" s="611"/>
      <c r="O131" s="611"/>
      <c r="P131" s="611"/>
      <c r="Q131" s="611"/>
      <c r="R131" s="611"/>
      <c r="S131" s="611"/>
      <c r="T131" s="611"/>
      <c r="U131" s="611"/>
      <c r="V131" s="611"/>
      <c r="W131" s="611"/>
      <c r="X131" s="611"/>
      <c r="Y131" s="611"/>
      <c r="Z131" s="612"/>
      <c r="AB131" s="617" t="str">
        <f>G144</f>
        <v>Highway signs for retroreflectivity</v>
      </c>
      <c r="AC131" s="618"/>
      <c r="AD131" s="618"/>
      <c r="AE131" s="618"/>
      <c r="AF131" s="619"/>
      <c r="AG131" s="256">
        <v>1</v>
      </c>
    </row>
    <row r="132" spans="1:33" ht="14.25" customHeight="1">
      <c r="A132" s="439"/>
      <c r="B132" s="439"/>
      <c r="C132" s="439"/>
      <c r="D132" s="779"/>
      <c r="E132" s="439"/>
      <c r="F132" s="698"/>
      <c r="G132" s="621" t="s">
        <v>288</v>
      </c>
      <c r="H132" s="621"/>
      <c r="I132" s="621"/>
      <c r="J132" s="621"/>
      <c r="K132" s="621"/>
      <c r="L132" s="621"/>
      <c r="M132" s="621"/>
      <c r="N132" s="621"/>
      <c r="O132" s="621"/>
      <c r="P132" s="621"/>
      <c r="Q132" s="621"/>
      <c r="R132" s="258" t="s">
        <v>203</v>
      </c>
      <c r="S132" s="584" t="s">
        <v>174</v>
      </c>
      <c r="T132" s="584"/>
      <c r="U132" s="585" t="s">
        <v>254</v>
      </c>
      <c r="V132" s="585"/>
      <c r="W132" s="586" t="s">
        <v>175</v>
      </c>
      <c r="X132" s="586"/>
      <c r="Y132" s="586"/>
      <c r="Z132" s="587"/>
      <c r="AB132" s="617" t="str">
        <f>G146</f>
        <v>Pavement and shoulder widening to remedy unsafe conditions</v>
      </c>
      <c r="AC132" s="618"/>
      <c r="AD132" s="618"/>
      <c r="AE132" s="618"/>
      <c r="AF132" s="619"/>
      <c r="AG132" s="256">
        <v>1</v>
      </c>
    </row>
    <row r="133" spans="1:33" ht="14.25" customHeight="1" thickBot="1">
      <c r="A133" s="439"/>
      <c r="B133" s="439"/>
      <c r="C133" s="439"/>
      <c r="D133" s="779"/>
      <c r="E133" s="439"/>
      <c r="F133" s="698"/>
      <c r="G133" s="599" t="s">
        <v>878</v>
      </c>
      <c r="H133" s="600"/>
      <c r="I133" s="600"/>
      <c r="J133" s="600"/>
      <c r="K133" s="600"/>
      <c r="L133" s="600"/>
      <c r="M133" s="600"/>
      <c r="N133" s="600"/>
      <c r="O133" s="600"/>
      <c r="P133" s="600"/>
      <c r="Q133" s="600"/>
      <c r="R133" s="600"/>
      <c r="S133" s="600"/>
      <c r="T133" s="600"/>
      <c r="U133" s="600"/>
      <c r="V133" s="600"/>
      <c r="W133" s="600"/>
      <c r="X133" s="600"/>
      <c r="Y133" s="600"/>
      <c r="Z133" s="601"/>
      <c r="AB133" s="617" t="str">
        <f>G148</f>
        <v>Fringe and corridor parking facilities / programs</v>
      </c>
      <c r="AC133" s="618"/>
      <c r="AD133" s="618"/>
      <c r="AE133" s="618"/>
      <c r="AF133" s="619"/>
      <c r="AG133" s="256">
        <v>3</v>
      </c>
    </row>
    <row r="134" spans="1:33" ht="14.25" customHeight="1">
      <c r="A134" s="439"/>
      <c r="B134" s="439"/>
      <c r="C134" s="439"/>
      <c r="D134" s="779"/>
      <c r="E134" s="439"/>
      <c r="F134" s="698"/>
      <c r="G134" s="602" t="s">
        <v>290</v>
      </c>
      <c r="H134" s="602"/>
      <c r="I134" s="602"/>
      <c r="J134" s="602"/>
      <c r="K134" s="602"/>
      <c r="L134" s="602"/>
      <c r="M134" s="602"/>
      <c r="N134" s="602"/>
      <c r="O134" s="602"/>
      <c r="P134" s="602"/>
      <c r="Q134" s="602"/>
      <c r="R134" s="187" t="s">
        <v>203</v>
      </c>
      <c r="S134" s="603" t="s">
        <v>204</v>
      </c>
      <c r="T134" s="603"/>
      <c r="U134" s="772"/>
      <c r="V134" s="772"/>
      <c r="W134" s="773"/>
      <c r="X134" s="773"/>
      <c r="Y134" s="773"/>
      <c r="Z134" s="774"/>
      <c r="AB134" s="220" t="str">
        <f>G150</f>
        <v>Conduct model traffic enforcement activity at rail/highway crossing</v>
      </c>
      <c r="AC134" s="220"/>
      <c r="AD134" s="220"/>
      <c r="AE134" s="220"/>
      <c r="AF134" s="220"/>
      <c r="AG134" s="256">
        <v>3</v>
      </c>
    </row>
    <row r="135" spans="1:33" ht="14.25" customHeight="1" thickBot="1">
      <c r="A135" s="439"/>
      <c r="B135" s="439"/>
      <c r="C135" s="439"/>
      <c r="D135" s="779"/>
      <c r="E135" s="439"/>
      <c r="F135" s="698"/>
      <c r="G135" s="599" t="s">
        <v>299</v>
      </c>
      <c r="H135" s="600"/>
      <c r="I135" s="600"/>
      <c r="J135" s="600"/>
      <c r="K135" s="600"/>
      <c r="L135" s="600"/>
      <c r="M135" s="600"/>
      <c r="N135" s="600"/>
      <c r="O135" s="600"/>
      <c r="P135" s="600"/>
      <c r="Q135" s="600"/>
      <c r="R135" s="600"/>
      <c r="S135" s="600"/>
      <c r="T135" s="600"/>
      <c r="U135" s="600"/>
      <c r="V135" s="600"/>
      <c r="W135" s="600"/>
      <c r="X135" s="600"/>
      <c r="Y135" s="600"/>
      <c r="Z135" s="601"/>
      <c r="AB135" s="319"/>
      <c r="AC135" s="319"/>
      <c r="AD135" s="319"/>
      <c r="AE135" s="319"/>
      <c r="AF135" s="319"/>
      <c r="AG135" s="256"/>
    </row>
    <row r="136" spans="1:33" ht="14.25" customHeight="1">
      <c r="A136" s="439"/>
      <c r="B136" s="439"/>
      <c r="C136" s="439"/>
      <c r="D136" s="779"/>
      <c r="E136" s="439"/>
      <c r="F136" s="698"/>
      <c r="G136" s="602" t="s">
        <v>291</v>
      </c>
      <c r="H136" s="602"/>
      <c r="I136" s="602"/>
      <c r="J136" s="602"/>
      <c r="K136" s="602"/>
      <c r="L136" s="602"/>
      <c r="M136" s="602"/>
      <c r="N136" s="602"/>
      <c r="O136" s="602"/>
      <c r="P136" s="602"/>
      <c r="Q136" s="602"/>
      <c r="R136" s="187" t="s">
        <v>203</v>
      </c>
      <c r="S136" s="603" t="s">
        <v>204</v>
      </c>
      <c r="T136" s="603"/>
      <c r="U136" s="772"/>
      <c r="V136" s="772"/>
      <c r="W136" s="773"/>
      <c r="X136" s="773"/>
      <c r="Y136" s="773"/>
      <c r="Z136" s="774"/>
      <c r="AB136" s="319"/>
      <c r="AC136" s="319"/>
      <c r="AD136" s="319"/>
      <c r="AE136" s="319"/>
      <c r="AF136" s="319"/>
      <c r="AG136" s="256"/>
    </row>
    <row r="137" spans="1:33" ht="14.25" customHeight="1" thickBot="1">
      <c r="A137" s="439"/>
      <c r="B137" s="439"/>
      <c r="C137" s="439"/>
      <c r="D137" s="779"/>
      <c r="E137" s="439"/>
      <c r="F137" s="698"/>
      <c r="G137" s="599" t="s">
        <v>301</v>
      </c>
      <c r="H137" s="600"/>
      <c r="I137" s="600"/>
      <c r="J137" s="600"/>
      <c r="K137" s="600"/>
      <c r="L137" s="600"/>
      <c r="M137" s="600"/>
      <c r="N137" s="600"/>
      <c r="O137" s="600"/>
      <c r="P137" s="600"/>
      <c r="Q137" s="600"/>
      <c r="R137" s="600"/>
      <c r="S137" s="600"/>
      <c r="T137" s="600"/>
      <c r="U137" s="600"/>
      <c r="V137" s="600"/>
      <c r="W137" s="600"/>
      <c r="X137" s="600"/>
      <c r="Y137" s="600"/>
      <c r="Z137" s="601"/>
      <c r="AB137" s="326"/>
      <c r="AG137" s="263"/>
    </row>
    <row r="138" spans="1:33" ht="14.25" customHeight="1">
      <c r="A138" s="439"/>
      <c r="B138" s="439"/>
      <c r="C138" s="439"/>
      <c r="D138" s="779"/>
      <c r="E138" s="439"/>
      <c r="F138" s="698"/>
      <c r="G138" s="602" t="s">
        <v>302</v>
      </c>
      <c r="H138" s="602"/>
      <c r="I138" s="602"/>
      <c r="J138" s="602"/>
      <c r="K138" s="602"/>
      <c r="L138" s="602"/>
      <c r="M138" s="602"/>
      <c r="N138" s="602"/>
      <c r="O138" s="602"/>
      <c r="P138" s="602"/>
      <c r="Q138" s="602"/>
      <c r="R138" s="187" t="s">
        <v>203</v>
      </c>
      <c r="S138" s="775" t="s">
        <v>174</v>
      </c>
      <c r="T138" s="775"/>
      <c r="U138" s="776" t="s">
        <v>224</v>
      </c>
      <c r="V138" s="776"/>
      <c r="W138" s="773"/>
      <c r="X138" s="773"/>
      <c r="Y138" s="773"/>
      <c r="Z138" s="774"/>
    </row>
    <row r="139" spans="1:33" ht="14.25" customHeight="1" thickBot="1">
      <c r="A139" s="439"/>
      <c r="B139" s="439"/>
      <c r="C139" s="439"/>
      <c r="D139" s="779"/>
      <c r="E139" s="439"/>
      <c r="F139" s="698"/>
      <c r="G139" s="599" t="s">
        <v>303</v>
      </c>
      <c r="H139" s="600"/>
      <c r="I139" s="600"/>
      <c r="J139" s="600"/>
      <c r="K139" s="600"/>
      <c r="L139" s="600"/>
      <c r="M139" s="600"/>
      <c r="N139" s="600"/>
      <c r="O139" s="600"/>
      <c r="P139" s="600"/>
      <c r="Q139" s="600"/>
      <c r="R139" s="600"/>
      <c r="S139" s="600"/>
      <c r="T139" s="600"/>
      <c r="U139" s="600"/>
      <c r="V139" s="600"/>
      <c r="W139" s="600"/>
      <c r="X139" s="600"/>
      <c r="Y139" s="600"/>
      <c r="Z139" s="601"/>
    </row>
    <row r="140" spans="1:33" ht="14.25" customHeight="1">
      <c r="A140" s="439"/>
      <c r="B140" s="439"/>
      <c r="C140" s="439"/>
      <c r="D140" s="779"/>
      <c r="E140" s="439"/>
      <c r="F140" s="698"/>
      <c r="G140" s="777" t="s">
        <v>294</v>
      </c>
      <c r="H140" s="777"/>
      <c r="I140" s="777"/>
      <c r="J140" s="777"/>
      <c r="K140" s="777"/>
      <c r="L140" s="777"/>
      <c r="M140" s="777"/>
      <c r="N140" s="777"/>
      <c r="O140" s="777"/>
      <c r="P140" s="777"/>
      <c r="Q140" s="777"/>
      <c r="R140" s="187" t="s">
        <v>173</v>
      </c>
      <c r="S140" s="603" t="s">
        <v>204</v>
      </c>
      <c r="T140" s="603"/>
      <c r="U140" s="772"/>
      <c r="V140" s="772"/>
      <c r="W140" s="773"/>
      <c r="X140" s="773"/>
      <c r="Y140" s="773"/>
      <c r="Z140" s="774"/>
    </row>
    <row r="141" spans="1:33" ht="14.25" customHeight="1" thickBot="1">
      <c r="A141" s="439"/>
      <c r="B141" s="439"/>
      <c r="C141" s="439"/>
      <c r="D141" s="779"/>
      <c r="E141" s="439"/>
      <c r="F141" s="698"/>
      <c r="G141" s="599" t="s">
        <v>879</v>
      </c>
      <c r="H141" s="600"/>
      <c r="I141" s="600"/>
      <c r="J141" s="600"/>
      <c r="K141" s="600"/>
      <c r="L141" s="600"/>
      <c r="M141" s="600"/>
      <c r="N141" s="600"/>
      <c r="O141" s="600"/>
      <c r="P141" s="600"/>
      <c r="Q141" s="600"/>
      <c r="R141" s="600"/>
      <c r="S141" s="600"/>
      <c r="T141" s="600"/>
      <c r="U141" s="600"/>
      <c r="V141" s="600"/>
      <c r="W141" s="600"/>
      <c r="X141" s="600"/>
      <c r="Y141" s="600"/>
      <c r="Z141" s="601"/>
    </row>
    <row r="142" spans="1:33" ht="14.25" customHeight="1">
      <c r="A142" s="439"/>
      <c r="B142" s="439"/>
      <c r="C142" s="439"/>
      <c r="D142" s="779"/>
      <c r="E142" s="439"/>
      <c r="F142" s="698"/>
      <c r="G142" s="602" t="s">
        <v>293</v>
      </c>
      <c r="H142" s="602"/>
      <c r="I142" s="602"/>
      <c r="J142" s="602"/>
      <c r="K142" s="602"/>
      <c r="L142" s="602"/>
      <c r="M142" s="602"/>
      <c r="N142" s="602"/>
      <c r="O142" s="602"/>
      <c r="P142" s="602"/>
      <c r="Q142" s="602"/>
      <c r="R142" s="187" t="s">
        <v>223</v>
      </c>
      <c r="S142" s="603" t="s">
        <v>204</v>
      </c>
      <c r="T142" s="603"/>
      <c r="U142" s="772"/>
      <c r="V142" s="772"/>
      <c r="W142" s="773"/>
      <c r="X142" s="773"/>
      <c r="Y142" s="773"/>
      <c r="Z142" s="774"/>
    </row>
    <row r="143" spans="1:33" ht="14.25" customHeight="1" thickBot="1">
      <c r="A143" s="439"/>
      <c r="B143" s="439"/>
      <c r="C143" s="439"/>
      <c r="D143" s="779"/>
      <c r="E143" s="439"/>
      <c r="F143" s="698"/>
      <c r="G143" s="599" t="s">
        <v>880</v>
      </c>
      <c r="H143" s="600"/>
      <c r="I143" s="600"/>
      <c r="J143" s="600"/>
      <c r="K143" s="600"/>
      <c r="L143" s="600"/>
      <c r="M143" s="600"/>
      <c r="N143" s="600"/>
      <c r="O143" s="600"/>
      <c r="P143" s="600"/>
      <c r="Q143" s="600"/>
      <c r="R143" s="600"/>
      <c r="S143" s="600"/>
      <c r="T143" s="600"/>
      <c r="U143" s="600"/>
      <c r="V143" s="600"/>
      <c r="W143" s="600"/>
      <c r="X143" s="600"/>
      <c r="Y143" s="600"/>
      <c r="Z143" s="601"/>
    </row>
    <row r="144" spans="1:33" ht="14.25" customHeight="1">
      <c r="A144" s="439"/>
      <c r="B144" s="439"/>
      <c r="C144" s="439"/>
      <c r="D144" s="779"/>
      <c r="E144" s="439"/>
      <c r="F144" s="698"/>
      <c r="G144" s="602" t="s">
        <v>296</v>
      </c>
      <c r="H144" s="602"/>
      <c r="I144" s="602"/>
      <c r="J144" s="602"/>
      <c r="K144" s="602"/>
      <c r="L144" s="602"/>
      <c r="M144" s="602"/>
      <c r="N144" s="602"/>
      <c r="O144" s="602"/>
      <c r="P144" s="602"/>
      <c r="Q144" s="602"/>
      <c r="R144" s="187" t="s">
        <v>173</v>
      </c>
      <c r="S144" s="603" t="s">
        <v>204</v>
      </c>
      <c r="T144" s="603"/>
      <c r="U144" s="772"/>
      <c r="V144" s="772"/>
      <c r="W144" s="773"/>
      <c r="X144" s="773"/>
      <c r="Y144" s="773"/>
      <c r="Z144" s="774"/>
    </row>
    <row r="145" spans="1:33" ht="14.25" customHeight="1" thickBot="1">
      <c r="A145" s="439"/>
      <c r="B145" s="439"/>
      <c r="C145" s="439"/>
      <c r="D145" s="779"/>
      <c r="E145" s="439"/>
      <c r="F145" s="698"/>
      <c r="G145" s="599" t="s">
        <v>304</v>
      </c>
      <c r="H145" s="600"/>
      <c r="I145" s="600"/>
      <c r="J145" s="600"/>
      <c r="K145" s="600"/>
      <c r="L145" s="600"/>
      <c r="M145" s="600"/>
      <c r="N145" s="600"/>
      <c r="O145" s="600"/>
      <c r="P145" s="600"/>
      <c r="Q145" s="600"/>
      <c r="R145" s="600"/>
      <c r="S145" s="600"/>
      <c r="T145" s="600"/>
      <c r="U145" s="600"/>
      <c r="V145" s="600"/>
      <c r="W145" s="600"/>
      <c r="X145" s="600"/>
      <c r="Y145" s="600"/>
      <c r="Z145" s="601"/>
    </row>
    <row r="146" spans="1:33" ht="14.25" customHeight="1">
      <c r="A146" s="439"/>
      <c r="B146" s="439"/>
      <c r="C146" s="439"/>
      <c r="D146" s="779"/>
      <c r="E146" s="439"/>
      <c r="F146" s="698"/>
      <c r="G146" s="602" t="s">
        <v>297</v>
      </c>
      <c r="H146" s="602"/>
      <c r="I146" s="602"/>
      <c r="J146" s="602"/>
      <c r="K146" s="602"/>
      <c r="L146" s="602"/>
      <c r="M146" s="602"/>
      <c r="N146" s="602"/>
      <c r="O146" s="602"/>
      <c r="P146" s="602"/>
      <c r="Q146" s="602"/>
      <c r="R146" s="187" t="s">
        <v>173</v>
      </c>
      <c r="S146" s="603" t="s">
        <v>204</v>
      </c>
      <c r="T146" s="603"/>
      <c r="U146" s="772"/>
      <c r="V146" s="772"/>
      <c r="W146" s="773"/>
      <c r="X146" s="773"/>
      <c r="Y146" s="773"/>
      <c r="Z146" s="774"/>
    </row>
    <row r="147" spans="1:33" ht="14.25" customHeight="1" thickBot="1">
      <c r="A147" s="439"/>
      <c r="B147" s="439"/>
      <c r="C147" s="439"/>
      <c r="D147" s="779"/>
      <c r="E147" s="439"/>
      <c r="F147" s="698"/>
      <c r="G147" s="599" t="s">
        <v>305</v>
      </c>
      <c r="H147" s="600"/>
      <c r="I147" s="600"/>
      <c r="J147" s="600"/>
      <c r="K147" s="600"/>
      <c r="L147" s="600"/>
      <c r="M147" s="600"/>
      <c r="N147" s="600"/>
      <c r="O147" s="600"/>
      <c r="P147" s="600"/>
      <c r="Q147" s="600"/>
      <c r="R147" s="600"/>
      <c r="S147" s="600"/>
      <c r="T147" s="600"/>
      <c r="U147" s="600"/>
      <c r="V147" s="600"/>
      <c r="W147" s="600"/>
      <c r="X147" s="600"/>
      <c r="Y147" s="600"/>
      <c r="Z147" s="601"/>
    </row>
    <row r="148" spans="1:33" ht="14.25" customHeight="1">
      <c r="A148" s="439"/>
      <c r="B148" s="439"/>
      <c r="C148" s="439"/>
      <c r="D148" s="779"/>
      <c r="E148" s="439"/>
      <c r="F148" s="698"/>
      <c r="G148" s="602" t="s">
        <v>298</v>
      </c>
      <c r="H148" s="602"/>
      <c r="I148" s="602"/>
      <c r="J148" s="602"/>
      <c r="K148" s="602"/>
      <c r="L148" s="602"/>
      <c r="M148" s="602"/>
      <c r="N148" s="602"/>
      <c r="O148" s="602"/>
      <c r="P148" s="602"/>
      <c r="Q148" s="602"/>
      <c r="R148" s="187" t="s">
        <v>223</v>
      </c>
      <c r="S148" s="603" t="s">
        <v>204</v>
      </c>
      <c r="T148" s="603"/>
      <c r="U148" s="772"/>
      <c r="V148" s="772"/>
      <c r="W148" s="773"/>
      <c r="X148" s="773"/>
      <c r="Y148" s="773"/>
      <c r="Z148" s="774"/>
    </row>
    <row r="149" spans="1:33" ht="14.25" customHeight="1" thickBot="1">
      <c r="A149" s="439"/>
      <c r="B149" s="439"/>
      <c r="C149" s="439"/>
      <c r="D149" s="779"/>
      <c r="E149" s="439"/>
      <c r="F149" s="698"/>
      <c r="G149" s="599" t="s">
        <v>306</v>
      </c>
      <c r="H149" s="600"/>
      <c r="I149" s="600"/>
      <c r="J149" s="600"/>
      <c r="K149" s="600"/>
      <c r="L149" s="600"/>
      <c r="M149" s="600"/>
      <c r="N149" s="600"/>
      <c r="O149" s="600"/>
      <c r="P149" s="600"/>
      <c r="Q149" s="600"/>
      <c r="R149" s="600"/>
      <c r="S149" s="600"/>
      <c r="T149" s="600"/>
      <c r="U149" s="600"/>
      <c r="V149" s="600"/>
      <c r="W149" s="600"/>
      <c r="X149" s="600"/>
      <c r="Y149" s="600"/>
      <c r="Z149" s="601"/>
    </row>
    <row r="150" spans="1:33" ht="14.25" customHeight="1">
      <c r="A150" s="439"/>
      <c r="B150" s="439"/>
      <c r="C150" s="439"/>
      <c r="D150" s="779"/>
      <c r="E150" s="439"/>
      <c r="F150" s="698"/>
      <c r="G150" s="602" t="s">
        <v>300</v>
      </c>
      <c r="H150" s="602"/>
      <c r="I150" s="602"/>
      <c r="J150" s="602"/>
      <c r="K150" s="602"/>
      <c r="L150" s="602"/>
      <c r="M150" s="602"/>
      <c r="N150" s="602"/>
      <c r="O150" s="602"/>
      <c r="P150" s="602"/>
      <c r="Q150" s="602"/>
      <c r="R150" s="187" t="s">
        <v>223</v>
      </c>
      <c r="S150" s="603" t="s">
        <v>204</v>
      </c>
      <c r="T150" s="603"/>
      <c r="U150" s="772"/>
      <c r="V150" s="772"/>
      <c r="W150" s="773"/>
      <c r="X150" s="773"/>
      <c r="Y150" s="773"/>
      <c r="Z150" s="774"/>
    </row>
    <row r="151" spans="1:33" ht="14.25" customHeight="1" thickBot="1">
      <c r="A151" s="439"/>
      <c r="B151" s="439"/>
      <c r="C151" s="439"/>
      <c r="D151" s="779"/>
      <c r="E151" s="439"/>
      <c r="F151" s="698"/>
      <c r="G151" s="599" t="s">
        <v>307</v>
      </c>
      <c r="H151" s="600"/>
      <c r="I151" s="600"/>
      <c r="J151" s="600"/>
      <c r="K151" s="600"/>
      <c r="L151" s="600"/>
      <c r="M151" s="600"/>
      <c r="N151" s="600"/>
      <c r="O151" s="600"/>
      <c r="P151" s="600"/>
      <c r="Q151" s="600"/>
      <c r="R151" s="600"/>
      <c r="S151" s="600"/>
      <c r="T151" s="600"/>
      <c r="U151" s="600"/>
      <c r="V151" s="600"/>
      <c r="W151" s="600"/>
      <c r="X151" s="600"/>
      <c r="Y151" s="600"/>
      <c r="Z151" s="601"/>
    </row>
    <row r="152" spans="1:33" ht="15" customHeight="1" thickTop="1" thickBot="1">
      <c r="A152" s="804" t="s">
        <v>804</v>
      </c>
      <c r="B152" s="804"/>
      <c r="C152" s="804"/>
      <c r="D152" s="804"/>
      <c r="E152" s="804"/>
      <c r="F152" s="804"/>
      <c r="G152" s="804"/>
      <c r="H152" s="804"/>
      <c r="I152" s="804"/>
      <c r="J152" s="804"/>
      <c r="K152" s="804"/>
      <c r="L152" s="804"/>
      <c r="M152" s="804"/>
      <c r="N152" s="804"/>
      <c r="O152" s="804"/>
      <c r="P152" s="804"/>
      <c r="Q152" s="804"/>
      <c r="R152" s="804"/>
      <c r="S152" s="804"/>
      <c r="T152" s="804"/>
      <c r="U152" s="804"/>
      <c r="V152" s="804"/>
      <c r="W152" s="804"/>
      <c r="X152" s="804"/>
      <c r="Y152" s="804"/>
      <c r="Z152" s="804"/>
    </row>
    <row r="153" spans="1:33" s="84" customFormat="1" ht="14.25" customHeight="1" thickTop="1">
      <c r="A153" s="702" t="s">
        <v>170</v>
      </c>
      <c r="B153" s="702"/>
      <c r="C153" s="703"/>
      <c r="D153" s="701" t="s">
        <v>171</v>
      </c>
      <c r="E153" s="702"/>
      <c r="F153" s="703"/>
      <c r="G153" s="764" t="s">
        <v>172</v>
      </c>
      <c r="H153" s="765"/>
      <c r="I153" s="765"/>
      <c r="J153" s="765"/>
      <c r="K153" s="765"/>
      <c r="L153" s="765"/>
      <c r="M153" s="765"/>
      <c r="N153" s="765"/>
      <c r="O153" s="765"/>
      <c r="P153" s="765"/>
      <c r="Q153" s="766"/>
      <c r="R153" s="257" t="s">
        <v>173</v>
      </c>
      <c r="S153" s="780" t="s">
        <v>174</v>
      </c>
      <c r="T153" s="781"/>
      <c r="U153" s="782">
        <v>5307</v>
      </c>
      <c r="V153" s="783"/>
      <c r="W153" s="649" t="s">
        <v>175</v>
      </c>
      <c r="X153" s="784"/>
      <c r="Y153" s="784"/>
      <c r="Z153" s="784"/>
      <c r="AB153" s="670" t="str">
        <f>G153</f>
        <v>Complementary paratransit service to fixed route service</v>
      </c>
      <c r="AC153" s="644"/>
      <c r="AD153" s="644"/>
      <c r="AE153" s="644"/>
      <c r="AF153" s="644"/>
      <c r="AG153" s="252">
        <v>1</v>
      </c>
    </row>
    <row r="154" spans="1:33" s="84" customFormat="1" ht="14.25" customHeight="1" thickBot="1">
      <c r="A154" s="705"/>
      <c r="B154" s="705"/>
      <c r="C154" s="706"/>
      <c r="D154" s="704"/>
      <c r="E154" s="705"/>
      <c r="F154" s="706"/>
      <c r="G154" s="681" t="s">
        <v>176</v>
      </c>
      <c r="H154" s="682"/>
      <c r="I154" s="682"/>
      <c r="J154" s="682"/>
      <c r="K154" s="682"/>
      <c r="L154" s="682"/>
      <c r="M154" s="682"/>
      <c r="N154" s="682"/>
      <c r="O154" s="682"/>
      <c r="P154" s="682"/>
      <c r="Q154" s="682"/>
      <c r="R154" s="682"/>
      <c r="S154" s="682"/>
      <c r="T154" s="682"/>
      <c r="U154" s="682"/>
      <c r="V154" s="682"/>
      <c r="W154" s="682"/>
      <c r="X154" s="682"/>
      <c r="Y154" s="682"/>
      <c r="Z154" s="682"/>
      <c r="AB154" s="617" t="str">
        <f>G155</f>
        <v>Operating assistance</v>
      </c>
      <c r="AC154" s="618"/>
      <c r="AD154" s="618"/>
      <c r="AE154" s="618"/>
      <c r="AF154" s="618"/>
      <c r="AG154" s="253">
        <v>1</v>
      </c>
    </row>
    <row r="155" spans="1:33" s="84" customFormat="1" ht="14.25" customHeight="1">
      <c r="A155" s="705"/>
      <c r="B155" s="705"/>
      <c r="C155" s="706"/>
      <c r="D155" s="704"/>
      <c r="E155" s="705"/>
      <c r="F155" s="706"/>
      <c r="G155" s="672" t="s">
        <v>177</v>
      </c>
      <c r="H155" s="673"/>
      <c r="I155" s="673"/>
      <c r="J155" s="673"/>
      <c r="K155" s="673"/>
      <c r="L155" s="673"/>
      <c r="M155" s="673"/>
      <c r="N155" s="673"/>
      <c r="O155" s="673"/>
      <c r="P155" s="673"/>
      <c r="Q155" s="674"/>
      <c r="R155" s="258" t="s">
        <v>173</v>
      </c>
      <c r="S155" s="675" t="s">
        <v>174</v>
      </c>
      <c r="T155" s="676"/>
      <c r="U155" s="677">
        <v>5307</v>
      </c>
      <c r="V155" s="678"/>
      <c r="W155" s="679" t="s">
        <v>175</v>
      </c>
      <c r="X155" s="680"/>
      <c r="Y155" s="680"/>
      <c r="Z155" s="680"/>
      <c r="AB155" s="617" t="str">
        <f>G157</f>
        <v>Operational support equipment / computer hard/software</v>
      </c>
      <c r="AC155" s="618"/>
      <c r="AD155" s="618"/>
      <c r="AE155" s="618"/>
      <c r="AF155" s="618"/>
      <c r="AG155" s="253">
        <v>1</v>
      </c>
    </row>
    <row r="156" spans="1:33" s="84" customFormat="1" ht="14.25" customHeight="1" thickBot="1">
      <c r="A156" s="705"/>
      <c r="B156" s="705"/>
      <c r="C156" s="706"/>
      <c r="D156" s="704"/>
      <c r="E156" s="705"/>
      <c r="F156" s="706"/>
      <c r="G156" s="681" t="s">
        <v>179</v>
      </c>
      <c r="H156" s="682"/>
      <c r="I156" s="682"/>
      <c r="J156" s="682"/>
      <c r="K156" s="682"/>
      <c r="L156" s="682"/>
      <c r="M156" s="682"/>
      <c r="N156" s="682"/>
      <c r="O156" s="682"/>
      <c r="P156" s="682"/>
      <c r="Q156" s="682"/>
      <c r="R156" s="682"/>
      <c r="S156" s="682"/>
      <c r="T156" s="682"/>
      <c r="U156" s="682"/>
      <c r="V156" s="682"/>
      <c r="W156" s="682"/>
      <c r="X156" s="682"/>
      <c r="Y156" s="682"/>
      <c r="Z156" s="682"/>
      <c r="AG156" s="251"/>
    </row>
    <row r="157" spans="1:33" s="84" customFormat="1" ht="14.25" customHeight="1">
      <c r="A157" s="705"/>
      <c r="B157" s="705"/>
      <c r="C157" s="706"/>
      <c r="D157" s="704"/>
      <c r="E157" s="705"/>
      <c r="F157" s="706"/>
      <c r="G157" s="672" t="s">
        <v>178</v>
      </c>
      <c r="H157" s="673"/>
      <c r="I157" s="673"/>
      <c r="J157" s="673"/>
      <c r="K157" s="673"/>
      <c r="L157" s="673"/>
      <c r="M157" s="673"/>
      <c r="N157" s="673"/>
      <c r="O157" s="673"/>
      <c r="P157" s="673"/>
      <c r="Q157" s="674"/>
      <c r="R157" s="258" t="s">
        <v>173</v>
      </c>
      <c r="S157" s="675" t="s">
        <v>174</v>
      </c>
      <c r="T157" s="676"/>
      <c r="U157" s="677">
        <v>5307</v>
      </c>
      <c r="V157" s="678"/>
      <c r="W157" s="679" t="s">
        <v>175</v>
      </c>
      <c r="X157" s="680"/>
      <c r="Y157" s="680"/>
      <c r="Z157" s="680"/>
      <c r="AG157" s="251"/>
    </row>
    <row r="158" spans="1:33" s="84" customFormat="1" ht="14.25" customHeight="1" thickBot="1">
      <c r="A158" s="708"/>
      <c r="B158" s="708"/>
      <c r="C158" s="709"/>
      <c r="D158" s="707"/>
      <c r="E158" s="708"/>
      <c r="F158" s="709"/>
      <c r="G158" s="747" t="s">
        <v>180</v>
      </c>
      <c r="H158" s="748"/>
      <c r="I158" s="748"/>
      <c r="J158" s="748"/>
      <c r="K158" s="748"/>
      <c r="L158" s="748"/>
      <c r="M158" s="748"/>
      <c r="N158" s="748"/>
      <c r="O158" s="748"/>
      <c r="P158" s="748"/>
      <c r="Q158" s="748"/>
      <c r="R158" s="748"/>
      <c r="S158" s="748"/>
      <c r="T158" s="748"/>
      <c r="U158" s="748"/>
      <c r="V158" s="748"/>
      <c r="W158" s="748"/>
      <c r="X158" s="748"/>
      <c r="Y158" s="748"/>
      <c r="Z158" s="748"/>
      <c r="AG158" s="251"/>
    </row>
    <row r="159" spans="1:33" s="84" customFormat="1" ht="14.25" customHeight="1" thickTop="1">
      <c r="A159" s="785" t="s">
        <v>185</v>
      </c>
      <c r="B159" s="786"/>
      <c r="C159" s="786"/>
      <c r="D159" s="786" t="s">
        <v>171</v>
      </c>
      <c r="E159" s="786"/>
      <c r="F159" s="786"/>
      <c r="G159" s="645" t="s">
        <v>186</v>
      </c>
      <c r="H159" s="645"/>
      <c r="I159" s="645"/>
      <c r="J159" s="645"/>
      <c r="K159" s="645"/>
      <c r="L159" s="645"/>
      <c r="M159" s="645"/>
      <c r="N159" s="645"/>
      <c r="O159" s="645"/>
      <c r="P159" s="645"/>
      <c r="Q159" s="645"/>
      <c r="R159" s="257" t="s">
        <v>173</v>
      </c>
      <c r="S159" s="646" t="s">
        <v>174</v>
      </c>
      <c r="T159" s="646"/>
      <c r="U159" s="647">
        <v>5337</v>
      </c>
      <c r="V159" s="647"/>
      <c r="W159" s="648" t="s">
        <v>175</v>
      </c>
      <c r="X159" s="648"/>
      <c r="Y159" s="648"/>
      <c r="Z159" s="649"/>
      <c r="AB159" s="642" t="str">
        <f>G159</f>
        <v>Capital investment in existing fixed guideway systems</v>
      </c>
      <c r="AC159" s="643"/>
      <c r="AD159" s="643"/>
      <c r="AE159" s="643"/>
      <c r="AF159" s="650"/>
      <c r="AG159" s="255">
        <v>1</v>
      </c>
    </row>
    <row r="160" spans="1:33" s="84" customFormat="1" ht="14.25" customHeight="1" thickBot="1">
      <c r="A160" s="666"/>
      <c r="B160" s="787"/>
      <c r="C160" s="787"/>
      <c r="D160" s="787"/>
      <c r="E160" s="787"/>
      <c r="F160" s="787"/>
      <c r="G160" s="609" t="s">
        <v>187</v>
      </c>
      <c r="H160" s="610"/>
      <c r="I160" s="610"/>
      <c r="J160" s="610"/>
      <c r="K160" s="610"/>
      <c r="L160" s="610"/>
      <c r="M160" s="610"/>
      <c r="N160" s="610"/>
      <c r="O160" s="610"/>
      <c r="P160" s="610"/>
      <c r="Q160" s="610"/>
      <c r="R160" s="611"/>
      <c r="S160" s="611"/>
      <c r="T160" s="611"/>
      <c r="U160" s="611"/>
      <c r="V160" s="611"/>
      <c r="W160" s="611"/>
      <c r="X160" s="611"/>
      <c r="Y160" s="611"/>
      <c r="Z160" s="612"/>
      <c r="AB160" s="617" t="str">
        <f>G161</f>
        <v>Fixed guideway rolling stock (new or existing)</v>
      </c>
      <c r="AC160" s="618"/>
      <c r="AD160" s="618"/>
      <c r="AE160" s="618"/>
      <c r="AF160" s="619"/>
      <c r="AG160" s="256">
        <v>1</v>
      </c>
    </row>
    <row r="161" spans="1:33" s="84" customFormat="1" ht="14.25" customHeight="1">
      <c r="A161" s="666"/>
      <c r="B161" s="787"/>
      <c r="C161" s="787"/>
      <c r="D161" s="787"/>
      <c r="E161" s="787"/>
      <c r="F161" s="787"/>
      <c r="G161" s="583" t="s">
        <v>805</v>
      </c>
      <c r="H161" s="583"/>
      <c r="I161" s="583"/>
      <c r="J161" s="583"/>
      <c r="K161" s="583"/>
      <c r="L161" s="583"/>
      <c r="M161" s="583"/>
      <c r="N161" s="583"/>
      <c r="O161" s="583"/>
      <c r="P161" s="583"/>
      <c r="Q161" s="583"/>
      <c r="R161" s="258" t="s">
        <v>173</v>
      </c>
      <c r="S161" s="584" t="s">
        <v>174</v>
      </c>
      <c r="T161" s="584"/>
      <c r="U161" s="585">
        <v>5337</v>
      </c>
      <c r="V161" s="585"/>
      <c r="W161" s="586" t="s">
        <v>175</v>
      </c>
      <c r="X161" s="586"/>
      <c r="Y161" s="586"/>
      <c r="Z161" s="587"/>
      <c r="AB161" s="617" t="str">
        <f>G163</f>
        <v>Preventative maintenance</v>
      </c>
      <c r="AC161" s="618"/>
      <c r="AD161" s="618"/>
      <c r="AE161" s="618"/>
      <c r="AF161" s="619"/>
      <c r="AG161" s="256">
        <v>1</v>
      </c>
    </row>
    <row r="162" spans="1:33" s="84" customFormat="1" ht="14.25" customHeight="1" thickBot="1">
      <c r="A162" s="666"/>
      <c r="B162" s="787"/>
      <c r="C162" s="787"/>
      <c r="D162" s="787"/>
      <c r="E162" s="787"/>
      <c r="F162" s="787"/>
      <c r="G162" s="609" t="s">
        <v>189</v>
      </c>
      <c r="H162" s="610"/>
      <c r="I162" s="610"/>
      <c r="J162" s="610"/>
      <c r="K162" s="610"/>
      <c r="L162" s="610"/>
      <c r="M162" s="610"/>
      <c r="N162" s="610"/>
      <c r="O162" s="610"/>
      <c r="P162" s="610"/>
      <c r="Q162" s="610"/>
      <c r="R162" s="610"/>
      <c r="S162" s="610"/>
      <c r="T162" s="610"/>
      <c r="U162" s="610"/>
      <c r="V162" s="610"/>
      <c r="W162" s="610"/>
      <c r="X162" s="610"/>
      <c r="Y162" s="610"/>
      <c r="Z162" s="651"/>
      <c r="AB162" s="617" t="str">
        <f>G165</f>
        <v>Transit maintenance facilities</v>
      </c>
      <c r="AC162" s="618"/>
      <c r="AD162" s="618"/>
      <c r="AE162" s="618"/>
      <c r="AF162" s="619"/>
      <c r="AG162" s="256">
        <v>1</v>
      </c>
    </row>
    <row r="163" spans="1:33" s="84" customFormat="1" ht="14.25" customHeight="1">
      <c r="A163" s="666"/>
      <c r="B163" s="787"/>
      <c r="C163" s="787"/>
      <c r="D163" s="787"/>
      <c r="E163" s="787"/>
      <c r="F163" s="787"/>
      <c r="G163" s="583" t="s">
        <v>188</v>
      </c>
      <c r="H163" s="583"/>
      <c r="I163" s="583"/>
      <c r="J163" s="583"/>
      <c r="K163" s="583"/>
      <c r="L163" s="583"/>
      <c r="M163" s="583"/>
      <c r="N163" s="583"/>
      <c r="O163" s="583"/>
      <c r="P163" s="583"/>
      <c r="Q163" s="583"/>
      <c r="R163" s="258" t="s">
        <v>173</v>
      </c>
      <c r="S163" s="584" t="s">
        <v>174</v>
      </c>
      <c r="T163" s="584"/>
      <c r="U163" s="585">
        <v>5307</v>
      </c>
      <c r="V163" s="585"/>
      <c r="W163" s="586" t="s">
        <v>175</v>
      </c>
      <c r="X163" s="586"/>
      <c r="Y163" s="586"/>
      <c r="Z163" s="587"/>
      <c r="AB163" s="617" t="str">
        <f>G167</f>
        <v>Transit vehicle replacement (existing and subject to TAMP)</v>
      </c>
      <c r="AC163" s="618"/>
      <c r="AD163" s="618"/>
      <c r="AE163" s="618"/>
      <c r="AF163" s="619"/>
      <c r="AG163" s="256">
        <v>1</v>
      </c>
    </row>
    <row r="164" spans="1:33" s="84" customFormat="1" ht="14.25" customHeight="1" thickBot="1">
      <c r="A164" s="666"/>
      <c r="B164" s="787"/>
      <c r="C164" s="787"/>
      <c r="D164" s="787"/>
      <c r="E164" s="787"/>
      <c r="F164" s="787"/>
      <c r="G164" s="609" t="s">
        <v>191</v>
      </c>
      <c r="H164" s="610"/>
      <c r="I164" s="610"/>
      <c r="J164" s="610"/>
      <c r="K164" s="610"/>
      <c r="L164" s="610"/>
      <c r="M164" s="610"/>
      <c r="N164" s="610"/>
      <c r="O164" s="610"/>
      <c r="P164" s="610"/>
      <c r="Q164" s="610"/>
      <c r="R164" s="611"/>
      <c r="S164" s="611"/>
      <c r="T164" s="611"/>
      <c r="U164" s="611"/>
      <c r="V164" s="611"/>
      <c r="W164" s="611"/>
      <c r="X164" s="611"/>
      <c r="Y164" s="611"/>
      <c r="Z164" s="612"/>
      <c r="AB164" s="123"/>
      <c r="AC164" s="123"/>
      <c r="AD164" s="123"/>
      <c r="AE164" s="123"/>
      <c r="AF164" s="123"/>
      <c r="AG164" s="250"/>
    </row>
    <row r="165" spans="1:33" s="84" customFormat="1" ht="14.25" customHeight="1">
      <c r="A165" s="666"/>
      <c r="B165" s="787"/>
      <c r="C165" s="787"/>
      <c r="D165" s="787"/>
      <c r="E165" s="787"/>
      <c r="F165" s="787"/>
      <c r="G165" s="583" t="s">
        <v>190</v>
      </c>
      <c r="H165" s="583"/>
      <c r="I165" s="583"/>
      <c r="J165" s="583"/>
      <c r="K165" s="583"/>
      <c r="L165" s="583"/>
      <c r="M165" s="583"/>
      <c r="N165" s="583"/>
      <c r="O165" s="583"/>
      <c r="P165" s="583"/>
      <c r="Q165" s="583"/>
      <c r="R165" s="258" t="s">
        <v>173</v>
      </c>
      <c r="S165" s="584" t="s">
        <v>174</v>
      </c>
      <c r="T165" s="584"/>
      <c r="U165" s="585" t="s">
        <v>192</v>
      </c>
      <c r="V165" s="585"/>
      <c r="W165" s="586" t="s">
        <v>175</v>
      </c>
      <c r="X165" s="586"/>
      <c r="Y165" s="586"/>
      <c r="Z165" s="587"/>
      <c r="AB165" s="123"/>
      <c r="AC165" s="123"/>
      <c r="AD165" s="123"/>
      <c r="AE165" s="123"/>
      <c r="AF165" s="123"/>
      <c r="AG165" s="250"/>
    </row>
    <row r="166" spans="1:33" s="84" customFormat="1" ht="14.25" customHeight="1" thickBot="1">
      <c r="A166" s="666"/>
      <c r="B166" s="787"/>
      <c r="C166" s="787"/>
      <c r="D166" s="787"/>
      <c r="E166" s="787"/>
      <c r="F166" s="787"/>
      <c r="G166" s="609" t="s">
        <v>193</v>
      </c>
      <c r="H166" s="610"/>
      <c r="I166" s="610"/>
      <c r="J166" s="610"/>
      <c r="K166" s="610"/>
      <c r="L166" s="610"/>
      <c r="M166" s="610"/>
      <c r="N166" s="610"/>
      <c r="O166" s="610"/>
      <c r="P166" s="610"/>
      <c r="Q166" s="610"/>
      <c r="R166" s="611"/>
      <c r="S166" s="611"/>
      <c r="T166" s="611"/>
      <c r="U166" s="611"/>
      <c r="V166" s="611"/>
      <c r="W166" s="611"/>
      <c r="X166" s="611"/>
      <c r="Y166" s="611"/>
      <c r="Z166" s="612"/>
      <c r="AB166" s="123"/>
      <c r="AC166" s="123"/>
      <c r="AD166" s="123"/>
      <c r="AE166" s="123"/>
      <c r="AF166" s="123"/>
      <c r="AG166" s="250"/>
    </row>
    <row r="167" spans="1:33" ht="14.25" customHeight="1">
      <c r="A167" s="666"/>
      <c r="B167" s="787"/>
      <c r="C167" s="787"/>
      <c r="D167" s="787"/>
      <c r="E167" s="787"/>
      <c r="F167" s="787"/>
      <c r="G167" s="583" t="s">
        <v>806</v>
      </c>
      <c r="H167" s="583"/>
      <c r="I167" s="583"/>
      <c r="J167" s="583"/>
      <c r="K167" s="583"/>
      <c r="L167" s="583"/>
      <c r="M167" s="583"/>
      <c r="N167" s="583"/>
      <c r="O167" s="583"/>
      <c r="P167" s="583"/>
      <c r="Q167" s="583"/>
      <c r="R167" s="258" t="s">
        <v>173</v>
      </c>
      <c r="S167" s="584" t="s">
        <v>174</v>
      </c>
      <c r="T167" s="584"/>
      <c r="U167" s="585" t="s">
        <v>194</v>
      </c>
      <c r="V167" s="585"/>
      <c r="W167" s="586" t="s">
        <v>175</v>
      </c>
      <c r="X167" s="586"/>
      <c r="Y167" s="586"/>
      <c r="Z167" s="587"/>
    </row>
    <row r="168" spans="1:33" ht="14.25" customHeight="1" thickBot="1">
      <c r="A168" s="669"/>
      <c r="B168" s="788"/>
      <c r="C168" s="788"/>
      <c r="D168" s="788"/>
      <c r="E168" s="788"/>
      <c r="F168" s="788"/>
      <c r="G168" s="588" t="s">
        <v>881</v>
      </c>
      <c r="H168" s="589"/>
      <c r="I168" s="589"/>
      <c r="J168" s="589"/>
      <c r="K168" s="589"/>
      <c r="L168" s="589"/>
      <c r="M168" s="589"/>
      <c r="N168" s="589"/>
      <c r="O168" s="589"/>
      <c r="P168" s="589"/>
      <c r="Q168" s="589"/>
      <c r="R168" s="590"/>
      <c r="S168" s="590"/>
      <c r="T168" s="590"/>
      <c r="U168" s="590"/>
      <c r="V168" s="590"/>
      <c r="W168" s="590"/>
      <c r="X168" s="590"/>
      <c r="Y168" s="590"/>
      <c r="Z168" s="591"/>
      <c r="AB168" s="84"/>
      <c r="AC168" s="84"/>
      <c r="AD168" s="84"/>
      <c r="AE168" s="84"/>
      <c r="AF168" s="84"/>
      <c r="AG168" s="251"/>
    </row>
    <row r="169" spans="1:33" ht="14.25" customHeight="1" thickTop="1">
      <c r="A169" s="702" t="s">
        <v>807</v>
      </c>
      <c r="B169" s="702"/>
      <c r="C169" s="703"/>
      <c r="D169" s="701" t="s">
        <v>171</v>
      </c>
      <c r="E169" s="702"/>
      <c r="F169" s="703"/>
      <c r="G169" s="688" t="s">
        <v>226</v>
      </c>
      <c r="H169" s="688"/>
      <c r="I169" s="688"/>
      <c r="J169" s="688"/>
      <c r="K169" s="688"/>
      <c r="L169" s="688"/>
      <c r="M169" s="688"/>
      <c r="N169" s="688"/>
      <c r="O169" s="688"/>
      <c r="P169" s="688"/>
      <c r="Q169" s="688"/>
      <c r="R169" s="260" t="s">
        <v>173</v>
      </c>
      <c r="S169" s="791" t="s">
        <v>174</v>
      </c>
      <c r="T169" s="791"/>
      <c r="U169" s="647">
        <v>5310</v>
      </c>
      <c r="V169" s="647"/>
      <c r="W169" s="792" t="s">
        <v>227</v>
      </c>
      <c r="X169" s="792"/>
      <c r="Y169" s="792"/>
      <c r="Z169" s="793"/>
      <c r="AB169" s="642" t="str">
        <f>G169</f>
        <v>Mobility management / information technology systems</v>
      </c>
      <c r="AC169" s="643"/>
      <c r="AD169" s="643"/>
      <c r="AE169" s="643"/>
      <c r="AF169" s="650"/>
      <c r="AG169" s="255">
        <v>1</v>
      </c>
    </row>
    <row r="170" spans="1:33" ht="14.25" customHeight="1" thickBot="1">
      <c r="A170" s="705"/>
      <c r="B170" s="705"/>
      <c r="C170" s="706"/>
      <c r="D170" s="704"/>
      <c r="E170" s="705"/>
      <c r="F170" s="706"/>
      <c r="G170" s="609" t="s">
        <v>228</v>
      </c>
      <c r="H170" s="610"/>
      <c r="I170" s="610"/>
      <c r="J170" s="610"/>
      <c r="K170" s="610"/>
      <c r="L170" s="610"/>
      <c r="M170" s="610"/>
      <c r="N170" s="610"/>
      <c r="O170" s="610"/>
      <c r="P170" s="610"/>
      <c r="Q170" s="610"/>
      <c r="R170" s="611"/>
      <c r="S170" s="611"/>
      <c r="T170" s="611"/>
      <c r="U170" s="611"/>
      <c r="V170" s="611"/>
      <c r="W170" s="611"/>
      <c r="X170" s="611"/>
      <c r="Y170" s="611"/>
      <c r="Z170" s="612"/>
      <c r="AB170" s="617" t="str">
        <f>G171</f>
        <v>Vehicles for accessible taxi, ride share, or vanpool</v>
      </c>
      <c r="AC170" s="618"/>
      <c r="AD170" s="618"/>
      <c r="AE170" s="618"/>
      <c r="AF170" s="619"/>
      <c r="AG170" s="256">
        <v>1</v>
      </c>
    </row>
    <row r="171" spans="1:33" ht="14.25" customHeight="1">
      <c r="A171" s="705"/>
      <c r="B171" s="705"/>
      <c r="C171" s="706"/>
      <c r="D171" s="704"/>
      <c r="E171" s="705"/>
      <c r="F171" s="706"/>
      <c r="G171" s="689" t="s">
        <v>229</v>
      </c>
      <c r="H171" s="689"/>
      <c r="I171" s="689"/>
      <c r="J171" s="689"/>
      <c r="K171" s="689"/>
      <c r="L171" s="689"/>
      <c r="M171" s="689"/>
      <c r="N171" s="689"/>
      <c r="O171" s="689"/>
      <c r="P171" s="689"/>
      <c r="Q171" s="689"/>
      <c r="R171" s="261" t="s">
        <v>173</v>
      </c>
      <c r="S171" s="627" t="s">
        <v>204</v>
      </c>
      <c r="T171" s="627"/>
      <c r="U171" s="616"/>
      <c r="V171" s="616"/>
      <c r="W171" s="789"/>
      <c r="X171" s="789"/>
      <c r="Y171" s="789"/>
      <c r="Z171" s="790"/>
      <c r="AB171" s="617" t="str">
        <f>G173</f>
        <v>Travel training</v>
      </c>
      <c r="AC171" s="618"/>
      <c r="AD171" s="618"/>
      <c r="AE171" s="618"/>
      <c r="AF171" s="619"/>
      <c r="AG171" s="256">
        <v>1</v>
      </c>
    </row>
    <row r="172" spans="1:33" ht="14.25" customHeight="1" thickBot="1">
      <c r="A172" s="705"/>
      <c r="B172" s="705"/>
      <c r="C172" s="706"/>
      <c r="D172" s="704"/>
      <c r="E172" s="705"/>
      <c r="F172" s="706"/>
      <c r="G172" s="609" t="s">
        <v>232</v>
      </c>
      <c r="H172" s="610"/>
      <c r="I172" s="610"/>
      <c r="J172" s="610"/>
      <c r="K172" s="610"/>
      <c r="L172" s="610"/>
      <c r="M172" s="610"/>
      <c r="N172" s="610"/>
      <c r="O172" s="610"/>
      <c r="P172" s="610"/>
      <c r="Q172" s="610"/>
      <c r="R172" s="611"/>
      <c r="S172" s="611"/>
      <c r="T172" s="611"/>
      <c r="U172" s="611"/>
      <c r="V172" s="611"/>
      <c r="W172" s="611"/>
      <c r="X172" s="611"/>
      <c r="Y172" s="611"/>
      <c r="Z172" s="612"/>
      <c r="AB172" s="617" t="str">
        <f>G175</f>
        <v>Transit passenger facilities</v>
      </c>
      <c r="AC172" s="618"/>
      <c r="AD172" s="618"/>
      <c r="AE172" s="618"/>
      <c r="AF172" s="619"/>
      <c r="AG172" s="256">
        <v>2</v>
      </c>
    </row>
    <row r="173" spans="1:33" ht="14.25" customHeight="1">
      <c r="A173" s="705"/>
      <c r="B173" s="705"/>
      <c r="C173" s="706"/>
      <c r="D173" s="704"/>
      <c r="E173" s="705"/>
      <c r="F173" s="706"/>
      <c r="G173" s="689" t="s">
        <v>230</v>
      </c>
      <c r="H173" s="689"/>
      <c r="I173" s="689"/>
      <c r="J173" s="689"/>
      <c r="K173" s="689"/>
      <c r="L173" s="689"/>
      <c r="M173" s="689"/>
      <c r="N173" s="689"/>
      <c r="O173" s="689"/>
      <c r="P173" s="689"/>
      <c r="Q173" s="689"/>
      <c r="R173" s="261" t="s">
        <v>173</v>
      </c>
      <c r="S173" s="627" t="s">
        <v>204</v>
      </c>
      <c r="T173" s="627"/>
      <c r="U173" s="616"/>
      <c r="V173" s="616"/>
      <c r="W173" s="789"/>
      <c r="X173" s="789"/>
      <c r="Y173" s="789"/>
      <c r="Z173" s="790"/>
      <c r="AB173" s="617" t="str">
        <f>G177</f>
        <v>Improve signage / wayfinding</v>
      </c>
      <c r="AC173" s="618"/>
      <c r="AD173" s="618"/>
      <c r="AE173" s="618"/>
      <c r="AF173" s="619"/>
      <c r="AG173" s="256">
        <v>2</v>
      </c>
    </row>
    <row r="174" spans="1:33" ht="14.25" customHeight="1" thickBot="1">
      <c r="A174" s="705"/>
      <c r="B174" s="705"/>
      <c r="C174" s="706"/>
      <c r="D174" s="704"/>
      <c r="E174" s="705"/>
      <c r="F174" s="706"/>
      <c r="G174" s="609" t="s">
        <v>234</v>
      </c>
      <c r="H174" s="610"/>
      <c r="I174" s="610"/>
      <c r="J174" s="610"/>
      <c r="K174" s="610"/>
      <c r="L174" s="610"/>
      <c r="M174" s="610"/>
      <c r="N174" s="610"/>
      <c r="O174" s="610"/>
      <c r="P174" s="610"/>
      <c r="Q174" s="610"/>
      <c r="R174" s="610"/>
      <c r="S174" s="610"/>
      <c r="T174" s="610"/>
      <c r="U174" s="610"/>
      <c r="V174" s="610"/>
      <c r="W174" s="610"/>
      <c r="X174" s="610"/>
      <c r="Y174" s="610"/>
      <c r="Z174" s="651"/>
      <c r="AB174" s="617" t="str">
        <f>G179</f>
        <v>Transit security</v>
      </c>
      <c r="AC174" s="618"/>
      <c r="AD174" s="618"/>
      <c r="AE174" s="618"/>
      <c r="AF174" s="619"/>
      <c r="AG174" s="256">
        <v>1</v>
      </c>
    </row>
    <row r="175" spans="1:33" ht="14.25" customHeight="1">
      <c r="A175" s="705"/>
      <c r="B175" s="705"/>
      <c r="C175" s="706"/>
      <c r="D175" s="704"/>
      <c r="E175" s="705"/>
      <c r="F175" s="706"/>
      <c r="G175" s="689" t="s">
        <v>231</v>
      </c>
      <c r="H175" s="689"/>
      <c r="I175" s="689"/>
      <c r="J175" s="689"/>
      <c r="K175" s="689"/>
      <c r="L175" s="689"/>
      <c r="M175" s="689"/>
      <c r="N175" s="689"/>
      <c r="O175" s="689"/>
      <c r="P175" s="689"/>
      <c r="Q175" s="689"/>
      <c r="R175" s="261" t="s">
        <v>203</v>
      </c>
      <c r="S175" s="626" t="s">
        <v>174</v>
      </c>
      <c r="T175" s="626"/>
      <c r="U175" s="585" t="s">
        <v>235</v>
      </c>
      <c r="V175" s="585"/>
      <c r="W175" s="628" t="s">
        <v>175</v>
      </c>
      <c r="X175" s="628"/>
      <c r="Y175" s="628"/>
      <c r="Z175" s="629"/>
    </row>
    <row r="176" spans="1:33" ht="14.25" customHeight="1" thickBot="1">
      <c r="A176" s="705"/>
      <c r="B176" s="705"/>
      <c r="C176" s="706"/>
      <c r="D176" s="704"/>
      <c r="E176" s="705"/>
      <c r="F176" s="706"/>
      <c r="G176" s="609" t="s">
        <v>236</v>
      </c>
      <c r="H176" s="610"/>
      <c r="I176" s="610"/>
      <c r="J176" s="610"/>
      <c r="K176" s="610"/>
      <c r="L176" s="610"/>
      <c r="M176" s="610"/>
      <c r="N176" s="610"/>
      <c r="O176" s="610"/>
      <c r="P176" s="610"/>
      <c r="Q176" s="610"/>
      <c r="R176" s="610"/>
      <c r="S176" s="610"/>
      <c r="T176" s="610"/>
      <c r="U176" s="610"/>
      <c r="V176" s="610"/>
      <c r="W176" s="610"/>
      <c r="X176" s="610"/>
      <c r="Y176" s="610"/>
      <c r="Z176" s="651"/>
    </row>
    <row r="177" spans="1:33" ht="14.25" customHeight="1">
      <c r="A177" s="705"/>
      <c r="B177" s="705"/>
      <c r="C177" s="706"/>
      <c r="D177" s="704"/>
      <c r="E177" s="705"/>
      <c r="F177" s="706"/>
      <c r="G177" s="689" t="s">
        <v>233</v>
      </c>
      <c r="H177" s="689"/>
      <c r="I177" s="689"/>
      <c r="J177" s="689"/>
      <c r="K177" s="689"/>
      <c r="L177" s="689"/>
      <c r="M177" s="689"/>
      <c r="N177" s="689"/>
      <c r="O177" s="689"/>
      <c r="P177" s="689"/>
      <c r="Q177" s="689"/>
      <c r="R177" s="261" t="s">
        <v>203</v>
      </c>
      <c r="S177" s="627" t="s">
        <v>204</v>
      </c>
      <c r="T177" s="627"/>
      <c r="U177" s="616"/>
      <c r="V177" s="616"/>
      <c r="W177" s="607"/>
      <c r="X177" s="607"/>
      <c r="Y177" s="607"/>
      <c r="Z177" s="608"/>
    </row>
    <row r="178" spans="1:33" ht="14.25" customHeight="1" thickBot="1">
      <c r="A178" s="705"/>
      <c r="B178" s="705"/>
      <c r="C178" s="706"/>
      <c r="D178" s="704"/>
      <c r="E178" s="705"/>
      <c r="F178" s="706"/>
      <c r="G178" s="588" t="s">
        <v>237</v>
      </c>
      <c r="H178" s="589"/>
      <c r="I178" s="589"/>
      <c r="J178" s="589"/>
      <c r="K178" s="589"/>
      <c r="L178" s="589"/>
      <c r="M178" s="589"/>
      <c r="N178" s="589"/>
      <c r="O178" s="589"/>
      <c r="P178" s="589"/>
      <c r="Q178" s="589"/>
      <c r="R178" s="590"/>
      <c r="S178" s="590"/>
      <c r="T178" s="590"/>
      <c r="U178" s="590"/>
      <c r="V178" s="590"/>
      <c r="W178" s="590"/>
      <c r="X178" s="590"/>
      <c r="Y178" s="590"/>
      <c r="Z178" s="591"/>
    </row>
    <row r="179" spans="1:33" ht="15" customHeight="1" thickTop="1">
      <c r="A179" s="705"/>
      <c r="B179" s="705"/>
      <c r="C179" s="706"/>
      <c r="D179" s="704"/>
      <c r="E179" s="705"/>
      <c r="F179" s="706"/>
      <c r="G179" s="684" t="s">
        <v>308</v>
      </c>
      <c r="H179" s="684"/>
      <c r="I179" s="684"/>
      <c r="J179" s="684"/>
      <c r="K179" s="684"/>
      <c r="L179" s="684"/>
      <c r="M179" s="684"/>
      <c r="N179" s="684"/>
      <c r="O179" s="684"/>
      <c r="P179" s="684"/>
      <c r="Q179" s="684"/>
      <c r="R179" s="257" t="s">
        <v>173</v>
      </c>
      <c r="S179" s="646" t="s">
        <v>174</v>
      </c>
      <c r="T179" s="646"/>
      <c r="U179" s="647" t="s">
        <v>192</v>
      </c>
      <c r="V179" s="647"/>
      <c r="W179" s="648" t="s">
        <v>175</v>
      </c>
      <c r="X179" s="648"/>
      <c r="Y179" s="648"/>
      <c r="Z179" s="649"/>
      <c r="AB179" s="618"/>
      <c r="AC179" s="618"/>
      <c r="AD179" s="618"/>
      <c r="AE179" s="618"/>
      <c r="AF179" s="618"/>
      <c r="AG179" s="253"/>
    </row>
    <row r="180" spans="1:33" ht="15" customHeight="1" thickBot="1">
      <c r="A180" s="708"/>
      <c r="B180" s="708"/>
      <c r="C180" s="709"/>
      <c r="D180" s="707"/>
      <c r="E180" s="708"/>
      <c r="F180" s="709"/>
      <c r="G180" s="723" t="s">
        <v>309</v>
      </c>
      <c r="H180" s="590"/>
      <c r="I180" s="590"/>
      <c r="J180" s="590"/>
      <c r="K180" s="590"/>
      <c r="L180" s="590"/>
      <c r="M180" s="590"/>
      <c r="N180" s="590"/>
      <c r="O180" s="590"/>
      <c r="P180" s="590"/>
      <c r="Q180" s="590"/>
      <c r="R180" s="590"/>
      <c r="S180" s="590"/>
      <c r="T180" s="590"/>
      <c r="U180" s="590"/>
      <c r="V180" s="590"/>
      <c r="W180" s="590"/>
      <c r="X180" s="590"/>
      <c r="Y180" s="590"/>
      <c r="Z180" s="591"/>
      <c r="AB180" s="221"/>
      <c r="AC180" s="221"/>
      <c r="AD180" s="221"/>
      <c r="AE180" s="221"/>
      <c r="AF180" s="221"/>
    </row>
    <row r="181" spans="1:33" ht="14.25" customHeight="1" thickTop="1">
      <c r="A181" s="794" t="s">
        <v>238</v>
      </c>
      <c r="B181" s="690"/>
      <c r="C181" s="690"/>
      <c r="D181" s="690" t="s">
        <v>171</v>
      </c>
      <c r="E181" s="690"/>
      <c r="F181" s="690"/>
      <c r="G181" s="689" t="s">
        <v>239</v>
      </c>
      <c r="H181" s="689"/>
      <c r="I181" s="689"/>
      <c r="J181" s="689"/>
      <c r="K181" s="689"/>
      <c r="L181" s="689"/>
      <c r="M181" s="689"/>
      <c r="N181" s="689"/>
      <c r="O181" s="689"/>
      <c r="P181" s="689"/>
      <c r="Q181" s="689"/>
      <c r="R181" s="261" t="s">
        <v>173</v>
      </c>
      <c r="S181" s="584" t="s">
        <v>174</v>
      </c>
      <c r="T181" s="584"/>
      <c r="U181" s="585">
        <v>5310</v>
      </c>
      <c r="V181" s="585"/>
      <c r="W181" s="586" t="s">
        <v>227</v>
      </c>
      <c r="X181" s="586"/>
      <c r="Y181" s="586"/>
      <c r="Z181" s="587"/>
      <c r="AB181" s="670" t="str">
        <f>G181</f>
        <v>Incremental cost of providing same day service/door-to-door</v>
      </c>
      <c r="AC181" s="644"/>
      <c r="AD181" s="644"/>
      <c r="AE181" s="644"/>
      <c r="AF181" s="795"/>
      <c r="AG181" s="259">
        <v>1</v>
      </c>
    </row>
    <row r="182" spans="1:33" ht="14.25" customHeight="1" thickBot="1">
      <c r="A182" s="687"/>
      <c r="B182" s="638"/>
      <c r="C182" s="638"/>
      <c r="D182" s="638"/>
      <c r="E182" s="638"/>
      <c r="F182" s="638"/>
      <c r="G182" s="609" t="s">
        <v>240</v>
      </c>
      <c r="H182" s="610"/>
      <c r="I182" s="610"/>
      <c r="J182" s="610"/>
      <c r="K182" s="610"/>
      <c r="L182" s="610"/>
      <c r="M182" s="610"/>
      <c r="N182" s="610"/>
      <c r="O182" s="610"/>
      <c r="P182" s="610"/>
      <c r="Q182" s="610"/>
      <c r="R182" s="610"/>
      <c r="S182" s="610"/>
      <c r="T182" s="610"/>
      <c r="U182" s="610"/>
      <c r="V182" s="610"/>
      <c r="W182" s="610"/>
      <c r="X182" s="610"/>
      <c r="Y182" s="610"/>
      <c r="Z182" s="651"/>
      <c r="AB182" s="617" t="str">
        <f>G183</f>
        <v>New fixed guideway systems</v>
      </c>
      <c r="AC182" s="618"/>
      <c r="AD182" s="618"/>
      <c r="AE182" s="618"/>
      <c r="AF182" s="619"/>
      <c r="AG182" s="256">
        <v>1</v>
      </c>
    </row>
    <row r="183" spans="1:33" ht="14.25" customHeight="1">
      <c r="A183" s="687"/>
      <c r="B183" s="638"/>
      <c r="C183" s="638"/>
      <c r="D183" s="638"/>
      <c r="E183" s="638"/>
      <c r="F183" s="638"/>
      <c r="G183" s="689" t="s">
        <v>241</v>
      </c>
      <c r="H183" s="689"/>
      <c r="I183" s="689"/>
      <c r="J183" s="689"/>
      <c r="K183" s="689"/>
      <c r="L183" s="689"/>
      <c r="M183" s="689"/>
      <c r="N183" s="689"/>
      <c r="O183" s="689"/>
      <c r="P183" s="689"/>
      <c r="Q183" s="689"/>
      <c r="R183" s="261" t="s">
        <v>173</v>
      </c>
      <c r="S183" s="585" t="s">
        <v>204</v>
      </c>
      <c r="T183" s="585"/>
      <c r="U183" s="616"/>
      <c r="V183" s="616"/>
      <c r="W183" s="607"/>
      <c r="X183" s="607"/>
      <c r="Y183" s="607"/>
      <c r="Z183" s="608"/>
      <c r="AB183" s="617" t="str">
        <f>G185</f>
        <v>Operating assistance for new transit service</v>
      </c>
      <c r="AC183" s="618"/>
      <c r="AD183" s="618"/>
      <c r="AE183" s="618"/>
      <c r="AF183" s="619"/>
      <c r="AG183" s="256">
        <v>1</v>
      </c>
    </row>
    <row r="184" spans="1:33" ht="14.25" customHeight="1" thickBot="1">
      <c r="A184" s="687"/>
      <c r="B184" s="638"/>
      <c r="C184" s="638"/>
      <c r="D184" s="638"/>
      <c r="E184" s="638"/>
      <c r="F184" s="638"/>
      <c r="G184" s="609" t="s">
        <v>243</v>
      </c>
      <c r="H184" s="610"/>
      <c r="I184" s="610"/>
      <c r="J184" s="610"/>
      <c r="K184" s="610"/>
      <c r="L184" s="610"/>
      <c r="M184" s="610"/>
      <c r="N184" s="610"/>
      <c r="O184" s="610"/>
      <c r="P184" s="610"/>
      <c r="Q184" s="610"/>
      <c r="R184" s="610"/>
      <c r="S184" s="610"/>
      <c r="T184" s="610"/>
      <c r="U184" s="610"/>
      <c r="V184" s="610"/>
      <c r="W184" s="610"/>
      <c r="X184" s="610"/>
      <c r="Y184" s="610"/>
      <c r="Z184" s="651"/>
      <c r="AB184" s="617" t="str">
        <f>G187</f>
        <v>Transit vehicles for expansion of service</v>
      </c>
      <c r="AC184" s="618"/>
      <c r="AD184" s="618"/>
      <c r="AE184" s="618"/>
      <c r="AF184" s="619"/>
      <c r="AG184" s="256">
        <v>1</v>
      </c>
    </row>
    <row r="185" spans="1:33" ht="14.25" customHeight="1">
      <c r="A185" s="687"/>
      <c r="B185" s="638"/>
      <c r="C185" s="638"/>
      <c r="D185" s="638"/>
      <c r="E185" s="638"/>
      <c r="F185" s="638"/>
      <c r="G185" s="689" t="s">
        <v>242</v>
      </c>
      <c r="H185" s="689"/>
      <c r="I185" s="689"/>
      <c r="J185" s="689"/>
      <c r="K185" s="689"/>
      <c r="L185" s="689"/>
      <c r="M185" s="689"/>
      <c r="N185" s="689"/>
      <c r="O185" s="689"/>
      <c r="P185" s="689"/>
      <c r="Q185" s="689"/>
      <c r="R185" s="261" t="s">
        <v>173</v>
      </c>
      <c r="S185" s="584" t="s">
        <v>174</v>
      </c>
      <c r="T185" s="584"/>
      <c r="U185" s="585" t="s">
        <v>120</v>
      </c>
      <c r="V185" s="585"/>
      <c r="W185" s="586" t="s">
        <v>198</v>
      </c>
      <c r="X185" s="586"/>
      <c r="Y185" s="586"/>
      <c r="Z185" s="587"/>
      <c r="AB185" s="221"/>
      <c r="AC185" s="221"/>
      <c r="AD185" s="221"/>
      <c r="AE185" s="221"/>
      <c r="AF185" s="221"/>
    </row>
    <row r="186" spans="1:33" ht="14.25" customHeight="1" thickBot="1">
      <c r="A186" s="687"/>
      <c r="B186" s="638"/>
      <c r="C186" s="638"/>
      <c r="D186" s="638"/>
      <c r="E186" s="638"/>
      <c r="F186" s="638"/>
      <c r="G186" s="609" t="s">
        <v>245</v>
      </c>
      <c r="H186" s="610"/>
      <c r="I186" s="610"/>
      <c r="J186" s="610"/>
      <c r="K186" s="610"/>
      <c r="L186" s="610"/>
      <c r="M186" s="610"/>
      <c r="N186" s="610"/>
      <c r="O186" s="610"/>
      <c r="P186" s="610"/>
      <c r="Q186" s="610"/>
      <c r="R186" s="610"/>
      <c r="S186" s="610"/>
      <c r="T186" s="610"/>
      <c r="U186" s="610"/>
      <c r="V186" s="610"/>
      <c r="W186" s="610"/>
      <c r="X186" s="610"/>
      <c r="Y186" s="610"/>
      <c r="Z186" s="651"/>
      <c r="AB186" s="221"/>
      <c r="AC186" s="221"/>
      <c r="AD186" s="221"/>
      <c r="AE186" s="221"/>
      <c r="AF186" s="221"/>
    </row>
    <row r="187" spans="1:33" ht="14.25" customHeight="1">
      <c r="A187" s="687"/>
      <c r="B187" s="638"/>
      <c r="C187" s="638"/>
      <c r="D187" s="638"/>
      <c r="E187" s="638"/>
      <c r="F187" s="638"/>
      <c r="G187" s="689" t="s">
        <v>244</v>
      </c>
      <c r="H187" s="689"/>
      <c r="I187" s="689"/>
      <c r="J187" s="689"/>
      <c r="K187" s="689"/>
      <c r="L187" s="689"/>
      <c r="M187" s="689"/>
      <c r="N187" s="689"/>
      <c r="O187" s="689"/>
      <c r="P187" s="689"/>
      <c r="Q187" s="689"/>
      <c r="R187" s="261" t="s">
        <v>173</v>
      </c>
      <c r="S187" s="585" t="s">
        <v>204</v>
      </c>
      <c r="T187" s="585"/>
      <c r="U187" s="616"/>
      <c r="V187" s="616"/>
      <c r="W187" s="607"/>
      <c r="X187" s="607"/>
      <c r="Y187" s="607"/>
      <c r="Z187" s="608"/>
      <c r="AB187" s="221"/>
      <c r="AC187" s="221"/>
      <c r="AD187" s="221"/>
      <c r="AE187" s="221"/>
      <c r="AF187" s="221"/>
    </row>
    <row r="188" spans="1:33" ht="14.25" customHeight="1" thickBot="1">
      <c r="A188" s="687"/>
      <c r="B188" s="638"/>
      <c r="C188" s="638"/>
      <c r="D188" s="638"/>
      <c r="E188" s="638"/>
      <c r="F188" s="638"/>
      <c r="G188" s="609" t="s">
        <v>246</v>
      </c>
      <c r="H188" s="610"/>
      <c r="I188" s="610"/>
      <c r="J188" s="610"/>
      <c r="K188" s="610"/>
      <c r="L188" s="610"/>
      <c r="M188" s="610"/>
      <c r="N188" s="610"/>
      <c r="O188" s="610"/>
      <c r="P188" s="610"/>
      <c r="Q188" s="610"/>
      <c r="R188" s="610"/>
      <c r="S188" s="610"/>
      <c r="T188" s="610"/>
      <c r="U188" s="610"/>
      <c r="V188" s="610"/>
      <c r="W188" s="610"/>
      <c r="X188" s="610"/>
      <c r="Y188" s="610"/>
      <c r="Z188" s="651"/>
    </row>
    <row r="189" spans="1:33" ht="14.25" customHeight="1">
      <c r="A189" s="352"/>
      <c r="B189" s="352"/>
      <c r="C189" s="352"/>
      <c r="D189" s="352"/>
      <c r="E189" s="352"/>
      <c r="F189" s="352"/>
      <c r="G189" s="352"/>
      <c r="H189" s="352"/>
      <c r="I189" s="352"/>
      <c r="J189" s="352"/>
      <c r="K189" s="352"/>
      <c r="L189" s="352"/>
      <c r="M189" s="352"/>
      <c r="N189" s="352"/>
      <c r="O189" s="352"/>
      <c r="P189" s="352"/>
      <c r="Q189" s="352"/>
      <c r="R189" s="352"/>
      <c r="S189" s="352"/>
      <c r="T189" s="352"/>
      <c r="U189" s="352"/>
      <c r="V189" s="352"/>
      <c r="W189" s="352"/>
      <c r="X189" s="352"/>
      <c r="Y189" s="352"/>
      <c r="Z189" s="352"/>
    </row>
    <row r="190" spans="1:33" s="351" customFormat="1" ht="14.2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B190" s="123"/>
      <c r="AC190" s="123"/>
      <c r="AD190" s="123"/>
      <c r="AE190" s="123"/>
      <c r="AF190" s="123"/>
      <c r="AG190" s="250"/>
    </row>
    <row r="191" spans="1:33" s="351" customFormat="1" ht="14.2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B191" s="123"/>
      <c r="AC191" s="123"/>
      <c r="AD191" s="123"/>
      <c r="AE191" s="123"/>
      <c r="AF191" s="123"/>
      <c r="AG191" s="250"/>
    </row>
  </sheetData>
  <sheetProtection algorithmName="SHA-512" hashValue="Emjt55+NTTde4HO9NV3iNLCzQOtjkiByfVRtOLoUY+IZ99kMRuKS1uwJnqxcKUZSQ+ogAzJ/Ktcjv+ct3floJg==" saltValue="n+9WVLeRql6sKgQdBA8Vsg==" spinCount="100000" sheet="1" selectLockedCells="1"/>
  <mergeCells count="435">
    <mergeCell ref="AB72:AF72"/>
    <mergeCell ref="G114:P114"/>
    <mergeCell ref="R114:S114"/>
    <mergeCell ref="T114:U114"/>
    <mergeCell ref="V114:Y114"/>
    <mergeCell ref="G115:Y115"/>
    <mergeCell ref="G186:Z186"/>
    <mergeCell ref="G187:Q187"/>
    <mergeCell ref="S187:T187"/>
    <mergeCell ref="U187:V187"/>
    <mergeCell ref="W187:Z187"/>
    <mergeCell ref="S185:T185"/>
    <mergeCell ref="G164:Z164"/>
    <mergeCell ref="G165:Q165"/>
    <mergeCell ref="S165:T165"/>
    <mergeCell ref="G149:Z149"/>
    <mergeCell ref="G150:Q150"/>
    <mergeCell ref="S150:T150"/>
    <mergeCell ref="U150:V150"/>
    <mergeCell ref="W150:Z150"/>
    <mergeCell ref="G151:Z151"/>
    <mergeCell ref="A152:Z152"/>
    <mergeCell ref="A153:C158"/>
    <mergeCell ref="D153:F158"/>
    <mergeCell ref="G157:Q157"/>
    <mergeCell ref="G188:Z188"/>
    <mergeCell ref="G179:Q179"/>
    <mergeCell ref="S179:T179"/>
    <mergeCell ref="U179:V179"/>
    <mergeCell ref="W179:Z179"/>
    <mergeCell ref="AB179:AF179"/>
    <mergeCell ref="G180:Z180"/>
    <mergeCell ref="A181:C188"/>
    <mergeCell ref="D181:F188"/>
    <mergeCell ref="G181:Q181"/>
    <mergeCell ref="S181:T181"/>
    <mergeCell ref="U181:V181"/>
    <mergeCell ref="W181:Z181"/>
    <mergeCell ref="AB181:AF181"/>
    <mergeCell ref="G182:Z182"/>
    <mergeCell ref="AB182:AF182"/>
    <mergeCell ref="G183:Q183"/>
    <mergeCell ref="S183:T183"/>
    <mergeCell ref="U183:V183"/>
    <mergeCell ref="W183:Z183"/>
    <mergeCell ref="AB183:AF183"/>
    <mergeCell ref="G184:Z184"/>
    <mergeCell ref="AB184:AF184"/>
    <mergeCell ref="G185:Q185"/>
    <mergeCell ref="A169:C180"/>
    <mergeCell ref="D169:F180"/>
    <mergeCell ref="G169:Q169"/>
    <mergeCell ref="S169:T169"/>
    <mergeCell ref="S175:T175"/>
    <mergeCell ref="U175:V175"/>
    <mergeCell ref="W175:Z175"/>
    <mergeCell ref="G176:Z176"/>
    <mergeCell ref="G177:Q177"/>
    <mergeCell ref="S177:T177"/>
    <mergeCell ref="U177:V177"/>
    <mergeCell ref="W177:Z177"/>
    <mergeCell ref="G178:Z178"/>
    <mergeCell ref="G175:Q175"/>
    <mergeCell ref="U169:V169"/>
    <mergeCell ref="W169:Z169"/>
    <mergeCell ref="G173:Q173"/>
    <mergeCell ref="S173:T173"/>
    <mergeCell ref="U173:V173"/>
    <mergeCell ref="W173:Z173"/>
    <mergeCell ref="AB169:AF169"/>
    <mergeCell ref="G170:Z170"/>
    <mergeCell ref="AB170:AF170"/>
    <mergeCell ref="G171:Q171"/>
    <mergeCell ref="S171:T171"/>
    <mergeCell ref="U171:V171"/>
    <mergeCell ref="W171:Z171"/>
    <mergeCell ref="AB171:AF171"/>
    <mergeCell ref="G172:Z172"/>
    <mergeCell ref="AB172:AF172"/>
    <mergeCell ref="AB173:AF173"/>
    <mergeCell ref="G174:Z174"/>
    <mergeCell ref="AB174:AF174"/>
    <mergeCell ref="A159:C168"/>
    <mergeCell ref="D159:F168"/>
    <mergeCell ref="G159:Q159"/>
    <mergeCell ref="S159:T159"/>
    <mergeCell ref="U159:V159"/>
    <mergeCell ref="W159:Z159"/>
    <mergeCell ref="AB159:AF159"/>
    <mergeCell ref="G160:Z160"/>
    <mergeCell ref="AB160:AF160"/>
    <mergeCell ref="G161:Q161"/>
    <mergeCell ref="S161:T161"/>
    <mergeCell ref="U161:V161"/>
    <mergeCell ref="W161:Z161"/>
    <mergeCell ref="AB161:AF161"/>
    <mergeCell ref="G162:Z162"/>
    <mergeCell ref="AB162:AF162"/>
    <mergeCell ref="G163:Q163"/>
    <mergeCell ref="S163:T163"/>
    <mergeCell ref="U163:V163"/>
    <mergeCell ref="W163:Z163"/>
    <mergeCell ref="AB163:AF163"/>
    <mergeCell ref="AB153:AF153"/>
    <mergeCell ref="G154:Z154"/>
    <mergeCell ref="AB154:AF154"/>
    <mergeCell ref="G155:Q155"/>
    <mergeCell ref="S155:T155"/>
    <mergeCell ref="U155:V155"/>
    <mergeCell ref="W155:Z155"/>
    <mergeCell ref="AB155:AF155"/>
    <mergeCell ref="G156:Z156"/>
    <mergeCell ref="G153:Q153"/>
    <mergeCell ref="S153:T153"/>
    <mergeCell ref="U153:V153"/>
    <mergeCell ref="W153:Z153"/>
    <mergeCell ref="S157:T157"/>
    <mergeCell ref="U157:V157"/>
    <mergeCell ref="W157:Z157"/>
    <mergeCell ref="G158:Z158"/>
    <mergeCell ref="D118:F151"/>
    <mergeCell ref="A118:C151"/>
    <mergeCell ref="G145:Z145"/>
    <mergeCell ref="G146:Q146"/>
    <mergeCell ref="S146:T146"/>
    <mergeCell ref="U146:V146"/>
    <mergeCell ref="W146:Z146"/>
    <mergeCell ref="G147:Z147"/>
    <mergeCell ref="G148:Q148"/>
    <mergeCell ref="S148:T148"/>
    <mergeCell ref="U148:V148"/>
    <mergeCell ref="W148:Z148"/>
    <mergeCell ref="G141:Z141"/>
    <mergeCell ref="G142:Q142"/>
    <mergeCell ref="S142:T142"/>
    <mergeCell ref="U142:V142"/>
    <mergeCell ref="W142:Z142"/>
    <mergeCell ref="G143:Z143"/>
    <mergeCell ref="G144:Q144"/>
    <mergeCell ref="S144:T144"/>
    <mergeCell ref="U144:V144"/>
    <mergeCell ref="W144:Z144"/>
    <mergeCell ref="G137:Z137"/>
    <mergeCell ref="G138:Q138"/>
    <mergeCell ref="S138:T138"/>
    <mergeCell ref="U138:V138"/>
    <mergeCell ref="W138:Z138"/>
    <mergeCell ref="G139:Z139"/>
    <mergeCell ref="G140:Q140"/>
    <mergeCell ref="S140:T140"/>
    <mergeCell ref="U140:V140"/>
    <mergeCell ref="W140:Z140"/>
    <mergeCell ref="G134:Q134"/>
    <mergeCell ref="S134:T134"/>
    <mergeCell ref="U134:V134"/>
    <mergeCell ref="W134:Z134"/>
    <mergeCell ref="G135:Z135"/>
    <mergeCell ref="G136:Q136"/>
    <mergeCell ref="S136:T136"/>
    <mergeCell ref="U136:V136"/>
    <mergeCell ref="W136:Z136"/>
    <mergeCell ref="G131:Z131"/>
    <mergeCell ref="AB131:AF131"/>
    <mergeCell ref="G132:Q132"/>
    <mergeCell ref="S132:T132"/>
    <mergeCell ref="U132:V132"/>
    <mergeCell ref="W132:Z132"/>
    <mergeCell ref="AB132:AF132"/>
    <mergeCell ref="G133:Z133"/>
    <mergeCell ref="AB133:AF133"/>
    <mergeCell ref="A98:C111"/>
    <mergeCell ref="D98:F99"/>
    <mergeCell ref="G98:Q98"/>
    <mergeCell ref="S98:T98"/>
    <mergeCell ref="U98:V98"/>
    <mergeCell ref="W98:Z98"/>
    <mergeCell ref="D102:F103"/>
    <mergeCell ref="G102:Q102"/>
    <mergeCell ref="S102:T102"/>
    <mergeCell ref="A112:C117"/>
    <mergeCell ref="D112:F117"/>
    <mergeCell ref="G112:Q112"/>
    <mergeCell ref="S112:T112"/>
    <mergeCell ref="W112:Z112"/>
    <mergeCell ref="G113:T113"/>
    <mergeCell ref="G116:Q116"/>
    <mergeCell ref="S116:T116"/>
    <mergeCell ref="W116:Z116"/>
    <mergeCell ref="G117:T117"/>
    <mergeCell ref="U102:V102"/>
    <mergeCell ref="W102:Z102"/>
    <mergeCell ref="AB102:AF102"/>
    <mergeCell ref="G103:Z103"/>
    <mergeCell ref="D110:F111"/>
    <mergeCell ref="G110:Q110"/>
    <mergeCell ref="S110:T110"/>
    <mergeCell ref="U110:Z110"/>
    <mergeCell ref="G111:Z111"/>
    <mergeCell ref="D104:F109"/>
    <mergeCell ref="G104:Q104"/>
    <mergeCell ref="S104:T104"/>
    <mergeCell ref="U104:V104"/>
    <mergeCell ref="W104:Z104"/>
    <mergeCell ref="AB104:AE104"/>
    <mergeCell ref="G105:Z105"/>
    <mergeCell ref="G106:Q106"/>
    <mergeCell ref="S106:T106"/>
    <mergeCell ref="U106:V106"/>
    <mergeCell ref="W106:Z106"/>
    <mergeCell ref="G107:Z107"/>
    <mergeCell ref="G108:Q108"/>
    <mergeCell ref="S108:T108"/>
    <mergeCell ref="U108:V108"/>
    <mergeCell ref="W108:Z108"/>
    <mergeCell ref="G109:Z109"/>
    <mergeCell ref="G87:Z87"/>
    <mergeCell ref="AB87:AF87"/>
    <mergeCell ref="W90:Z90"/>
    <mergeCell ref="G91:Z91"/>
    <mergeCell ref="AB88:AF88"/>
    <mergeCell ref="A94:C97"/>
    <mergeCell ref="D94:F97"/>
    <mergeCell ref="G94:Q94"/>
    <mergeCell ref="S94:T94"/>
    <mergeCell ref="U94:V94"/>
    <mergeCell ref="W94:Z94"/>
    <mergeCell ref="AB94:AF94"/>
    <mergeCell ref="G95:Z95"/>
    <mergeCell ref="AB95:AF95"/>
    <mergeCell ref="G96:Q96"/>
    <mergeCell ref="S96:T96"/>
    <mergeCell ref="U96:V96"/>
    <mergeCell ref="W96:Z96"/>
    <mergeCell ref="G97:Z97"/>
    <mergeCell ref="S90:T90"/>
    <mergeCell ref="AB98:AF98"/>
    <mergeCell ref="G99:Z99"/>
    <mergeCell ref="AB99:AF99"/>
    <mergeCell ref="D100:F101"/>
    <mergeCell ref="G100:Q100"/>
    <mergeCell ref="S100:T100"/>
    <mergeCell ref="U100:V100"/>
    <mergeCell ref="W100:Z100"/>
    <mergeCell ref="AB100:AF100"/>
    <mergeCell ref="G101:Z101"/>
    <mergeCell ref="AB101:AF101"/>
    <mergeCell ref="G75:Z75"/>
    <mergeCell ref="G76:Q76"/>
    <mergeCell ref="S76:T76"/>
    <mergeCell ref="U76:V76"/>
    <mergeCell ref="W76:Z76"/>
    <mergeCell ref="A92:C93"/>
    <mergeCell ref="D92:F93"/>
    <mergeCell ref="G92:Q92"/>
    <mergeCell ref="S92:T92"/>
    <mergeCell ref="U92:V92"/>
    <mergeCell ref="W92:Z92"/>
    <mergeCell ref="G93:Z93"/>
    <mergeCell ref="A84:C91"/>
    <mergeCell ref="D84:F91"/>
    <mergeCell ref="G84:Q84"/>
    <mergeCell ref="S84:T84"/>
    <mergeCell ref="U84:V84"/>
    <mergeCell ref="W84:Z84"/>
    <mergeCell ref="G88:Q88"/>
    <mergeCell ref="S88:T88"/>
    <mergeCell ref="U88:V88"/>
    <mergeCell ref="W88:Z88"/>
    <mergeCell ref="G89:Z89"/>
    <mergeCell ref="G90:Q90"/>
    <mergeCell ref="AB84:AF84"/>
    <mergeCell ref="G85:Z85"/>
    <mergeCell ref="AB85:AF85"/>
    <mergeCell ref="G86:Q86"/>
    <mergeCell ref="S86:T86"/>
    <mergeCell ref="U86:V86"/>
    <mergeCell ref="W86:Z86"/>
    <mergeCell ref="AB86:AF86"/>
    <mergeCell ref="AB66:AF66"/>
    <mergeCell ref="G67:Z67"/>
    <mergeCell ref="G68:Q68"/>
    <mergeCell ref="S68:T68"/>
    <mergeCell ref="U68:V68"/>
    <mergeCell ref="W68:Z68"/>
    <mergeCell ref="AB68:AF68"/>
    <mergeCell ref="G69:Z69"/>
    <mergeCell ref="AB69:AF69"/>
    <mergeCell ref="AB70:AF70"/>
    <mergeCell ref="G71:Z71"/>
    <mergeCell ref="AB71:AF71"/>
    <mergeCell ref="G74:Q74"/>
    <mergeCell ref="S74:T74"/>
    <mergeCell ref="U74:V74"/>
    <mergeCell ref="W74:Z74"/>
    <mergeCell ref="AB62:AF62"/>
    <mergeCell ref="G63:Z63"/>
    <mergeCell ref="AB63:AF63"/>
    <mergeCell ref="G64:Q64"/>
    <mergeCell ref="S64:T64"/>
    <mergeCell ref="U64:V64"/>
    <mergeCell ref="W64:Z64"/>
    <mergeCell ref="AB64:AF64"/>
    <mergeCell ref="G65:Z65"/>
    <mergeCell ref="AB65:AF65"/>
    <mergeCell ref="U60:V60"/>
    <mergeCell ref="W60:Z60"/>
    <mergeCell ref="G61:Z61"/>
    <mergeCell ref="A62:C83"/>
    <mergeCell ref="D62:F83"/>
    <mergeCell ref="G62:Q62"/>
    <mergeCell ref="S62:T62"/>
    <mergeCell ref="U62:V62"/>
    <mergeCell ref="W62:Z62"/>
    <mergeCell ref="G66:Q66"/>
    <mergeCell ref="S66:T66"/>
    <mergeCell ref="U66:V66"/>
    <mergeCell ref="W66:Z66"/>
    <mergeCell ref="G70:Q70"/>
    <mergeCell ref="S70:T70"/>
    <mergeCell ref="U70:V70"/>
    <mergeCell ref="W70:Z70"/>
    <mergeCell ref="G77:Z77"/>
    <mergeCell ref="G78:Q78"/>
    <mergeCell ref="S78:T78"/>
    <mergeCell ref="U78:V78"/>
    <mergeCell ref="G80:Q80"/>
    <mergeCell ref="S80:T80"/>
    <mergeCell ref="U80:V80"/>
    <mergeCell ref="A1:Z1"/>
    <mergeCell ref="A2:Z6"/>
    <mergeCell ref="A7:Z40"/>
    <mergeCell ref="A41:Z41"/>
    <mergeCell ref="A42:Z42"/>
    <mergeCell ref="A43:Z51"/>
    <mergeCell ref="G52:Q54"/>
    <mergeCell ref="R52:R54"/>
    <mergeCell ref="S52:T54"/>
    <mergeCell ref="U52:V54"/>
    <mergeCell ref="W52:Z54"/>
    <mergeCell ref="A55:Z55"/>
    <mergeCell ref="A56:C61"/>
    <mergeCell ref="D56:F61"/>
    <mergeCell ref="A52:C54"/>
    <mergeCell ref="D52:F54"/>
    <mergeCell ref="AB92:AF92"/>
    <mergeCell ref="AB103:AF103"/>
    <mergeCell ref="AB112:AF112"/>
    <mergeCell ref="AB113:AF113"/>
    <mergeCell ref="G56:Q56"/>
    <mergeCell ref="S56:T56"/>
    <mergeCell ref="U56:V56"/>
    <mergeCell ref="W56:Z56"/>
    <mergeCell ref="AB56:AF56"/>
    <mergeCell ref="G57:Z57"/>
    <mergeCell ref="AB57:AF57"/>
    <mergeCell ref="G58:Q58"/>
    <mergeCell ref="S58:T58"/>
    <mergeCell ref="U58:V58"/>
    <mergeCell ref="W58:Z58"/>
    <mergeCell ref="AB58:AF58"/>
    <mergeCell ref="G59:Z59"/>
    <mergeCell ref="G60:Q60"/>
    <mergeCell ref="S60:T60"/>
    <mergeCell ref="AB118:AF118"/>
    <mergeCell ref="AB119:AF119"/>
    <mergeCell ref="AB120:AF120"/>
    <mergeCell ref="AB121:AF121"/>
    <mergeCell ref="AB122:AF122"/>
    <mergeCell ref="AB123:AF123"/>
    <mergeCell ref="AB124:AF124"/>
    <mergeCell ref="W78:Z78"/>
    <mergeCell ref="G79:Z79"/>
    <mergeCell ref="G123:Z123"/>
    <mergeCell ref="G124:Q124"/>
    <mergeCell ref="S124:T124"/>
    <mergeCell ref="U124:V124"/>
    <mergeCell ref="W124:Z124"/>
    <mergeCell ref="G118:Q118"/>
    <mergeCell ref="S118:T118"/>
    <mergeCell ref="U118:V118"/>
    <mergeCell ref="W118:Z118"/>
    <mergeCell ref="G119:Z119"/>
    <mergeCell ref="G120:Q120"/>
    <mergeCell ref="S120:T120"/>
    <mergeCell ref="U120:V120"/>
    <mergeCell ref="W120:Z120"/>
    <mergeCell ref="G121:Z121"/>
    <mergeCell ref="AB126:AF126"/>
    <mergeCell ref="AB127:AF127"/>
    <mergeCell ref="U165:V165"/>
    <mergeCell ref="W165:Z165"/>
    <mergeCell ref="G166:Z166"/>
    <mergeCell ref="G125:Z125"/>
    <mergeCell ref="AB125:AF125"/>
    <mergeCell ref="G126:Q126"/>
    <mergeCell ref="S126:T126"/>
    <mergeCell ref="U126:V126"/>
    <mergeCell ref="W126:Z126"/>
    <mergeCell ref="G127:Z127"/>
    <mergeCell ref="G128:Q128"/>
    <mergeCell ref="S128:T128"/>
    <mergeCell ref="U128:V128"/>
    <mergeCell ref="W128:Z128"/>
    <mergeCell ref="AB128:AF128"/>
    <mergeCell ref="G129:Z129"/>
    <mergeCell ref="AB129:AF129"/>
    <mergeCell ref="G130:Q130"/>
    <mergeCell ref="S130:T130"/>
    <mergeCell ref="U130:V130"/>
    <mergeCell ref="W130:Z130"/>
    <mergeCell ref="AB130:AF130"/>
    <mergeCell ref="G167:Q167"/>
    <mergeCell ref="S167:T167"/>
    <mergeCell ref="U167:V167"/>
    <mergeCell ref="W167:Z167"/>
    <mergeCell ref="G168:Z168"/>
    <mergeCell ref="U185:V185"/>
    <mergeCell ref="W185:Z185"/>
    <mergeCell ref="G72:Q72"/>
    <mergeCell ref="S72:T72"/>
    <mergeCell ref="U72:V72"/>
    <mergeCell ref="W72:Z72"/>
    <mergeCell ref="G73:Y73"/>
    <mergeCell ref="G122:Q122"/>
    <mergeCell ref="S122:T122"/>
    <mergeCell ref="U122:V122"/>
    <mergeCell ref="W122:Z122"/>
    <mergeCell ref="W80:Z80"/>
    <mergeCell ref="G81:Z81"/>
    <mergeCell ref="G82:Q82"/>
    <mergeCell ref="S82:T82"/>
    <mergeCell ref="U82:V82"/>
    <mergeCell ref="W82:Z82"/>
    <mergeCell ref="G83:Z83"/>
    <mergeCell ref="U90:V90"/>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D0D7-D73A-44B1-BAA3-755F83E30767}">
  <sheetPr>
    <tabColor theme="7"/>
  </sheetPr>
  <dimension ref="A1:W40"/>
  <sheetViews>
    <sheetView showGridLines="0" showRowColHeaders="0" zoomScale="80" zoomScaleNormal="80" workbookViewId="0">
      <selection activeCell="C23" sqref="C23:G23"/>
    </sheetView>
  </sheetViews>
  <sheetFormatPr defaultColWidth="8.77734375" defaultRowHeight="15.75"/>
  <cols>
    <col min="1" max="1" width="3.33203125" style="85" customWidth="1"/>
    <col min="2" max="2" width="38.77734375" style="85" customWidth="1"/>
    <col min="3" max="4" width="10.77734375" style="85" customWidth="1"/>
    <col min="5" max="6" width="11.21875" style="85" customWidth="1"/>
    <col min="7" max="7" width="17.44140625" style="85" customWidth="1"/>
    <col min="8" max="8" width="8.77734375" style="85"/>
    <col min="9" max="9" width="1.77734375" style="85" customWidth="1"/>
    <col min="10" max="10" width="26.21875" style="85" customWidth="1"/>
    <col min="11" max="16384" width="8.77734375" style="85"/>
  </cols>
  <sheetData>
    <row r="1" spans="1:19" ht="15.6" customHeight="1">
      <c r="A1" s="813" t="s">
        <v>704</v>
      </c>
      <c r="B1" s="813"/>
      <c r="C1" s="813"/>
      <c r="D1" s="813"/>
      <c r="E1" s="813"/>
      <c r="F1" s="813"/>
      <c r="G1" s="312"/>
    </row>
    <row r="2" spans="1:19">
      <c r="A2" s="814"/>
      <c r="B2" s="814"/>
      <c r="C2" s="814"/>
      <c r="D2" s="814"/>
      <c r="E2" s="814"/>
      <c r="F2" s="814"/>
      <c r="G2" s="310"/>
    </row>
    <row r="3" spans="1:19" ht="16.5" thickBot="1">
      <c r="A3" s="275"/>
      <c r="B3" s="267"/>
      <c r="C3" s="267"/>
      <c r="D3" s="267"/>
      <c r="E3" s="267"/>
      <c r="F3" s="293"/>
      <c r="G3" s="311"/>
    </row>
    <row r="4" spans="1:19" ht="16.5" thickBot="1">
      <c r="A4" s="268"/>
      <c r="B4" s="268"/>
      <c r="C4" s="815" t="s">
        <v>705</v>
      </c>
      <c r="D4" s="816"/>
      <c r="E4" s="294"/>
      <c r="F4" s="268"/>
      <c r="G4" s="268"/>
    </row>
    <row r="5" spans="1:19" ht="16.5" thickBot="1">
      <c r="A5" s="268"/>
      <c r="B5" s="268"/>
      <c r="C5" s="268"/>
      <c r="D5" s="268"/>
      <c r="E5" s="268"/>
      <c r="F5" s="289"/>
      <c r="G5" s="268"/>
    </row>
    <row r="6" spans="1:19">
      <c r="A6" s="276" t="s">
        <v>706</v>
      </c>
      <c r="B6" s="278" t="s">
        <v>707</v>
      </c>
      <c r="C6" s="805"/>
      <c r="D6" s="806"/>
      <c r="E6" s="807"/>
      <c r="F6" s="808"/>
      <c r="G6" s="268"/>
    </row>
    <row r="7" spans="1:19" ht="16.5" thickBot="1">
      <c r="A7" s="276" t="s">
        <v>708</v>
      </c>
      <c r="B7" s="279" t="s">
        <v>709</v>
      </c>
      <c r="C7" s="809"/>
      <c r="D7" s="810"/>
      <c r="E7" s="811"/>
      <c r="F7" s="812"/>
      <c r="G7" s="268"/>
      <c r="J7" s="85" t="s">
        <v>738</v>
      </c>
      <c r="S7" s="85" t="s">
        <v>710</v>
      </c>
    </row>
    <row r="8" spans="1:19" ht="16.5" thickBot="1">
      <c r="A8" s="276"/>
      <c r="B8" s="268"/>
      <c r="C8" s="268"/>
      <c r="D8" s="268"/>
      <c r="E8" s="268"/>
      <c r="F8" s="290"/>
      <c r="G8" s="268"/>
      <c r="I8" s="85" t="s">
        <v>740</v>
      </c>
      <c r="J8" s="85" t="s">
        <v>711</v>
      </c>
    </row>
    <row r="9" spans="1:19" ht="16.5" thickBot="1">
      <c r="A9" s="276">
        <v>2</v>
      </c>
      <c r="B9" s="280" t="s">
        <v>713</v>
      </c>
      <c r="C9" s="819"/>
      <c r="D9" s="820"/>
      <c r="E9" s="820"/>
      <c r="F9" s="821"/>
      <c r="G9" s="268"/>
      <c r="I9" s="85" t="s">
        <v>740</v>
      </c>
      <c r="J9" s="85" t="s">
        <v>712</v>
      </c>
    </row>
    <row r="10" spans="1:19" ht="16.5" thickBot="1">
      <c r="A10" s="815"/>
      <c r="B10" s="815"/>
      <c r="C10" s="815"/>
      <c r="D10" s="815"/>
      <c r="E10" s="815"/>
      <c r="F10" s="815"/>
      <c r="G10" s="268"/>
      <c r="I10" s="85" t="s">
        <v>741</v>
      </c>
      <c r="J10" s="269" t="s">
        <v>739</v>
      </c>
    </row>
    <row r="11" spans="1:19">
      <c r="A11" s="276">
        <v>3</v>
      </c>
      <c r="B11" s="281" t="s">
        <v>714</v>
      </c>
      <c r="C11" s="822" t="s">
        <v>742</v>
      </c>
      <c r="D11" s="823"/>
      <c r="E11" s="823"/>
      <c r="F11" s="824"/>
      <c r="G11" s="268"/>
    </row>
    <row r="12" spans="1:19">
      <c r="A12" s="274"/>
      <c r="B12" s="268"/>
      <c r="C12" s="825"/>
      <c r="D12" s="826"/>
      <c r="E12" s="826"/>
      <c r="F12" s="827"/>
      <c r="G12" s="268"/>
    </row>
    <row r="13" spans="1:19">
      <c r="A13" s="274"/>
      <c r="B13" s="268"/>
      <c r="C13" s="825"/>
      <c r="D13" s="826"/>
      <c r="E13" s="826"/>
      <c r="F13" s="827"/>
      <c r="G13" s="268"/>
    </row>
    <row r="14" spans="1:19">
      <c r="A14" s="274"/>
      <c r="B14" s="268"/>
      <c r="C14" s="825"/>
      <c r="D14" s="826"/>
      <c r="E14" s="826"/>
      <c r="F14" s="827"/>
      <c r="G14" s="268"/>
    </row>
    <row r="15" spans="1:19">
      <c r="A15" s="276" t="s">
        <v>710</v>
      </c>
      <c r="B15" s="277"/>
      <c r="C15" s="825"/>
      <c r="D15" s="826"/>
      <c r="E15" s="826"/>
      <c r="F15" s="827"/>
      <c r="G15" s="268"/>
    </row>
    <row r="16" spans="1:19" ht="16.5" thickBot="1">
      <c r="A16" s="276" t="s">
        <v>710</v>
      </c>
      <c r="B16" s="277"/>
      <c r="C16" s="828"/>
      <c r="D16" s="829"/>
      <c r="E16" s="829"/>
      <c r="F16" s="830"/>
      <c r="G16" s="268"/>
    </row>
    <row r="17" spans="1:23">
      <c r="A17" s="274"/>
      <c r="B17" s="268"/>
      <c r="C17" s="288"/>
      <c r="D17" s="288"/>
      <c r="E17" s="288"/>
      <c r="F17" s="288"/>
      <c r="G17" s="268"/>
    </row>
    <row r="18" spans="1:23" ht="16.899999999999999" customHeight="1" thickBot="1">
      <c r="A18" s="276">
        <v>4</v>
      </c>
      <c r="B18" s="282" t="s">
        <v>746</v>
      </c>
      <c r="C18" s="839" t="s">
        <v>715</v>
      </c>
      <c r="D18" s="839"/>
      <c r="E18" s="289" t="s">
        <v>716</v>
      </c>
      <c r="F18" s="289" t="s">
        <v>717</v>
      </c>
      <c r="G18" s="268"/>
    </row>
    <row r="19" spans="1:23" ht="16.149999999999999" customHeight="1">
      <c r="A19" s="282"/>
      <c r="B19" s="282" t="s">
        <v>743</v>
      </c>
      <c r="C19" s="831"/>
      <c r="D19" s="832"/>
      <c r="E19" s="303"/>
      <c r="F19" s="284"/>
      <c r="G19" s="268"/>
    </row>
    <row r="20" spans="1:23">
      <c r="A20" s="282"/>
      <c r="B20" s="282" t="s">
        <v>745</v>
      </c>
      <c r="C20" s="833"/>
      <c r="D20" s="834"/>
      <c r="E20" s="304"/>
      <c r="F20" s="285"/>
      <c r="G20" s="268"/>
    </row>
    <row r="21" spans="1:23" ht="16.899999999999999" customHeight="1" thickBot="1">
      <c r="A21" s="282"/>
      <c r="B21" s="282" t="s">
        <v>744</v>
      </c>
      <c r="C21" s="835"/>
      <c r="D21" s="836"/>
      <c r="E21" s="305"/>
      <c r="F21" s="286"/>
      <c r="G21" s="268"/>
    </row>
    <row r="22" spans="1:23" ht="16.899999999999999" customHeight="1" thickBot="1">
      <c r="A22" s="276"/>
      <c r="B22" s="283" t="s">
        <v>719</v>
      </c>
      <c r="C22" s="837">
        <f>SUM(C19:D21)</f>
        <v>0</v>
      </c>
      <c r="D22" s="838"/>
      <c r="E22" s="306">
        <f>SUM(E19:E21)</f>
        <v>0</v>
      </c>
      <c r="F22" s="302">
        <f>SUM(F19:F21)</f>
        <v>0</v>
      </c>
      <c r="G22" s="307"/>
    </row>
    <row r="23" spans="1:23" ht="16.149999999999999" customHeight="1">
      <c r="A23" s="840" t="s">
        <v>753</v>
      </c>
      <c r="B23" s="840"/>
      <c r="C23" s="841" t="s">
        <v>748</v>
      </c>
      <c r="D23" s="841"/>
      <c r="E23" s="841"/>
      <c r="F23" s="841"/>
      <c r="G23" s="841"/>
      <c r="I23" s="270"/>
      <c r="R23" s="271">
        <v>0</v>
      </c>
      <c r="U23" s="85" t="s">
        <v>718</v>
      </c>
      <c r="W23" s="271">
        <v>0</v>
      </c>
    </row>
    <row r="24" spans="1:23" ht="16.5" thickBot="1">
      <c r="A24" s="276">
        <v>5</v>
      </c>
      <c r="B24" s="282" t="s">
        <v>720</v>
      </c>
      <c r="C24" s="268"/>
      <c r="D24" s="268"/>
      <c r="E24" s="268"/>
      <c r="F24" s="268"/>
      <c r="G24" s="268"/>
      <c r="I24" s="270"/>
      <c r="R24" s="271">
        <v>0</v>
      </c>
      <c r="U24" s="85" t="s">
        <v>718</v>
      </c>
      <c r="W24" s="271">
        <v>0</v>
      </c>
    </row>
    <row r="25" spans="1:23" ht="16.5" thickBot="1">
      <c r="A25" s="276"/>
      <c r="B25" s="282" t="s">
        <v>747</v>
      </c>
      <c r="C25" s="847"/>
      <c r="D25" s="848"/>
      <c r="E25" s="273"/>
      <c r="F25" s="287"/>
      <c r="G25" s="268"/>
      <c r="I25" s="270"/>
      <c r="R25" s="271">
        <v>0</v>
      </c>
      <c r="U25" s="85" t="s">
        <v>718</v>
      </c>
      <c r="W25" s="271">
        <v>0</v>
      </c>
    </row>
    <row r="26" spans="1:23" ht="16.5" thickBot="1">
      <c r="A26" s="276" t="s">
        <v>751</v>
      </c>
      <c r="B26" s="282" t="s">
        <v>721</v>
      </c>
      <c r="C26" s="849" t="s">
        <v>722</v>
      </c>
      <c r="D26" s="849"/>
      <c r="E26" s="817" t="s">
        <v>723</v>
      </c>
      <c r="F26" s="818"/>
      <c r="G26" s="268"/>
    </row>
    <row r="27" spans="1:23">
      <c r="A27" s="276"/>
      <c r="B27" s="282" t="s">
        <v>725</v>
      </c>
      <c r="C27" s="299"/>
      <c r="D27" s="295" t="s">
        <v>749</v>
      </c>
      <c r="E27" s="323" t="e">
        <f>C22/C27</f>
        <v>#DIV/0!</v>
      </c>
      <c r="F27" s="307"/>
      <c r="G27" s="268"/>
    </row>
    <row r="28" spans="1:23">
      <c r="A28" s="276"/>
      <c r="B28" s="282" t="s">
        <v>727</v>
      </c>
      <c r="C28" s="300"/>
      <c r="D28" s="295" t="s">
        <v>749</v>
      </c>
      <c r="E28" s="324" t="e">
        <f>C22/C28</f>
        <v>#DIV/0!</v>
      </c>
      <c r="F28" s="307"/>
      <c r="G28" s="268"/>
    </row>
    <row r="29" spans="1:23" ht="16.5" thickBot="1">
      <c r="A29" s="276"/>
      <c r="B29" s="282" t="s">
        <v>728</v>
      </c>
      <c r="C29" s="301"/>
      <c r="D29" s="295" t="s">
        <v>749</v>
      </c>
      <c r="E29" s="325" t="e">
        <f>C22/C29</f>
        <v>#DIV/0!</v>
      </c>
      <c r="F29" s="307"/>
      <c r="G29" s="268"/>
    </row>
    <row r="30" spans="1:23" ht="16.5" thickBot="1">
      <c r="A30" s="276" t="s">
        <v>752</v>
      </c>
      <c r="B30" s="282" t="s">
        <v>729</v>
      </c>
      <c r="C30" s="815" t="s">
        <v>730</v>
      </c>
      <c r="D30" s="815"/>
      <c r="E30" s="818" t="s">
        <v>731</v>
      </c>
      <c r="F30" s="818"/>
      <c r="G30" s="818"/>
      <c r="V30" s="85" t="s">
        <v>724</v>
      </c>
    </row>
    <row r="31" spans="1:23" ht="15" customHeight="1">
      <c r="A31" s="815"/>
      <c r="B31" s="842" t="s">
        <v>732</v>
      </c>
      <c r="C31" s="843"/>
      <c r="D31" s="850" t="s">
        <v>750</v>
      </c>
      <c r="E31" s="853" t="e">
        <f>(C22/C31)*20</f>
        <v>#DIV/0!</v>
      </c>
      <c r="F31" s="309"/>
      <c r="G31" s="308"/>
      <c r="H31" s="264"/>
      <c r="I31" s="272"/>
      <c r="V31" s="85" t="s">
        <v>726</v>
      </c>
    </row>
    <row r="32" spans="1:23">
      <c r="A32" s="815"/>
      <c r="B32" s="842"/>
      <c r="C32" s="844"/>
      <c r="D32" s="850"/>
      <c r="E32" s="851"/>
      <c r="F32" s="309"/>
      <c r="G32" s="308"/>
      <c r="H32" s="264"/>
      <c r="I32" s="272"/>
      <c r="V32" s="85" t="s">
        <v>726</v>
      </c>
    </row>
    <row r="33" spans="1:22">
      <c r="A33" s="815"/>
      <c r="B33" s="840" t="s">
        <v>728</v>
      </c>
      <c r="C33" s="844"/>
      <c r="D33" s="850" t="s">
        <v>750</v>
      </c>
      <c r="E33" s="851" t="e">
        <f>(C22/C33)*20</f>
        <v>#DIV/0!</v>
      </c>
      <c r="F33" s="309"/>
      <c r="G33" s="308"/>
      <c r="H33" s="264"/>
      <c r="I33" s="272"/>
      <c r="V33" s="85" t="s">
        <v>726</v>
      </c>
    </row>
    <row r="34" spans="1:22" ht="16.5" thickBot="1">
      <c r="A34" s="815"/>
      <c r="B34" s="840"/>
      <c r="C34" s="845"/>
      <c r="D34" s="850"/>
      <c r="E34" s="852"/>
      <c r="F34" s="309"/>
      <c r="G34" s="308"/>
      <c r="H34" s="264"/>
      <c r="I34" s="272"/>
      <c r="V34" s="85" t="s">
        <v>724</v>
      </c>
    </row>
    <row r="35" spans="1:22" ht="15" customHeight="1">
      <c r="A35" s="276"/>
      <c r="B35" s="268"/>
      <c r="C35" s="291"/>
      <c r="D35" s="291"/>
      <c r="E35" s="291"/>
      <c r="F35" s="291"/>
      <c r="G35" s="308"/>
      <c r="H35" s="264"/>
      <c r="I35" s="272"/>
      <c r="V35" s="85" t="s">
        <v>733</v>
      </c>
    </row>
    <row r="36" spans="1:22" ht="15.6" customHeight="1">
      <c r="A36" s="276"/>
      <c r="B36" s="846" t="s">
        <v>734</v>
      </c>
      <c r="C36" s="846"/>
      <c r="D36" s="846"/>
      <c r="E36" s="846"/>
      <c r="F36" s="846"/>
      <c r="G36" s="308"/>
      <c r="H36" s="264"/>
      <c r="I36" s="272"/>
      <c r="V36" s="85" t="s">
        <v>733</v>
      </c>
    </row>
    <row r="37" spans="1:22" ht="16.5" thickBot="1">
      <c r="A37" s="276"/>
      <c r="B37" s="846"/>
      <c r="C37" s="846"/>
      <c r="D37" s="846"/>
      <c r="E37" s="846"/>
      <c r="F37" s="846"/>
      <c r="G37" s="308"/>
      <c r="H37" s="264"/>
      <c r="I37" s="272"/>
    </row>
    <row r="38" spans="1:22">
      <c r="A38" s="282">
        <v>6</v>
      </c>
      <c r="B38" s="282" t="s">
        <v>735</v>
      </c>
      <c r="C38" s="296"/>
      <c r="D38" s="292"/>
      <c r="E38" s="292"/>
      <c r="F38" s="292"/>
      <c r="G38" s="268"/>
    </row>
    <row r="39" spans="1:22">
      <c r="A39" s="282">
        <v>7</v>
      </c>
      <c r="B39" s="282" t="s">
        <v>736</v>
      </c>
      <c r="C39" s="297"/>
      <c r="D39" s="292"/>
      <c r="E39" s="292"/>
      <c r="F39" s="292"/>
      <c r="G39" s="268"/>
    </row>
    <row r="40" spans="1:22" ht="16.5" thickBot="1">
      <c r="A40" s="282">
        <v>8</v>
      </c>
      <c r="B40" s="282" t="s">
        <v>737</v>
      </c>
      <c r="C40" s="298"/>
      <c r="D40" s="292"/>
      <c r="E40" s="292"/>
      <c r="F40" s="292"/>
      <c r="G40" s="268"/>
    </row>
  </sheetData>
  <sheetProtection algorithmName="SHA-512" hashValue="629HJ8kmsTPlBCpBLzFmkqus37oBY3D2YmbefTkiqy/kaMc30vKAPAVhqGYJFsCYktXVP2yjy17s69JbnqKGJA==" saltValue="M5d9HRki5rbe4hiw4RMY3w==" spinCount="100000" sheet="1" selectLockedCells="1"/>
  <mergeCells count="30">
    <mergeCell ref="B36:F37"/>
    <mergeCell ref="C25:D25"/>
    <mergeCell ref="C26:D26"/>
    <mergeCell ref="C30:D30"/>
    <mergeCell ref="D31:D32"/>
    <mergeCell ref="D33:D34"/>
    <mergeCell ref="E30:G30"/>
    <mergeCell ref="E33:E34"/>
    <mergeCell ref="E31:E32"/>
    <mergeCell ref="A33:A34"/>
    <mergeCell ref="B31:B32"/>
    <mergeCell ref="C31:C32"/>
    <mergeCell ref="B33:B34"/>
    <mergeCell ref="C33:C34"/>
    <mergeCell ref="A31:A32"/>
    <mergeCell ref="C6:F6"/>
    <mergeCell ref="C7:F7"/>
    <mergeCell ref="A1:F2"/>
    <mergeCell ref="C4:D4"/>
    <mergeCell ref="E26:F26"/>
    <mergeCell ref="C9:F9"/>
    <mergeCell ref="C11:F16"/>
    <mergeCell ref="C19:D19"/>
    <mergeCell ref="C20:D20"/>
    <mergeCell ref="C21:D21"/>
    <mergeCell ref="C22:D22"/>
    <mergeCell ref="C18:D18"/>
    <mergeCell ref="A23:B23"/>
    <mergeCell ref="C23:G23"/>
    <mergeCell ref="A10:F10"/>
  </mergeCells>
  <dataValidations count="6">
    <dataValidation type="list" allowBlank="1" showInputMessage="1" showErrorMessage="1" sqref="C9:F9" xr:uid="{5FA6C9B6-782B-4515-9DF8-C7C836625D6B}">
      <formula1>"Alternative fuel infrastructure,Vehicle emission reduction,Advanced truck stop electrification,Air quality education,Off road trails,Operating assitance for new transit service,Transportation planning,Intersection congestion modification,Other"</formula1>
    </dataValidation>
    <dataValidation type="whole" allowBlank="1" showInputMessage="1" showErrorMessage="1" sqref="C19:C21 E19:E21" xr:uid="{B19134B0-EEF6-4D7B-8EC1-8E8BCB0C2FF3}">
      <formula1>1</formula1>
      <formula2>1999999</formula2>
    </dataValidation>
    <dataValidation type="list" allowBlank="1" showInputMessage="1" showErrorMessage="1" sqref="C25" xr:uid="{BED48C0D-CCA5-44A0-987C-B79520B673B4}">
      <formula1>"Quantitative,Qualitative"</formula1>
    </dataValidation>
    <dataValidation type="list" allowBlank="1" showInputMessage="1" showErrorMessage="1" sqref="C38:C40" xr:uid="{B4EB55E9-F6A6-40FF-B74E-9B68A89B3FCF}">
      <formula1>"Yes,No"</formula1>
    </dataValidation>
    <dataValidation type="date" allowBlank="1" showInputMessage="1" showErrorMessage="1" sqref="E4" xr:uid="{5B6075B9-704B-4B70-A6C0-A094C4E575C4}">
      <formula1>44854</formula1>
      <formula2>44885</formula2>
    </dataValidation>
    <dataValidation type="whole" allowBlank="1" showInputMessage="1" showErrorMessage="1" sqref="F19:F21" xr:uid="{0DC6F56B-B97F-474B-9A92-EE62735304C7}">
      <formula1>0</formula1>
      <formula2>1999999</formula2>
    </dataValidation>
  </dataValidations>
  <hyperlinks>
    <hyperlink ref="C23" r:id="rId1" xr:uid="{1E9749D8-B5D5-4F15-84C4-70C6F92C70D6}"/>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B232"/>
  <sheetViews>
    <sheetView showGridLines="0" showRowColHeaders="0" topLeftCell="A152" zoomScale="85" zoomScaleNormal="85" workbookViewId="0">
      <selection activeCell="W198" sqref="W198:W199"/>
    </sheetView>
  </sheetViews>
  <sheetFormatPr defaultColWidth="10.6640625" defaultRowHeight="14.25"/>
  <cols>
    <col min="1" max="25" width="5.6640625" style="1" customWidth="1"/>
    <col min="26" max="16384" width="10.6640625" style="1"/>
  </cols>
  <sheetData>
    <row r="1" spans="1:27">
      <c r="A1" s="952" t="s">
        <v>313</v>
      </c>
      <c r="B1" s="952"/>
      <c r="C1" s="952"/>
      <c r="D1" s="952"/>
      <c r="E1" s="952"/>
      <c r="F1" s="952"/>
      <c r="G1" s="952"/>
      <c r="H1" s="952"/>
      <c r="I1" s="952"/>
      <c r="J1" s="952"/>
      <c r="K1" s="952"/>
      <c r="L1" s="952"/>
      <c r="M1" s="952"/>
      <c r="N1" s="952"/>
      <c r="O1" s="952"/>
      <c r="P1" s="952"/>
      <c r="Q1" s="952"/>
      <c r="R1" s="952"/>
      <c r="S1" s="952"/>
      <c r="T1" s="952"/>
      <c r="U1" s="952"/>
      <c r="V1" s="952"/>
      <c r="W1" s="952"/>
      <c r="X1" s="952"/>
      <c r="Y1" s="952"/>
      <c r="Z1" s="222"/>
      <c r="AA1" s="222"/>
    </row>
    <row r="2" spans="1:27" ht="15" thickBot="1">
      <c r="A2" s="952"/>
      <c r="B2" s="952"/>
      <c r="C2" s="952"/>
      <c r="D2" s="952"/>
      <c r="E2" s="952"/>
      <c r="F2" s="952"/>
      <c r="G2" s="952"/>
      <c r="H2" s="952"/>
      <c r="I2" s="952"/>
      <c r="J2" s="952"/>
      <c r="K2" s="952"/>
      <c r="L2" s="952"/>
      <c r="M2" s="952"/>
      <c r="N2" s="952"/>
      <c r="O2" s="952"/>
      <c r="P2" s="952"/>
      <c r="Q2" s="952"/>
      <c r="R2" s="952"/>
      <c r="S2" s="952"/>
      <c r="T2" s="952"/>
      <c r="U2" s="952"/>
      <c r="V2" s="952"/>
      <c r="W2" s="952"/>
      <c r="X2" s="952"/>
      <c r="Y2" s="952"/>
      <c r="Z2" s="222"/>
      <c r="AA2" s="222"/>
    </row>
    <row r="3" spans="1:27" ht="15" customHeight="1" thickBot="1">
      <c r="A3" s="1033" t="s">
        <v>2</v>
      </c>
      <c r="B3" s="1033"/>
      <c r="C3" s="1033"/>
      <c r="D3" s="1033"/>
      <c r="E3" s="1033"/>
      <c r="F3" s="1033"/>
      <c r="G3" s="1033"/>
      <c r="H3" s="1033"/>
      <c r="I3" s="1033"/>
      <c r="J3" s="1034"/>
      <c r="K3" s="1035"/>
      <c r="L3" s="1035"/>
      <c r="M3" s="1035"/>
      <c r="N3" s="1035"/>
      <c r="O3" s="1035"/>
      <c r="P3" s="1035"/>
      <c r="Q3" s="1036"/>
      <c r="R3" s="3" t="s">
        <v>314</v>
      </c>
      <c r="S3" s="4"/>
      <c r="T3" s="17"/>
      <c r="U3" s="17"/>
      <c r="V3" s="17"/>
      <c r="W3" s="17"/>
      <c r="X3" s="1049"/>
      <c r="Y3" s="1049"/>
      <c r="Z3" s="222"/>
      <c r="AA3" s="222"/>
    </row>
    <row r="4" spans="1:27" ht="15" customHeight="1" thickBot="1">
      <c r="A4" s="1033" t="s">
        <v>315</v>
      </c>
      <c r="B4" s="1033"/>
      <c r="C4" s="1033"/>
      <c r="D4" s="1033"/>
      <c r="E4" s="1033"/>
      <c r="F4" s="1033"/>
      <c r="G4" s="1033"/>
      <c r="H4" s="1033"/>
      <c r="I4" s="1033"/>
      <c r="J4" s="1037"/>
      <c r="K4" s="1038"/>
      <c r="L4" s="1038"/>
      <c r="M4" s="1038"/>
      <c r="N4" s="1038"/>
      <c r="O4" s="1038"/>
      <c r="P4" s="1038"/>
      <c r="Q4" s="1038"/>
      <c r="R4" s="1052"/>
      <c r="S4" s="1053"/>
      <c r="T4" s="1050"/>
      <c r="U4" s="1050"/>
      <c r="V4" s="1050"/>
      <c r="W4" s="1050"/>
      <c r="X4" s="1051"/>
      <c r="Y4" s="1051"/>
      <c r="Z4" s="222"/>
      <c r="AA4" s="222"/>
    </row>
    <row r="5" spans="1:27" ht="15" customHeight="1" thickBot="1">
      <c r="A5" s="906" t="s">
        <v>316</v>
      </c>
      <c r="B5" s="906"/>
      <c r="C5" s="906"/>
      <c r="D5" s="906"/>
      <c r="E5" s="906"/>
      <c r="F5" s="906"/>
      <c r="G5" s="906"/>
      <c r="H5" s="906"/>
      <c r="I5" s="906"/>
      <c r="J5" s="906"/>
      <c r="K5" s="906"/>
      <c r="L5" s="2"/>
      <c r="M5" s="1033" t="s">
        <v>317</v>
      </c>
      <c r="N5" s="1033"/>
      <c r="O5" s="1033"/>
      <c r="P5" s="1033"/>
      <c r="Q5" s="1033"/>
      <c r="R5" s="1003" t="s">
        <v>318</v>
      </c>
      <c r="S5" s="1003"/>
      <c r="T5" s="1003" t="s">
        <v>319</v>
      </c>
      <c r="U5" s="1003"/>
      <c r="V5" s="1003" t="s">
        <v>320</v>
      </c>
      <c r="W5" s="1003"/>
      <c r="X5" s="1048" t="s">
        <v>321</v>
      </c>
      <c r="Y5" s="1048"/>
      <c r="Z5" s="222"/>
      <c r="AA5" s="222"/>
    </row>
    <row r="6" spans="1:27" ht="15" customHeight="1" thickBot="1">
      <c r="A6" s="1017" t="s">
        <v>322</v>
      </c>
      <c r="B6" s="1017"/>
      <c r="C6" s="1017"/>
      <c r="D6" s="1017"/>
      <c r="E6" s="1017"/>
      <c r="F6" s="1017"/>
      <c r="G6" s="1017"/>
      <c r="H6" s="1017"/>
      <c r="I6" s="1017"/>
      <c r="J6" s="1018"/>
      <c r="K6" s="5" t="s">
        <v>323</v>
      </c>
      <c r="L6" s="2"/>
      <c r="M6" s="1013" t="s">
        <v>324</v>
      </c>
      <c r="N6" s="1019" t="s">
        <v>325</v>
      </c>
      <c r="O6" s="1019"/>
      <c r="P6" s="1019"/>
      <c r="Q6" s="1019"/>
      <c r="R6" s="1031"/>
      <c r="S6" s="1032"/>
      <c r="T6" s="1044">
        <f>SUM(R6*0.8)</f>
        <v>0</v>
      </c>
      <c r="U6" s="1045"/>
      <c r="V6" s="1046">
        <f>SUM(R6-T6)</f>
        <v>0</v>
      </c>
      <c r="W6" s="1047"/>
      <c r="X6" s="1032"/>
      <c r="Y6" s="1042"/>
      <c r="Z6" s="222"/>
      <c r="AA6" s="222"/>
    </row>
    <row r="7" spans="1:27" ht="15" customHeight="1" thickBot="1">
      <c r="A7" s="989" t="str">
        <f>'Program &amp; Project Types'!AB56</f>
        <v>Alternative fuel infrastructure</v>
      </c>
      <c r="B7" s="989"/>
      <c r="C7" s="989"/>
      <c r="D7" s="989"/>
      <c r="E7" s="989"/>
      <c r="F7" s="989"/>
      <c r="G7" s="989"/>
      <c r="H7" s="989"/>
      <c r="I7" s="989"/>
      <c r="J7" s="990"/>
      <c r="K7" s="6">
        <f>'Program &amp; Project Types'!AG56</f>
        <v>1</v>
      </c>
      <c r="L7" s="2"/>
      <c r="M7" s="1013"/>
      <c r="N7" s="1019"/>
      <c r="O7" s="1019"/>
      <c r="P7" s="1019"/>
      <c r="Q7" s="1019"/>
      <c r="R7" s="1039" t="s">
        <v>326</v>
      </c>
      <c r="S7" s="1039"/>
      <c r="T7" s="1039"/>
      <c r="U7" s="1039"/>
      <c r="V7" s="1039"/>
      <c r="W7" s="1039"/>
      <c r="X7" s="1039"/>
      <c r="Y7" s="1039"/>
      <c r="Z7" s="222"/>
      <c r="AA7" s="222"/>
    </row>
    <row r="8" spans="1:27" ht="15" customHeight="1" thickBot="1">
      <c r="A8" s="989" t="str">
        <f>'Program &amp; Project Types'!AB57</f>
        <v>Vehicle emission reduction (new or modification)</v>
      </c>
      <c r="B8" s="989"/>
      <c r="C8" s="989"/>
      <c r="D8" s="989"/>
      <c r="E8" s="989"/>
      <c r="F8" s="989"/>
      <c r="G8" s="989"/>
      <c r="H8" s="989"/>
      <c r="I8" s="989"/>
      <c r="J8" s="990"/>
      <c r="K8" s="6">
        <f>'Program &amp; Project Types'!AG57</f>
        <v>1</v>
      </c>
      <c r="L8" s="2"/>
      <c r="M8" s="1013"/>
      <c r="N8" s="1019"/>
      <c r="O8" s="1019"/>
      <c r="P8" s="1019"/>
      <c r="Q8" s="1019"/>
      <c r="R8" s="433" t="s">
        <v>327</v>
      </c>
      <c r="S8" s="433"/>
      <c r="T8" s="433"/>
      <c r="U8" s="433"/>
      <c r="V8" s="433"/>
      <c r="W8" s="433"/>
      <c r="X8" s="1001"/>
      <c r="Y8" s="1002"/>
      <c r="Z8" s="222"/>
      <c r="AA8" s="222"/>
    </row>
    <row r="9" spans="1:27" ht="15" customHeight="1" thickBot="1">
      <c r="A9" s="989" t="str">
        <f>'Program &amp; Project Types'!AB58</f>
        <v>Air quality education</v>
      </c>
      <c r="B9" s="989"/>
      <c r="C9" s="989"/>
      <c r="D9" s="989"/>
      <c r="E9" s="989"/>
      <c r="F9" s="989"/>
      <c r="G9" s="989"/>
      <c r="H9" s="989"/>
      <c r="I9" s="989"/>
      <c r="J9" s="990"/>
      <c r="K9" s="6">
        <f>'Program &amp; Project Types'!AG58</f>
        <v>2</v>
      </c>
      <c r="L9" s="2"/>
      <c r="M9" s="1014"/>
      <c r="N9" s="1022" t="s">
        <v>328</v>
      </c>
      <c r="O9" s="1023"/>
      <c r="P9" s="1023"/>
      <c r="Q9" s="1023"/>
      <c r="R9" s="1023"/>
      <c r="S9" s="1023"/>
      <c r="T9" s="1023"/>
      <c r="U9" s="1023"/>
      <c r="V9" s="1024"/>
      <c r="W9" s="1025"/>
      <c r="X9" s="1020">
        <f>SUM(X6-V6)</f>
        <v>0</v>
      </c>
      <c r="Y9" s="1021"/>
      <c r="Z9" s="222"/>
      <c r="AA9" s="222"/>
    </row>
    <row r="10" spans="1:27" ht="15" customHeight="1" thickBot="1">
      <c r="A10" s="989"/>
      <c r="B10" s="989"/>
      <c r="C10" s="989"/>
      <c r="D10" s="989"/>
      <c r="E10" s="989"/>
      <c r="F10" s="989"/>
      <c r="G10" s="989"/>
      <c r="H10" s="989"/>
      <c r="I10" s="989"/>
      <c r="J10" s="990"/>
      <c r="K10" s="6"/>
      <c r="L10" s="2"/>
      <c r="M10" s="1054" t="s">
        <v>329</v>
      </c>
      <c r="N10" s="1030" t="s">
        <v>330</v>
      </c>
      <c r="O10" s="1030"/>
      <c r="P10" s="1030"/>
      <c r="Q10" s="1030"/>
      <c r="R10" s="1030"/>
      <c r="S10" s="1030"/>
      <c r="T10" s="1001"/>
      <c r="U10" s="1002"/>
      <c r="V10" s="18"/>
      <c r="W10" s="19"/>
      <c r="X10" s="20"/>
      <c r="Y10" s="20"/>
      <c r="Z10" s="222"/>
      <c r="AA10" s="222"/>
    </row>
    <row r="11" spans="1:27" ht="15" customHeight="1" thickBot="1">
      <c r="A11" s="953"/>
      <c r="B11" s="953"/>
      <c r="C11" s="953"/>
      <c r="D11" s="953"/>
      <c r="E11" s="953"/>
      <c r="F11" s="953"/>
      <c r="G11" s="953"/>
      <c r="H11" s="953"/>
      <c r="I11" s="953"/>
      <c r="J11" s="954"/>
      <c r="K11" s="265"/>
      <c r="L11" s="2"/>
      <c r="M11" s="1013"/>
      <c r="N11" s="1015" t="s">
        <v>331</v>
      </c>
      <c r="O11" s="1015"/>
      <c r="P11" s="1015"/>
      <c r="Q11" s="1015"/>
      <c r="R11" s="1015"/>
      <c r="S11" s="1016"/>
      <c r="T11" s="1040">
        <f>SUM(T6*0.075)</f>
        <v>0</v>
      </c>
      <c r="U11" s="1041"/>
      <c r="V11" s="1031">
        <v>0</v>
      </c>
      <c r="W11" s="1042"/>
      <c r="X11" s="1041">
        <f>SUM(T11-V11)</f>
        <v>0</v>
      </c>
      <c r="Y11" s="1043"/>
      <c r="Z11" s="222"/>
      <c r="AA11" s="222"/>
    </row>
    <row r="12" spans="1:27" ht="15" customHeight="1">
      <c r="A12" s="989"/>
      <c r="B12" s="989"/>
      <c r="C12" s="989"/>
      <c r="D12" s="989"/>
      <c r="E12" s="989"/>
      <c r="F12" s="989"/>
      <c r="G12" s="989"/>
      <c r="H12" s="989"/>
      <c r="I12" s="989"/>
      <c r="J12" s="990"/>
      <c r="K12" s="6"/>
      <c r="L12" s="2"/>
      <c r="M12" s="1013"/>
      <c r="N12" s="961" t="s">
        <v>332</v>
      </c>
      <c r="O12" s="961"/>
      <c r="P12" s="961"/>
      <c r="Q12" s="961"/>
      <c r="R12" s="961"/>
      <c r="S12" s="961"/>
      <c r="T12" s="961"/>
      <c r="U12" s="961"/>
      <c r="V12" s="961"/>
      <c r="W12" s="961" t="s">
        <v>333</v>
      </c>
      <c r="X12" s="961"/>
      <c r="Y12" s="961"/>
      <c r="Z12" s="222"/>
      <c r="AA12" s="222"/>
    </row>
    <row r="13" spans="1:27" ht="15" customHeight="1" thickBot="1">
      <c r="A13" s="989"/>
      <c r="B13" s="989"/>
      <c r="C13" s="989"/>
      <c r="D13" s="989"/>
      <c r="E13" s="989"/>
      <c r="F13" s="989"/>
      <c r="G13" s="989"/>
      <c r="H13" s="989"/>
      <c r="I13" s="989"/>
      <c r="J13" s="990"/>
      <c r="K13" s="6"/>
      <c r="L13" s="2"/>
      <c r="M13" s="1014"/>
      <c r="N13" s="962" t="s">
        <v>334</v>
      </c>
      <c r="O13" s="962"/>
      <c r="P13" s="962"/>
      <c r="Q13" s="962"/>
      <c r="R13" s="962"/>
      <c r="S13" s="962"/>
      <c r="T13" s="962"/>
      <c r="U13" s="962"/>
      <c r="V13" s="962"/>
      <c r="W13" s="962"/>
      <c r="X13" s="962"/>
      <c r="Y13" s="962"/>
      <c r="Z13" s="222"/>
      <c r="AA13" s="222"/>
    </row>
    <row r="14" spans="1:27" ht="15" customHeight="1" thickBot="1">
      <c r="A14" s="989"/>
      <c r="B14" s="989"/>
      <c r="C14" s="989"/>
      <c r="D14" s="989"/>
      <c r="E14" s="989"/>
      <c r="F14" s="989"/>
      <c r="G14" s="989"/>
      <c r="H14" s="989"/>
      <c r="I14" s="989"/>
      <c r="J14" s="990"/>
      <c r="K14" s="6"/>
      <c r="L14" s="2"/>
      <c r="M14" s="991" t="s">
        <v>335</v>
      </c>
      <c r="N14" s="994" t="s">
        <v>336</v>
      </c>
      <c r="O14" s="994"/>
      <c r="P14" s="994"/>
      <c r="Q14" s="994"/>
      <c r="R14" s="994"/>
      <c r="S14" s="994"/>
      <c r="T14" s="994"/>
      <c r="U14" s="994"/>
      <c r="V14" s="995"/>
      <c r="W14" s="1004" t="e">
        <f>SUM(X6/R6)</f>
        <v>#DIV/0!</v>
      </c>
      <c r="X14" s="1005"/>
      <c r="Y14" s="1006"/>
      <c r="Z14" s="222"/>
      <c r="AA14" s="222"/>
    </row>
    <row r="15" spans="1:27" ht="15" customHeight="1" thickBot="1">
      <c r="A15" s="989"/>
      <c r="B15" s="989"/>
      <c r="C15" s="989"/>
      <c r="D15" s="989"/>
      <c r="E15" s="989"/>
      <c r="F15" s="989"/>
      <c r="G15" s="989"/>
      <c r="H15" s="989"/>
      <c r="I15" s="989"/>
      <c r="J15" s="990"/>
      <c r="K15" s="6"/>
      <c r="L15" s="2"/>
      <c r="M15" s="992"/>
      <c r="N15" s="1026" t="s">
        <v>337</v>
      </c>
      <c r="O15" s="1026"/>
      <c r="P15" s="1026"/>
      <c r="Q15" s="1026"/>
      <c r="R15" s="1026"/>
      <c r="S15" s="1026"/>
      <c r="T15" s="1026"/>
      <c r="U15" s="1026"/>
      <c r="V15" s="1027"/>
      <c r="W15" s="1007" t="e">
        <f>SUM(V11/T11)</f>
        <v>#DIV/0!</v>
      </c>
      <c r="X15" s="1008"/>
      <c r="Y15" s="1009"/>
      <c r="Z15" s="222"/>
      <c r="AA15" s="222"/>
    </row>
    <row r="16" spans="1:27" ht="15" customHeight="1" thickBot="1">
      <c r="A16" s="989"/>
      <c r="B16" s="989"/>
      <c r="C16" s="989"/>
      <c r="D16" s="989"/>
      <c r="E16" s="989"/>
      <c r="F16" s="989"/>
      <c r="G16" s="989"/>
      <c r="H16" s="989"/>
      <c r="I16" s="989"/>
      <c r="J16" s="990"/>
      <c r="K16" s="6"/>
      <c r="L16" s="2"/>
      <c r="M16" s="993"/>
      <c r="N16" s="1028" t="s">
        <v>338</v>
      </c>
      <c r="O16" s="1028"/>
      <c r="P16" s="1028"/>
      <c r="Q16" s="1028"/>
      <c r="R16" s="1028"/>
      <c r="S16" s="1028"/>
      <c r="T16" s="1028"/>
      <c r="U16" s="1028"/>
      <c r="V16" s="1029"/>
      <c r="W16" s="1010" t="e">
        <f>SUM(X11+X6)/R6</f>
        <v>#DIV/0!</v>
      </c>
      <c r="X16" s="1011"/>
      <c r="Y16" s="1012"/>
      <c r="Z16" s="222"/>
      <c r="AA16" s="222"/>
    </row>
    <row r="17" spans="1:25" ht="15" customHeight="1">
      <c r="A17" s="989"/>
      <c r="B17" s="989"/>
      <c r="C17" s="989"/>
      <c r="D17" s="989"/>
      <c r="E17" s="989"/>
      <c r="F17" s="989"/>
      <c r="G17" s="989"/>
      <c r="H17" s="989"/>
      <c r="I17" s="989"/>
      <c r="J17" s="990"/>
      <c r="K17" s="6"/>
      <c r="L17" s="2"/>
      <c r="M17" s="996"/>
      <c r="N17" s="996"/>
      <c r="O17" s="996"/>
      <c r="P17" s="996"/>
      <c r="Q17" s="996"/>
      <c r="R17" s="996"/>
      <c r="S17" s="996"/>
      <c r="T17" s="996"/>
      <c r="U17" s="996"/>
      <c r="V17" s="996"/>
      <c r="W17" s="996"/>
      <c r="X17" s="996"/>
      <c r="Y17" s="996"/>
    </row>
    <row r="18" spans="1:25" ht="15" customHeight="1" thickBot="1">
      <c r="A18" s="989"/>
      <c r="B18" s="989"/>
      <c r="C18" s="989"/>
      <c r="D18" s="989"/>
      <c r="E18" s="989"/>
      <c r="F18" s="989"/>
      <c r="G18" s="989"/>
      <c r="H18" s="989"/>
      <c r="I18" s="989"/>
      <c r="J18" s="990"/>
      <c r="K18" s="6"/>
      <c r="L18" s="2"/>
      <c r="M18" s="997" t="s">
        <v>339</v>
      </c>
      <c r="N18" s="997"/>
      <c r="O18" s="997"/>
      <c r="P18" s="997"/>
      <c r="Q18" s="997"/>
      <c r="R18" s="997"/>
      <c r="S18" s="997"/>
      <c r="T18" s="997"/>
      <c r="U18" s="997"/>
      <c r="V18" s="997"/>
      <c r="W18" s="997"/>
      <c r="X18" s="997"/>
      <c r="Y18" s="997"/>
    </row>
    <row r="19" spans="1:25" ht="15" customHeight="1" thickBot="1">
      <c r="A19" s="989"/>
      <c r="B19" s="989"/>
      <c r="C19" s="989"/>
      <c r="D19" s="989"/>
      <c r="E19" s="989"/>
      <c r="F19" s="989"/>
      <c r="G19" s="989"/>
      <c r="H19" s="989"/>
      <c r="I19" s="989"/>
      <c r="J19" s="990"/>
      <c r="K19" s="6"/>
      <c r="L19" s="2"/>
      <c r="M19" s="963" t="s">
        <v>340</v>
      </c>
      <c r="N19" s="964"/>
      <c r="O19" s="964"/>
      <c r="P19" s="964"/>
      <c r="Q19" s="964"/>
      <c r="R19" s="964"/>
      <c r="S19" s="964"/>
      <c r="T19" s="964"/>
      <c r="U19" s="964"/>
      <c r="V19" s="964"/>
      <c r="W19" s="964"/>
      <c r="X19" s="964"/>
      <c r="Y19" s="965"/>
    </row>
    <row r="20" spans="1:25" ht="15" customHeight="1">
      <c r="A20" s="989"/>
      <c r="B20" s="989"/>
      <c r="C20" s="989"/>
      <c r="D20" s="989"/>
      <c r="E20" s="989"/>
      <c r="F20" s="989"/>
      <c r="G20" s="989"/>
      <c r="H20" s="989"/>
      <c r="I20" s="989"/>
      <c r="J20" s="990"/>
      <c r="K20" s="6"/>
      <c r="L20" s="2"/>
      <c r="M20" s="866"/>
      <c r="N20" s="867"/>
      <c r="O20" s="867"/>
      <c r="P20" s="867"/>
      <c r="Q20" s="867"/>
      <c r="R20" s="867"/>
      <c r="S20" s="867"/>
      <c r="T20" s="867"/>
      <c r="U20" s="867"/>
      <c r="V20" s="867"/>
      <c r="W20" s="867"/>
      <c r="X20" s="867"/>
      <c r="Y20" s="868"/>
    </row>
    <row r="21" spans="1:25" ht="15" customHeight="1">
      <c r="A21" s="989"/>
      <c r="B21" s="989"/>
      <c r="C21" s="989"/>
      <c r="D21" s="989"/>
      <c r="E21" s="989"/>
      <c r="F21" s="989"/>
      <c r="G21" s="989"/>
      <c r="H21" s="989"/>
      <c r="I21" s="989"/>
      <c r="J21" s="990"/>
      <c r="K21" s="6"/>
      <c r="L21" s="2"/>
      <c r="M21" s="866"/>
      <c r="N21" s="867"/>
      <c r="O21" s="867"/>
      <c r="P21" s="867"/>
      <c r="Q21" s="867"/>
      <c r="R21" s="867"/>
      <c r="S21" s="867"/>
      <c r="T21" s="867"/>
      <c r="U21" s="867"/>
      <c r="V21" s="867"/>
      <c r="W21" s="867"/>
      <c r="X21" s="867"/>
      <c r="Y21" s="868"/>
    </row>
    <row r="22" spans="1:25" ht="15" customHeight="1">
      <c r="A22" s="989"/>
      <c r="B22" s="989"/>
      <c r="C22" s="989"/>
      <c r="D22" s="989"/>
      <c r="E22" s="989"/>
      <c r="F22" s="989"/>
      <c r="G22" s="989"/>
      <c r="H22" s="989"/>
      <c r="I22" s="989"/>
      <c r="J22" s="990"/>
      <c r="K22" s="6"/>
      <c r="L22" s="2"/>
      <c r="M22" s="866"/>
      <c r="N22" s="867"/>
      <c r="O22" s="867"/>
      <c r="P22" s="867"/>
      <c r="Q22" s="867"/>
      <c r="R22" s="867"/>
      <c r="S22" s="867"/>
      <c r="T22" s="867"/>
      <c r="U22" s="867"/>
      <c r="V22" s="867"/>
      <c r="W22" s="867"/>
      <c r="X22" s="867"/>
      <c r="Y22" s="868"/>
    </row>
    <row r="23" spans="1:25" ht="15" customHeight="1" thickBot="1">
      <c r="A23" s="968" t="s">
        <v>341</v>
      </c>
      <c r="B23" s="968"/>
      <c r="C23" s="968"/>
      <c r="D23" s="968"/>
      <c r="E23" s="968"/>
      <c r="F23" s="968"/>
      <c r="G23" s="968"/>
      <c r="H23" s="968"/>
      <c r="I23" s="968"/>
      <c r="J23" s="968"/>
      <c r="K23" s="968"/>
      <c r="L23" s="2"/>
      <c r="M23" s="866"/>
      <c r="N23" s="867"/>
      <c r="O23" s="867"/>
      <c r="P23" s="867"/>
      <c r="Q23" s="867"/>
      <c r="R23" s="867"/>
      <c r="S23" s="867"/>
      <c r="T23" s="867"/>
      <c r="U23" s="867"/>
      <c r="V23" s="867"/>
      <c r="W23" s="867"/>
      <c r="X23" s="867"/>
      <c r="Y23" s="868"/>
    </row>
    <row r="24" spans="1:25" ht="15" customHeight="1" thickBot="1">
      <c r="A24" s="969"/>
      <c r="B24" s="970"/>
      <c r="C24" s="970"/>
      <c r="D24" s="970"/>
      <c r="E24" s="970"/>
      <c r="F24" s="970"/>
      <c r="G24" s="970"/>
      <c r="H24" s="970"/>
      <c r="I24" s="970"/>
      <c r="J24" s="970"/>
      <c r="K24" s="971"/>
      <c r="L24" s="2"/>
      <c r="M24" s="866"/>
      <c r="N24" s="867"/>
      <c r="O24" s="867"/>
      <c r="P24" s="867"/>
      <c r="Q24" s="867"/>
      <c r="R24" s="867"/>
      <c r="S24" s="867"/>
      <c r="T24" s="867"/>
      <c r="U24" s="867"/>
      <c r="V24" s="867"/>
      <c r="W24" s="867"/>
      <c r="X24" s="867"/>
      <c r="Y24" s="868"/>
    </row>
    <row r="25" spans="1:25" ht="15" customHeight="1" thickBot="1">
      <c r="A25" s="960"/>
      <c r="B25" s="960"/>
      <c r="C25" s="960"/>
      <c r="D25" s="960"/>
      <c r="E25" s="960"/>
      <c r="F25" s="960"/>
      <c r="G25" s="960"/>
      <c r="H25" s="960"/>
      <c r="I25" s="960"/>
      <c r="J25" s="960"/>
      <c r="K25" s="119"/>
      <c r="L25" s="2"/>
      <c r="M25" s="866"/>
      <c r="N25" s="867"/>
      <c r="O25" s="867"/>
      <c r="P25" s="867"/>
      <c r="Q25" s="867"/>
      <c r="R25" s="867"/>
      <c r="S25" s="867"/>
      <c r="T25" s="867"/>
      <c r="U25" s="867"/>
      <c r="V25" s="867"/>
      <c r="W25" s="867"/>
      <c r="X25" s="867"/>
      <c r="Y25" s="868"/>
    </row>
    <row r="26" spans="1:25" ht="15" customHeight="1" thickBot="1">
      <c r="A26" s="917" t="s">
        <v>342</v>
      </c>
      <c r="B26" s="917"/>
      <c r="C26" s="917"/>
      <c r="D26" s="917"/>
      <c r="E26" s="917"/>
      <c r="F26" s="917"/>
      <c r="G26" s="917"/>
      <c r="H26" s="917"/>
      <c r="I26" s="917"/>
      <c r="J26" s="917"/>
      <c r="K26" s="917"/>
      <c r="L26" s="2"/>
      <c r="M26" s="869"/>
      <c r="N26" s="870"/>
      <c r="O26" s="870"/>
      <c r="P26" s="870"/>
      <c r="Q26" s="870"/>
      <c r="R26" s="870"/>
      <c r="S26" s="870"/>
      <c r="T26" s="870"/>
      <c r="U26" s="870"/>
      <c r="V26" s="870"/>
      <c r="W26" s="870"/>
      <c r="X26" s="870"/>
      <c r="Y26" s="871"/>
    </row>
    <row r="27" spans="1:25" ht="15" customHeight="1" thickBot="1">
      <c r="A27" s="984" t="s">
        <v>343</v>
      </c>
      <c r="B27" s="984"/>
      <c r="C27" s="984"/>
      <c r="D27" s="984"/>
      <c r="E27" s="984"/>
      <c r="F27" s="984"/>
      <c r="G27" s="1132" t="s">
        <v>344</v>
      </c>
      <c r="H27" s="1133"/>
      <c r="I27" s="204"/>
      <c r="J27" s="204"/>
      <c r="K27" s="205"/>
      <c r="L27" s="2"/>
      <c r="M27" s="972" t="s">
        <v>345</v>
      </c>
      <c r="N27" s="973"/>
      <c r="O27" s="973"/>
      <c r="P27" s="973"/>
      <c r="Q27" s="973"/>
      <c r="R27" s="973"/>
      <c r="S27" s="973"/>
      <c r="T27" s="973"/>
      <c r="U27" s="973"/>
      <c r="V27" s="973"/>
      <c r="W27" s="973"/>
      <c r="X27" s="973"/>
      <c r="Y27" s="974"/>
    </row>
    <row r="28" spans="1:25" ht="15" customHeight="1">
      <c r="A28" s="985" t="s">
        <v>346</v>
      </c>
      <c r="B28" s="985"/>
      <c r="C28" s="985"/>
      <c r="D28" s="985"/>
      <c r="E28" s="985"/>
      <c r="F28" s="985"/>
      <c r="G28" s="1134"/>
      <c r="H28" s="1135"/>
      <c r="I28" s="204"/>
      <c r="J28" s="204"/>
      <c r="K28" s="205"/>
      <c r="L28" s="2"/>
      <c r="M28" s="975"/>
      <c r="N28" s="976"/>
      <c r="O28" s="976"/>
      <c r="P28" s="976"/>
      <c r="Q28" s="976"/>
      <c r="R28" s="976"/>
      <c r="S28" s="976"/>
      <c r="T28" s="976"/>
      <c r="U28" s="976"/>
      <c r="V28" s="976"/>
      <c r="W28" s="976"/>
      <c r="X28" s="976"/>
      <c r="Y28" s="977"/>
    </row>
    <row r="29" spans="1:25" ht="15" customHeight="1" thickBot="1">
      <c r="A29" s="986" t="s">
        <v>347</v>
      </c>
      <c r="B29" s="986"/>
      <c r="C29" s="986"/>
      <c r="D29" s="986"/>
      <c r="E29" s="986"/>
      <c r="F29" s="987"/>
      <c r="G29" s="1134"/>
      <c r="H29" s="1135"/>
      <c r="I29" s="206"/>
      <c r="J29" s="206"/>
      <c r="K29" s="206"/>
      <c r="L29" s="2"/>
      <c r="M29" s="978"/>
      <c r="N29" s="979"/>
      <c r="O29" s="979"/>
      <c r="P29" s="979"/>
      <c r="Q29" s="979"/>
      <c r="R29" s="979"/>
      <c r="S29" s="979"/>
      <c r="T29" s="979"/>
      <c r="U29" s="979"/>
      <c r="V29" s="979"/>
      <c r="W29" s="979"/>
      <c r="X29" s="979"/>
      <c r="Y29" s="980"/>
    </row>
    <row r="30" spans="1:25" ht="15" customHeight="1">
      <c r="A30" s="988"/>
      <c r="B30" s="988"/>
      <c r="C30" s="988"/>
      <c r="D30" s="988"/>
      <c r="E30" s="988"/>
      <c r="F30" s="988"/>
      <c r="G30" s="207"/>
      <c r="H30" s="207"/>
      <c r="I30" s="206"/>
      <c r="J30" s="206"/>
      <c r="K30" s="206"/>
      <c r="L30" s="2"/>
      <c r="M30" s="978"/>
      <c r="N30" s="979"/>
      <c r="O30" s="979"/>
      <c r="P30" s="979"/>
      <c r="Q30" s="979"/>
      <c r="R30" s="979"/>
      <c r="S30" s="979"/>
      <c r="T30" s="979"/>
      <c r="U30" s="979"/>
      <c r="V30" s="979"/>
      <c r="W30" s="979"/>
      <c r="X30" s="979"/>
      <c r="Y30" s="980"/>
    </row>
    <row r="31" spans="1:25" ht="15" customHeight="1">
      <c r="A31" s="1130"/>
      <c r="B31" s="1130"/>
      <c r="C31" s="1130"/>
      <c r="D31" s="1130"/>
      <c r="E31" s="1130"/>
      <c r="F31" s="1130"/>
      <c r="G31" s="208"/>
      <c r="H31" s="208"/>
      <c r="I31" s="110"/>
      <c r="J31" s="110"/>
      <c r="K31" s="205"/>
      <c r="L31" s="2"/>
      <c r="M31" s="978"/>
      <c r="N31" s="979"/>
      <c r="O31" s="979"/>
      <c r="P31" s="979"/>
      <c r="Q31" s="979"/>
      <c r="R31" s="979"/>
      <c r="S31" s="979"/>
      <c r="T31" s="979"/>
      <c r="U31" s="979"/>
      <c r="V31" s="979"/>
      <c r="W31" s="979"/>
      <c r="X31" s="979"/>
      <c r="Y31" s="980"/>
    </row>
    <row r="32" spans="1:25" ht="15" customHeight="1">
      <c r="A32" s="1131"/>
      <c r="B32" s="1131"/>
      <c r="C32" s="1131"/>
      <c r="D32" s="1131"/>
      <c r="E32" s="1131"/>
      <c r="F32" s="1131"/>
      <c r="G32" s="208"/>
      <c r="H32" s="208"/>
      <c r="I32" s="206"/>
      <c r="J32" s="206"/>
      <c r="K32" s="206"/>
      <c r="L32" s="2"/>
      <c r="M32" s="978"/>
      <c r="N32" s="979"/>
      <c r="O32" s="979"/>
      <c r="P32" s="979"/>
      <c r="Q32" s="979"/>
      <c r="R32" s="979"/>
      <c r="S32" s="979"/>
      <c r="T32" s="979"/>
      <c r="U32" s="979"/>
      <c r="V32" s="979"/>
      <c r="W32" s="979"/>
      <c r="X32" s="979"/>
      <c r="Y32" s="980"/>
    </row>
    <row r="33" spans="1:25" ht="15" customHeight="1">
      <c r="A33" s="120"/>
      <c r="B33" s="121"/>
      <c r="C33" s="121"/>
      <c r="D33" s="121"/>
      <c r="E33" s="121"/>
      <c r="F33" s="121"/>
      <c r="G33" s="121"/>
      <c r="H33" s="121"/>
      <c r="I33" s="121"/>
      <c r="J33" s="121"/>
      <c r="K33" s="121"/>
      <c r="L33" s="2"/>
      <c r="M33" s="978"/>
      <c r="N33" s="979"/>
      <c r="O33" s="979"/>
      <c r="P33" s="979"/>
      <c r="Q33" s="979"/>
      <c r="R33" s="979"/>
      <c r="S33" s="979"/>
      <c r="T33" s="979"/>
      <c r="U33" s="979"/>
      <c r="V33" s="979"/>
      <c r="W33" s="979"/>
      <c r="X33" s="979"/>
      <c r="Y33" s="980"/>
    </row>
    <row r="34" spans="1:25" ht="15" customHeight="1" thickBot="1">
      <c r="A34" s="120"/>
      <c r="B34" s="121"/>
      <c r="C34" s="121"/>
      <c r="D34" s="121"/>
      <c r="E34" s="121"/>
      <c r="F34" s="121"/>
      <c r="G34" s="121"/>
      <c r="H34" s="121"/>
      <c r="I34" s="121"/>
      <c r="J34" s="121"/>
      <c r="K34" s="121"/>
      <c r="L34" s="2"/>
      <c r="M34" s="981"/>
      <c r="N34" s="982"/>
      <c r="O34" s="982"/>
      <c r="P34" s="982"/>
      <c r="Q34" s="982"/>
      <c r="R34" s="982"/>
      <c r="S34" s="982"/>
      <c r="T34" s="982"/>
      <c r="U34" s="982"/>
      <c r="V34" s="982"/>
      <c r="W34" s="982"/>
      <c r="X34" s="982"/>
      <c r="Y34" s="983"/>
    </row>
    <row r="35" spans="1:25" ht="15" customHeight="1" thickBot="1">
      <c r="A35" s="95"/>
      <c r="B35" s="96"/>
      <c r="C35" s="96"/>
      <c r="D35" s="96"/>
      <c r="E35" s="96"/>
      <c r="F35" s="96"/>
      <c r="G35" s="96"/>
      <c r="H35" s="96"/>
      <c r="I35" s="96"/>
      <c r="J35" s="96"/>
      <c r="K35" s="97"/>
      <c r="L35" s="2"/>
      <c r="M35" s="117"/>
      <c r="N35" s="117"/>
      <c r="O35" s="117"/>
      <c r="P35" s="117"/>
      <c r="Q35" s="117"/>
      <c r="R35" s="117"/>
      <c r="S35" s="117"/>
      <c r="T35" s="117"/>
      <c r="U35" s="117"/>
      <c r="V35" s="117"/>
      <c r="W35" s="118"/>
      <c r="X35" s="118"/>
      <c r="Y35" s="118"/>
    </row>
    <row r="36" spans="1:25" ht="15" customHeight="1" thickBot="1">
      <c r="A36" s="1152" t="s">
        <v>348</v>
      </c>
      <c r="B36" s="1153"/>
      <c r="C36" s="1153"/>
      <c r="D36" s="1153"/>
      <c r="E36" s="1153"/>
      <c r="F36" s="1153"/>
      <c r="G36" s="1153"/>
      <c r="H36" s="1153"/>
      <c r="I36" s="1153"/>
      <c r="J36" s="1153"/>
      <c r="K36" s="1153"/>
      <c r="L36" s="1153"/>
      <c r="M36" s="1153"/>
      <c r="N36" s="1153"/>
      <c r="O36" s="1153"/>
      <c r="P36" s="1153"/>
      <c r="Q36" s="1153"/>
      <c r="R36" s="1153"/>
      <c r="S36" s="1153"/>
      <c r="T36" s="1153"/>
      <c r="U36" s="1153"/>
      <c r="V36" s="1153"/>
      <c r="W36" s="1153"/>
      <c r="X36" s="1153"/>
      <c r="Y36" s="1154"/>
    </row>
    <row r="37" spans="1:25" s="123" customFormat="1" ht="14.25" customHeight="1" thickBot="1">
      <c r="A37" s="909" t="s">
        <v>349</v>
      </c>
      <c r="B37" s="910"/>
      <c r="C37" s="910"/>
      <c r="D37" s="910"/>
      <c r="E37" s="910"/>
      <c r="F37" s="910"/>
      <c r="G37" s="910"/>
      <c r="H37" s="910"/>
      <c r="I37" s="910"/>
      <c r="J37" s="911"/>
      <c r="K37" s="912"/>
      <c r="L37" s="212"/>
      <c r="M37" s="213"/>
      <c r="N37" s="214"/>
      <c r="O37" s="214"/>
      <c r="P37" s="214"/>
      <c r="Q37" s="214"/>
      <c r="R37" s="214"/>
      <c r="S37" s="214"/>
      <c r="T37" s="214"/>
      <c r="U37" s="214"/>
      <c r="V37" s="214"/>
      <c r="W37" s="214"/>
      <c r="X37" s="214"/>
      <c r="Y37" s="215"/>
    </row>
    <row r="38" spans="1:25" s="123" customFormat="1" ht="14.25" customHeight="1" thickBot="1">
      <c r="A38" s="913" t="s">
        <v>350</v>
      </c>
      <c r="B38" s="914"/>
      <c r="C38" s="914"/>
      <c r="D38" s="914"/>
      <c r="E38" s="914"/>
      <c r="F38" s="914"/>
      <c r="G38" s="915"/>
      <c r="H38" s="915"/>
      <c r="I38" s="915"/>
      <c r="J38" s="966"/>
      <c r="K38" s="967"/>
      <c r="L38" s="212"/>
      <c r="M38" s="909" t="s">
        <v>351</v>
      </c>
      <c r="N38" s="910"/>
      <c r="O38" s="910"/>
      <c r="P38" s="910"/>
      <c r="Q38" s="910"/>
      <c r="R38" s="910"/>
      <c r="S38" s="910"/>
      <c r="T38" s="955"/>
      <c r="U38" s="956"/>
      <c r="V38" s="957"/>
      <c r="W38" s="216"/>
      <c r="X38" s="216"/>
      <c r="Y38" s="217"/>
    </row>
    <row r="39" spans="1:25" ht="15" customHeight="1" thickBot="1">
      <c r="A39" s="1155" t="s">
        <v>352</v>
      </c>
      <c r="B39" s="1156"/>
      <c r="C39" s="1156"/>
      <c r="D39" s="1156"/>
      <c r="E39" s="1156"/>
      <c r="F39" s="1157"/>
      <c r="G39" s="209"/>
      <c r="H39" s="98"/>
      <c r="I39" s="99"/>
      <c r="J39" s="101"/>
      <c r="K39" s="102"/>
      <c r="L39" s="103"/>
      <c r="M39" s="942" t="s">
        <v>11</v>
      </c>
      <c r="N39" s="943"/>
      <c r="O39" s="943"/>
      <c r="P39" s="943"/>
      <c r="Q39" s="943"/>
      <c r="R39" s="943"/>
      <c r="S39" s="943"/>
      <c r="T39" s="943"/>
      <c r="U39" s="958"/>
      <c r="V39" s="959"/>
      <c r="W39" s="99"/>
      <c r="X39" s="99"/>
      <c r="Y39" s="100"/>
    </row>
    <row r="40" spans="1:25" ht="15" customHeight="1" thickBot="1">
      <c r="A40" s="936" t="s">
        <v>353</v>
      </c>
      <c r="B40" s="937"/>
      <c r="C40" s="937"/>
      <c r="D40" s="937"/>
      <c r="E40" s="937"/>
      <c r="F40" s="938"/>
      <c r="G40" s="210"/>
      <c r="H40" s="98"/>
      <c r="I40" s="99"/>
      <c r="J40" s="101"/>
      <c r="K40" s="102"/>
      <c r="L40" s="103"/>
      <c r="M40" s="998"/>
      <c r="N40" s="999"/>
      <c r="O40" s="999"/>
      <c r="P40" s="999"/>
      <c r="Q40" s="999"/>
      <c r="R40" s="999"/>
      <c r="S40" s="999"/>
      <c r="T40" s="999"/>
      <c r="U40" s="999"/>
      <c r="V40" s="1000"/>
      <c r="W40" s="99"/>
      <c r="X40" s="99"/>
      <c r="Y40" s="100"/>
    </row>
    <row r="41" spans="1:25" ht="15" customHeight="1" thickBot="1">
      <c r="A41" s="936" t="s">
        <v>354</v>
      </c>
      <c r="B41" s="937"/>
      <c r="C41" s="937"/>
      <c r="D41" s="937"/>
      <c r="E41" s="937"/>
      <c r="F41" s="938"/>
      <c r="G41" s="211"/>
      <c r="H41" s="98"/>
      <c r="I41" s="99"/>
      <c r="J41" s="101"/>
      <c r="K41" s="102"/>
      <c r="L41" s="103"/>
      <c r="M41" s="104" t="s">
        <v>355</v>
      </c>
      <c r="N41" s="105"/>
      <c r="O41" s="22" t="s">
        <v>356</v>
      </c>
      <c r="P41" s="939"/>
      <c r="Q41" s="940"/>
      <c r="R41" s="940"/>
      <c r="S41" s="940"/>
      <c r="T41" s="940"/>
      <c r="U41" s="940"/>
      <c r="V41" s="941"/>
      <c r="W41" s="99"/>
      <c r="X41" s="99"/>
      <c r="Y41" s="100"/>
    </row>
    <row r="42" spans="1:25" ht="15" customHeight="1" thickBot="1">
      <c r="A42" s="942" t="s">
        <v>357</v>
      </c>
      <c r="B42" s="943"/>
      <c r="C42" s="943"/>
      <c r="D42" s="943"/>
      <c r="E42" s="943"/>
      <c r="F42" s="943"/>
      <c r="G42" s="944"/>
      <c r="H42" s="945"/>
      <c r="I42" s="398"/>
      <c r="J42" s="106"/>
      <c r="K42" s="107"/>
      <c r="L42" s="103"/>
      <c r="M42" s="30"/>
      <c r="N42" s="31"/>
      <c r="O42" s="23" t="s">
        <v>358</v>
      </c>
      <c r="P42" s="946"/>
      <c r="Q42" s="947"/>
      <c r="R42" s="947"/>
      <c r="S42" s="947"/>
      <c r="T42" s="947"/>
      <c r="U42" s="947"/>
      <c r="V42" s="948"/>
      <c r="W42" s="99"/>
      <c r="X42" s="99"/>
      <c r="Y42" s="100"/>
    </row>
    <row r="43" spans="1:25" ht="15" customHeight="1" thickBot="1">
      <c r="A43" s="916" t="s">
        <v>359</v>
      </c>
      <c r="B43" s="917"/>
      <c r="C43" s="917"/>
      <c r="D43" s="917"/>
      <c r="E43" s="917"/>
      <c r="F43" s="917"/>
      <c r="G43" s="917"/>
      <c r="H43" s="917"/>
      <c r="I43" s="917"/>
      <c r="J43" s="917"/>
      <c r="K43" s="918"/>
      <c r="L43" s="103"/>
      <c r="M43" s="919" t="s">
        <v>809</v>
      </c>
      <c r="N43" s="920"/>
      <c r="O43" s="920"/>
      <c r="P43" s="920"/>
      <c r="Q43" s="920"/>
      <c r="R43" s="920"/>
      <c r="S43" s="921"/>
      <c r="T43" s="922"/>
      <c r="U43" s="923"/>
      <c r="V43" s="924"/>
      <c r="W43" s="99"/>
      <c r="X43" s="99"/>
      <c r="Y43" s="100"/>
    </row>
    <row r="44" spans="1:25" ht="15" customHeight="1">
      <c r="A44" s="925" t="s">
        <v>360</v>
      </c>
      <c r="B44" s="925"/>
      <c r="C44" s="925"/>
      <c r="D44" s="925"/>
      <c r="E44" s="925"/>
      <c r="F44" s="925"/>
      <c r="G44" s="926"/>
      <c r="H44" s="927"/>
      <c r="I44" s="927"/>
      <c r="J44" s="928"/>
      <c r="K44" s="929"/>
      <c r="L44" s="103"/>
      <c r="M44" s="930" t="s">
        <v>361</v>
      </c>
      <c r="N44" s="931"/>
      <c r="O44" s="931"/>
      <c r="P44" s="931"/>
      <c r="Q44" s="931"/>
      <c r="R44" s="931"/>
      <c r="S44" s="932"/>
      <c r="T44" s="1090"/>
      <c r="U44" s="1091"/>
      <c r="V44" s="1092"/>
      <c r="W44" s="99"/>
      <c r="X44" s="99"/>
      <c r="Y44" s="100"/>
    </row>
    <row r="45" spans="1:25" ht="15" customHeight="1">
      <c r="A45" s="1093" t="s">
        <v>362</v>
      </c>
      <c r="B45" s="1093"/>
      <c r="C45" s="1093"/>
      <c r="D45" s="1093"/>
      <c r="E45" s="1093"/>
      <c r="F45" s="1093"/>
      <c r="G45" s="1094"/>
      <c r="H45" s="1095"/>
      <c r="I45" s="1095"/>
      <c r="J45" s="1096"/>
      <c r="K45" s="929"/>
      <c r="L45" s="103"/>
      <c r="M45" s="930" t="s">
        <v>363</v>
      </c>
      <c r="N45" s="931"/>
      <c r="O45" s="931"/>
      <c r="P45" s="931"/>
      <c r="Q45" s="931"/>
      <c r="R45" s="931"/>
      <c r="S45" s="932"/>
      <c r="T45" s="922"/>
      <c r="U45" s="923"/>
      <c r="V45" s="924"/>
      <c r="W45" s="99"/>
      <c r="X45" s="99"/>
      <c r="Y45" s="100"/>
    </row>
    <row r="46" spans="1:25" ht="15" customHeight="1">
      <c r="A46" s="930" t="s">
        <v>364</v>
      </c>
      <c r="B46" s="931"/>
      <c r="C46" s="931"/>
      <c r="D46" s="931"/>
      <c r="E46" s="931"/>
      <c r="F46" s="932"/>
      <c r="G46" s="1094"/>
      <c r="H46" s="1095"/>
      <c r="I46" s="1095"/>
      <c r="J46" s="1096"/>
      <c r="K46" s="929"/>
      <c r="L46" s="103"/>
      <c r="M46" s="1097" t="s">
        <v>365</v>
      </c>
      <c r="N46" s="1098"/>
      <c r="O46" s="1098"/>
      <c r="P46" s="1098"/>
      <c r="Q46" s="1098"/>
      <c r="R46" s="1098"/>
      <c r="S46" s="1099"/>
      <c r="T46" s="922"/>
      <c r="U46" s="923"/>
      <c r="V46" s="924"/>
      <c r="W46" s="99"/>
      <c r="X46" s="99"/>
      <c r="Y46" s="100"/>
    </row>
    <row r="47" spans="1:25" ht="15" customHeight="1" thickBot="1">
      <c r="A47" s="1140" t="s">
        <v>366</v>
      </c>
      <c r="B47" s="1140"/>
      <c r="C47" s="1140"/>
      <c r="D47" s="1140"/>
      <c r="E47" s="1140"/>
      <c r="F47" s="1140"/>
      <c r="G47" s="1141"/>
      <c r="H47" s="1142"/>
      <c r="I47" s="1142"/>
      <c r="J47" s="1143"/>
      <c r="K47" s="929"/>
      <c r="L47" s="103"/>
      <c r="M47" s="1093" t="s">
        <v>367</v>
      </c>
      <c r="N47" s="1093"/>
      <c r="O47" s="1093"/>
      <c r="P47" s="1093"/>
      <c r="Q47" s="1093"/>
      <c r="R47" s="1093"/>
      <c r="S47" s="1093"/>
      <c r="T47" s="922"/>
      <c r="U47" s="923"/>
      <c r="V47" s="924"/>
      <c r="W47" s="99"/>
      <c r="X47" s="99"/>
      <c r="Y47" s="100"/>
    </row>
    <row r="48" spans="1:25" ht="15" customHeight="1" thickBot="1">
      <c r="A48" s="916" t="s">
        <v>368</v>
      </c>
      <c r="B48" s="917"/>
      <c r="C48" s="917"/>
      <c r="D48" s="917"/>
      <c r="E48" s="917"/>
      <c r="F48" s="917"/>
      <c r="G48" s="917"/>
      <c r="H48" s="917"/>
      <c r="I48" s="917"/>
      <c r="J48" s="917"/>
      <c r="K48" s="918"/>
      <c r="L48" s="103"/>
      <c r="M48" s="1144" t="s">
        <v>369</v>
      </c>
      <c r="N48" s="1145"/>
      <c r="O48" s="1145"/>
      <c r="P48" s="1145"/>
      <c r="Q48" s="1145"/>
      <c r="R48" s="1145"/>
      <c r="S48" s="1146"/>
      <c r="T48" s="1115"/>
      <c r="U48" s="1116"/>
      <c r="V48" s="1117"/>
      <c r="W48" s="24"/>
      <c r="X48" s="25"/>
      <c r="Y48" s="122"/>
    </row>
    <row r="49" spans="1:28" ht="15" customHeight="1" thickBot="1">
      <c r="A49" s="1147" t="s">
        <v>370</v>
      </c>
      <c r="B49" s="1148"/>
      <c r="C49" s="1148"/>
      <c r="D49" s="1148"/>
      <c r="E49" s="1148"/>
      <c r="F49" s="1148"/>
      <c r="G49" s="926"/>
      <c r="H49" s="927"/>
      <c r="I49" s="927"/>
      <c r="J49" s="928"/>
      <c r="K49" s="929"/>
      <c r="L49" s="103"/>
      <c r="M49" s="916" t="s">
        <v>371</v>
      </c>
      <c r="N49" s="917"/>
      <c r="O49" s="917"/>
      <c r="P49" s="917"/>
      <c r="Q49" s="917"/>
      <c r="R49" s="917"/>
      <c r="S49" s="917"/>
      <c r="T49" s="917"/>
      <c r="U49" s="917"/>
      <c r="V49" s="917"/>
      <c r="W49" s="917"/>
      <c r="X49" s="917"/>
      <c r="Y49" s="918"/>
      <c r="Z49" s="222"/>
      <c r="AA49" s="222"/>
      <c r="AB49" s="222"/>
    </row>
    <row r="50" spans="1:28" ht="15" customHeight="1">
      <c r="A50" s="108"/>
      <c r="B50" s="931" t="s">
        <v>372</v>
      </c>
      <c r="C50" s="931"/>
      <c r="D50" s="931"/>
      <c r="E50" s="931"/>
      <c r="F50" s="931"/>
      <c r="G50" s="1094"/>
      <c r="H50" s="1095"/>
      <c r="I50" s="1095"/>
      <c r="J50" s="1096"/>
      <c r="K50" s="929"/>
      <c r="L50" s="103"/>
      <c r="M50" s="1149" t="s">
        <v>373</v>
      </c>
      <c r="N50" s="1150"/>
      <c r="O50" s="1150"/>
      <c r="P50" s="1150"/>
      <c r="Q50" s="1150"/>
      <c r="R50" s="1151"/>
      <c r="S50" s="1100"/>
      <c r="T50" s="1101"/>
      <c r="U50" s="1101"/>
      <c r="V50" s="1101"/>
      <c r="W50" s="1101"/>
      <c r="X50" s="1102"/>
      <c r="Y50" s="109"/>
      <c r="Z50" s="222"/>
      <c r="AA50" s="222"/>
      <c r="AB50" s="222"/>
    </row>
    <row r="51" spans="1:28" ht="15" customHeight="1" thickBot="1">
      <c r="A51" s="108"/>
      <c r="B51" s="931" t="s">
        <v>374</v>
      </c>
      <c r="C51" s="931"/>
      <c r="D51" s="931"/>
      <c r="E51" s="931"/>
      <c r="F51" s="931"/>
      <c r="G51" s="933"/>
      <c r="H51" s="934"/>
      <c r="I51" s="934"/>
      <c r="J51" s="935"/>
      <c r="K51" s="929"/>
      <c r="L51" s="103"/>
      <c r="M51" s="32"/>
      <c r="N51" s="931" t="s">
        <v>375</v>
      </c>
      <c r="O51" s="931"/>
      <c r="P51" s="931"/>
      <c r="Q51" s="931"/>
      <c r="R51" s="932"/>
      <c r="S51" s="1087"/>
      <c r="T51" s="1088"/>
      <c r="U51" s="1088"/>
      <c r="V51" s="1089"/>
      <c r="W51" s="110"/>
      <c r="X51" s="99"/>
      <c r="Y51" s="100"/>
      <c r="Z51" s="222"/>
      <c r="AA51" s="222"/>
      <c r="AB51" s="222"/>
    </row>
    <row r="52" spans="1:28" ht="15" customHeight="1" thickBot="1">
      <c r="A52" s="1107" t="s">
        <v>376</v>
      </c>
      <c r="B52" s="1108"/>
      <c r="C52" s="1108"/>
      <c r="D52" s="1108"/>
      <c r="E52" s="1108"/>
      <c r="F52" s="1108"/>
      <c r="G52" s="1108"/>
      <c r="H52" s="1108"/>
      <c r="I52" s="111"/>
      <c r="J52" s="111"/>
      <c r="K52" s="112"/>
      <c r="L52" s="103"/>
      <c r="M52" s="32"/>
      <c r="N52" s="931" t="s">
        <v>377</v>
      </c>
      <c r="O52" s="931"/>
      <c r="P52" s="931"/>
      <c r="Q52" s="931"/>
      <c r="R52" s="932"/>
      <c r="S52" s="922"/>
      <c r="T52" s="923"/>
      <c r="U52" s="923"/>
      <c r="V52" s="924"/>
      <c r="W52" s="110"/>
      <c r="X52" s="99"/>
      <c r="Y52" s="100"/>
      <c r="Z52" s="1105"/>
      <c r="AA52" s="1106"/>
      <c r="AB52" s="1106"/>
    </row>
    <row r="53" spans="1:28" ht="15" customHeight="1">
      <c r="A53" s="1109"/>
      <c r="B53" s="1110"/>
      <c r="C53" s="1110"/>
      <c r="D53" s="1110"/>
      <c r="E53" s="1110"/>
      <c r="F53" s="1110"/>
      <c r="G53" s="1110"/>
      <c r="H53" s="1110"/>
      <c r="I53" s="1136"/>
      <c r="J53" s="1137"/>
      <c r="K53" s="112"/>
      <c r="L53" s="103"/>
      <c r="M53" s="930" t="s">
        <v>378</v>
      </c>
      <c r="N53" s="931"/>
      <c r="O53" s="931"/>
      <c r="P53" s="931"/>
      <c r="Q53" s="931"/>
      <c r="R53" s="932"/>
      <c r="S53" s="922"/>
      <c r="T53" s="923"/>
      <c r="U53" s="923"/>
      <c r="V53" s="924"/>
      <c r="W53" s="110"/>
      <c r="X53" s="99"/>
      <c r="Y53" s="100"/>
      <c r="Z53" s="1105"/>
      <c r="AA53" s="1106"/>
      <c r="AB53" s="1106"/>
    </row>
    <row r="54" spans="1:28" ht="15" customHeight="1" thickBot="1">
      <c r="A54" s="28"/>
      <c r="B54" s="29"/>
      <c r="C54" s="29"/>
      <c r="D54" s="29"/>
      <c r="E54" s="1111" t="s">
        <v>379</v>
      </c>
      <c r="F54" s="1111"/>
      <c r="G54" s="1111"/>
      <c r="H54" s="1112"/>
      <c r="I54" s="1113"/>
      <c r="J54" s="1114"/>
      <c r="K54" s="113"/>
      <c r="L54" s="103"/>
      <c r="M54" s="32"/>
      <c r="N54" s="931" t="s">
        <v>380</v>
      </c>
      <c r="O54" s="931"/>
      <c r="P54" s="931"/>
      <c r="Q54" s="931"/>
      <c r="R54" s="932"/>
      <c r="S54" s="1115"/>
      <c r="T54" s="1116"/>
      <c r="U54" s="1116"/>
      <c r="V54" s="1117"/>
      <c r="W54" s="114"/>
      <c r="X54" s="115"/>
      <c r="Y54" s="116"/>
      <c r="Z54" s="222"/>
      <c r="AA54" s="222"/>
      <c r="AB54" s="222"/>
    </row>
    <row r="55" spans="1:28" ht="1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22"/>
      <c r="AA55" s="222"/>
      <c r="AB55" s="222"/>
    </row>
    <row r="56" spans="1:28" s="2" customFormat="1" ht="15" customHeight="1" thickBot="1">
      <c r="A56" s="906" t="s">
        <v>381</v>
      </c>
      <c r="B56" s="906"/>
      <c r="C56" s="906"/>
      <c r="D56" s="906"/>
      <c r="E56" s="906"/>
      <c r="F56" s="906"/>
      <c r="G56" s="906"/>
      <c r="H56" s="906"/>
      <c r="I56" s="906"/>
      <c r="J56" s="906"/>
      <c r="K56" s="906"/>
      <c r="L56" s="906"/>
      <c r="M56" s="906"/>
      <c r="N56" s="906"/>
      <c r="O56" s="906"/>
      <c r="P56" s="906"/>
      <c r="Q56" s="906"/>
      <c r="R56" s="906"/>
      <c r="S56" s="906"/>
      <c r="T56" s="906"/>
      <c r="U56" s="906"/>
      <c r="V56" s="906"/>
      <c r="W56" s="7" t="s">
        <v>39</v>
      </c>
      <c r="X56" s="7" t="s">
        <v>40</v>
      </c>
      <c r="Y56" s="7" t="s">
        <v>382</v>
      </c>
    </row>
    <row r="57" spans="1:28" s="2" customFormat="1" ht="15" customHeight="1">
      <c r="A57" s="880" t="s">
        <v>383</v>
      </c>
      <c r="B57" s="888" t="s">
        <v>810</v>
      </c>
      <c r="C57" s="888"/>
      <c r="D57" s="888"/>
      <c r="E57" s="888"/>
      <c r="F57" s="888"/>
      <c r="G57" s="888"/>
      <c r="H57" s="888"/>
      <c r="I57" s="888"/>
      <c r="J57" s="888"/>
      <c r="K57" s="888"/>
      <c r="L57" s="888"/>
      <c r="M57" s="888"/>
      <c r="N57" s="888"/>
      <c r="O57" s="888"/>
      <c r="P57" s="888"/>
      <c r="Q57" s="888"/>
      <c r="R57" s="888"/>
      <c r="S57" s="888"/>
      <c r="T57" s="888"/>
      <c r="U57" s="888"/>
      <c r="V57" s="889"/>
      <c r="W57" s="882"/>
      <c r="X57" s="897"/>
      <c r="Y57" s="900"/>
    </row>
    <row r="58" spans="1:28" s="2" customFormat="1" ht="15" customHeight="1">
      <c r="A58" s="880"/>
      <c r="B58" s="888"/>
      <c r="C58" s="888"/>
      <c r="D58" s="888"/>
      <c r="E58" s="888"/>
      <c r="F58" s="888"/>
      <c r="G58" s="888"/>
      <c r="H58" s="888"/>
      <c r="I58" s="888"/>
      <c r="J58" s="888"/>
      <c r="K58" s="888"/>
      <c r="L58" s="888"/>
      <c r="M58" s="888"/>
      <c r="N58" s="888"/>
      <c r="O58" s="888"/>
      <c r="P58" s="888"/>
      <c r="Q58" s="888"/>
      <c r="R58" s="888"/>
      <c r="S58" s="888"/>
      <c r="T58" s="888"/>
      <c r="U58" s="888"/>
      <c r="V58" s="889"/>
      <c r="W58" s="883"/>
      <c r="X58" s="898"/>
      <c r="Y58" s="901"/>
    </row>
    <row r="59" spans="1:28" s="2" customFormat="1" ht="15" customHeight="1">
      <c r="A59" s="880"/>
      <c r="B59" s="888"/>
      <c r="C59" s="888"/>
      <c r="D59" s="888"/>
      <c r="E59" s="888"/>
      <c r="F59" s="888"/>
      <c r="G59" s="888"/>
      <c r="H59" s="888"/>
      <c r="I59" s="888"/>
      <c r="J59" s="888"/>
      <c r="K59" s="888"/>
      <c r="L59" s="888"/>
      <c r="M59" s="888"/>
      <c r="N59" s="888"/>
      <c r="O59" s="888"/>
      <c r="P59" s="888"/>
      <c r="Q59" s="888"/>
      <c r="R59" s="888"/>
      <c r="S59" s="888"/>
      <c r="T59" s="888"/>
      <c r="U59" s="888"/>
      <c r="V59" s="889"/>
      <c r="W59" s="883"/>
      <c r="X59" s="898"/>
      <c r="Y59" s="901"/>
    </row>
    <row r="60" spans="1:28" s="2" customFormat="1" ht="15" customHeight="1">
      <c r="A60" s="880"/>
      <c r="B60" s="878" t="s">
        <v>384</v>
      </c>
      <c r="C60" s="878"/>
      <c r="D60" s="878"/>
      <c r="E60" s="878"/>
      <c r="F60" s="878"/>
      <c r="G60" s="878"/>
      <c r="H60" s="878"/>
      <c r="I60" s="878"/>
      <c r="J60" s="878"/>
      <c r="K60" s="878"/>
      <c r="L60" s="878"/>
      <c r="M60" s="878"/>
      <c r="N60" s="878"/>
      <c r="O60" s="878"/>
      <c r="P60" s="878"/>
      <c r="Q60" s="878"/>
      <c r="R60" s="878"/>
      <c r="S60" s="878"/>
      <c r="T60" s="878"/>
      <c r="U60" s="878"/>
      <c r="V60" s="879"/>
      <c r="W60" s="883"/>
      <c r="X60" s="898"/>
      <c r="Y60" s="901"/>
    </row>
    <row r="61" spans="1:28" s="2" customFormat="1" ht="15" customHeight="1">
      <c r="A61" s="880"/>
      <c r="B61" s="878"/>
      <c r="C61" s="878"/>
      <c r="D61" s="878"/>
      <c r="E61" s="878"/>
      <c r="F61" s="878"/>
      <c r="G61" s="878"/>
      <c r="H61" s="878"/>
      <c r="I61" s="878"/>
      <c r="J61" s="878"/>
      <c r="K61" s="878"/>
      <c r="L61" s="878"/>
      <c r="M61" s="878"/>
      <c r="N61" s="878"/>
      <c r="O61" s="878"/>
      <c r="P61" s="878"/>
      <c r="Q61" s="878"/>
      <c r="R61" s="878"/>
      <c r="S61" s="878"/>
      <c r="T61" s="878"/>
      <c r="U61" s="878"/>
      <c r="V61" s="879"/>
      <c r="W61" s="883"/>
      <c r="X61" s="898"/>
      <c r="Y61" s="901"/>
    </row>
    <row r="62" spans="1:28" s="2" customFormat="1" ht="15" customHeight="1">
      <c r="A62" s="880"/>
      <c r="B62" s="878" t="s">
        <v>385</v>
      </c>
      <c r="C62" s="878"/>
      <c r="D62" s="878"/>
      <c r="E62" s="878"/>
      <c r="F62" s="878"/>
      <c r="G62" s="878"/>
      <c r="H62" s="878"/>
      <c r="I62" s="878"/>
      <c r="J62" s="878"/>
      <c r="K62" s="878"/>
      <c r="L62" s="878"/>
      <c r="M62" s="878"/>
      <c r="N62" s="878"/>
      <c r="O62" s="878"/>
      <c r="P62" s="878"/>
      <c r="Q62" s="878"/>
      <c r="R62" s="878"/>
      <c r="S62" s="878"/>
      <c r="T62" s="878"/>
      <c r="U62" s="878"/>
      <c r="V62" s="879"/>
      <c r="W62" s="883"/>
      <c r="X62" s="898"/>
      <c r="Y62" s="901"/>
    </row>
    <row r="63" spans="1:28" s="2" customFormat="1" ht="15" customHeight="1">
      <c r="A63" s="880"/>
      <c r="B63" s="878"/>
      <c r="C63" s="878"/>
      <c r="D63" s="878"/>
      <c r="E63" s="878"/>
      <c r="F63" s="878"/>
      <c r="G63" s="878"/>
      <c r="H63" s="878"/>
      <c r="I63" s="878"/>
      <c r="J63" s="878"/>
      <c r="K63" s="878"/>
      <c r="L63" s="878"/>
      <c r="M63" s="878"/>
      <c r="N63" s="878"/>
      <c r="O63" s="878"/>
      <c r="P63" s="878"/>
      <c r="Q63" s="878"/>
      <c r="R63" s="878"/>
      <c r="S63" s="878"/>
      <c r="T63" s="878"/>
      <c r="U63" s="878"/>
      <c r="V63" s="879"/>
      <c r="W63" s="883"/>
      <c r="X63" s="898"/>
      <c r="Y63" s="901"/>
    </row>
    <row r="64" spans="1:28" s="2" customFormat="1" ht="15" customHeight="1" thickBot="1">
      <c r="A64" s="880"/>
      <c r="B64" s="878" t="s">
        <v>386</v>
      </c>
      <c r="C64" s="878"/>
      <c r="D64" s="878"/>
      <c r="E64" s="878"/>
      <c r="F64" s="878"/>
      <c r="G64" s="878"/>
      <c r="H64" s="878"/>
      <c r="I64" s="878"/>
      <c r="J64" s="878"/>
      <c r="K64" s="878"/>
      <c r="L64" s="878"/>
      <c r="M64" s="878"/>
      <c r="N64" s="878"/>
      <c r="O64" s="878"/>
      <c r="P64" s="878"/>
      <c r="Q64" s="878"/>
      <c r="R64" s="878"/>
      <c r="S64" s="878"/>
      <c r="T64" s="878"/>
      <c r="U64" s="878"/>
      <c r="V64" s="879"/>
      <c r="W64" s="883"/>
      <c r="X64" s="898"/>
      <c r="Y64" s="901"/>
    </row>
    <row r="65" spans="1:25" s="2" customFormat="1" ht="15" customHeight="1">
      <c r="A65" s="880"/>
      <c r="B65" s="872"/>
      <c r="C65" s="873"/>
      <c r="D65" s="873"/>
      <c r="E65" s="873"/>
      <c r="F65" s="873"/>
      <c r="G65" s="873"/>
      <c r="H65" s="873"/>
      <c r="I65" s="873"/>
      <c r="J65" s="873"/>
      <c r="K65" s="873"/>
      <c r="L65" s="873"/>
      <c r="M65" s="873"/>
      <c r="N65" s="873"/>
      <c r="O65" s="873"/>
      <c r="P65" s="873"/>
      <c r="Q65" s="873"/>
      <c r="R65" s="873"/>
      <c r="S65" s="873"/>
      <c r="T65" s="873"/>
      <c r="U65" s="873"/>
      <c r="V65" s="874"/>
      <c r="W65" s="883"/>
      <c r="X65" s="898"/>
      <c r="Y65" s="901"/>
    </row>
    <row r="66" spans="1:25" s="2" customFormat="1" ht="15" customHeight="1" thickBot="1">
      <c r="A66" s="881"/>
      <c r="B66" s="875"/>
      <c r="C66" s="876"/>
      <c r="D66" s="876"/>
      <c r="E66" s="876"/>
      <c r="F66" s="876"/>
      <c r="G66" s="876"/>
      <c r="H66" s="876"/>
      <c r="I66" s="876"/>
      <c r="J66" s="876"/>
      <c r="K66" s="876"/>
      <c r="L66" s="876"/>
      <c r="M66" s="876"/>
      <c r="N66" s="876"/>
      <c r="O66" s="876"/>
      <c r="P66" s="876"/>
      <c r="Q66" s="876"/>
      <c r="R66" s="876"/>
      <c r="S66" s="876"/>
      <c r="T66" s="876"/>
      <c r="U66" s="876"/>
      <c r="V66" s="877"/>
      <c r="W66" s="884"/>
      <c r="X66" s="899"/>
      <c r="Y66" s="902"/>
    </row>
    <row r="67" spans="1:25" s="2" customFormat="1" ht="15" customHeight="1">
      <c r="A67" s="880" t="s">
        <v>387</v>
      </c>
      <c r="B67" s="1055" t="s">
        <v>811</v>
      </c>
      <c r="C67" s="1055"/>
      <c r="D67" s="1055"/>
      <c r="E67" s="1055"/>
      <c r="F67" s="1055"/>
      <c r="G67" s="1055"/>
      <c r="H67" s="1055"/>
      <c r="I67" s="1055"/>
      <c r="J67" s="1055"/>
      <c r="K67" s="1055"/>
      <c r="L67" s="1055"/>
      <c r="M67" s="1055"/>
      <c r="N67" s="1055"/>
      <c r="O67" s="1055"/>
      <c r="P67" s="1055"/>
      <c r="Q67" s="1055"/>
      <c r="R67" s="1055"/>
      <c r="S67" s="1055"/>
      <c r="T67" s="1055"/>
      <c r="U67" s="1055"/>
      <c r="V67" s="1055"/>
      <c r="W67" s="882"/>
      <c r="X67" s="897"/>
      <c r="Y67" s="903"/>
    </row>
    <row r="68" spans="1:25" s="2" customFormat="1" ht="15" customHeight="1">
      <c r="A68" s="880"/>
      <c r="B68" s="878"/>
      <c r="C68" s="878"/>
      <c r="D68" s="878"/>
      <c r="E68" s="878"/>
      <c r="F68" s="878"/>
      <c r="G68" s="878"/>
      <c r="H68" s="878"/>
      <c r="I68" s="878"/>
      <c r="J68" s="878"/>
      <c r="K68" s="878"/>
      <c r="L68" s="878"/>
      <c r="M68" s="878"/>
      <c r="N68" s="878"/>
      <c r="O68" s="878"/>
      <c r="P68" s="878"/>
      <c r="Q68" s="878"/>
      <c r="R68" s="878"/>
      <c r="S68" s="878"/>
      <c r="T68" s="878"/>
      <c r="U68" s="878"/>
      <c r="V68" s="878"/>
      <c r="W68" s="883"/>
      <c r="X68" s="898"/>
      <c r="Y68" s="904"/>
    </row>
    <row r="69" spans="1:25" s="2" customFormat="1" ht="15" customHeight="1">
      <c r="A69" s="880"/>
      <c r="B69" s="1138" t="s">
        <v>388</v>
      </c>
      <c r="C69" s="1138"/>
      <c r="D69" s="1138"/>
      <c r="E69" s="1138"/>
      <c r="F69" s="1138"/>
      <c r="G69" s="1138"/>
      <c r="H69" s="1138"/>
      <c r="I69" s="1138"/>
      <c r="J69" s="1138"/>
      <c r="K69" s="1138"/>
      <c r="L69" s="1138"/>
      <c r="M69" s="1138"/>
      <c r="N69" s="1138"/>
      <c r="O69" s="1138"/>
      <c r="P69" s="1138"/>
      <c r="Q69" s="1138"/>
      <c r="R69" s="1138"/>
      <c r="S69" s="1138"/>
      <c r="T69" s="1138"/>
      <c r="U69" s="1138"/>
      <c r="V69" s="1139"/>
      <c r="W69" s="883"/>
      <c r="X69" s="898"/>
      <c r="Y69" s="904"/>
    </row>
    <row r="70" spans="1:25" s="2" customFormat="1" ht="15" customHeight="1">
      <c r="A70" s="880"/>
      <c r="B70" s="2" t="s">
        <v>389</v>
      </c>
      <c r="C70" s="9"/>
      <c r="D70" s="9"/>
      <c r="E70" s="9"/>
      <c r="F70" s="9"/>
      <c r="G70" s="9"/>
      <c r="H70" s="9"/>
      <c r="I70" s="9"/>
      <c r="J70" s="9"/>
      <c r="K70" s="10"/>
      <c r="L70" s="10"/>
      <c r="M70" s="10"/>
      <c r="N70" s="10"/>
      <c r="O70" s="10"/>
      <c r="P70" s="10"/>
      <c r="Q70" s="10"/>
      <c r="R70" s="10"/>
      <c r="S70" s="10"/>
      <c r="T70" s="11"/>
      <c r="U70" s="11"/>
      <c r="V70" s="11"/>
      <c r="W70" s="883"/>
      <c r="X70" s="898"/>
      <c r="Y70" s="904"/>
    </row>
    <row r="71" spans="1:25" s="2" customFormat="1" ht="15" customHeight="1">
      <c r="A71" s="880"/>
      <c r="B71" s="2" t="s">
        <v>390</v>
      </c>
      <c r="C71" s="9"/>
      <c r="D71" s="9"/>
      <c r="E71" s="9"/>
      <c r="F71" s="9"/>
      <c r="G71" s="9"/>
      <c r="H71" s="9"/>
      <c r="I71" s="9"/>
      <c r="J71" s="9"/>
      <c r="K71" s="10"/>
      <c r="L71" s="10"/>
      <c r="M71" s="10"/>
      <c r="N71" s="10"/>
      <c r="O71" s="10"/>
      <c r="P71" s="10"/>
      <c r="Q71" s="10"/>
      <c r="R71" s="10"/>
      <c r="S71" s="10"/>
      <c r="T71" s="11"/>
      <c r="U71" s="11"/>
      <c r="V71" s="11"/>
      <c r="W71" s="883"/>
      <c r="X71" s="898"/>
      <c r="Y71" s="904"/>
    </row>
    <row r="72" spans="1:25" s="2" customFormat="1" ht="15" customHeight="1">
      <c r="A72" s="880"/>
      <c r="B72" s="2" t="s">
        <v>391</v>
      </c>
      <c r="C72" s="9"/>
      <c r="D72" s="9"/>
      <c r="E72" s="9"/>
      <c r="F72" s="9"/>
      <c r="G72" s="9"/>
      <c r="H72" s="9"/>
      <c r="I72" s="9"/>
      <c r="J72" s="9"/>
      <c r="K72" s="10"/>
      <c r="L72" s="10"/>
      <c r="M72" s="10"/>
      <c r="N72" s="10"/>
      <c r="O72" s="10"/>
      <c r="P72" s="10"/>
      <c r="Q72" s="10"/>
      <c r="R72" s="10"/>
      <c r="S72" s="10"/>
      <c r="T72" s="11"/>
      <c r="U72" s="11"/>
      <c r="V72" s="11"/>
      <c r="W72" s="883"/>
      <c r="X72" s="898"/>
      <c r="Y72" s="904"/>
    </row>
    <row r="73" spans="1:25" s="2" customFormat="1" ht="15" customHeight="1">
      <c r="A73" s="880"/>
      <c r="B73" s="2" t="s">
        <v>392</v>
      </c>
      <c r="C73" s="9"/>
      <c r="D73" s="9"/>
      <c r="E73" s="9"/>
      <c r="F73" s="9"/>
      <c r="G73" s="9"/>
      <c r="H73" s="9"/>
      <c r="I73" s="9"/>
      <c r="J73" s="9"/>
      <c r="K73" s="10"/>
      <c r="L73" s="10"/>
      <c r="M73" s="10"/>
      <c r="N73" s="10"/>
      <c r="O73" s="10"/>
      <c r="P73" s="10"/>
      <c r="Q73" s="10"/>
      <c r="R73" s="10"/>
      <c r="S73" s="10"/>
      <c r="T73" s="11"/>
      <c r="U73" s="11"/>
      <c r="V73" s="11"/>
      <c r="W73" s="883"/>
      <c r="X73" s="898"/>
      <c r="Y73" s="904"/>
    </row>
    <row r="74" spans="1:25" s="2" customFormat="1" ht="15" customHeight="1" thickBot="1">
      <c r="A74" s="880"/>
      <c r="B74" s="2" t="s">
        <v>393</v>
      </c>
      <c r="C74" s="9"/>
      <c r="D74" s="9"/>
      <c r="E74" s="9"/>
      <c r="F74" s="9"/>
      <c r="G74" s="9"/>
      <c r="H74" s="9"/>
      <c r="I74" s="9"/>
      <c r="J74" s="9"/>
      <c r="K74" s="10"/>
      <c r="L74" s="10"/>
      <c r="M74" s="10"/>
      <c r="N74" s="10"/>
      <c r="O74" s="10"/>
      <c r="P74" s="10"/>
      <c r="Q74" s="10"/>
      <c r="R74" s="10"/>
      <c r="S74" s="10"/>
      <c r="T74" s="11"/>
      <c r="U74" s="11"/>
      <c r="V74" s="11"/>
      <c r="W74" s="883"/>
      <c r="X74" s="898"/>
      <c r="Y74" s="904"/>
    </row>
    <row r="75" spans="1:25" s="2" customFormat="1" ht="15" customHeight="1">
      <c r="A75" s="880"/>
      <c r="B75" s="872"/>
      <c r="C75" s="873"/>
      <c r="D75" s="873"/>
      <c r="E75" s="873"/>
      <c r="F75" s="873"/>
      <c r="G75" s="873"/>
      <c r="H75" s="873"/>
      <c r="I75" s="873"/>
      <c r="J75" s="873"/>
      <c r="K75" s="873"/>
      <c r="L75" s="873"/>
      <c r="M75" s="873"/>
      <c r="N75" s="873"/>
      <c r="O75" s="873"/>
      <c r="P75" s="873"/>
      <c r="Q75" s="873"/>
      <c r="R75" s="873"/>
      <c r="S75" s="873"/>
      <c r="T75" s="873"/>
      <c r="U75" s="873"/>
      <c r="V75" s="874"/>
      <c r="W75" s="883"/>
      <c r="X75" s="898"/>
      <c r="Y75" s="904"/>
    </row>
    <row r="76" spans="1:25" s="2" customFormat="1" ht="15" customHeight="1" thickBot="1">
      <c r="A76" s="881"/>
      <c r="B76" s="875"/>
      <c r="C76" s="876"/>
      <c r="D76" s="876"/>
      <c r="E76" s="876"/>
      <c r="F76" s="876"/>
      <c r="G76" s="876"/>
      <c r="H76" s="876"/>
      <c r="I76" s="876"/>
      <c r="J76" s="876"/>
      <c r="K76" s="876"/>
      <c r="L76" s="876"/>
      <c r="M76" s="876"/>
      <c r="N76" s="876"/>
      <c r="O76" s="876"/>
      <c r="P76" s="876"/>
      <c r="Q76" s="876"/>
      <c r="R76" s="876"/>
      <c r="S76" s="876"/>
      <c r="T76" s="876"/>
      <c r="U76" s="876"/>
      <c r="V76" s="877"/>
      <c r="W76" s="884"/>
      <c r="X76" s="899"/>
      <c r="Y76" s="905"/>
    </row>
    <row r="77" spans="1:25" s="2" customFormat="1" ht="15" customHeight="1" thickBot="1">
      <c r="A77" s="906" t="s">
        <v>394</v>
      </c>
      <c r="B77" s="906"/>
      <c r="C77" s="906"/>
      <c r="D77" s="906"/>
      <c r="E77" s="906"/>
      <c r="F77" s="906"/>
      <c r="G77" s="906"/>
      <c r="H77" s="906"/>
      <c r="I77" s="906"/>
      <c r="J77" s="906"/>
      <c r="K77" s="906"/>
      <c r="L77" s="906"/>
      <c r="M77" s="906"/>
      <c r="N77" s="906"/>
      <c r="O77" s="906"/>
      <c r="P77" s="906"/>
      <c r="Q77" s="906"/>
      <c r="R77" s="906"/>
      <c r="S77" s="906"/>
      <c r="T77" s="906"/>
      <c r="U77" s="906"/>
      <c r="V77" s="906"/>
      <c r="W77" s="7" t="s">
        <v>39</v>
      </c>
      <c r="X77" s="7" t="s">
        <v>40</v>
      </c>
      <c r="Y77" s="7" t="s">
        <v>382</v>
      </c>
    </row>
    <row r="78" spans="1:25" s="2" customFormat="1" ht="15" customHeight="1">
      <c r="A78" s="885" t="s">
        <v>395</v>
      </c>
      <c r="B78" s="907" t="s">
        <v>812</v>
      </c>
      <c r="C78" s="907"/>
      <c r="D78" s="907"/>
      <c r="E78" s="907"/>
      <c r="F78" s="907"/>
      <c r="G78" s="907"/>
      <c r="H78" s="907"/>
      <c r="I78" s="907"/>
      <c r="J78" s="907"/>
      <c r="K78" s="907"/>
      <c r="L78" s="907"/>
      <c r="M78" s="907"/>
      <c r="N78" s="907"/>
      <c r="O78" s="907"/>
      <c r="P78" s="907"/>
      <c r="Q78" s="907"/>
      <c r="R78" s="907"/>
      <c r="S78" s="907"/>
      <c r="T78" s="907"/>
      <c r="U78" s="907"/>
      <c r="V78" s="907"/>
      <c r="W78" s="882"/>
      <c r="X78" s="949"/>
      <c r="Y78" s="900"/>
    </row>
    <row r="79" spans="1:25" s="2" customFormat="1" ht="15" customHeight="1">
      <c r="A79" s="886"/>
      <c r="B79" s="888"/>
      <c r="C79" s="888"/>
      <c r="D79" s="888"/>
      <c r="E79" s="888"/>
      <c r="F79" s="888"/>
      <c r="G79" s="888"/>
      <c r="H79" s="888"/>
      <c r="I79" s="888"/>
      <c r="J79" s="888"/>
      <c r="K79" s="888"/>
      <c r="L79" s="888"/>
      <c r="M79" s="888"/>
      <c r="N79" s="888"/>
      <c r="O79" s="888"/>
      <c r="P79" s="888"/>
      <c r="Q79" s="888"/>
      <c r="R79" s="888"/>
      <c r="S79" s="888"/>
      <c r="T79" s="888"/>
      <c r="U79" s="888"/>
      <c r="V79" s="888"/>
      <c r="W79" s="883"/>
      <c r="X79" s="950"/>
      <c r="Y79" s="901"/>
    </row>
    <row r="80" spans="1:25" s="2" customFormat="1" ht="15" customHeight="1">
      <c r="A80" s="886"/>
      <c r="B80" s="888"/>
      <c r="C80" s="888"/>
      <c r="D80" s="888"/>
      <c r="E80" s="888"/>
      <c r="F80" s="888"/>
      <c r="G80" s="888"/>
      <c r="H80" s="888"/>
      <c r="I80" s="888"/>
      <c r="J80" s="888"/>
      <c r="K80" s="888"/>
      <c r="L80" s="888"/>
      <c r="M80" s="888"/>
      <c r="N80" s="888"/>
      <c r="O80" s="888"/>
      <c r="P80" s="888"/>
      <c r="Q80" s="888"/>
      <c r="R80" s="888"/>
      <c r="S80" s="888"/>
      <c r="T80" s="888"/>
      <c r="U80" s="888"/>
      <c r="V80" s="888"/>
      <c r="W80" s="883"/>
      <c r="X80" s="950"/>
      <c r="Y80" s="901"/>
    </row>
    <row r="81" spans="1:25" s="2" customFormat="1" ht="15" customHeight="1" thickBot="1">
      <c r="A81" s="886"/>
      <c r="B81" s="908" t="s">
        <v>396</v>
      </c>
      <c r="C81" s="908"/>
      <c r="D81" s="908"/>
      <c r="E81" s="908"/>
      <c r="F81" s="908" t="s">
        <v>397</v>
      </c>
      <c r="G81" s="908"/>
      <c r="H81" s="908"/>
      <c r="I81" s="908"/>
      <c r="J81" s="908" t="s">
        <v>398</v>
      </c>
      <c r="K81" s="908"/>
      <c r="L81" s="908"/>
      <c r="M81" s="908"/>
      <c r="N81" s="1056" t="s">
        <v>399</v>
      </c>
      <c r="O81" s="1056"/>
      <c r="P81" s="1056"/>
      <c r="Q81" s="1056"/>
      <c r="R81" s="1056" t="s">
        <v>400</v>
      </c>
      <c r="S81" s="1056"/>
      <c r="T81" s="1056"/>
      <c r="U81" s="1056"/>
      <c r="V81" s="1056"/>
      <c r="W81" s="883"/>
      <c r="X81" s="950"/>
      <c r="Y81" s="901"/>
    </row>
    <row r="82" spans="1:25" s="2" customFormat="1" ht="15" customHeight="1" thickBot="1">
      <c r="A82" s="887"/>
      <c r="B82" s="1057"/>
      <c r="C82" s="1058"/>
      <c r="D82" s="1058"/>
      <c r="E82" s="1058"/>
      <c r="F82" s="1058"/>
      <c r="G82" s="1058"/>
      <c r="H82" s="1058"/>
      <c r="I82" s="1058"/>
      <c r="J82" s="1058"/>
      <c r="K82" s="1058"/>
      <c r="L82" s="1058"/>
      <c r="M82" s="1058"/>
      <c r="N82" s="1058"/>
      <c r="O82" s="1058"/>
      <c r="P82" s="1058"/>
      <c r="Q82" s="1058"/>
      <c r="R82" s="1058"/>
      <c r="S82" s="1058"/>
      <c r="T82" s="1058"/>
      <c r="U82" s="1058"/>
      <c r="V82" s="1059"/>
      <c r="W82" s="884"/>
      <c r="X82" s="951"/>
      <c r="Y82" s="902"/>
    </row>
    <row r="83" spans="1:25" s="2" customFormat="1" ht="15" customHeight="1">
      <c r="A83" s="885" t="s">
        <v>401</v>
      </c>
      <c r="B83" s="1055" t="s">
        <v>813</v>
      </c>
      <c r="C83" s="1055"/>
      <c r="D83" s="1055"/>
      <c r="E83" s="1055"/>
      <c r="F83" s="1055"/>
      <c r="G83" s="1055"/>
      <c r="H83" s="1055"/>
      <c r="I83" s="1055"/>
      <c r="J83" s="1055"/>
      <c r="K83" s="1055"/>
      <c r="L83" s="1055"/>
      <c r="M83" s="1055"/>
      <c r="N83" s="1055"/>
      <c r="O83" s="1055"/>
      <c r="P83" s="1055"/>
      <c r="Q83" s="1055"/>
      <c r="R83" s="1055"/>
      <c r="S83" s="1055"/>
      <c r="T83" s="1055"/>
      <c r="U83" s="1055"/>
      <c r="V83" s="1060"/>
      <c r="W83" s="882"/>
      <c r="X83" s="897"/>
      <c r="Y83" s="903"/>
    </row>
    <row r="84" spans="1:25" s="2" customFormat="1" ht="15" customHeight="1">
      <c r="A84" s="886"/>
      <c r="B84" s="878"/>
      <c r="C84" s="878"/>
      <c r="D84" s="878"/>
      <c r="E84" s="878"/>
      <c r="F84" s="878"/>
      <c r="G84" s="878"/>
      <c r="H84" s="878"/>
      <c r="I84" s="878"/>
      <c r="J84" s="878"/>
      <c r="K84" s="878"/>
      <c r="L84" s="878"/>
      <c r="M84" s="878"/>
      <c r="N84" s="878"/>
      <c r="O84" s="878"/>
      <c r="P84" s="878"/>
      <c r="Q84" s="878"/>
      <c r="R84" s="878"/>
      <c r="S84" s="878"/>
      <c r="T84" s="878"/>
      <c r="U84" s="878"/>
      <c r="V84" s="879"/>
      <c r="W84" s="883"/>
      <c r="X84" s="898"/>
      <c r="Y84" s="904"/>
    </row>
    <row r="85" spans="1:25" s="2" customFormat="1" ht="15" customHeight="1" thickBot="1">
      <c r="A85" s="886"/>
      <c r="B85" s="908" t="s">
        <v>402</v>
      </c>
      <c r="C85" s="908"/>
      <c r="D85" s="908"/>
      <c r="E85" s="908" t="s">
        <v>403</v>
      </c>
      <c r="F85" s="908"/>
      <c r="G85" s="908"/>
      <c r="H85" s="908" t="s">
        <v>404</v>
      </c>
      <c r="I85" s="908"/>
      <c r="J85" s="908"/>
      <c r="K85" s="908" t="s">
        <v>405</v>
      </c>
      <c r="L85" s="908"/>
      <c r="M85" s="908"/>
      <c r="N85" s="908" t="s">
        <v>406</v>
      </c>
      <c r="O85" s="908"/>
      <c r="P85" s="908"/>
      <c r="Q85" s="194"/>
      <c r="R85" s="194"/>
      <c r="S85" s="194"/>
      <c r="T85" s="12"/>
      <c r="U85" s="12"/>
      <c r="V85" s="12"/>
      <c r="W85" s="883"/>
      <c r="X85" s="898"/>
      <c r="Y85" s="904"/>
    </row>
    <row r="86" spans="1:25" s="2" customFormat="1" ht="15" customHeight="1">
      <c r="A86" s="886"/>
      <c r="B86" s="872"/>
      <c r="C86" s="873"/>
      <c r="D86" s="873"/>
      <c r="E86" s="873"/>
      <c r="F86" s="873"/>
      <c r="G86" s="873"/>
      <c r="H86" s="873"/>
      <c r="I86" s="873"/>
      <c r="J86" s="873"/>
      <c r="K86" s="873"/>
      <c r="L86" s="873"/>
      <c r="M86" s="873"/>
      <c r="N86" s="873"/>
      <c r="O86" s="873"/>
      <c r="P86" s="873"/>
      <c r="Q86" s="873"/>
      <c r="R86" s="873"/>
      <c r="S86" s="873"/>
      <c r="T86" s="873"/>
      <c r="U86" s="873"/>
      <c r="V86" s="874"/>
      <c r="W86" s="883"/>
      <c r="X86" s="898"/>
      <c r="Y86" s="904"/>
    </row>
    <row r="87" spans="1:25" s="2" customFormat="1" ht="15" customHeight="1" thickBot="1">
      <c r="A87" s="887"/>
      <c r="B87" s="875"/>
      <c r="C87" s="876"/>
      <c r="D87" s="876"/>
      <c r="E87" s="876"/>
      <c r="F87" s="876"/>
      <c r="G87" s="876"/>
      <c r="H87" s="876"/>
      <c r="I87" s="876"/>
      <c r="J87" s="876"/>
      <c r="K87" s="876"/>
      <c r="L87" s="876"/>
      <c r="M87" s="876"/>
      <c r="N87" s="876"/>
      <c r="O87" s="876"/>
      <c r="P87" s="876"/>
      <c r="Q87" s="876"/>
      <c r="R87" s="876"/>
      <c r="S87" s="876"/>
      <c r="T87" s="876"/>
      <c r="U87" s="876"/>
      <c r="V87" s="877"/>
      <c r="W87" s="884"/>
      <c r="X87" s="899"/>
      <c r="Y87" s="905"/>
    </row>
    <row r="88" spans="1:25" s="2" customFormat="1" ht="15" customHeight="1" thickBot="1">
      <c r="A88" s="906" t="s">
        <v>407</v>
      </c>
      <c r="B88" s="906"/>
      <c r="C88" s="906"/>
      <c r="D88" s="906"/>
      <c r="E88" s="906"/>
      <c r="F88" s="906"/>
      <c r="G88" s="906"/>
      <c r="H88" s="906"/>
      <c r="I88" s="906"/>
      <c r="J88" s="906"/>
      <c r="K88" s="906"/>
      <c r="L88" s="906"/>
      <c r="M88" s="906"/>
      <c r="N88" s="906"/>
      <c r="O88" s="906"/>
      <c r="P88" s="906"/>
      <c r="Q88" s="906"/>
      <c r="R88" s="906"/>
      <c r="S88" s="906"/>
      <c r="T88" s="906"/>
      <c r="U88" s="906"/>
      <c r="V88" s="906"/>
      <c r="W88" s="7" t="s">
        <v>39</v>
      </c>
      <c r="X88" s="7" t="s">
        <v>40</v>
      </c>
      <c r="Y88" s="7" t="s">
        <v>382</v>
      </c>
    </row>
    <row r="89" spans="1:25" ht="14.25" customHeight="1">
      <c r="A89" s="880" t="s">
        <v>408</v>
      </c>
      <c r="B89" s="1065" t="s">
        <v>814</v>
      </c>
      <c r="C89" s="1065"/>
      <c r="D89" s="1065"/>
      <c r="E89" s="1065"/>
      <c r="F89" s="1065"/>
      <c r="G89" s="1065"/>
      <c r="H89" s="1065"/>
      <c r="I89" s="1065"/>
      <c r="J89" s="1065"/>
      <c r="K89" s="1065"/>
      <c r="L89" s="1065"/>
      <c r="M89" s="1065"/>
      <c r="N89" s="1065"/>
      <c r="O89" s="1065"/>
      <c r="P89" s="1065"/>
      <c r="Q89" s="1065"/>
      <c r="R89" s="1065"/>
      <c r="S89" s="1065"/>
      <c r="T89" s="1065"/>
      <c r="U89" s="1065"/>
      <c r="V89" s="1066"/>
      <c r="W89" s="882"/>
      <c r="X89" s="897"/>
      <c r="Y89" s="900"/>
    </row>
    <row r="90" spans="1:25" s="9" customFormat="1" ht="14.25" customHeight="1">
      <c r="A90" s="880"/>
      <c r="B90" s="1065"/>
      <c r="C90" s="1065"/>
      <c r="D90" s="1065"/>
      <c r="E90" s="1065"/>
      <c r="F90" s="1065"/>
      <c r="G90" s="1065"/>
      <c r="H90" s="1065"/>
      <c r="I90" s="1065"/>
      <c r="J90" s="1065"/>
      <c r="K90" s="1065"/>
      <c r="L90" s="1065"/>
      <c r="M90" s="1065"/>
      <c r="N90" s="1065"/>
      <c r="O90" s="1065"/>
      <c r="P90" s="1065"/>
      <c r="Q90" s="1065"/>
      <c r="R90" s="1065"/>
      <c r="S90" s="1065"/>
      <c r="T90" s="1065"/>
      <c r="U90" s="1065"/>
      <c r="V90" s="1066"/>
      <c r="W90" s="883"/>
      <c r="X90" s="898"/>
      <c r="Y90" s="901"/>
    </row>
    <row r="91" spans="1:25" ht="14.25" customHeight="1">
      <c r="A91" s="880"/>
      <c r="B91" s="1065"/>
      <c r="C91" s="1065"/>
      <c r="D91" s="1065"/>
      <c r="E91" s="1065"/>
      <c r="F91" s="1065"/>
      <c r="G91" s="1065"/>
      <c r="H91" s="1065"/>
      <c r="I91" s="1065"/>
      <c r="J91" s="1065"/>
      <c r="K91" s="1065"/>
      <c r="L91" s="1065"/>
      <c r="M91" s="1065"/>
      <c r="N91" s="1065"/>
      <c r="O91" s="1065"/>
      <c r="P91" s="1065"/>
      <c r="Q91" s="1065"/>
      <c r="R91" s="1065"/>
      <c r="S91" s="1065"/>
      <c r="T91" s="1065"/>
      <c r="U91" s="1065"/>
      <c r="V91" s="1066"/>
      <c r="W91" s="883"/>
      <c r="X91" s="898"/>
      <c r="Y91" s="901"/>
    </row>
    <row r="92" spans="1:25" s="2" customFormat="1" ht="15" customHeight="1">
      <c r="A92" s="880"/>
      <c r="B92" s="878" t="s">
        <v>409</v>
      </c>
      <c r="C92" s="878"/>
      <c r="D92" s="878"/>
      <c r="E92" s="878"/>
      <c r="F92" s="878"/>
      <c r="G92" s="878"/>
      <c r="H92" s="878"/>
      <c r="I92" s="878"/>
      <c r="J92" s="878"/>
      <c r="K92" s="878"/>
      <c r="L92" s="878"/>
      <c r="M92" s="878"/>
      <c r="N92" s="878"/>
      <c r="O92" s="878"/>
      <c r="P92" s="878"/>
      <c r="Q92" s="878"/>
      <c r="R92" s="878"/>
      <c r="S92" s="878"/>
      <c r="T92" s="878"/>
      <c r="U92" s="878"/>
      <c r="V92" s="879"/>
      <c r="W92" s="883"/>
      <c r="X92" s="898"/>
      <c r="Y92" s="901"/>
    </row>
    <row r="93" spans="1:25" ht="14.25" customHeight="1">
      <c r="A93" s="880"/>
      <c r="B93" s="878" t="s">
        <v>410</v>
      </c>
      <c r="C93" s="878"/>
      <c r="D93" s="878"/>
      <c r="E93" s="878"/>
      <c r="F93" s="878"/>
      <c r="G93" s="878"/>
      <c r="H93" s="878"/>
      <c r="I93" s="878"/>
      <c r="J93" s="878"/>
      <c r="K93" s="878"/>
      <c r="L93" s="878"/>
      <c r="M93" s="878"/>
      <c r="N93" s="878"/>
      <c r="O93" s="878"/>
      <c r="P93" s="878"/>
      <c r="Q93" s="878"/>
      <c r="R93" s="878"/>
      <c r="S93" s="878"/>
      <c r="T93" s="878"/>
      <c r="U93" s="878"/>
      <c r="V93" s="879"/>
      <c r="W93" s="883"/>
      <c r="X93" s="898"/>
      <c r="Y93" s="901"/>
    </row>
    <row r="94" spans="1:25" ht="14.25" customHeight="1">
      <c r="A94" s="880"/>
      <c r="B94" s="1056" t="s">
        <v>411</v>
      </c>
      <c r="C94" s="1056"/>
      <c r="D94" s="1056"/>
      <c r="E94" s="1056"/>
      <c r="F94" s="1056"/>
      <c r="G94" s="1056"/>
      <c r="H94" s="1056"/>
      <c r="I94" s="1056"/>
      <c r="J94" s="1056"/>
      <c r="K94" s="1056"/>
      <c r="L94" s="1056"/>
      <c r="M94" s="1056"/>
      <c r="N94" s="1056"/>
      <c r="O94" s="1056"/>
      <c r="P94" s="1056"/>
      <c r="Q94" s="1056"/>
      <c r="R94" s="1056"/>
      <c r="S94" s="1056"/>
      <c r="T94" s="1056"/>
      <c r="U94" s="1056"/>
      <c r="V94" s="1061"/>
      <c r="W94" s="883"/>
      <c r="X94" s="898"/>
      <c r="Y94" s="901"/>
    </row>
    <row r="95" spans="1:25" ht="14.25" customHeight="1" thickBot="1">
      <c r="A95" s="880"/>
      <c r="B95" s="878" t="s">
        <v>412</v>
      </c>
      <c r="C95" s="878"/>
      <c r="D95" s="878"/>
      <c r="E95" s="878"/>
      <c r="F95" s="878"/>
      <c r="G95" s="878"/>
      <c r="H95" s="878"/>
      <c r="I95" s="878"/>
      <c r="J95" s="878"/>
      <c r="K95" s="878"/>
      <c r="L95" s="878"/>
      <c r="M95" s="878"/>
      <c r="N95" s="878"/>
      <c r="O95" s="878"/>
      <c r="P95" s="878"/>
      <c r="Q95" s="878"/>
      <c r="R95" s="878"/>
      <c r="S95" s="878"/>
      <c r="T95" s="878"/>
      <c r="U95" s="878"/>
      <c r="V95" s="879"/>
      <c r="W95" s="883"/>
      <c r="X95" s="898"/>
      <c r="Y95" s="901"/>
    </row>
    <row r="96" spans="1:25" ht="14.25" customHeight="1">
      <c r="A96" s="880"/>
      <c r="B96" s="872"/>
      <c r="C96" s="873"/>
      <c r="D96" s="873"/>
      <c r="E96" s="873"/>
      <c r="F96" s="873"/>
      <c r="G96" s="873"/>
      <c r="H96" s="873"/>
      <c r="I96" s="873"/>
      <c r="J96" s="873"/>
      <c r="K96" s="873"/>
      <c r="L96" s="873"/>
      <c r="M96" s="873"/>
      <c r="N96" s="873"/>
      <c r="O96" s="873"/>
      <c r="P96" s="873"/>
      <c r="Q96" s="873"/>
      <c r="R96" s="873"/>
      <c r="S96" s="873"/>
      <c r="T96" s="873"/>
      <c r="U96" s="873"/>
      <c r="V96" s="874"/>
      <c r="W96" s="883"/>
      <c r="X96" s="898"/>
      <c r="Y96" s="901"/>
    </row>
    <row r="97" spans="1:25" ht="14.25" customHeight="1" thickBot="1">
      <c r="A97" s="881"/>
      <c r="B97" s="875"/>
      <c r="C97" s="876"/>
      <c r="D97" s="876"/>
      <c r="E97" s="876"/>
      <c r="F97" s="876"/>
      <c r="G97" s="876"/>
      <c r="H97" s="876"/>
      <c r="I97" s="876"/>
      <c r="J97" s="876"/>
      <c r="K97" s="876"/>
      <c r="L97" s="876"/>
      <c r="M97" s="876"/>
      <c r="N97" s="876"/>
      <c r="O97" s="876"/>
      <c r="P97" s="876"/>
      <c r="Q97" s="876"/>
      <c r="R97" s="876"/>
      <c r="S97" s="876"/>
      <c r="T97" s="876"/>
      <c r="U97" s="876"/>
      <c r="V97" s="877"/>
      <c r="W97" s="884"/>
      <c r="X97" s="899"/>
      <c r="Y97" s="902"/>
    </row>
    <row r="98" spans="1:25" ht="14.25" customHeight="1">
      <c r="A98" s="880" t="s">
        <v>413</v>
      </c>
      <c r="B98" s="888" t="s">
        <v>414</v>
      </c>
      <c r="C98" s="888"/>
      <c r="D98" s="888"/>
      <c r="E98" s="888"/>
      <c r="F98" s="888"/>
      <c r="G98" s="888"/>
      <c r="H98" s="888"/>
      <c r="I98" s="888"/>
      <c r="J98" s="888"/>
      <c r="K98" s="888"/>
      <c r="L98" s="888"/>
      <c r="M98" s="888"/>
      <c r="N98" s="888"/>
      <c r="O98" s="888"/>
      <c r="P98" s="888"/>
      <c r="Q98" s="888"/>
      <c r="R98" s="888"/>
      <c r="S98" s="888"/>
      <c r="T98" s="888"/>
      <c r="U98" s="888"/>
      <c r="V98" s="889"/>
      <c r="W98" s="882"/>
      <c r="X98" s="897"/>
      <c r="Y98" s="900"/>
    </row>
    <row r="99" spans="1:25" ht="14.25" customHeight="1">
      <c r="A99" s="880"/>
      <c r="B99" s="878" t="s">
        <v>415</v>
      </c>
      <c r="C99" s="878"/>
      <c r="D99" s="878"/>
      <c r="E99" s="878"/>
      <c r="F99" s="878"/>
      <c r="G99" s="878"/>
      <c r="H99" s="878"/>
      <c r="I99" s="878"/>
      <c r="J99" s="878"/>
      <c r="K99" s="878"/>
      <c r="L99" s="878"/>
      <c r="M99" s="878"/>
      <c r="N99" s="878"/>
      <c r="O99" s="878"/>
      <c r="P99" s="878"/>
      <c r="Q99" s="878"/>
      <c r="R99" s="878"/>
      <c r="S99" s="878"/>
      <c r="T99" s="878"/>
      <c r="U99" s="878"/>
      <c r="V99" s="879"/>
      <c r="W99" s="883"/>
      <c r="X99" s="898"/>
      <c r="Y99" s="901"/>
    </row>
    <row r="100" spans="1:25" ht="14.25" customHeight="1">
      <c r="A100" s="880"/>
      <c r="B100" s="878" t="s">
        <v>416</v>
      </c>
      <c r="C100" s="878"/>
      <c r="D100" s="878"/>
      <c r="E100" s="878"/>
      <c r="F100" s="878"/>
      <c r="G100" s="878"/>
      <c r="H100" s="878"/>
      <c r="I100" s="878"/>
      <c r="J100" s="878"/>
      <c r="K100" s="878"/>
      <c r="L100" s="878"/>
      <c r="M100" s="878"/>
      <c r="N100" s="878"/>
      <c r="O100" s="878"/>
      <c r="P100" s="878"/>
      <c r="Q100" s="878"/>
      <c r="R100" s="878"/>
      <c r="S100" s="878"/>
      <c r="T100" s="878"/>
      <c r="U100" s="878"/>
      <c r="V100" s="879"/>
      <c r="W100" s="883"/>
      <c r="X100" s="898"/>
      <c r="Y100" s="901"/>
    </row>
    <row r="101" spans="1:25" ht="14.25" customHeight="1">
      <c r="A101" s="880"/>
      <c r="B101" s="1056" t="s">
        <v>417</v>
      </c>
      <c r="C101" s="1056"/>
      <c r="D101" s="1056"/>
      <c r="E101" s="1056"/>
      <c r="F101" s="1056"/>
      <c r="G101" s="1056"/>
      <c r="H101" s="1056"/>
      <c r="I101" s="1056"/>
      <c r="J101" s="1056"/>
      <c r="K101" s="1056"/>
      <c r="L101" s="1056"/>
      <c r="M101" s="1056"/>
      <c r="N101" s="1056"/>
      <c r="O101" s="1056"/>
      <c r="P101" s="1056"/>
      <c r="Q101" s="1056"/>
      <c r="R101" s="1056"/>
      <c r="S101" s="1056"/>
      <c r="T101" s="1056"/>
      <c r="U101" s="1056"/>
      <c r="V101" s="1061"/>
      <c r="W101" s="883"/>
      <c r="X101" s="898"/>
      <c r="Y101" s="901"/>
    </row>
    <row r="102" spans="1:25" ht="14.25" customHeight="1">
      <c r="A102" s="880"/>
      <c r="B102" s="1056" t="s">
        <v>418</v>
      </c>
      <c r="C102" s="1056"/>
      <c r="D102" s="1056"/>
      <c r="E102" s="1056"/>
      <c r="F102" s="1056"/>
      <c r="G102" s="1056"/>
      <c r="H102" s="1056"/>
      <c r="I102" s="1056"/>
      <c r="J102" s="1056"/>
      <c r="K102" s="1056"/>
      <c r="L102" s="1056"/>
      <c r="M102" s="1056"/>
      <c r="N102" s="1056"/>
      <c r="O102" s="1056"/>
      <c r="P102" s="1056"/>
      <c r="Q102" s="1056"/>
      <c r="R102" s="1056"/>
      <c r="S102" s="1056"/>
      <c r="T102" s="1056"/>
      <c r="U102" s="1056"/>
      <c r="V102" s="1061"/>
      <c r="W102" s="883"/>
      <c r="X102" s="898"/>
      <c r="Y102" s="901"/>
    </row>
    <row r="103" spans="1:25" ht="14.25" customHeight="1">
      <c r="A103" s="880"/>
      <c r="B103" s="878" t="s">
        <v>419</v>
      </c>
      <c r="C103" s="878"/>
      <c r="D103" s="878"/>
      <c r="E103" s="878"/>
      <c r="F103" s="878"/>
      <c r="G103" s="878"/>
      <c r="H103" s="878"/>
      <c r="I103" s="878"/>
      <c r="J103" s="878"/>
      <c r="K103" s="878"/>
      <c r="L103" s="878"/>
      <c r="M103" s="878"/>
      <c r="N103" s="878"/>
      <c r="O103" s="878"/>
      <c r="P103" s="878"/>
      <c r="Q103" s="878"/>
      <c r="R103" s="878"/>
      <c r="S103" s="878"/>
      <c r="T103" s="878"/>
      <c r="U103" s="878"/>
      <c r="V103" s="879"/>
      <c r="W103" s="883"/>
      <c r="X103" s="898"/>
      <c r="Y103" s="901"/>
    </row>
    <row r="104" spans="1:25" ht="14.25" customHeight="1" thickBot="1">
      <c r="A104" s="880"/>
      <c r="B104" s="1063" t="s">
        <v>420</v>
      </c>
      <c r="C104" s="1063"/>
      <c r="D104" s="1063"/>
      <c r="E104" s="1063"/>
      <c r="F104" s="1063"/>
      <c r="G104" s="1063"/>
      <c r="H104" s="1063"/>
      <c r="I104" s="1063"/>
      <c r="J104" s="1063"/>
      <c r="K104" s="1063"/>
      <c r="L104" s="1063"/>
      <c r="M104" s="1063"/>
      <c r="N104" s="1063"/>
      <c r="O104" s="1063"/>
      <c r="P104" s="1063"/>
      <c r="Q104" s="1063"/>
      <c r="R104" s="1063"/>
      <c r="S104" s="1063"/>
      <c r="T104" s="1063"/>
      <c r="U104" s="1063"/>
      <c r="V104" s="1064"/>
      <c r="W104" s="883"/>
      <c r="X104" s="898"/>
      <c r="Y104" s="901"/>
    </row>
    <row r="105" spans="1:25" ht="14.25" customHeight="1">
      <c r="A105" s="880"/>
      <c r="B105" s="872"/>
      <c r="C105" s="873"/>
      <c r="D105" s="873"/>
      <c r="E105" s="873"/>
      <c r="F105" s="873"/>
      <c r="G105" s="873"/>
      <c r="H105" s="873"/>
      <c r="I105" s="873"/>
      <c r="J105" s="873"/>
      <c r="K105" s="873"/>
      <c r="L105" s="873"/>
      <c r="M105" s="873"/>
      <c r="N105" s="873"/>
      <c r="O105" s="873"/>
      <c r="P105" s="873"/>
      <c r="Q105" s="873"/>
      <c r="R105" s="873"/>
      <c r="S105" s="873"/>
      <c r="T105" s="873"/>
      <c r="U105" s="873"/>
      <c r="V105" s="874"/>
      <c r="W105" s="883"/>
      <c r="X105" s="898"/>
      <c r="Y105" s="901"/>
    </row>
    <row r="106" spans="1:25" ht="14.25" customHeight="1" thickBot="1">
      <c r="A106" s="881"/>
      <c r="B106" s="875"/>
      <c r="C106" s="876"/>
      <c r="D106" s="876"/>
      <c r="E106" s="876"/>
      <c r="F106" s="876"/>
      <c r="G106" s="876"/>
      <c r="H106" s="876"/>
      <c r="I106" s="876"/>
      <c r="J106" s="876"/>
      <c r="K106" s="876"/>
      <c r="L106" s="876"/>
      <c r="M106" s="876"/>
      <c r="N106" s="876"/>
      <c r="O106" s="876"/>
      <c r="P106" s="876"/>
      <c r="Q106" s="876"/>
      <c r="R106" s="876"/>
      <c r="S106" s="876"/>
      <c r="T106" s="876"/>
      <c r="U106" s="876"/>
      <c r="V106" s="877"/>
      <c r="W106" s="884"/>
      <c r="X106" s="899"/>
      <c r="Y106" s="902"/>
    </row>
    <row r="107" spans="1:25" ht="14.25" customHeight="1">
      <c r="A107" s="880" t="s">
        <v>421</v>
      </c>
      <c r="B107" s="888" t="s">
        <v>414</v>
      </c>
      <c r="C107" s="888"/>
      <c r="D107" s="888"/>
      <c r="E107" s="888"/>
      <c r="F107" s="888"/>
      <c r="G107" s="888"/>
      <c r="H107" s="888"/>
      <c r="I107" s="888"/>
      <c r="J107" s="888"/>
      <c r="K107" s="888"/>
      <c r="L107" s="888"/>
      <c r="M107" s="888"/>
      <c r="N107" s="888"/>
      <c r="O107" s="888"/>
      <c r="P107" s="888"/>
      <c r="Q107" s="888"/>
      <c r="R107" s="888"/>
      <c r="S107" s="888"/>
      <c r="T107" s="888"/>
      <c r="U107" s="888"/>
      <c r="V107" s="889"/>
      <c r="W107" s="882"/>
      <c r="X107" s="897"/>
      <c r="Y107" s="903"/>
    </row>
    <row r="108" spans="1:25" ht="14.25" customHeight="1">
      <c r="A108" s="880"/>
      <c r="B108" s="878" t="s">
        <v>422</v>
      </c>
      <c r="C108" s="878"/>
      <c r="D108" s="878"/>
      <c r="E108" s="878"/>
      <c r="F108" s="878"/>
      <c r="G108" s="878"/>
      <c r="H108" s="878"/>
      <c r="I108" s="878"/>
      <c r="J108" s="878"/>
      <c r="K108" s="878"/>
      <c r="L108" s="878"/>
      <c r="M108" s="878"/>
      <c r="N108" s="878"/>
      <c r="O108" s="878"/>
      <c r="P108" s="878"/>
      <c r="Q108" s="878"/>
      <c r="R108" s="878"/>
      <c r="S108" s="878"/>
      <c r="T108" s="878"/>
      <c r="U108" s="878"/>
      <c r="V108" s="879"/>
      <c r="W108" s="883"/>
      <c r="X108" s="898"/>
      <c r="Y108" s="904"/>
    </row>
    <row r="109" spans="1:25" ht="14.25" customHeight="1">
      <c r="A109" s="880"/>
      <c r="B109" s="878" t="s">
        <v>423</v>
      </c>
      <c r="C109" s="878"/>
      <c r="D109" s="878"/>
      <c r="E109" s="878"/>
      <c r="F109" s="878"/>
      <c r="G109" s="878"/>
      <c r="H109" s="878"/>
      <c r="I109" s="878"/>
      <c r="J109" s="878"/>
      <c r="K109" s="878"/>
      <c r="L109" s="878"/>
      <c r="M109" s="878"/>
      <c r="N109" s="878"/>
      <c r="O109" s="878"/>
      <c r="P109" s="878"/>
      <c r="Q109" s="878"/>
      <c r="R109" s="878"/>
      <c r="S109" s="878"/>
      <c r="T109" s="878"/>
      <c r="U109" s="878"/>
      <c r="V109" s="879"/>
      <c r="W109" s="883"/>
      <c r="X109" s="898"/>
      <c r="Y109" s="904"/>
    </row>
    <row r="110" spans="1:25" ht="14.25" customHeight="1">
      <c r="A110" s="880"/>
      <c r="B110" s="1056" t="s">
        <v>424</v>
      </c>
      <c r="C110" s="1056"/>
      <c r="D110" s="1056"/>
      <c r="E110" s="1056"/>
      <c r="F110" s="1056"/>
      <c r="G110" s="1056"/>
      <c r="H110" s="1056"/>
      <c r="I110" s="1056"/>
      <c r="J110" s="1056"/>
      <c r="K110" s="1056"/>
      <c r="L110" s="1056"/>
      <c r="M110" s="1056"/>
      <c r="N110" s="1056"/>
      <c r="O110" s="1056"/>
      <c r="P110" s="1056"/>
      <c r="Q110" s="1056"/>
      <c r="R110" s="1056"/>
      <c r="S110" s="1056"/>
      <c r="T110" s="1056"/>
      <c r="U110" s="1056"/>
      <c r="V110" s="1061"/>
      <c r="W110" s="883"/>
      <c r="X110" s="898"/>
      <c r="Y110" s="904"/>
    </row>
    <row r="111" spans="1:25" ht="14.25" customHeight="1">
      <c r="A111" s="880"/>
      <c r="B111" s="1056" t="s">
        <v>425</v>
      </c>
      <c r="C111" s="1056"/>
      <c r="D111" s="1056"/>
      <c r="E111" s="1056"/>
      <c r="F111" s="1056"/>
      <c r="G111" s="1056"/>
      <c r="H111" s="1056"/>
      <c r="I111" s="1056"/>
      <c r="J111" s="1056"/>
      <c r="K111" s="1056"/>
      <c r="L111" s="1056"/>
      <c r="M111" s="1056"/>
      <c r="N111" s="1056"/>
      <c r="O111" s="1056"/>
      <c r="P111" s="1056"/>
      <c r="Q111" s="1056"/>
      <c r="R111" s="1056"/>
      <c r="S111" s="1056"/>
      <c r="T111" s="1056"/>
      <c r="U111" s="1056"/>
      <c r="V111" s="1061"/>
      <c r="W111" s="883"/>
      <c r="X111" s="898"/>
      <c r="Y111" s="904"/>
    </row>
    <row r="112" spans="1:25" ht="14.25" customHeight="1" thickBot="1">
      <c r="A112" s="880"/>
      <c r="B112" s="878" t="s">
        <v>426</v>
      </c>
      <c r="C112" s="878"/>
      <c r="D112" s="878"/>
      <c r="E112" s="878"/>
      <c r="F112" s="878"/>
      <c r="G112" s="878"/>
      <c r="H112" s="878"/>
      <c r="I112" s="878"/>
      <c r="J112" s="878"/>
      <c r="K112" s="878"/>
      <c r="L112" s="878"/>
      <c r="M112" s="878"/>
      <c r="N112" s="878"/>
      <c r="O112" s="878"/>
      <c r="P112" s="878"/>
      <c r="Q112" s="878"/>
      <c r="R112" s="878"/>
      <c r="S112" s="878"/>
      <c r="T112" s="878"/>
      <c r="U112" s="878"/>
      <c r="V112" s="879"/>
      <c r="W112" s="883"/>
      <c r="X112" s="898"/>
      <c r="Y112" s="904"/>
    </row>
    <row r="113" spans="1:25" ht="14.25" customHeight="1">
      <c r="A113" s="880"/>
      <c r="B113" s="872"/>
      <c r="C113" s="873"/>
      <c r="D113" s="873"/>
      <c r="E113" s="873"/>
      <c r="F113" s="873"/>
      <c r="G113" s="873"/>
      <c r="H113" s="873"/>
      <c r="I113" s="873"/>
      <c r="J113" s="873"/>
      <c r="K113" s="873"/>
      <c r="L113" s="873"/>
      <c r="M113" s="873"/>
      <c r="N113" s="873"/>
      <c r="O113" s="873"/>
      <c r="P113" s="873"/>
      <c r="Q113" s="873"/>
      <c r="R113" s="873"/>
      <c r="S113" s="873"/>
      <c r="T113" s="873"/>
      <c r="U113" s="873"/>
      <c r="V113" s="874"/>
      <c r="W113" s="883"/>
      <c r="X113" s="898"/>
      <c r="Y113" s="904"/>
    </row>
    <row r="114" spans="1:25" ht="14.25" customHeight="1" thickBot="1">
      <c r="A114" s="881"/>
      <c r="B114" s="875"/>
      <c r="C114" s="876"/>
      <c r="D114" s="876"/>
      <c r="E114" s="876"/>
      <c r="F114" s="876"/>
      <c r="G114" s="876"/>
      <c r="H114" s="876"/>
      <c r="I114" s="876"/>
      <c r="J114" s="876"/>
      <c r="K114" s="876"/>
      <c r="L114" s="876"/>
      <c r="M114" s="876"/>
      <c r="N114" s="876"/>
      <c r="O114" s="876"/>
      <c r="P114" s="876"/>
      <c r="Q114" s="876"/>
      <c r="R114" s="876"/>
      <c r="S114" s="876"/>
      <c r="T114" s="876"/>
      <c r="U114" s="876"/>
      <c r="V114" s="877"/>
      <c r="W114" s="884"/>
      <c r="X114" s="899"/>
      <c r="Y114" s="905"/>
    </row>
    <row r="115" spans="1:25" ht="14.25" customHeight="1" thickBot="1">
      <c r="A115" s="906" t="s">
        <v>427</v>
      </c>
      <c r="B115" s="906"/>
      <c r="C115" s="906"/>
      <c r="D115" s="906"/>
      <c r="E115" s="906"/>
      <c r="F115" s="906"/>
      <c r="G115" s="906"/>
      <c r="H115" s="906"/>
      <c r="I115" s="906"/>
      <c r="J115" s="906"/>
      <c r="K115" s="906"/>
      <c r="L115" s="906"/>
      <c r="M115" s="906"/>
      <c r="N115" s="906"/>
      <c r="O115" s="906"/>
      <c r="P115" s="906"/>
      <c r="Q115" s="906"/>
      <c r="R115" s="906"/>
      <c r="S115" s="906"/>
      <c r="T115" s="906"/>
      <c r="U115" s="906"/>
      <c r="V115" s="906"/>
      <c r="W115" s="7" t="s">
        <v>39</v>
      </c>
      <c r="X115" s="7" t="s">
        <v>40</v>
      </c>
      <c r="Y115" s="7" t="s">
        <v>382</v>
      </c>
    </row>
    <row r="116" spans="1:25" ht="14.25" customHeight="1">
      <c r="A116" s="880" t="s">
        <v>428</v>
      </c>
      <c r="B116" s="888" t="s">
        <v>815</v>
      </c>
      <c r="C116" s="888"/>
      <c r="D116" s="888"/>
      <c r="E116" s="888"/>
      <c r="F116" s="888"/>
      <c r="G116" s="888"/>
      <c r="H116" s="888"/>
      <c r="I116" s="888"/>
      <c r="J116" s="888"/>
      <c r="K116" s="888"/>
      <c r="L116" s="888"/>
      <c r="M116" s="888"/>
      <c r="N116" s="888"/>
      <c r="O116" s="888"/>
      <c r="P116" s="888"/>
      <c r="Q116" s="888"/>
      <c r="R116" s="888"/>
      <c r="S116" s="888"/>
      <c r="T116" s="888"/>
      <c r="U116" s="888"/>
      <c r="V116" s="889"/>
      <c r="W116" s="882"/>
      <c r="X116" s="897"/>
      <c r="Y116" s="900"/>
    </row>
    <row r="117" spans="1:25" ht="14.25" customHeight="1">
      <c r="A117" s="880"/>
      <c r="B117" s="888"/>
      <c r="C117" s="888"/>
      <c r="D117" s="888"/>
      <c r="E117" s="888"/>
      <c r="F117" s="888"/>
      <c r="G117" s="888"/>
      <c r="H117" s="888"/>
      <c r="I117" s="888"/>
      <c r="J117" s="888"/>
      <c r="K117" s="888"/>
      <c r="L117" s="888"/>
      <c r="M117" s="888"/>
      <c r="N117" s="888"/>
      <c r="O117" s="888"/>
      <c r="P117" s="888"/>
      <c r="Q117" s="888"/>
      <c r="R117" s="888"/>
      <c r="S117" s="888"/>
      <c r="T117" s="888"/>
      <c r="U117" s="888"/>
      <c r="V117" s="889"/>
      <c r="W117" s="883"/>
      <c r="X117" s="898"/>
      <c r="Y117" s="901"/>
    </row>
    <row r="118" spans="1:25" ht="14.25" customHeight="1">
      <c r="A118" s="880"/>
      <c r="B118" s="888"/>
      <c r="C118" s="888"/>
      <c r="D118" s="888"/>
      <c r="E118" s="888"/>
      <c r="F118" s="888"/>
      <c r="G118" s="888"/>
      <c r="H118" s="888"/>
      <c r="I118" s="888"/>
      <c r="J118" s="888"/>
      <c r="K118" s="888"/>
      <c r="L118" s="888"/>
      <c r="M118" s="888"/>
      <c r="N118" s="888"/>
      <c r="O118" s="888"/>
      <c r="P118" s="888"/>
      <c r="Q118" s="888"/>
      <c r="R118" s="888"/>
      <c r="S118" s="888"/>
      <c r="T118" s="888"/>
      <c r="U118" s="888"/>
      <c r="V118" s="889"/>
      <c r="W118" s="883"/>
      <c r="X118" s="898"/>
      <c r="Y118" s="901"/>
    </row>
    <row r="119" spans="1:25" ht="14.25" customHeight="1">
      <c r="A119" s="880"/>
      <c r="B119" s="878" t="s">
        <v>429</v>
      </c>
      <c r="C119" s="878"/>
      <c r="D119" s="878"/>
      <c r="E119" s="878"/>
      <c r="F119" s="878"/>
      <c r="G119" s="878"/>
      <c r="H119" s="878"/>
      <c r="I119" s="878"/>
      <c r="J119" s="878"/>
      <c r="K119" s="878"/>
      <c r="L119" s="878" t="s">
        <v>430</v>
      </c>
      <c r="M119" s="878"/>
      <c r="N119" s="878"/>
      <c r="O119" s="878"/>
      <c r="P119" s="878"/>
      <c r="Q119" s="878"/>
      <c r="R119" s="878"/>
      <c r="S119" s="878"/>
      <c r="T119" s="878"/>
      <c r="U119" s="878"/>
      <c r="V119" s="8"/>
      <c r="W119" s="883"/>
      <c r="X119" s="898"/>
      <c r="Y119" s="901"/>
    </row>
    <row r="120" spans="1:25" ht="14.25" customHeight="1">
      <c r="A120" s="880"/>
      <c r="B120" s="878" t="s">
        <v>431</v>
      </c>
      <c r="C120" s="878"/>
      <c r="D120" s="878"/>
      <c r="E120" s="878"/>
      <c r="F120" s="878"/>
      <c r="G120" s="878"/>
      <c r="H120" s="878"/>
      <c r="I120" s="878"/>
      <c r="J120" s="878"/>
      <c r="K120" s="878"/>
      <c r="L120" s="878" t="s">
        <v>432</v>
      </c>
      <c r="M120" s="878"/>
      <c r="N120" s="878"/>
      <c r="O120" s="878"/>
      <c r="P120" s="878"/>
      <c r="Q120" s="878"/>
      <c r="R120" s="878"/>
      <c r="S120" s="878"/>
      <c r="T120" s="878"/>
      <c r="U120" s="878"/>
      <c r="V120" s="8"/>
      <c r="W120" s="883"/>
      <c r="X120" s="898"/>
      <c r="Y120" s="901"/>
    </row>
    <row r="121" spans="1:25" ht="14.25" customHeight="1" thickBot="1">
      <c r="A121" s="880"/>
      <c r="B121" s="878" t="s">
        <v>433</v>
      </c>
      <c r="C121" s="878"/>
      <c r="D121" s="878"/>
      <c r="E121" s="878"/>
      <c r="F121" s="878"/>
      <c r="G121" s="878"/>
      <c r="H121" s="878"/>
      <c r="I121" s="878"/>
      <c r="J121" s="878"/>
      <c r="K121" s="878"/>
      <c r="L121" s="878"/>
      <c r="M121" s="878"/>
      <c r="N121" s="878"/>
      <c r="O121" s="878"/>
      <c r="P121" s="878"/>
      <c r="Q121" s="878"/>
      <c r="R121" s="878"/>
      <c r="S121" s="878"/>
      <c r="T121" s="878"/>
      <c r="U121" s="878"/>
      <c r="V121" s="8"/>
      <c r="W121" s="883"/>
      <c r="X121" s="898"/>
      <c r="Y121" s="901"/>
    </row>
    <row r="122" spans="1:25" ht="14.25" customHeight="1">
      <c r="A122" s="880"/>
      <c r="B122" s="872"/>
      <c r="C122" s="873"/>
      <c r="D122" s="873"/>
      <c r="E122" s="873"/>
      <c r="F122" s="873"/>
      <c r="G122" s="873"/>
      <c r="H122" s="873"/>
      <c r="I122" s="873"/>
      <c r="J122" s="873"/>
      <c r="K122" s="873"/>
      <c r="L122" s="873"/>
      <c r="M122" s="873"/>
      <c r="N122" s="873"/>
      <c r="O122" s="873"/>
      <c r="P122" s="873"/>
      <c r="Q122" s="873"/>
      <c r="R122" s="873"/>
      <c r="S122" s="873"/>
      <c r="T122" s="873"/>
      <c r="U122" s="873"/>
      <c r="V122" s="874"/>
      <c r="W122" s="883"/>
      <c r="X122" s="898"/>
      <c r="Y122" s="901"/>
    </row>
    <row r="123" spans="1:25" ht="14.25" customHeight="1" thickBot="1">
      <c r="A123" s="881"/>
      <c r="B123" s="875"/>
      <c r="C123" s="876"/>
      <c r="D123" s="876"/>
      <c r="E123" s="876"/>
      <c r="F123" s="876"/>
      <c r="G123" s="876"/>
      <c r="H123" s="876"/>
      <c r="I123" s="876"/>
      <c r="J123" s="876"/>
      <c r="K123" s="876"/>
      <c r="L123" s="876"/>
      <c r="M123" s="876"/>
      <c r="N123" s="876"/>
      <c r="O123" s="876"/>
      <c r="P123" s="876"/>
      <c r="Q123" s="876"/>
      <c r="R123" s="876"/>
      <c r="S123" s="876"/>
      <c r="T123" s="876"/>
      <c r="U123" s="876"/>
      <c r="V123" s="877"/>
      <c r="W123" s="884"/>
      <c r="X123" s="899"/>
      <c r="Y123" s="902"/>
    </row>
    <row r="124" spans="1:25" ht="14.25" customHeight="1">
      <c r="A124" s="880" t="s">
        <v>434</v>
      </c>
      <c r="B124" s="888" t="s">
        <v>816</v>
      </c>
      <c r="C124" s="888"/>
      <c r="D124" s="888"/>
      <c r="E124" s="888"/>
      <c r="F124" s="888"/>
      <c r="G124" s="888"/>
      <c r="H124" s="888"/>
      <c r="I124" s="888"/>
      <c r="J124" s="888"/>
      <c r="K124" s="888"/>
      <c r="L124" s="888"/>
      <c r="M124" s="888"/>
      <c r="N124" s="888"/>
      <c r="O124" s="888"/>
      <c r="P124" s="888"/>
      <c r="Q124" s="888"/>
      <c r="R124" s="888"/>
      <c r="S124" s="888"/>
      <c r="T124" s="888"/>
      <c r="U124" s="888"/>
      <c r="V124" s="889"/>
      <c r="W124" s="882"/>
      <c r="X124" s="897"/>
      <c r="Y124" s="900"/>
    </row>
    <row r="125" spans="1:25" s="2" customFormat="1" ht="15" customHeight="1">
      <c r="A125" s="880"/>
      <c r="B125" s="1056" t="s">
        <v>435</v>
      </c>
      <c r="C125" s="1056"/>
      <c r="D125" s="1056"/>
      <c r="E125" s="1056"/>
      <c r="F125" s="1056"/>
      <c r="G125" s="1056"/>
      <c r="H125" s="1056"/>
      <c r="I125" s="1056"/>
      <c r="J125" s="1056"/>
      <c r="K125" s="1056"/>
      <c r="L125" s="1056"/>
      <c r="M125" s="1056"/>
      <c r="N125" s="1056"/>
      <c r="O125" s="1056"/>
      <c r="P125" s="1056"/>
      <c r="Q125" s="1056"/>
      <c r="R125" s="1056"/>
      <c r="S125" s="1056"/>
      <c r="T125" s="1056"/>
      <c r="U125" s="1056"/>
      <c r="V125" s="1061"/>
      <c r="W125" s="883"/>
      <c r="X125" s="898"/>
      <c r="Y125" s="901"/>
    </row>
    <row r="126" spans="1:25" ht="14.25" customHeight="1" thickBot="1">
      <c r="A126" s="880"/>
      <c r="B126" s="1127" t="s">
        <v>436</v>
      </c>
      <c r="C126" s="1127"/>
      <c r="D126" s="1127"/>
      <c r="E126" s="1127"/>
      <c r="F126" s="1127"/>
      <c r="G126" s="1127"/>
      <c r="H126" s="1127"/>
      <c r="I126" s="1127"/>
      <c r="J126" s="1127"/>
      <c r="K126" s="1127"/>
      <c r="L126" s="1127"/>
      <c r="M126" s="1127"/>
      <c r="N126" s="1127"/>
      <c r="O126" s="1127"/>
      <c r="P126" s="1127"/>
      <c r="Q126" s="1127"/>
      <c r="R126" s="1127"/>
      <c r="S126" s="1127"/>
      <c r="T126" s="1127"/>
      <c r="U126" s="1127"/>
      <c r="V126" s="1128"/>
      <c r="W126" s="883"/>
      <c r="X126" s="898"/>
      <c r="Y126" s="901"/>
    </row>
    <row r="127" spans="1:25" ht="14.25" customHeight="1">
      <c r="A127" s="880"/>
      <c r="B127" s="1118"/>
      <c r="C127" s="1119"/>
      <c r="D127" s="1119"/>
      <c r="E127" s="1119"/>
      <c r="F127" s="1119"/>
      <c r="G127" s="1119"/>
      <c r="H127" s="1119"/>
      <c r="I127" s="1119"/>
      <c r="J127" s="1119"/>
      <c r="K127" s="1119"/>
      <c r="L127" s="1119"/>
      <c r="M127" s="1119"/>
      <c r="N127" s="1119"/>
      <c r="O127" s="1119"/>
      <c r="P127" s="1119"/>
      <c r="Q127" s="1119"/>
      <c r="R127" s="1119"/>
      <c r="S127" s="1119"/>
      <c r="T127" s="1119"/>
      <c r="U127" s="1119"/>
      <c r="V127" s="1120"/>
      <c r="W127" s="883"/>
      <c r="X127" s="898"/>
      <c r="Y127" s="901"/>
    </row>
    <row r="128" spans="1:25" ht="14.25" customHeight="1">
      <c r="A128" s="880"/>
      <c r="B128" s="1121"/>
      <c r="C128" s="1122"/>
      <c r="D128" s="1122"/>
      <c r="E128" s="1122"/>
      <c r="F128" s="1122"/>
      <c r="G128" s="1122"/>
      <c r="H128" s="1122"/>
      <c r="I128" s="1122"/>
      <c r="J128" s="1122"/>
      <c r="K128" s="1122"/>
      <c r="L128" s="1122"/>
      <c r="M128" s="1122"/>
      <c r="N128" s="1122"/>
      <c r="O128" s="1122"/>
      <c r="P128" s="1122"/>
      <c r="Q128" s="1122"/>
      <c r="R128" s="1122"/>
      <c r="S128" s="1122"/>
      <c r="T128" s="1122"/>
      <c r="U128" s="1122"/>
      <c r="V128" s="1123"/>
      <c r="W128" s="883"/>
      <c r="X128" s="898"/>
      <c r="Y128" s="901"/>
    </row>
    <row r="129" spans="1:25" ht="14.25" customHeight="1" thickBot="1">
      <c r="A129" s="881"/>
      <c r="B129" s="1124"/>
      <c r="C129" s="1125"/>
      <c r="D129" s="1125"/>
      <c r="E129" s="1125"/>
      <c r="F129" s="1125"/>
      <c r="G129" s="1125"/>
      <c r="H129" s="1125"/>
      <c r="I129" s="1125"/>
      <c r="J129" s="1125"/>
      <c r="K129" s="1125"/>
      <c r="L129" s="1125"/>
      <c r="M129" s="1125"/>
      <c r="N129" s="1125"/>
      <c r="O129" s="1125"/>
      <c r="P129" s="1125"/>
      <c r="Q129" s="1125"/>
      <c r="R129" s="1125"/>
      <c r="S129" s="1125"/>
      <c r="T129" s="1125"/>
      <c r="U129" s="1125"/>
      <c r="V129" s="1126"/>
      <c r="W129" s="884"/>
      <c r="X129" s="899"/>
      <c r="Y129" s="902"/>
    </row>
    <row r="130" spans="1:25" ht="14.25" customHeight="1">
      <c r="A130" s="880" t="s">
        <v>437</v>
      </c>
      <c r="B130" s="1074" t="s">
        <v>817</v>
      </c>
      <c r="C130" s="1074"/>
      <c r="D130" s="1074"/>
      <c r="E130" s="1074"/>
      <c r="F130" s="1074"/>
      <c r="G130" s="1074"/>
      <c r="H130" s="1074"/>
      <c r="I130" s="1074"/>
      <c r="J130" s="1074"/>
      <c r="K130" s="1074"/>
      <c r="L130" s="1074"/>
      <c r="M130" s="1074"/>
      <c r="N130" s="1074"/>
      <c r="O130" s="1074"/>
      <c r="P130" s="1074"/>
      <c r="Q130" s="1074"/>
      <c r="R130" s="1074"/>
      <c r="S130" s="1074"/>
      <c r="T130" s="1074"/>
      <c r="U130" s="1074"/>
      <c r="V130" s="1075"/>
      <c r="W130" s="882"/>
      <c r="X130" s="897"/>
      <c r="Y130" s="903"/>
    </row>
    <row r="131" spans="1:25" ht="14.25" customHeight="1">
      <c r="A131" s="880"/>
      <c r="B131" s="1074"/>
      <c r="C131" s="1074"/>
      <c r="D131" s="1074"/>
      <c r="E131" s="1074"/>
      <c r="F131" s="1074"/>
      <c r="G131" s="1074"/>
      <c r="H131" s="1074"/>
      <c r="I131" s="1074"/>
      <c r="J131" s="1074"/>
      <c r="K131" s="1074"/>
      <c r="L131" s="1074"/>
      <c r="M131" s="1074"/>
      <c r="N131" s="1074"/>
      <c r="O131" s="1074"/>
      <c r="P131" s="1074"/>
      <c r="Q131" s="1074"/>
      <c r="R131" s="1074"/>
      <c r="S131" s="1074"/>
      <c r="T131" s="1074"/>
      <c r="U131" s="1074"/>
      <c r="V131" s="1075"/>
      <c r="W131" s="883"/>
      <c r="X131" s="898"/>
      <c r="Y131" s="904"/>
    </row>
    <row r="132" spans="1:25" ht="14.25" customHeight="1">
      <c r="A132" s="880"/>
      <c r="B132" s="1076" t="s">
        <v>438</v>
      </c>
      <c r="C132" s="1076"/>
      <c r="D132" s="1076"/>
      <c r="E132" s="1076"/>
      <c r="F132" s="12"/>
      <c r="G132" s="12"/>
      <c r="H132" s="12"/>
      <c r="I132" s="12"/>
      <c r="J132" s="12"/>
      <c r="K132" s="1077" t="s">
        <v>439</v>
      </c>
      <c r="L132" s="1078"/>
      <c r="M132" s="1078"/>
      <c r="N132" s="1078"/>
      <c r="O132" s="1078"/>
      <c r="P132" s="1078"/>
      <c r="Q132" s="1078"/>
      <c r="R132" s="12"/>
      <c r="S132" s="12"/>
      <c r="T132" s="12"/>
      <c r="U132" s="12"/>
      <c r="V132" s="8"/>
      <c r="W132" s="883"/>
      <c r="X132" s="898"/>
      <c r="Y132" s="904"/>
    </row>
    <row r="133" spans="1:25" ht="14.25" customHeight="1">
      <c r="A133" s="880"/>
      <c r="B133" s="878" t="s">
        <v>440</v>
      </c>
      <c r="C133" s="878"/>
      <c r="D133" s="878"/>
      <c r="E133" s="878"/>
      <c r="F133" s="878"/>
      <c r="G133" s="878"/>
      <c r="H133" s="878"/>
      <c r="I133" s="878"/>
      <c r="J133" s="878"/>
      <c r="K133" s="1079" t="s">
        <v>441</v>
      </c>
      <c r="L133" s="878"/>
      <c r="M133" s="878"/>
      <c r="N133" s="878"/>
      <c r="O133" s="878"/>
      <c r="P133" s="878"/>
      <c r="Q133" s="878"/>
      <c r="R133" s="878"/>
      <c r="S133" s="878"/>
      <c r="T133" s="878"/>
      <c r="U133" s="878"/>
      <c r="V133" s="879"/>
      <c r="W133" s="883"/>
      <c r="X133" s="898"/>
      <c r="Y133" s="904"/>
    </row>
    <row r="134" spans="1:25" ht="14.25" customHeight="1">
      <c r="A134" s="880"/>
      <c r="B134" s="878" t="s">
        <v>442</v>
      </c>
      <c r="C134" s="878"/>
      <c r="D134" s="878"/>
      <c r="E134" s="878"/>
      <c r="F134" s="878"/>
      <c r="G134" s="878"/>
      <c r="H134" s="878"/>
      <c r="I134" s="878"/>
      <c r="J134" s="878"/>
      <c r="K134" s="1079"/>
      <c r="L134" s="878"/>
      <c r="M134" s="878"/>
      <c r="N134" s="878"/>
      <c r="O134" s="878"/>
      <c r="P134" s="878"/>
      <c r="Q134" s="878"/>
      <c r="R134" s="878"/>
      <c r="S134" s="878"/>
      <c r="T134" s="878"/>
      <c r="U134" s="878"/>
      <c r="V134" s="879"/>
      <c r="W134" s="883"/>
      <c r="X134" s="898"/>
      <c r="Y134" s="904"/>
    </row>
    <row r="135" spans="1:25" ht="14.25" customHeight="1">
      <c r="A135" s="880"/>
      <c r="B135" s="1080" t="s">
        <v>443</v>
      </c>
      <c r="C135" s="1080"/>
      <c r="D135" s="1080"/>
      <c r="E135" s="1080"/>
      <c r="F135" s="1080"/>
      <c r="G135" s="1080"/>
      <c r="H135" s="1080"/>
      <c r="I135" s="1080"/>
      <c r="J135" s="1081"/>
      <c r="K135" s="1079" t="s">
        <v>444</v>
      </c>
      <c r="L135" s="878"/>
      <c r="M135" s="878"/>
      <c r="N135" s="878"/>
      <c r="O135" s="878"/>
      <c r="P135" s="878"/>
      <c r="Q135" s="878"/>
      <c r="R135" s="878"/>
      <c r="S135" s="878"/>
      <c r="T135" s="878"/>
      <c r="U135" s="878"/>
      <c r="V135" s="879"/>
      <c r="W135" s="883"/>
      <c r="X135" s="898"/>
      <c r="Y135" s="904"/>
    </row>
    <row r="136" spans="1:25" ht="14.25" customHeight="1">
      <c r="A136" s="880"/>
      <c r="B136" s="1082" t="s">
        <v>445</v>
      </c>
      <c r="C136" s="1082"/>
      <c r="D136" s="1082"/>
      <c r="E136" s="1082"/>
      <c r="F136" s="1082"/>
      <c r="G136" s="1082"/>
      <c r="H136" s="1082"/>
      <c r="I136" s="1082"/>
      <c r="J136" s="1082"/>
      <c r="K136" s="1079"/>
      <c r="L136" s="878"/>
      <c r="M136" s="878"/>
      <c r="N136" s="878"/>
      <c r="O136" s="878"/>
      <c r="P136" s="878"/>
      <c r="Q136" s="878"/>
      <c r="R136" s="878"/>
      <c r="S136" s="878"/>
      <c r="T136" s="878"/>
      <c r="U136" s="878"/>
      <c r="V136" s="879"/>
      <c r="W136" s="883"/>
      <c r="X136" s="898"/>
      <c r="Y136" s="904"/>
    </row>
    <row r="137" spans="1:25" ht="14.25" customHeight="1" thickBot="1">
      <c r="A137" s="880"/>
      <c r="B137" s="1062" t="s">
        <v>446</v>
      </c>
      <c r="C137" s="1062"/>
      <c r="D137" s="1062"/>
      <c r="E137" s="1062"/>
      <c r="F137" s="1062"/>
      <c r="G137" s="1062"/>
      <c r="H137" s="1062"/>
      <c r="I137" s="1062"/>
      <c r="J137" s="1062"/>
      <c r="K137" s="15"/>
      <c r="L137" s="13"/>
      <c r="M137" s="13"/>
      <c r="N137" s="13"/>
      <c r="O137" s="13"/>
      <c r="P137" s="13"/>
      <c r="Q137" s="13"/>
      <c r="R137" s="13"/>
      <c r="S137" s="13"/>
      <c r="T137" s="13"/>
      <c r="U137" s="13"/>
      <c r="V137" s="14"/>
      <c r="W137" s="883"/>
      <c r="X137" s="898"/>
      <c r="Y137" s="904"/>
    </row>
    <row r="138" spans="1:25" ht="14.25" customHeight="1">
      <c r="A138" s="880"/>
      <c r="B138" s="1067"/>
      <c r="C138" s="873"/>
      <c r="D138" s="873"/>
      <c r="E138" s="873"/>
      <c r="F138" s="873"/>
      <c r="G138" s="873"/>
      <c r="H138" s="873"/>
      <c r="I138" s="873"/>
      <c r="J138" s="873"/>
      <c r="K138" s="873"/>
      <c r="L138" s="873"/>
      <c r="M138" s="873"/>
      <c r="N138" s="873"/>
      <c r="O138" s="873"/>
      <c r="P138" s="873"/>
      <c r="Q138" s="873"/>
      <c r="R138" s="873"/>
      <c r="S138" s="873"/>
      <c r="T138" s="873"/>
      <c r="U138" s="873"/>
      <c r="V138" s="874"/>
      <c r="W138" s="883"/>
      <c r="X138" s="898"/>
      <c r="Y138" s="904"/>
    </row>
    <row r="139" spans="1:25" ht="14.25" customHeight="1" thickBot="1">
      <c r="A139" s="881"/>
      <c r="B139" s="875"/>
      <c r="C139" s="876"/>
      <c r="D139" s="876"/>
      <c r="E139" s="876"/>
      <c r="F139" s="876"/>
      <c r="G139" s="876"/>
      <c r="H139" s="876"/>
      <c r="I139" s="876"/>
      <c r="J139" s="876"/>
      <c r="K139" s="876"/>
      <c r="L139" s="876"/>
      <c r="M139" s="876"/>
      <c r="N139" s="876"/>
      <c r="O139" s="876"/>
      <c r="P139" s="876"/>
      <c r="Q139" s="876"/>
      <c r="R139" s="876"/>
      <c r="S139" s="876"/>
      <c r="T139" s="876"/>
      <c r="U139" s="876"/>
      <c r="V139" s="877"/>
      <c r="W139" s="884"/>
      <c r="X139" s="899"/>
      <c r="Y139" s="905"/>
    </row>
    <row r="140" spans="1:25" ht="14.25" customHeight="1" thickBot="1">
      <c r="A140" s="906" t="s">
        <v>447</v>
      </c>
      <c r="B140" s="906"/>
      <c r="C140" s="906"/>
      <c r="D140" s="906"/>
      <c r="E140" s="906"/>
      <c r="F140" s="906"/>
      <c r="G140" s="906"/>
      <c r="H140" s="906"/>
      <c r="I140" s="906"/>
      <c r="J140" s="906"/>
      <c r="K140" s="906"/>
      <c r="L140" s="906"/>
      <c r="M140" s="906"/>
      <c r="N140" s="906"/>
      <c r="O140" s="906"/>
      <c r="P140" s="906"/>
      <c r="Q140" s="906"/>
      <c r="R140" s="906"/>
      <c r="S140" s="906"/>
      <c r="T140" s="906"/>
      <c r="U140" s="906"/>
      <c r="V140" s="906"/>
      <c r="W140" s="7" t="s">
        <v>39</v>
      </c>
      <c r="X140" s="7" t="s">
        <v>40</v>
      </c>
      <c r="Y140" s="7" t="s">
        <v>382</v>
      </c>
    </row>
    <row r="141" spans="1:25" ht="14.25" customHeight="1">
      <c r="A141" s="880" t="s">
        <v>448</v>
      </c>
      <c r="B141" s="888" t="s">
        <v>818</v>
      </c>
      <c r="C141" s="888"/>
      <c r="D141" s="888"/>
      <c r="E141" s="888"/>
      <c r="F141" s="888"/>
      <c r="G141" s="888"/>
      <c r="H141" s="888"/>
      <c r="I141" s="888"/>
      <c r="J141" s="888"/>
      <c r="K141" s="888"/>
      <c r="L141" s="888"/>
      <c r="M141" s="888"/>
      <c r="N141" s="888"/>
      <c r="O141" s="888"/>
      <c r="P141" s="888"/>
      <c r="Q141" s="888"/>
      <c r="R141" s="888"/>
      <c r="S141" s="888"/>
      <c r="T141" s="888"/>
      <c r="U141" s="888"/>
      <c r="V141" s="889"/>
      <c r="W141" s="882"/>
      <c r="X141" s="897"/>
      <c r="Y141" s="903"/>
    </row>
    <row r="142" spans="1:25" ht="14.25" customHeight="1">
      <c r="A142" s="880"/>
      <c r="B142" s="888"/>
      <c r="C142" s="888"/>
      <c r="D142" s="888"/>
      <c r="E142" s="888"/>
      <c r="F142" s="888"/>
      <c r="G142" s="888"/>
      <c r="H142" s="888"/>
      <c r="I142" s="888"/>
      <c r="J142" s="888"/>
      <c r="K142" s="888"/>
      <c r="L142" s="888"/>
      <c r="M142" s="888"/>
      <c r="N142" s="888"/>
      <c r="O142" s="888"/>
      <c r="P142" s="888"/>
      <c r="Q142" s="888"/>
      <c r="R142" s="888"/>
      <c r="S142" s="888"/>
      <c r="T142" s="888"/>
      <c r="U142" s="888"/>
      <c r="V142" s="889"/>
      <c r="W142" s="883"/>
      <c r="X142" s="898"/>
      <c r="Y142" s="904"/>
    </row>
    <row r="143" spans="1:25" ht="14.25" customHeight="1">
      <c r="A143" s="880"/>
      <c r="B143" s="878" t="s">
        <v>449</v>
      </c>
      <c r="C143" s="878"/>
      <c r="D143" s="878"/>
      <c r="E143" s="878"/>
      <c r="F143" s="878"/>
      <c r="G143" s="878"/>
      <c r="H143" s="878"/>
      <c r="I143" s="878"/>
      <c r="J143" s="878"/>
      <c r="K143" s="878"/>
      <c r="L143" s="878"/>
      <c r="M143" s="878"/>
      <c r="N143" s="878"/>
      <c r="O143" s="878"/>
      <c r="P143" s="878"/>
      <c r="Q143" s="878"/>
      <c r="R143" s="878"/>
      <c r="S143" s="878"/>
      <c r="T143" s="878"/>
      <c r="U143" s="878"/>
      <c r="V143" s="879"/>
      <c r="W143" s="883"/>
      <c r="X143" s="898"/>
      <c r="Y143" s="904"/>
    </row>
    <row r="144" spans="1:25" ht="14.25" customHeight="1">
      <c r="A144" s="880"/>
      <c r="B144" s="1056" t="s">
        <v>450</v>
      </c>
      <c r="C144" s="1056"/>
      <c r="D144" s="1056"/>
      <c r="E144" s="1056"/>
      <c r="F144" s="1056"/>
      <c r="G144" s="1056"/>
      <c r="H144" s="1056"/>
      <c r="I144" s="1056"/>
      <c r="J144" s="1056"/>
      <c r="K144" s="1056"/>
      <c r="L144" s="1056"/>
      <c r="M144" s="1056"/>
      <c r="N144" s="1056"/>
      <c r="O144" s="1056"/>
      <c r="P144" s="1056"/>
      <c r="Q144" s="1056"/>
      <c r="R144" s="1056"/>
      <c r="S144" s="1056"/>
      <c r="T144" s="1056"/>
      <c r="U144" s="1056"/>
      <c r="V144" s="1061"/>
      <c r="W144" s="883"/>
      <c r="X144" s="898"/>
      <c r="Y144" s="904"/>
    </row>
    <row r="145" spans="1:25" ht="14.25" customHeight="1" thickBot="1">
      <c r="A145" s="880"/>
      <c r="B145" s="1056" t="s">
        <v>451</v>
      </c>
      <c r="C145" s="1056"/>
      <c r="D145" s="1056"/>
      <c r="E145" s="1056"/>
      <c r="F145" s="1056"/>
      <c r="G145" s="1056"/>
      <c r="H145" s="1056"/>
      <c r="I145" s="1056"/>
      <c r="J145" s="1056"/>
      <c r="K145" s="1056"/>
      <c r="L145" s="1056"/>
      <c r="M145" s="1056"/>
      <c r="N145" s="1056"/>
      <c r="O145" s="1056"/>
      <c r="P145" s="1056"/>
      <c r="Q145" s="1056"/>
      <c r="R145" s="1056"/>
      <c r="S145" s="1056"/>
      <c r="T145" s="1056"/>
      <c r="U145" s="1056"/>
      <c r="V145" s="1061"/>
      <c r="W145" s="883"/>
      <c r="X145" s="898"/>
      <c r="Y145" s="904"/>
    </row>
    <row r="146" spans="1:25" ht="14.25" customHeight="1">
      <c r="A146" s="880"/>
      <c r="B146" s="872"/>
      <c r="C146" s="873"/>
      <c r="D146" s="873"/>
      <c r="E146" s="873"/>
      <c r="F146" s="873"/>
      <c r="G146" s="873"/>
      <c r="H146" s="873"/>
      <c r="I146" s="873"/>
      <c r="J146" s="873"/>
      <c r="K146" s="873"/>
      <c r="L146" s="873"/>
      <c r="M146" s="873"/>
      <c r="N146" s="873"/>
      <c r="O146" s="873"/>
      <c r="P146" s="873"/>
      <c r="Q146" s="873"/>
      <c r="R146" s="873"/>
      <c r="S146" s="873"/>
      <c r="T146" s="873"/>
      <c r="U146" s="873"/>
      <c r="V146" s="874"/>
      <c r="W146" s="883"/>
      <c r="X146" s="898"/>
      <c r="Y146" s="904"/>
    </row>
    <row r="147" spans="1:25" ht="14.25" customHeight="1" thickBot="1">
      <c r="A147" s="881"/>
      <c r="B147" s="875"/>
      <c r="C147" s="876"/>
      <c r="D147" s="876"/>
      <c r="E147" s="876"/>
      <c r="F147" s="876"/>
      <c r="G147" s="876"/>
      <c r="H147" s="876"/>
      <c r="I147" s="876"/>
      <c r="J147" s="876"/>
      <c r="K147" s="876"/>
      <c r="L147" s="876"/>
      <c r="M147" s="876"/>
      <c r="N147" s="876"/>
      <c r="O147" s="876"/>
      <c r="P147" s="876"/>
      <c r="Q147" s="876"/>
      <c r="R147" s="876"/>
      <c r="S147" s="876"/>
      <c r="T147" s="876"/>
      <c r="U147" s="876"/>
      <c r="V147" s="877"/>
      <c r="W147" s="884"/>
      <c r="X147" s="899"/>
      <c r="Y147" s="905"/>
    </row>
    <row r="148" spans="1:25" ht="14.25" customHeight="1" thickBot="1">
      <c r="A148" s="906" t="s">
        <v>50</v>
      </c>
      <c r="B148" s="906"/>
      <c r="C148" s="906"/>
      <c r="D148" s="906"/>
      <c r="E148" s="906"/>
      <c r="F148" s="906"/>
      <c r="G148" s="906"/>
      <c r="H148" s="906"/>
      <c r="I148" s="906"/>
      <c r="J148" s="906"/>
      <c r="K148" s="906"/>
      <c r="L148" s="906"/>
      <c r="M148" s="906"/>
      <c r="N148" s="906"/>
      <c r="O148" s="906"/>
      <c r="P148" s="906"/>
      <c r="Q148" s="906"/>
      <c r="R148" s="906"/>
      <c r="S148" s="906"/>
      <c r="T148" s="906"/>
      <c r="U148" s="906"/>
      <c r="V148" s="906"/>
      <c r="W148" s="7" t="s">
        <v>39</v>
      </c>
      <c r="X148" s="7" t="s">
        <v>40</v>
      </c>
      <c r="Y148" s="7" t="s">
        <v>382</v>
      </c>
    </row>
    <row r="149" spans="1:25" ht="14.25" customHeight="1">
      <c r="A149" s="880" t="s">
        <v>452</v>
      </c>
      <c r="B149" s="888" t="s">
        <v>819</v>
      </c>
      <c r="C149" s="888"/>
      <c r="D149" s="888"/>
      <c r="E149" s="888"/>
      <c r="F149" s="888"/>
      <c r="G149" s="888"/>
      <c r="H149" s="888"/>
      <c r="I149" s="888"/>
      <c r="J149" s="888"/>
      <c r="K149" s="888"/>
      <c r="L149" s="888"/>
      <c r="M149" s="888"/>
      <c r="N149" s="888"/>
      <c r="O149" s="888"/>
      <c r="P149" s="888"/>
      <c r="Q149" s="888"/>
      <c r="R149" s="888"/>
      <c r="S149" s="888"/>
      <c r="T149" s="888"/>
      <c r="U149" s="888"/>
      <c r="V149" s="889"/>
      <c r="W149" s="882"/>
      <c r="X149" s="897"/>
      <c r="Y149" s="900"/>
    </row>
    <row r="150" spans="1:25" ht="14.25" customHeight="1">
      <c r="A150" s="880"/>
      <c r="B150" s="878" t="s">
        <v>453</v>
      </c>
      <c r="C150" s="878"/>
      <c r="D150" s="878"/>
      <c r="E150" s="878"/>
      <c r="F150" s="878"/>
      <c r="G150" s="878"/>
      <c r="H150" s="878"/>
      <c r="I150" s="878"/>
      <c r="J150" s="878"/>
      <c r="K150" s="878"/>
      <c r="L150" s="878"/>
      <c r="M150" s="878"/>
      <c r="N150" s="878"/>
      <c r="O150" s="878"/>
      <c r="P150" s="878"/>
      <c r="Q150" s="878"/>
      <c r="R150" s="878"/>
      <c r="S150" s="878"/>
      <c r="T150" s="878"/>
      <c r="U150" s="878"/>
      <c r="V150" s="879"/>
      <c r="W150" s="883"/>
      <c r="X150" s="898"/>
      <c r="Y150" s="901"/>
    </row>
    <row r="151" spans="1:25" ht="14.25" customHeight="1">
      <c r="A151" s="880"/>
      <c r="B151" s="878"/>
      <c r="C151" s="878"/>
      <c r="D151" s="878"/>
      <c r="E151" s="878"/>
      <c r="F151" s="878"/>
      <c r="G151" s="878"/>
      <c r="H151" s="878"/>
      <c r="I151" s="878"/>
      <c r="J151" s="878"/>
      <c r="K151" s="878"/>
      <c r="L151" s="878"/>
      <c r="M151" s="878"/>
      <c r="N151" s="878"/>
      <c r="O151" s="878"/>
      <c r="P151" s="878"/>
      <c r="Q151" s="878"/>
      <c r="R151" s="878"/>
      <c r="S151" s="878"/>
      <c r="T151" s="878"/>
      <c r="U151" s="878"/>
      <c r="V151" s="879"/>
      <c r="W151" s="883"/>
      <c r="X151" s="898"/>
      <c r="Y151" s="901"/>
    </row>
    <row r="152" spans="1:25" ht="14.25" customHeight="1">
      <c r="A152" s="880"/>
      <c r="B152" s="878" t="s">
        <v>454</v>
      </c>
      <c r="C152" s="878"/>
      <c r="D152" s="878"/>
      <c r="E152" s="878"/>
      <c r="F152" s="878"/>
      <c r="G152" s="878"/>
      <c r="H152" s="878"/>
      <c r="I152" s="878"/>
      <c r="J152" s="878"/>
      <c r="K152" s="878"/>
      <c r="L152" s="878"/>
      <c r="M152" s="878"/>
      <c r="N152" s="878"/>
      <c r="O152" s="878"/>
      <c r="P152" s="878"/>
      <c r="Q152" s="878"/>
      <c r="R152" s="878"/>
      <c r="S152" s="878"/>
      <c r="T152" s="878"/>
      <c r="U152" s="878"/>
      <c r="V152" s="879"/>
      <c r="W152" s="883"/>
      <c r="X152" s="898"/>
      <c r="Y152" s="901"/>
    </row>
    <row r="153" spans="1:25" ht="14.25" customHeight="1">
      <c r="A153" s="880"/>
      <c r="B153" s="878" t="s">
        <v>455</v>
      </c>
      <c r="C153" s="878"/>
      <c r="D153" s="878"/>
      <c r="E153" s="878"/>
      <c r="F153" s="878"/>
      <c r="G153" s="878"/>
      <c r="H153" s="878"/>
      <c r="I153" s="878"/>
      <c r="J153" s="878"/>
      <c r="K153" s="878"/>
      <c r="L153" s="878"/>
      <c r="M153" s="878"/>
      <c r="N153" s="878"/>
      <c r="O153" s="878"/>
      <c r="P153" s="878"/>
      <c r="Q153" s="878"/>
      <c r="R153" s="878"/>
      <c r="S153" s="878"/>
      <c r="T153" s="878"/>
      <c r="U153" s="878"/>
      <c r="V153" s="879"/>
      <c r="W153" s="883"/>
      <c r="X153" s="898"/>
      <c r="Y153" s="901"/>
    </row>
    <row r="154" spans="1:25" ht="14.25" customHeight="1">
      <c r="A154" s="880"/>
      <c r="B154" s="878" t="s">
        <v>456</v>
      </c>
      <c r="C154" s="878"/>
      <c r="D154" s="878"/>
      <c r="E154" s="878"/>
      <c r="F154" s="878"/>
      <c r="G154" s="878"/>
      <c r="H154" s="878"/>
      <c r="I154" s="878"/>
      <c r="J154" s="878"/>
      <c r="K154" s="878"/>
      <c r="L154" s="878"/>
      <c r="M154" s="878"/>
      <c r="N154" s="878"/>
      <c r="O154" s="878"/>
      <c r="P154" s="878"/>
      <c r="Q154" s="878"/>
      <c r="R154" s="878"/>
      <c r="S154" s="878"/>
      <c r="T154" s="878"/>
      <c r="U154" s="878"/>
      <c r="V154" s="879"/>
      <c r="W154" s="883"/>
      <c r="X154" s="898"/>
      <c r="Y154" s="901"/>
    </row>
    <row r="155" spans="1:25" ht="14.25" customHeight="1" thickBot="1">
      <c r="A155" s="880"/>
      <c r="B155" s="878" t="s">
        <v>457</v>
      </c>
      <c r="C155" s="878"/>
      <c r="D155" s="878"/>
      <c r="E155" s="878"/>
      <c r="F155" s="878"/>
      <c r="G155" s="878"/>
      <c r="H155" s="878"/>
      <c r="I155" s="878"/>
      <c r="J155" s="878"/>
      <c r="K155" s="878"/>
      <c r="L155" s="878"/>
      <c r="M155" s="878"/>
      <c r="N155" s="878"/>
      <c r="O155" s="878"/>
      <c r="P155" s="878"/>
      <c r="Q155" s="878"/>
      <c r="R155" s="878"/>
      <c r="S155" s="878"/>
      <c r="T155" s="878"/>
      <c r="U155" s="878"/>
      <c r="V155" s="879"/>
      <c r="W155" s="883"/>
      <c r="X155" s="898"/>
      <c r="Y155" s="901"/>
    </row>
    <row r="156" spans="1:25" ht="14.25" customHeight="1">
      <c r="A156" s="880"/>
      <c r="B156" s="872"/>
      <c r="C156" s="873"/>
      <c r="D156" s="873"/>
      <c r="E156" s="873"/>
      <c r="F156" s="873"/>
      <c r="G156" s="873"/>
      <c r="H156" s="873"/>
      <c r="I156" s="873"/>
      <c r="J156" s="873"/>
      <c r="K156" s="873"/>
      <c r="L156" s="873"/>
      <c r="M156" s="873"/>
      <c r="N156" s="873"/>
      <c r="O156" s="873"/>
      <c r="P156" s="873"/>
      <c r="Q156" s="873"/>
      <c r="R156" s="873"/>
      <c r="S156" s="873"/>
      <c r="T156" s="873"/>
      <c r="U156" s="873"/>
      <c r="V156" s="874"/>
      <c r="W156" s="883"/>
      <c r="X156" s="898"/>
      <c r="Y156" s="901"/>
    </row>
    <row r="157" spans="1:25" ht="14.25" customHeight="1" thickBot="1">
      <c r="A157" s="881"/>
      <c r="B157" s="875"/>
      <c r="C157" s="876"/>
      <c r="D157" s="876"/>
      <c r="E157" s="876"/>
      <c r="F157" s="876"/>
      <c r="G157" s="876"/>
      <c r="H157" s="876"/>
      <c r="I157" s="876"/>
      <c r="J157" s="876"/>
      <c r="K157" s="876"/>
      <c r="L157" s="876"/>
      <c r="M157" s="876"/>
      <c r="N157" s="876"/>
      <c r="O157" s="876"/>
      <c r="P157" s="876"/>
      <c r="Q157" s="876"/>
      <c r="R157" s="876"/>
      <c r="S157" s="876"/>
      <c r="T157" s="876"/>
      <c r="U157" s="876"/>
      <c r="V157" s="877"/>
      <c r="W157" s="884"/>
      <c r="X157" s="899"/>
      <c r="Y157" s="902"/>
    </row>
    <row r="158" spans="1:25" ht="14.25" customHeight="1">
      <c r="A158" s="880" t="s">
        <v>458</v>
      </c>
      <c r="B158" s="888" t="s">
        <v>459</v>
      </c>
      <c r="C158" s="888"/>
      <c r="D158" s="888"/>
      <c r="E158" s="888"/>
      <c r="F158" s="888"/>
      <c r="G158" s="888"/>
      <c r="H158" s="888"/>
      <c r="I158" s="888"/>
      <c r="J158" s="888"/>
      <c r="K158" s="888"/>
      <c r="L158" s="888"/>
      <c r="M158" s="888"/>
      <c r="N158" s="888"/>
      <c r="O158" s="888"/>
      <c r="P158" s="888"/>
      <c r="Q158" s="888"/>
      <c r="R158" s="888"/>
      <c r="S158" s="888"/>
      <c r="T158" s="888"/>
      <c r="U158" s="888"/>
      <c r="V158" s="889"/>
      <c r="W158" s="882"/>
      <c r="X158" s="897"/>
      <c r="Y158" s="903"/>
    </row>
    <row r="159" spans="1:25" s="2" customFormat="1" ht="15" customHeight="1">
      <c r="A159" s="880"/>
      <c r="B159" s="878" t="s">
        <v>460</v>
      </c>
      <c r="C159" s="878"/>
      <c r="D159" s="878"/>
      <c r="E159" s="878"/>
      <c r="F159" s="878"/>
      <c r="G159" s="878"/>
      <c r="H159" s="878"/>
      <c r="I159" s="878"/>
      <c r="J159" s="878"/>
      <c r="K159" s="878"/>
      <c r="L159" s="878"/>
      <c r="M159" s="878"/>
      <c r="N159" s="878"/>
      <c r="O159" s="878"/>
      <c r="P159" s="878"/>
      <c r="Q159" s="878"/>
      <c r="R159" s="878"/>
      <c r="S159" s="878"/>
      <c r="T159" s="878"/>
      <c r="U159" s="878"/>
      <c r="V159" s="879"/>
      <c r="W159" s="883"/>
      <c r="X159" s="898"/>
      <c r="Y159" s="904"/>
    </row>
    <row r="160" spans="1:25" ht="14.25" customHeight="1" thickBot="1">
      <c r="A160" s="880"/>
      <c r="B160" s="878" t="s">
        <v>461</v>
      </c>
      <c r="C160" s="878"/>
      <c r="D160" s="878"/>
      <c r="E160" s="878"/>
      <c r="F160" s="878"/>
      <c r="G160" s="878"/>
      <c r="H160" s="878"/>
      <c r="I160" s="878"/>
      <c r="J160" s="878"/>
      <c r="K160" s="878"/>
      <c r="L160" s="878"/>
      <c r="M160" s="878"/>
      <c r="N160" s="878"/>
      <c r="O160" s="878"/>
      <c r="P160" s="878"/>
      <c r="Q160" s="878"/>
      <c r="R160" s="878"/>
      <c r="S160" s="878"/>
      <c r="T160" s="878"/>
      <c r="U160" s="878"/>
      <c r="V160" s="879"/>
      <c r="W160" s="883"/>
      <c r="X160" s="898"/>
      <c r="Y160" s="904"/>
    </row>
    <row r="161" spans="1:25" ht="14.25" customHeight="1">
      <c r="A161" s="880"/>
      <c r="B161" s="1068"/>
      <c r="C161" s="1069"/>
      <c r="D161" s="1069"/>
      <c r="E161" s="1069"/>
      <c r="F161" s="1069"/>
      <c r="G161" s="1069"/>
      <c r="H161" s="1069"/>
      <c r="I161" s="1069"/>
      <c r="J161" s="1069"/>
      <c r="K161" s="1069"/>
      <c r="L161" s="1069"/>
      <c r="M161" s="1069"/>
      <c r="N161" s="1069"/>
      <c r="O161" s="1069"/>
      <c r="P161" s="1069"/>
      <c r="Q161" s="1069"/>
      <c r="R161" s="1069"/>
      <c r="S161" s="1069"/>
      <c r="T161" s="1069"/>
      <c r="U161" s="1069"/>
      <c r="V161" s="1070"/>
      <c r="W161" s="883"/>
      <c r="X161" s="898"/>
      <c r="Y161" s="904"/>
    </row>
    <row r="162" spans="1:25" ht="14.25" customHeight="1">
      <c r="A162" s="880"/>
      <c r="B162" s="1071"/>
      <c r="C162" s="1072"/>
      <c r="D162" s="1072"/>
      <c r="E162" s="1072"/>
      <c r="F162" s="1072"/>
      <c r="G162" s="1072"/>
      <c r="H162" s="1072"/>
      <c r="I162" s="1072"/>
      <c r="J162" s="1072"/>
      <c r="K162" s="1072"/>
      <c r="L162" s="1072"/>
      <c r="M162" s="1072"/>
      <c r="N162" s="1072"/>
      <c r="O162" s="1072"/>
      <c r="P162" s="1072"/>
      <c r="Q162" s="1072"/>
      <c r="R162" s="1072"/>
      <c r="S162" s="1072"/>
      <c r="T162" s="1072"/>
      <c r="U162" s="1072"/>
      <c r="V162" s="1073"/>
      <c r="W162" s="883"/>
      <c r="X162" s="898"/>
      <c r="Y162" s="904"/>
    </row>
    <row r="163" spans="1:25" ht="14.25" customHeight="1" thickBot="1">
      <c r="A163" s="906" t="s">
        <v>52</v>
      </c>
      <c r="B163" s="906"/>
      <c r="C163" s="906"/>
      <c r="D163" s="906"/>
      <c r="E163" s="906"/>
      <c r="F163" s="906"/>
      <c r="G163" s="906"/>
      <c r="H163" s="906"/>
      <c r="I163" s="906"/>
      <c r="J163" s="906"/>
      <c r="K163" s="906"/>
      <c r="L163" s="906"/>
      <c r="M163" s="906"/>
      <c r="N163" s="906"/>
      <c r="O163" s="906"/>
      <c r="P163" s="906"/>
      <c r="Q163" s="906"/>
      <c r="R163" s="906"/>
      <c r="S163" s="906"/>
      <c r="T163" s="906"/>
      <c r="U163" s="906"/>
      <c r="V163" s="906"/>
      <c r="W163" s="7" t="s">
        <v>39</v>
      </c>
      <c r="X163" s="7" t="s">
        <v>40</v>
      </c>
      <c r="Y163" s="7" t="s">
        <v>382</v>
      </c>
    </row>
    <row r="164" spans="1:25" ht="14.25" customHeight="1">
      <c r="A164" s="880" t="s">
        <v>462</v>
      </c>
      <c r="B164" s="888" t="s">
        <v>463</v>
      </c>
      <c r="C164" s="888"/>
      <c r="D164" s="888"/>
      <c r="E164" s="888"/>
      <c r="F164" s="888"/>
      <c r="G164" s="888"/>
      <c r="H164" s="888"/>
      <c r="I164" s="888"/>
      <c r="J164" s="888"/>
      <c r="K164" s="888"/>
      <c r="L164" s="888"/>
      <c r="M164" s="888"/>
      <c r="N164" s="888"/>
      <c r="O164" s="888"/>
      <c r="P164" s="888"/>
      <c r="Q164" s="888"/>
      <c r="R164" s="888"/>
      <c r="S164" s="888"/>
      <c r="T164" s="888"/>
      <c r="U164" s="888"/>
      <c r="V164" s="889"/>
      <c r="W164" s="882"/>
      <c r="X164" s="897"/>
      <c r="Y164" s="903"/>
    </row>
    <row r="165" spans="1:25" ht="14.25" customHeight="1">
      <c r="A165" s="880"/>
      <c r="B165" s="888"/>
      <c r="C165" s="888"/>
      <c r="D165" s="888"/>
      <c r="E165" s="888"/>
      <c r="F165" s="888"/>
      <c r="G165" s="888"/>
      <c r="H165" s="888"/>
      <c r="I165" s="888"/>
      <c r="J165" s="888"/>
      <c r="K165" s="888"/>
      <c r="L165" s="888"/>
      <c r="M165" s="888"/>
      <c r="N165" s="888"/>
      <c r="O165" s="888"/>
      <c r="P165" s="888"/>
      <c r="Q165" s="888"/>
      <c r="R165" s="888"/>
      <c r="S165" s="888"/>
      <c r="T165" s="888"/>
      <c r="U165" s="888"/>
      <c r="V165" s="889"/>
      <c r="W165" s="883"/>
      <c r="X165" s="898"/>
      <c r="Y165" s="904"/>
    </row>
    <row r="166" spans="1:25" ht="14.25" customHeight="1">
      <c r="A166" s="880"/>
      <c r="B166" s="878" t="s">
        <v>464</v>
      </c>
      <c r="C166" s="878"/>
      <c r="D166" s="878"/>
      <c r="E166" s="878"/>
      <c r="F166" s="878"/>
      <c r="G166" s="878"/>
      <c r="H166" s="878"/>
      <c r="I166" s="878"/>
      <c r="J166" s="878"/>
      <c r="K166" s="878"/>
      <c r="L166" s="878"/>
      <c r="M166" s="878"/>
      <c r="N166" s="878"/>
      <c r="O166" s="878"/>
      <c r="P166" s="878"/>
      <c r="Q166" s="878"/>
      <c r="R166" s="878"/>
      <c r="S166" s="878"/>
      <c r="T166" s="878"/>
      <c r="U166" s="878"/>
      <c r="V166" s="879"/>
      <c r="W166" s="883"/>
      <c r="X166" s="898"/>
      <c r="Y166" s="904"/>
    </row>
    <row r="167" spans="1:25" ht="14.25" customHeight="1">
      <c r="A167" s="880"/>
      <c r="B167" s="878" t="s">
        <v>465</v>
      </c>
      <c r="C167" s="878"/>
      <c r="D167" s="878"/>
      <c r="E167" s="878"/>
      <c r="F167" s="878"/>
      <c r="G167" s="878"/>
      <c r="H167" s="878"/>
      <c r="I167" s="878"/>
      <c r="J167" s="878"/>
      <c r="K167" s="878"/>
      <c r="L167" s="878"/>
      <c r="M167" s="878"/>
      <c r="N167" s="878"/>
      <c r="O167" s="878"/>
      <c r="P167" s="878"/>
      <c r="Q167" s="878"/>
      <c r="R167" s="878"/>
      <c r="S167" s="878"/>
      <c r="T167" s="878"/>
      <c r="U167" s="878"/>
      <c r="V167" s="879"/>
      <c r="W167" s="883"/>
      <c r="X167" s="898"/>
      <c r="Y167" s="904"/>
    </row>
    <row r="168" spans="1:25" ht="14.25" customHeight="1" thickBot="1">
      <c r="A168" s="880"/>
      <c r="B168" s="878" t="s">
        <v>466</v>
      </c>
      <c r="C168" s="878"/>
      <c r="D168" s="878"/>
      <c r="E168" s="878"/>
      <c r="F168" s="878"/>
      <c r="G168" s="878"/>
      <c r="H168" s="878"/>
      <c r="I168" s="878"/>
      <c r="J168" s="878"/>
      <c r="K168" s="878"/>
      <c r="L168" s="878"/>
      <c r="M168" s="878"/>
      <c r="N168" s="878"/>
      <c r="O168" s="878"/>
      <c r="P168" s="878"/>
      <c r="Q168" s="878"/>
      <c r="R168" s="878"/>
      <c r="S168" s="878"/>
      <c r="T168" s="878"/>
      <c r="U168" s="878"/>
      <c r="V168" s="879"/>
      <c r="W168" s="883"/>
      <c r="X168" s="898"/>
      <c r="Y168" s="904"/>
    </row>
    <row r="169" spans="1:25" ht="14.25" customHeight="1">
      <c r="A169" s="880"/>
      <c r="B169" s="872"/>
      <c r="C169" s="873"/>
      <c r="D169" s="873"/>
      <c r="E169" s="873"/>
      <c r="F169" s="873"/>
      <c r="G169" s="873"/>
      <c r="H169" s="873"/>
      <c r="I169" s="873"/>
      <c r="J169" s="873"/>
      <c r="K169" s="873"/>
      <c r="L169" s="873"/>
      <c r="M169" s="873"/>
      <c r="N169" s="873"/>
      <c r="O169" s="873"/>
      <c r="P169" s="873"/>
      <c r="Q169" s="873"/>
      <c r="R169" s="873"/>
      <c r="S169" s="873"/>
      <c r="T169" s="873"/>
      <c r="U169" s="873"/>
      <c r="V169" s="874"/>
      <c r="W169" s="883"/>
      <c r="X169" s="898"/>
      <c r="Y169" s="904"/>
    </row>
    <row r="170" spans="1:25" ht="14.25" customHeight="1" thickBot="1">
      <c r="A170" s="881"/>
      <c r="B170" s="875"/>
      <c r="C170" s="876"/>
      <c r="D170" s="876"/>
      <c r="E170" s="876"/>
      <c r="F170" s="876"/>
      <c r="G170" s="876"/>
      <c r="H170" s="876"/>
      <c r="I170" s="876"/>
      <c r="J170" s="876"/>
      <c r="K170" s="876"/>
      <c r="L170" s="876"/>
      <c r="M170" s="876"/>
      <c r="N170" s="876"/>
      <c r="O170" s="876"/>
      <c r="P170" s="876"/>
      <c r="Q170" s="876"/>
      <c r="R170" s="876"/>
      <c r="S170" s="876"/>
      <c r="T170" s="876"/>
      <c r="U170" s="876"/>
      <c r="V170" s="877"/>
      <c r="W170" s="884"/>
      <c r="X170" s="899"/>
      <c r="Y170" s="905"/>
    </row>
    <row r="171" spans="1:25" ht="14.25" customHeight="1" thickBot="1">
      <c r="A171" s="906" t="s">
        <v>467</v>
      </c>
      <c r="B171" s="906"/>
      <c r="C171" s="906"/>
      <c r="D171" s="906"/>
      <c r="E171" s="906"/>
      <c r="F171" s="906"/>
      <c r="G171" s="906"/>
      <c r="H171" s="906"/>
      <c r="I171" s="906"/>
      <c r="J171" s="906"/>
      <c r="K171" s="906"/>
      <c r="L171" s="906"/>
      <c r="M171" s="906"/>
      <c r="N171" s="906"/>
      <c r="O171" s="906"/>
      <c r="P171" s="906"/>
      <c r="Q171" s="906"/>
      <c r="R171" s="906"/>
      <c r="S171" s="906"/>
      <c r="T171" s="906"/>
      <c r="U171" s="906"/>
      <c r="V171" s="906"/>
      <c r="W171" s="7" t="s">
        <v>39</v>
      </c>
      <c r="X171" s="7" t="s">
        <v>40</v>
      </c>
      <c r="Y171" s="7" t="s">
        <v>382</v>
      </c>
    </row>
    <row r="172" spans="1:25" ht="14.25" customHeight="1">
      <c r="A172" s="880" t="s">
        <v>468</v>
      </c>
      <c r="B172" s="888" t="s">
        <v>820</v>
      </c>
      <c r="C172" s="888"/>
      <c r="D172" s="888"/>
      <c r="E172" s="888"/>
      <c r="F172" s="888"/>
      <c r="G172" s="888"/>
      <c r="H172" s="888"/>
      <c r="I172" s="888"/>
      <c r="J172" s="888"/>
      <c r="K172" s="888"/>
      <c r="L172" s="888"/>
      <c r="M172" s="888"/>
      <c r="N172" s="888"/>
      <c r="O172" s="888"/>
      <c r="P172" s="888"/>
      <c r="Q172" s="888"/>
      <c r="R172" s="888"/>
      <c r="S172" s="888"/>
      <c r="T172" s="888"/>
      <c r="U172" s="888"/>
      <c r="V172" s="889"/>
      <c r="W172" s="882"/>
      <c r="X172" s="897"/>
      <c r="Y172" s="900"/>
    </row>
    <row r="173" spans="1:25" ht="14.25" customHeight="1">
      <c r="A173" s="880"/>
      <c r="B173" s="888"/>
      <c r="C173" s="888"/>
      <c r="D173" s="888"/>
      <c r="E173" s="888"/>
      <c r="F173" s="888"/>
      <c r="G173" s="888"/>
      <c r="H173" s="888"/>
      <c r="I173" s="888"/>
      <c r="J173" s="888"/>
      <c r="K173" s="888"/>
      <c r="L173" s="888"/>
      <c r="M173" s="888"/>
      <c r="N173" s="888"/>
      <c r="O173" s="888"/>
      <c r="P173" s="888"/>
      <c r="Q173" s="888"/>
      <c r="R173" s="888"/>
      <c r="S173" s="888"/>
      <c r="T173" s="888"/>
      <c r="U173" s="888"/>
      <c r="V173" s="889"/>
      <c r="W173" s="883"/>
      <c r="X173" s="898"/>
      <c r="Y173" s="901"/>
    </row>
    <row r="174" spans="1:25" ht="14.25" customHeight="1">
      <c r="A174" s="880"/>
      <c r="B174" s="878" t="s">
        <v>469</v>
      </c>
      <c r="C174" s="878"/>
      <c r="D174" s="878"/>
      <c r="E174" s="878"/>
      <c r="F174" s="878"/>
      <c r="G174" s="878"/>
      <c r="H174" s="878"/>
      <c r="I174" s="878"/>
      <c r="J174" s="878"/>
      <c r="K174" s="878"/>
      <c r="L174" s="878"/>
      <c r="M174" s="878"/>
      <c r="N174" s="878"/>
      <c r="O174" s="878"/>
      <c r="P174" s="878"/>
      <c r="Q174" s="878"/>
      <c r="R174" s="878"/>
      <c r="S174" s="878"/>
      <c r="T174" s="878"/>
      <c r="U174" s="878"/>
      <c r="V174" s="879"/>
      <c r="W174" s="883"/>
      <c r="X174" s="898"/>
      <c r="Y174" s="901"/>
    </row>
    <row r="175" spans="1:25" ht="14.25" customHeight="1">
      <c r="A175" s="880"/>
      <c r="B175" s="1056" t="s">
        <v>470</v>
      </c>
      <c r="C175" s="1056"/>
      <c r="D175" s="1056"/>
      <c r="E175" s="1056"/>
      <c r="F175" s="1056"/>
      <c r="G175" s="1056"/>
      <c r="H175" s="1056"/>
      <c r="I175" s="1056"/>
      <c r="J175" s="1056"/>
      <c r="K175" s="1056"/>
      <c r="L175" s="1056"/>
      <c r="M175" s="1056"/>
      <c r="N175" s="1056"/>
      <c r="O175" s="1056"/>
      <c r="P175" s="1056"/>
      <c r="Q175" s="1056"/>
      <c r="R175" s="1056"/>
      <c r="S175" s="1056"/>
      <c r="T175" s="1056"/>
      <c r="U175" s="1056"/>
      <c r="V175" s="1061"/>
      <c r="W175" s="883"/>
      <c r="X175" s="898"/>
      <c r="Y175" s="901"/>
    </row>
    <row r="176" spans="1:25" ht="14.25" customHeight="1">
      <c r="A176" s="880"/>
      <c r="B176" s="1056" t="s">
        <v>471</v>
      </c>
      <c r="C176" s="1056"/>
      <c r="D176" s="1056"/>
      <c r="E176" s="1056"/>
      <c r="F176" s="1056"/>
      <c r="G176" s="1056"/>
      <c r="H176" s="1056"/>
      <c r="I176" s="1056"/>
      <c r="J176" s="1056"/>
      <c r="K176" s="1056"/>
      <c r="L176" s="1056"/>
      <c r="M176" s="1056"/>
      <c r="N176" s="1056"/>
      <c r="O176" s="1056"/>
      <c r="P176" s="1056"/>
      <c r="Q176" s="1056"/>
      <c r="R176" s="1056"/>
      <c r="S176" s="1056"/>
      <c r="T176" s="1056"/>
      <c r="U176" s="1056"/>
      <c r="V176" s="1061"/>
      <c r="W176" s="883"/>
      <c r="X176" s="898"/>
      <c r="Y176" s="901"/>
    </row>
    <row r="177" spans="1:25" ht="14.25" customHeight="1">
      <c r="A177" s="880"/>
      <c r="B177" s="1056" t="s">
        <v>472</v>
      </c>
      <c r="C177" s="1056"/>
      <c r="D177" s="1056"/>
      <c r="E177" s="1056"/>
      <c r="F177" s="1056"/>
      <c r="G177" s="1056"/>
      <c r="H177" s="1056"/>
      <c r="I177" s="1056"/>
      <c r="J177" s="1056"/>
      <c r="K177" s="1056"/>
      <c r="L177" s="1056"/>
      <c r="M177" s="1056"/>
      <c r="N177" s="1056"/>
      <c r="O177" s="1056"/>
      <c r="P177" s="1056"/>
      <c r="Q177" s="1056"/>
      <c r="R177" s="1056"/>
      <c r="S177" s="1056"/>
      <c r="T177" s="1056"/>
      <c r="U177" s="1056"/>
      <c r="V177" s="1061"/>
      <c r="W177" s="883"/>
      <c r="X177" s="898"/>
      <c r="Y177" s="901"/>
    </row>
    <row r="178" spans="1:25" ht="14.25" customHeight="1" thickBot="1">
      <c r="A178" s="880"/>
      <c r="B178" s="1056" t="s">
        <v>473</v>
      </c>
      <c r="C178" s="1056"/>
      <c r="D178" s="1056"/>
      <c r="E178" s="1056"/>
      <c r="F178" s="1056"/>
      <c r="G178" s="1056"/>
      <c r="H178" s="1056"/>
      <c r="I178" s="1056"/>
      <c r="J178" s="1056"/>
      <c r="K178" s="1056"/>
      <c r="L178" s="1056"/>
      <c r="M178" s="1056"/>
      <c r="N178" s="1056"/>
      <c r="O178" s="1056"/>
      <c r="P178" s="1056"/>
      <c r="Q178" s="1056"/>
      <c r="R178" s="1056"/>
      <c r="S178" s="1056"/>
      <c r="T178" s="1056"/>
      <c r="U178" s="1056"/>
      <c r="V178" s="1061"/>
      <c r="W178" s="883"/>
      <c r="X178" s="898"/>
      <c r="Y178" s="901"/>
    </row>
    <row r="179" spans="1:25" ht="14.25" customHeight="1">
      <c r="A179" s="880"/>
      <c r="B179" s="872"/>
      <c r="C179" s="873"/>
      <c r="D179" s="873"/>
      <c r="E179" s="873"/>
      <c r="F179" s="873"/>
      <c r="G179" s="873"/>
      <c r="H179" s="873"/>
      <c r="I179" s="873"/>
      <c r="J179" s="873"/>
      <c r="K179" s="873"/>
      <c r="L179" s="873"/>
      <c r="M179" s="873"/>
      <c r="N179" s="873"/>
      <c r="O179" s="873"/>
      <c r="P179" s="873"/>
      <c r="Q179" s="873"/>
      <c r="R179" s="873"/>
      <c r="S179" s="873"/>
      <c r="T179" s="873"/>
      <c r="U179" s="873"/>
      <c r="V179" s="874"/>
      <c r="W179" s="883"/>
      <c r="X179" s="898"/>
      <c r="Y179" s="901"/>
    </row>
    <row r="180" spans="1:25" ht="14.25" customHeight="1" thickBot="1">
      <c r="A180" s="881"/>
      <c r="B180" s="875"/>
      <c r="C180" s="876"/>
      <c r="D180" s="876"/>
      <c r="E180" s="876"/>
      <c r="F180" s="876"/>
      <c r="G180" s="876"/>
      <c r="H180" s="876"/>
      <c r="I180" s="876"/>
      <c r="J180" s="876"/>
      <c r="K180" s="876"/>
      <c r="L180" s="876"/>
      <c r="M180" s="876"/>
      <c r="N180" s="876"/>
      <c r="O180" s="876"/>
      <c r="P180" s="876"/>
      <c r="Q180" s="876"/>
      <c r="R180" s="876"/>
      <c r="S180" s="876"/>
      <c r="T180" s="876"/>
      <c r="U180" s="876"/>
      <c r="V180" s="877"/>
      <c r="W180" s="884"/>
      <c r="X180" s="899"/>
      <c r="Y180" s="902"/>
    </row>
    <row r="181" spans="1:25" ht="14.25" customHeight="1">
      <c r="A181" s="880" t="s">
        <v>474</v>
      </c>
      <c r="B181" s="888" t="s">
        <v>475</v>
      </c>
      <c r="C181" s="888"/>
      <c r="D181" s="888"/>
      <c r="E181" s="888"/>
      <c r="F181" s="888"/>
      <c r="G181" s="888"/>
      <c r="H181" s="888"/>
      <c r="I181" s="888"/>
      <c r="J181" s="888"/>
      <c r="K181" s="888"/>
      <c r="L181" s="888"/>
      <c r="M181" s="888"/>
      <c r="N181" s="888"/>
      <c r="O181" s="888"/>
      <c r="P181" s="888"/>
      <c r="Q181" s="888"/>
      <c r="R181" s="888"/>
      <c r="S181" s="888"/>
      <c r="T181" s="888"/>
      <c r="U181" s="888"/>
      <c r="V181" s="889"/>
      <c r="W181" s="882"/>
      <c r="X181" s="897"/>
      <c r="Y181" s="903"/>
    </row>
    <row r="182" spans="1:25" ht="14.25" customHeight="1">
      <c r="A182" s="880"/>
      <c r="B182" s="878" t="s">
        <v>476</v>
      </c>
      <c r="C182" s="878"/>
      <c r="D182" s="878"/>
      <c r="E182" s="878"/>
      <c r="F182" s="878"/>
      <c r="G182" s="878"/>
      <c r="H182" s="878"/>
      <c r="I182" s="878"/>
      <c r="J182" s="878"/>
      <c r="K182" s="878"/>
      <c r="L182" s="878"/>
      <c r="M182" s="878"/>
      <c r="N182" s="878"/>
      <c r="O182" s="878"/>
      <c r="P182" s="878"/>
      <c r="Q182" s="878"/>
      <c r="R182" s="878"/>
      <c r="S182" s="878"/>
      <c r="T182" s="878"/>
      <c r="U182" s="878"/>
      <c r="V182" s="879"/>
      <c r="W182" s="883"/>
      <c r="X182" s="898"/>
      <c r="Y182" s="904"/>
    </row>
    <row r="183" spans="1:25" ht="14.25" customHeight="1">
      <c r="A183" s="880"/>
      <c r="B183" s="878"/>
      <c r="C183" s="878"/>
      <c r="D183" s="878"/>
      <c r="E183" s="878"/>
      <c r="F183" s="878"/>
      <c r="G183" s="878"/>
      <c r="H183" s="878"/>
      <c r="I183" s="878"/>
      <c r="J183" s="878"/>
      <c r="K183" s="878"/>
      <c r="L183" s="878"/>
      <c r="M183" s="878"/>
      <c r="N183" s="878"/>
      <c r="O183" s="878"/>
      <c r="P183" s="878"/>
      <c r="Q183" s="878"/>
      <c r="R183" s="878"/>
      <c r="S183" s="878"/>
      <c r="T183" s="878"/>
      <c r="U183" s="878"/>
      <c r="V183" s="879"/>
      <c r="W183" s="883"/>
      <c r="X183" s="898"/>
      <c r="Y183" s="904"/>
    </row>
    <row r="184" spans="1:25" ht="14.25" customHeight="1">
      <c r="A184" s="880"/>
      <c r="B184" s="878" t="s">
        <v>477</v>
      </c>
      <c r="C184" s="878"/>
      <c r="D184" s="878"/>
      <c r="E184" s="878"/>
      <c r="F184" s="878"/>
      <c r="G184" s="878"/>
      <c r="H184" s="878"/>
      <c r="I184" s="878"/>
      <c r="J184" s="878"/>
      <c r="K184" s="878"/>
      <c r="L184" s="878"/>
      <c r="M184" s="878"/>
      <c r="N184" s="878"/>
      <c r="O184" s="878"/>
      <c r="P184" s="878"/>
      <c r="Q184" s="878"/>
      <c r="R184" s="878"/>
      <c r="S184" s="878"/>
      <c r="T184" s="878"/>
      <c r="U184" s="878"/>
      <c r="V184" s="879"/>
      <c r="W184" s="883"/>
      <c r="X184" s="898"/>
      <c r="Y184" s="904"/>
    </row>
    <row r="185" spans="1:25" ht="14.25" customHeight="1">
      <c r="A185" s="880"/>
      <c r="B185" s="878"/>
      <c r="C185" s="878"/>
      <c r="D185" s="878"/>
      <c r="E185" s="878"/>
      <c r="F185" s="878"/>
      <c r="G185" s="878"/>
      <c r="H185" s="878"/>
      <c r="I185" s="878"/>
      <c r="J185" s="878"/>
      <c r="K185" s="878"/>
      <c r="L185" s="878"/>
      <c r="M185" s="878"/>
      <c r="N185" s="878"/>
      <c r="O185" s="878"/>
      <c r="P185" s="878"/>
      <c r="Q185" s="878"/>
      <c r="R185" s="878"/>
      <c r="S185" s="878"/>
      <c r="T185" s="878"/>
      <c r="U185" s="878"/>
      <c r="V185" s="879"/>
      <c r="W185" s="883"/>
      <c r="X185" s="898"/>
      <c r="Y185" s="904"/>
    </row>
    <row r="186" spans="1:25" ht="14.25" customHeight="1">
      <c r="A186" s="880"/>
      <c r="B186" s="878" t="s">
        <v>478</v>
      </c>
      <c r="C186" s="878"/>
      <c r="D186" s="878"/>
      <c r="E186" s="878"/>
      <c r="F186" s="878"/>
      <c r="G186" s="878"/>
      <c r="H186" s="878"/>
      <c r="I186" s="878"/>
      <c r="J186" s="878"/>
      <c r="K186" s="878"/>
      <c r="L186" s="878"/>
      <c r="M186" s="878"/>
      <c r="N186" s="878"/>
      <c r="O186" s="878"/>
      <c r="P186" s="878"/>
      <c r="Q186" s="878"/>
      <c r="R186" s="878"/>
      <c r="S186" s="878"/>
      <c r="T186" s="878"/>
      <c r="U186" s="878"/>
      <c r="V186" s="879"/>
      <c r="W186" s="883"/>
      <c r="X186" s="898"/>
      <c r="Y186" s="904"/>
    </row>
    <row r="187" spans="1:25" ht="14.25" customHeight="1">
      <c r="A187" s="880"/>
      <c r="B187" s="878"/>
      <c r="C187" s="878"/>
      <c r="D187" s="878"/>
      <c r="E187" s="878"/>
      <c r="F187" s="878"/>
      <c r="G187" s="878"/>
      <c r="H187" s="878"/>
      <c r="I187" s="878"/>
      <c r="J187" s="878"/>
      <c r="K187" s="878"/>
      <c r="L187" s="878"/>
      <c r="M187" s="878"/>
      <c r="N187" s="878"/>
      <c r="O187" s="878"/>
      <c r="P187" s="878"/>
      <c r="Q187" s="878"/>
      <c r="R187" s="878"/>
      <c r="S187" s="878"/>
      <c r="T187" s="878"/>
      <c r="U187" s="878"/>
      <c r="V187" s="879"/>
      <c r="W187" s="883"/>
      <c r="X187" s="898"/>
      <c r="Y187" s="904"/>
    </row>
    <row r="188" spans="1:25" ht="14.25" customHeight="1">
      <c r="A188" s="880"/>
      <c r="B188" s="878" t="s">
        <v>479</v>
      </c>
      <c r="C188" s="878"/>
      <c r="D188" s="878"/>
      <c r="E188" s="878"/>
      <c r="F188" s="878"/>
      <c r="G188" s="878"/>
      <c r="H188" s="878"/>
      <c r="I188" s="878"/>
      <c r="J188" s="878"/>
      <c r="K188" s="878"/>
      <c r="L188" s="878"/>
      <c r="M188" s="878"/>
      <c r="N188" s="878"/>
      <c r="O188" s="878"/>
      <c r="P188" s="878"/>
      <c r="Q188" s="878"/>
      <c r="R188" s="878"/>
      <c r="S188" s="878"/>
      <c r="T188" s="878"/>
      <c r="U188" s="878"/>
      <c r="V188" s="879"/>
      <c r="W188" s="883"/>
      <c r="X188" s="898"/>
      <c r="Y188" s="904"/>
    </row>
    <row r="189" spans="1:25" ht="14.25" customHeight="1">
      <c r="A189" s="880"/>
      <c r="B189" s="878"/>
      <c r="C189" s="878"/>
      <c r="D189" s="878"/>
      <c r="E189" s="878"/>
      <c r="F189" s="878"/>
      <c r="G189" s="878"/>
      <c r="H189" s="878"/>
      <c r="I189" s="878"/>
      <c r="J189" s="878"/>
      <c r="K189" s="878"/>
      <c r="L189" s="878"/>
      <c r="M189" s="878"/>
      <c r="N189" s="878"/>
      <c r="O189" s="878"/>
      <c r="P189" s="878"/>
      <c r="Q189" s="878"/>
      <c r="R189" s="878"/>
      <c r="S189" s="878"/>
      <c r="T189" s="878"/>
      <c r="U189" s="878"/>
      <c r="V189" s="879"/>
      <c r="W189" s="883"/>
      <c r="X189" s="898"/>
      <c r="Y189" s="904"/>
    </row>
    <row r="190" spans="1:25" ht="14.25" customHeight="1">
      <c r="A190" s="880"/>
      <c r="B190" s="878" t="s">
        <v>480</v>
      </c>
      <c r="C190" s="878"/>
      <c r="D190" s="878"/>
      <c r="E190" s="878"/>
      <c r="F190" s="878"/>
      <c r="G190" s="878"/>
      <c r="H190" s="878"/>
      <c r="I190" s="878"/>
      <c r="J190" s="878"/>
      <c r="K190" s="878"/>
      <c r="L190" s="878"/>
      <c r="M190" s="878"/>
      <c r="N190" s="878"/>
      <c r="O190" s="878"/>
      <c r="P190" s="878"/>
      <c r="Q190" s="878"/>
      <c r="R190" s="878"/>
      <c r="S190" s="878"/>
      <c r="T190" s="878"/>
      <c r="U190" s="878"/>
      <c r="V190" s="879"/>
      <c r="W190" s="883"/>
      <c r="X190" s="898"/>
      <c r="Y190" s="904"/>
    </row>
    <row r="191" spans="1:25" ht="14.25" customHeight="1" thickBot="1">
      <c r="A191" s="880"/>
      <c r="B191" s="1063"/>
      <c r="C191" s="1063"/>
      <c r="D191" s="1063"/>
      <c r="E191" s="1063"/>
      <c r="F191" s="1063"/>
      <c r="G191" s="1063"/>
      <c r="H191" s="1063"/>
      <c r="I191" s="1063"/>
      <c r="J191" s="1063"/>
      <c r="K191" s="1063"/>
      <c r="L191" s="1063"/>
      <c r="M191" s="1063"/>
      <c r="N191" s="1063"/>
      <c r="O191" s="1063"/>
      <c r="P191" s="1063"/>
      <c r="Q191" s="1063"/>
      <c r="R191" s="1063"/>
      <c r="S191" s="1063"/>
      <c r="T191" s="1063"/>
      <c r="U191" s="1063"/>
      <c r="V191" s="1064"/>
      <c r="W191" s="883"/>
      <c r="X191" s="898"/>
      <c r="Y191" s="904"/>
    </row>
    <row r="192" spans="1:25" ht="14.25" customHeight="1">
      <c r="A192" s="880"/>
      <c r="B192" s="872"/>
      <c r="C192" s="873"/>
      <c r="D192" s="873"/>
      <c r="E192" s="873"/>
      <c r="F192" s="873"/>
      <c r="G192" s="873"/>
      <c r="H192" s="873"/>
      <c r="I192" s="873"/>
      <c r="J192" s="873"/>
      <c r="K192" s="873"/>
      <c r="L192" s="873"/>
      <c r="M192" s="873"/>
      <c r="N192" s="873"/>
      <c r="O192" s="873"/>
      <c r="P192" s="873"/>
      <c r="Q192" s="873"/>
      <c r="R192" s="873"/>
      <c r="S192" s="873"/>
      <c r="T192" s="873"/>
      <c r="U192" s="873"/>
      <c r="V192" s="874"/>
      <c r="W192" s="883"/>
      <c r="X192" s="898"/>
      <c r="Y192" s="904"/>
    </row>
    <row r="193" spans="1:27" ht="14.25" customHeight="1" thickBot="1">
      <c r="A193" s="881"/>
      <c r="B193" s="875"/>
      <c r="C193" s="876"/>
      <c r="D193" s="876"/>
      <c r="E193" s="876"/>
      <c r="F193" s="876"/>
      <c r="G193" s="876"/>
      <c r="H193" s="876"/>
      <c r="I193" s="876"/>
      <c r="J193" s="876"/>
      <c r="K193" s="876"/>
      <c r="L193" s="876"/>
      <c r="M193" s="876"/>
      <c r="N193" s="876"/>
      <c r="O193" s="876"/>
      <c r="P193" s="876"/>
      <c r="Q193" s="876"/>
      <c r="R193" s="876"/>
      <c r="S193" s="876"/>
      <c r="T193" s="876"/>
      <c r="U193" s="876"/>
      <c r="V193" s="877"/>
      <c r="W193" s="884"/>
      <c r="X193" s="899"/>
      <c r="Y193" s="905"/>
      <c r="Z193" s="222"/>
      <c r="AA193" s="222"/>
    </row>
    <row r="194" spans="1:27" ht="14.25" customHeight="1" thickBot="1">
      <c r="A194" s="906" t="s">
        <v>42</v>
      </c>
      <c r="B194" s="906"/>
      <c r="C194" s="906"/>
      <c r="D194" s="906"/>
      <c r="E194" s="906"/>
      <c r="F194" s="906"/>
      <c r="G194" s="906"/>
      <c r="H194" s="906"/>
      <c r="I194" s="906"/>
      <c r="J194" s="906"/>
      <c r="K194" s="906"/>
      <c r="L194" s="906"/>
      <c r="M194" s="906"/>
      <c r="N194" s="906"/>
      <c r="O194" s="906"/>
      <c r="P194" s="906"/>
      <c r="Q194" s="906"/>
      <c r="R194" s="906"/>
      <c r="S194" s="906"/>
      <c r="T194" s="906"/>
      <c r="U194" s="906"/>
      <c r="V194" s="906"/>
      <c r="W194" s="7" t="s">
        <v>39</v>
      </c>
      <c r="X194" s="7" t="s">
        <v>40</v>
      </c>
      <c r="Y194" s="7" t="s">
        <v>382</v>
      </c>
      <c r="Z194" s="222"/>
      <c r="AA194" s="222"/>
    </row>
    <row r="195" spans="1:27" ht="14.25" customHeight="1">
      <c r="A195" s="891" t="s">
        <v>481</v>
      </c>
      <c r="B195" s="857" t="s">
        <v>482</v>
      </c>
      <c r="C195" s="857"/>
      <c r="D195" s="857"/>
      <c r="E195" s="857"/>
      <c r="F195" s="857"/>
      <c r="G195" s="857"/>
      <c r="H195" s="857"/>
      <c r="I195" s="857"/>
      <c r="J195" s="857"/>
      <c r="K195" s="857"/>
      <c r="L195" s="857"/>
      <c r="M195" s="857"/>
      <c r="N195" s="857"/>
      <c r="O195" s="857"/>
      <c r="P195" s="857"/>
      <c r="Q195" s="857"/>
      <c r="R195" s="857"/>
      <c r="S195" s="857"/>
      <c r="T195" s="857"/>
      <c r="U195" s="857"/>
      <c r="V195" s="857"/>
      <c r="W195" s="1083"/>
      <c r="X195" s="1085"/>
      <c r="Y195" s="1103"/>
      <c r="Z195" s="222"/>
      <c r="AA195" s="222"/>
    </row>
    <row r="196" spans="1:27" ht="14.25" customHeight="1" thickBot="1">
      <c r="A196" s="892"/>
      <c r="B196" s="893"/>
      <c r="C196" s="893"/>
      <c r="D196" s="893"/>
      <c r="E196" s="893"/>
      <c r="F196" s="893"/>
      <c r="G196" s="893"/>
      <c r="H196" s="893"/>
      <c r="I196" s="893"/>
      <c r="J196" s="893"/>
      <c r="K196" s="893"/>
      <c r="L196" s="893"/>
      <c r="M196" s="893"/>
      <c r="N196" s="893"/>
      <c r="O196" s="893"/>
      <c r="P196" s="893"/>
      <c r="Q196" s="893"/>
      <c r="R196" s="893"/>
      <c r="S196" s="893"/>
      <c r="T196" s="893"/>
      <c r="U196" s="893"/>
      <c r="V196" s="893"/>
      <c r="W196" s="1084"/>
      <c r="X196" s="1086"/>
      <c r="Y196" s="1104"/>
      <c r="Z196" s="222"/>
      <c r="AA196" s="222"/>
    </row>
    <row r="197" spans="1:27" s="2" customFormat="1" ht="15" customHeight="1" thickBot="1">
      <c r="A197" s="890" t="s">
        <v>483</v>
      </c>
      <c r="B197" s="890"/>
      <c r="C197" s="890"/>
      <c r="D197" s="890"/>
      <c r="E197" s="890"/>
      <c r="F197" s="890"/>
      <c r="G197" s="890"/>
      <c r="H197" s="890"/>
      <c r="I197" s="890"/>
      <c r="J197" s="890"/>
      <c r="K197" s="890"/>
      <c r="L197" s="890"/>
      <c r="M197" s="890"/>
      <c r="N197" s="890"/>
      <c r="O197" s="890"/>
      <c r="P197" s="890"/>
      <c r="Q197" s="890"/>
      <c r="R197" s="890"/>
      <c r="S197" s="890"/>
      <c r="T197" s="890"/>
      <c r="U197" s="890"/>
      <c r="V197" s="890"/>
      <c r="W197" s="890"/>
      <c r="X197" s="890"/>
      <c r="Y197" s="890"/>
    </row>
    <row r="198" spans="1:27" ht="14.25" customHeight="1">
      <c r="A198" s="891" t="s">
        <v>484</v>
      </c>
      <c r="B198" s="857" t="s">
        <v>485</v>
      </c>
      <c r="C198" s="857"/>
      <c r="D198" s="857"/>
      <c r="E198" s="857"/>
      <c r="F198" s="857"/>
      <c r="G198" s="857"/>
      <c r="H198" s="857"/>
      <c r="I198" s="857"/>
      <c r="J198" s="857"/>
      <c r="K198" s="857"/>
      <c r="L198" s="857"/>
      <c r="M198" s="857"/>
      <c r="N198" s="857"/>
      <c r="O198" s="857"/>
      <c r="P198" s="857"/>
      <c r="Q198" s="857"/>
      <c r="R198" s="857"/>
      <c r="S198" s="857"/>
      <c r="T198" s="857"/>
      <c r="U198" s="857"/>
      <c r="V198" s="857"/>
      <c r="W198" s="861"/>
      <c r="X198" s="895"/>
      <c r="Y198" s="896"/>
      <c r="Z198" s="222"/>
      <c r="AA198" s="266"/>
    </row>
    <row r="199" spans="1:27" s="9" customFormat="1" ht="14.25" customHeight="1" thickBot="1">
      <c r="A199" s="892"/>
      <c r="B199" s="893"/>
      <c r="C199" s="893"/>
      <c r="D199" s="893"/>
      <c r="E199" s="893"/>
      <c r="F199" s="893"/>
      <c r="G199" s="893"/>
      <c r="H199" s="893"/>
      <c r="I199" s="893"/>
      <c r="J199" s="893"/>
      <c r="K199" s="893"/>
      <c r="L199" s="893"/>
      <c r="M199" s="893"/>
      <c r="N199" s="893"/>
      <c r="O199" s="893"/>
      <c r="P199" s="893"/>
      <c r="Q199" s="893"/>
      <c r="R199" s="893"/>
      <c r="S199" s="893"/>
      <c r="T199" s="893"/>
      <c r="U199" s="893"/>
      <c r="V199" s="893"/>
      <c r="W199" s="894"/>
      <c r="X199" s="895"/>
      <c r="Y199" s="896"/>
    </row>
    <row r="200" spans="1:27" ht="14.25" customHeight="1">
      <c r="A200" s="854" t="s">
        <v>486</v>
      </c>
      <c r="B200" s="857" t="s">
        <v>487</v>
      </c>
      <c r="C200" s="857"/>
      <c r="D200" s="857"/>
      <c r="E200" s="857"/>
      <c r="F200" s="857"/>
      <c r="G200" s="857"/>
      <c r="H200" s="857"/>
      <c r="I200" s="857"/>
      <c r="J200" s="857"/>
      <c r="K200" s="857"/>
      <c r="L200" s="857"/>
      <c r="M200" s="857"/>
      <c r="N200" s="857"/>
      <c r="O200" s="857"/>
      <c r="P200" s="857"/>
      <c r="Q200" s="857"/>
      <c r="R200" s="857"/>
      <c r="S200" s="857"/>
      <c r="T200" s="857"/>
      <c r="U200" s="857"/>
      <c r="V200" s="859" t="s">
        <v>488</v>
      </c>
      <c r="W200" s="861"/>
      <c r="X200" s="26"/>
      <c r="Y200" s="26"/>
      <c r="Z200" s="222"/>
      <c r="AA200" s="222"/>
    </row>
    <row r="201" spans="1:27" s="2" customFormat="1" ht="15" customHeight="1">
      <c r="A201" s="855"/>
      <c r="B201" s="858"/>
      <c r="C201" s="858"/>
      <c r="D201" s="858"/>
      <c r="E201" s="858"/>
      <c r="F201" s="858"/>
      <c r="G201" s="858"/>
      <c r="H201" s="858"/>
      <c r="I201" s="858"/>
      <c r="J201" s="858"/>
      <c r="K201" s="858"/>
      <c r="L201" s="858"/>
      <c r="M201" s="858"/>
      <c r="N201" s="858"/>
      <c r="O201" s="858"/>
      <c r="P201" s="858"/>
      <c r="Q201" s="858"/>
      <c r="R201" s="858"/>
      <c r="S201" s="858"/>
      <c r="T201" s="858"/>
      <c r="U201" s="858"/>
      <c r="V201" s="860"/>
      <c r="W201" s="862"/>
      <c r="X201" s="26"/>
      <c r="Y201" s="26"/>
    </row>
    <row r="202" spans="1:27" s="2" customFormat="1" ht="15" customHeight="1" thickBot="1">
      <c r="A202" s="855"/>
      <c r="B202" s="858"/>
      <c r="C202" s="858"/>
      <c r="D202" s="858"/>
      <c r="E202" s="858"/>
      <c r="F202" s="858"/>
      <c r="G202" s="858"/>
      <c r="H202" s="858"/>
      <c r="I202" s="858"/>
      <c r="J202" s="858"/>
      <c r="K202" s="858"/>
      <c r="L202" s="858"/>
      <c r="M202" s="858"/>
      <c r="N202" s="858"/>
      <c r="O202" s="858"/>
      <c r="P202" s="858"/>
      <c r="Q202" s="858"/>
      <c r="R202" s="858"/>
      <c r="S202" s="858"/>
      <c r="T202" s="858"/>
      <c r="U202" s="858"/>
      <c r="V202" s="860"/>
      <c r="W202" s="862"/>
      <c r="X202" s="26"/>
      <c r="Y202" s="26"/>
    </row>
    <row r="203" spans="1:27" ht="14.25" customHeight="1">
      <c r="A203" s="855"/>
      <c r="B203" s="863"/>
      <c r="C203" s="864"/>
      <c r="D203" s="864"/>
      <c r="E203" s="864"/>
      <c r="F203" s="864"/>
      <c r="G203" s="864"/>
      <c r="H203" s="864"/>
      <c r="I203" s="864"/>
      <c r="J203" s="864"/>
      <c r="K203" s="864"/>
      <c r="L203" s="864"/>
      <c r="M203" s="864"/>
      <c r="N203" s="864"/>
      <c r="O203" s="864"/>
      <c r="P203" s="864"/>
      <c r="Q203" s="864"/>
      <c r="R203" s="864"/>
      <c r="S203" s="864"/>
      <c r="T203" s="864"/>
      <c r="U203" s="864"/>
      <c r="V203" s="864"/>
      <c r="W203" s="865"/>
      <c r="X203" s="26"/>
      <c r="Y203" s="26"/>
      <c r="Z203" s="222"/>
      <c r="AA203" s="222"/>
    </row>
    <row r="204" spans="1:27" ht="14.25" customHeight="1">
      <c r="A204" s="855"/>
      <c r="B204" s="866"/>
      <c r="C204" s="867"/>
      <c r="D204" s="867"/>
      <c r="E204" s="867"/>
      <c r="F204" s="867"/>
      <c r="G204" s="867"/>
      <c r="H204" s="867"/>
      <c r="I204" s="867"/>
      <c r="J204" s="867"/>
      <c r="K204" s="867"/>
      <c r="L204" s="867"/>
      <c r="M204" s="867"/>
      <c r="N204" s="867"/>
      <c r="O204" s="867"/>
      <c r="P204" s="867"/>
      <c r="Q204" s="867"/>
      <c r="R204" s="867"/>
      <c r="S204" s="867"/>
      <c r="T204" s="867"/>
      <c r="U204" s="867"/>
      <c r="V204" s="867"/>
      <c r="W204" s="868"/>
      <c r="X204" s="26"/>
      <c r="Y204" s="26"/>
      <c r="Z204" s="222"/>
      <c r="AA204" s="222"/>
    </row>
    <row r="205" spans="1:27" ht="14.25" customHeight="1">
      <c r="A205" s="855"/>
      <c r="B205" s="866"/>
      <c r="C205" s="867"/>
      <c r="D205" s="867"/>
      <c r="E205" s="867"/>
      <c r="F205" s="867"/>
      <c r="G205" s="867"/>
      <c r="H205" s="867"/>
      <c r="I205" s="867"/>
      <c r="J205" s="867"/>
      <c r="K205" s="867"/>
      <c r="L205" s="867"/>
      <c r="M205" s="867"/>
      <c r="N205" s="867"/>
      <c r="O205" s="867"/>
      <c r="P205" s="867"/>
      <c r="Q205" s="867"/>
      <c r="R205" s="867"/>
      <c r="S205" s="867"/>
      <c r="T205" s="867"/>
      <c r="U205" s="867"/>
      <c r="V205" s="867"/>
      <c r="W205" s="868"/>
      <c r="X205" s="26"/>
      <c r="Y205" s="26"/>
      <c r="Z205" s="222"/>
      <c r="AA205" s="222"/>
    </row>
    <row r="206" spans="1:27" ht="14.25" customHeight="1">
      <c r="A206" s="855"/>
      <c r="B206" s="866"/>
      <c r="C206" s="867"/>
      <c r="D206" s="867"/>
      <c r="E206" s="867"/>
      <c r="F206" s="867"/>
      <c r="G206" s="867"/>
      <c r="H206" s="867"/>
      <c r="I206" s="867"/>
      <c r="J206" s="867"/>
      <c r="K206" s="867"/>
      <c r="L206" s="867"/>
      <c r="M206" s="867"/>
      <c r="N206" s="867"/>
      <c r="O206" s="867"/>
      <c r="P206" s="867"/>
      <c r="Q206" s="867"/>
      <c r="R206" s="867"/>
      <c r="S206" s="867"/>
      <c r="T206" s="867"/>
      <c r="U206" s="867"/>
      <c r="V206" s="867"/>
      <c r="W206" s="868"/>
      <c r="X206" s="26"/>
      <c r="Y206" s="26"/>
      <c r="Z206" s="222"/>
      <c r="AA206" s="222"/>
    </row>
    <row r="207" spans="1:27" ht="14.25" customHeight="1">
      <c r="A207" s="855"/>
      <c r="B207" s="866"/>
      <c r="C207" s="867"/>
      <c r="D207" s="867"/>
      <c r="E207" s="867"/>
      <c r="F207" s="867"/>
      <c r="G207" s="867"/>
      <c r="H207" s="867"/>
      <c r="I207" s="867"/>
      <c r="J207" s="867"/>
      <c r="K207" s="867"/>
      <c r="L207" s="867"/>
      <c r="M207" s="867"/>
      <c r="N207" s="867"/>
      <c r="O207" s="867"/>
      <c r="P207" s="867"/>
      <c r="Q207" s="867"/>
      <c r="R207" s="867"/>
      <c r="S207" s="867"/>
      <c r="T207" s="867"/>
      <c r="U207" s="867"/>
      <c r="V207" s="867"/>
      <c r="W207" s="868"/>
      <c r="X207" s="26"/>
      <c r="Y207" s="26"/>
      <c r="Z207" s="222"/>
      <c r="AA207" s="222"/>
    </row>
    <row r="208" spans="1:27" ht="14.25" customHeight="1">
      <c r="A208" s="855"/>
      <c r="B208" s="866"/>
      <c r="C208" s="867"/>
      <c r="D208" s="867"/>
      <c r="E208" s="867"/>
      <c r="F208" s="867"/>
      <c r="G208" s="867"/>
      <c r="H208" s="867"/>
      <c r="I208" s="867"/>
      <c r="J208" s="867"/>
      <c r="K208" s="867"/>
      <c r="L208" s="867"/>
      <c r="M208" s="867"/>
      <c r="N208" s="867"/>
      <c r="O208" s="867"/>
      <c r="P208" s="867"/>
      <c r="Q208" s="867"/>
      <c r="R208" s="867"/>
      <c r="S208" s="867"/>
      <c r="T208" s="867"/>
      <c r="U208" s="867"/>
      <c r="V208" s="867"/>
      <c r="W208" s="868"/>
      <c r="X208" s="26"/>
      <c r="Y208" s="26"/>
      <c r="Z208" s="222"/>
      <c r="AA208" s="222"/>
    </row>
    <row r="209" spans="1:25" ht="14.25" customHeight="1" thickBot="1">
      <c r="A209" s="856"/>
      <c r="B209" s="869"/>
      <c r="C209" s="870"/>
      <c r="D209" s="870"/>
      <c r="E209" s="870"/>
      <c r="F209" s="870"/>
      <c r="G209" s="870"/>
      <c r="H209" s="870"/>
      <c r="I209" s="870"/>
      <c r="J209" s="870"/>
      <c r="K209" s="870"/>
      <c r="L209" s="870"/>
      <c r="M209" s="870"/>
      <c r="N209" s="870"/>
      <c r="O209" s="870"/>
      <c r="P209" s="870"/>
      <c r="Q209" s="870"/>
      <c r="R209" s="870"/>
      <c r="S209" s="870"/>
      <c r="T209" s="870"/>
      <c r="U209" s="870"/>
      <c r="V209" s="870"/>
      <c r="W209" s="871"/>
      <c r="X209" s="26"/>
      <c r="Y209" s="26"/>
    </row>
    <row r="210" spans="1:25" ht="14.25" customHeight="1">
      <c r="A210" s="1129" t="s">
        <v>808</v>
      </c>
      <c r="B210" s="1129"/>
      <c r="C210" s="1129"/>
      <c r="D210" s="1129"/>
      <c r="E210" s="1129"/>
      <c r="F210" s="1129"/>
      <c r="G210" s="1129"/>
      <c r="H210" s="1129"/>
      <c r="I210" s="1129"/>
      <c r="J210" s="1129"/>
      <c r="K210" s="1129"/>
      <c r="L210" s="1129"/>
      <c r="M210" s="1129"/>
      <c r="N210" s="1129"/>
      <c r="O210" s="1129"/>
      <c r="P210" s="1129"/>
      <c r="Q210" s="1129"/>
      <c r="R210" s="1129"/>
      <c r="S210" s="1129"/>
      <c r="T210" s="1129"/>
      <c r="U210" s="1129"/>
      <c r="V210" s="1129"/>
      <c r="W210" s="27">
        <f>SUM(W57,W67,W78,W83,W89,W98,W107,W116,W124,W130,W141,W149,W158,W164,W172,W181,W195)</f>
        <v>0</v>
      </c>
      <c r="X210" s="27">
        <f t="shared" ref="X210:Y210" si="0">SUM(X57,X67,X78,X83,X89,X98,X107,X116,X124,X130,X141,X149,X158,X164,X172,X181,X195)</f>
        <v>0</v>
      </c>
      <c r="Y210" s="27">
        <f t="shared" si="0"/>
        <v>0</v>
      </c>
    </row>
    <row r="211" spans="1:25" ht="14.25" customHeight="1">
      <c r="A211" s="222"/>
      <c r="B211" s="222"/>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row>
    <row r="212" spans="1:25" ht="14.25" customHeight="1">
      <c r="A212" s="222"/>
      <c r="B212" s="222"/>
      <c r="C212" s="222"/>
      <c r="D212" s="222"/>
      <c r="E212" s="222"/>
      <c r="F212" s="222"/>
      <c r="G212" s="222"/>
      <c r="H212" s="222"/>
      <c r="I212" s="222"/>
      <c r="J212" s="222"/>
      <c r="K212" s="222"/>
      <c r="L212" s="222"/>
      <c r="M212" s="222"/>
      <c r="N212" s="222"/>
      <c r="O212" s="222"/>
      <c r="P212" s="222"/>
      <c r="Q212" s="222"/>
      <c r="R212" s="222"/>
      <c r="S212" s="222"/>
      <c r="T212" s="222"/>
      <c r="U212" s="222"/>
      <c r="V212" s="222"/>
      <c r="W212" s="222"/>
      <c r="X212" s="222"/>
      <c r="Y212" s="222"/>
    </row>
    <row r="213" spans="1:25" ht="14.25" customHeight="1">
      <c r="A213" s="222"/>
      <c r="B213" s="222"/>
      <c r="C213" s="222"/>
      <c r="D213" s="222"/>
      <c r="E213" s="222"/>
      <c r="F213" s="222"/>
      <c r="G213" s="222"/>
      <c r="H213" s="222"/>
      <c r="I213" s="222"/>
      <c r="J213" s="222"/>
      <c r="K213" s="222"/>
      <c r="L213" s="222"/>
      <c r="M213" s="222"/>
      <c r="N213" s="222"/>
      <c r="O213" s="222"/>
      <c r="P213" s="222"/>
      <c r="Q213" s="222"/>
      <c r="R213" s="222"/>
      <c r="S213" s="222"/>
      <c r="T213" s="222"/>
      <c r="U213" s="222"/>
      <c r="V213" s="222"/>
      <c r="W213" s="222"/>
      <c r="X213" s="222"/>
      <c r="Y213" s="222"/>
    </row>
    <row r="214" spans="1:25" ht="14.25" customHeight="1">
      <c r="A214" s="222"/>
      <c r="B214" s="222"/>
      <c r="C214" s="222"/>
      <c r="D214" s="222"/>
      <c r="E214" s="222"/>
      <c r="F214" s="222"/>
      <c r="G214" s="222"/>
      <c r="H214" s="222"/>
      <c r="I214" s="222"/>
      <c r="J214" s="222"/>
      <c r="K214" s="222"/>
      <c r="L214" s="222"/>
      <c r="M214" s="222"/>
      <c r="N214" s="222"/>
      <c r="O214" s="222"/>
      <c r="P214" s="222"/>
      <c r="Q214" s="222"/>
      <c r="R214" s="222"/>
      <c r="S214" s="222"/>
      <c r="T214" s="222"/>
      <c r="U214" s="222"/>
      <c r="V214" s="222"/>
      <c r="W214" s="222"/>
      <c r="X214" s="222"/>
      <c r="Y214" s="222"/>
    </row>
    <row r="215" spans="1:25" ht="14.25" customHeight="1">
      <c r="A215" s="222"/>
      <c r="B215" s="222"/>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row>
    <row r="216" spans="1:25" ht="14.25" customHeight="1">
      <c r="A216" s="222"/>
      <c r="B216" s="222"/>
      <c r="C216" s="222"/>
      <c r="D216" s="222"/>
      <c r="E216" s="222"/>
      <c r="F216" s="222"/>
      <c r="G216" s="222"/>
      <c r="H216" s="222"/>
      <c r="I216" s="222"/>
      <c r="J216" s="222"/>
      <c r="K216" s="222"/>
      <c r="L216" s="222"/>
      <c r="M216" s="222"/>
      <c r="N216" s="222"/>
      <c r="O216" s="222"/>
      <c r="P216" s="222"/>
      <c r="Q216" s="222"/>
      <c r="R216" s="222"/>
      <c r="S216" s="222"/>
      <c r="T216" s="222"/>
      <c r="U216" s="222"/>
      <c r="V216" s="222"/>
      <c r="W216" s="222"/>
      <c r="X216" s="222"/>
      <c r="Y216" s="222"/>
    </row>
    <row r="217" spans="1:25" ht="14.25" customHeight="1">
      <c r="A217" s="222"/>
      <c r="B217" s="222"/>
      <c r="C217" s="222"/>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2"/>
    </row>
    <row r="218" spans="1:25" ht="14.25" customHeight="1">
      <c r="A218" s="222"/>
      <c r="B218" s="222"/>
      <c r="C218" s="222"/>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row>
    <row r="219" spans="1:25" ht="14.25" customHeight="1">
      <c r="A219" s="222"/>
      <c r="B219" s="222"/>
      <c r="C219" s="222"/>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row>
    <row r="220" spans="1:25" ht="14.25" customHeight="1">
      <c r="A220" s="222"/>
      <c r="B220" s="222"/>
      <c r="C220" s="222"/>
      <c r="D220" s="222"/>
      <c r="E220" s="222"/>
      <c r="F220" s="222"/>
      <c r="G220" s="222"/>
      <c r="H220" s="222"/>
      <c r="I220" s="222"/>
      <c r="J220" s="222"/>
      <c r="K220" s="222"/>
      <c r="L220" s="222"/>
      <c r="M220" s="222"/>
      <c r="N220" s="222"/>
      <c r="O220" s="222"/>
      <c r="P220" s="222"/>
      <c r="Q220" s="222"/>
      <c r="R220" s="222"/>
      <c r="S220" s="222"/>
      <c r="T220" s="222"/>
      <c r="U220" s="222"/>
      <c r="V220" s="222"/>
      <c r="W220" s="222"/>
      <c r="X220" s="222"/>
      <c r="Y220" s="222"/>
    </row>
    <row r="221" spans="1:25" ht="14.25" customHeight="1">
      <c r="A221" s="222"/>
      <c r="B221" s="222"/>
      <c r="C221" s="222"/>
      <c r="D221" s="222"/>
      <c r="E221" s="222"/>
      <c r="F221" s="222"/>
      <c r="G221" s="222"/>
      <c r="H221" s="222"/>
      <c r="I221" s="222"/>
      <c r="J221" s="222"/>
      <c r="K221" s="222"/>
      <c r="L221" s="222"/>
      <c r="M221" s="222"/>
      <c r="N221" s="222"/>
      <c r="O221" s="222"/>
      <c r="P221" s="222"/>
      <c r="Q221" s="222"/>
      <c r="R221" s="222"/>
      <c r="S221" s="222"/>
      <c r="T221" s="222"/>
      <c r="U221" s="222"/>
      <c r="V221" s="222"/>
      <c r="W221" s="222"/>
      <c r="X221" s="222"/>
      <c r="Y221" s="222"/>
    </row>
    <row r="222" spans="1:25" ht="14.25" customHeight="1">
      <c r="A222" s="222"/>
      <c r="B222" s="222"/>
      <c r="C222" s="222"/>
      <c r="D222" s="222"/>
      <c r="E222" s="222"/>
      <c r="F222" s="222"/>
      <c r="G222" s="222"/>
      <c r="H222" s="222"/>
      <c r="I222" s="222"/>
      <c r="J222" s="222"/>
      <c r="K222" s="222"/>
      <c r="L222" s="222"/>
      <c r="M222" s="222"/>
      <c r="N222" s="222"/>
      <c r="O222" s="222"/>
      <c r="P222" s="222"/>
      <c r="Q222" s="222"/>
      <c r="R222" s="222"/>
      <c r="S222" s="222"/>
      <c r="T222" s="222"/>
      <c r="U222" s="222"/>
      <c r="V222" s="222"/>
      <c r="W222" s="222"/>
      <c r="X222" s="222"/>
      <c r="Y222" s="222"/>
    </row>
    <row r="223" spans="1:25" ht="14.25" customHeight="1">
      <c r="A223" s="222"/>
      <c r="B223" s="222"/>
      <c r="C223" s="222"/>
      <c r="D223" s="222"/>
      <c r="E223" s="222"/>
      <c r="F223" s="222"/>
      <c r="G223" s="222"/>
      <c r="H223" s="222"/>
      <c r="I223" s="222"/>
      <c r="J223" s="222"/>
      <c r="K223" s="222"/>
      <c r="L223" s="222"/>
      <c r="M223" s="222"/>
      <c r="N223" s="222"/>
      <c r="O223" s="222"/>
      <c r="P223" s="222"/>
      <c r="Q223" s="222"/>
      <c r="R223" s="222"/>
      <c r="S223" s="222"/>
      <c r="T223" s="222"/>
      <c r="U223" s="222"/>
      <c r="V223" s="222"/>
      <c r="W223" s="222"/>
      <c r="X223" s="222"/>
      <c r="Y223" s="222"/>
    </row>
    <row r="224" spans="1:25" ht="14.25" customHeight="1">
      <c r="A224" s="222"/>
      <c r="B224" s="222"/>
      <c r="C224" s="222"/>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row>
    <row r="225" ht="14.25" customHeight="1"/>
    <row r="226" ht="14.25" customHeight="1"/>
    <row r="227" ht="14.25" customHeight="1"/>
    <row r="228" ht="14.25" customHeight="1"/>
    <row r="229" ht="14.25" customHeight="1"/>
    <row r="230" ht="14.25" customHeight="1"/>
    <row r="231" ht="14.25" customHeight="1"/>
    <row r="232" ht="14.25" customHeight="1"/>
  </sheetData>
  <sheetProtection algorithmName="SHA-512" hashValue="qV1MSkbPZY05b7jiFrC+5PIO7vB1idIqMpGzFUtgycbqBH3EP54i8vHgnhlg+S9knQ/1Hq2MBFIbtLmdpL6LFw==" saltValue="LGVsotPAGRLrHiQujZl9CA==" spinCount="100000" sheet="1" selectLockedCells="1"/>
  <mergeCells count="330">
    <mergeCell ref="A210:V210"/>
    <mergeCell ref="A31:F31"/>
    <mergeCell ref="A32:F32"/>
    <mergeCell ref="G27:H29"/>
    <mergeCell ref="I53:J53"/>
    <mergeCell ref="B125:V125"/>
    <mergeCell ref="B69:V69"/>
    <mergeCell ref="A47:F47"/>
    <mergeCell ref="G47:J47"/>
    <mergeCell ref="M47:S47"/>
    <mergeCell ref="T47:V47"/>
    <mergeCell ref="A48:K48"/>
    <mergeCell ref="M48:S48"/>
    <mergeCell ref="T48:V48"/>
    <mergeCell ref="A49:F49"/>
    <mergeCell ref="G49:J49"/>
    <mergeCell ref="K49:K51"/>
    <mergeCell ref="M49:Y49"/>
    <mergeCell ref="B50:F50"/>
    <mergeCell ref="G50:J50"/>
    <mergeCell ref="M50:R50"/>
    <mergeCell ref="A89:A97"/>
    <mergeCell ref="A36:Y36"/>
    <mergeCell ref="A39:F39"/>
    <mergeCell ref="Y195:Y196"/>
    <mergeCell ref="Z52:AB53"/>
    <mergeCell ref="A52:H53"/>
    <mergeCell ref="N52:R52"/>
    <mergeCell ref="S52:V52"/>
    <mergeCell ref="M53:R53"/>
    <mergeCell ref="S53:V53"/>
    <mergeCell ref="E54:H54"/>
    <mergeCell ref="I54:J54"/>
    <mergeCell ref="N54:R54"/>
    <mergeCell ref="S54:V54"/>
    <mergeCell ref="X172:X180"/>
    <mergeCell ref="Y172:Y180"/>
    <mergeCell ref="B174:V174"/>
    <mergeCell ref="B175:V175"/>
    <mergeCell ref="B178:V178"/>
    <mergeCell ref="B179:V180"/>
    <mergeCell ref="B176:V176"/>
    <mergeCell ref="B127:V129"/>
    <mergeCell ref="B126:V126"/>
    <mergeCell ref="A141:A147"/>
    <mergeCell ref="Y164:Y170"/>
    <mergeCell ref="B169:V170"/>
    <mergeCell ref="B166:V166"/>
    <mergeCell ref="A194:V194"/>
    <mergeCell ref="A195:A196"/>
    <mergeCell ref="B195:V196"/>
    <mergeCell ref="W195:W196"/>
    <mergeCell ref="X195:X196"/>
    <mergeCell ref="N51:R51"/>
    <mergeCell ref="S51:V51"/>
    <mergeCell ref="T44:V44"/>
    <mergeCell ref="A45:F45"/>
    <mergeCell ref="G45:J45"/>
    <mergeCell ref="M45:S45"/>
    <mergeCell ref="T45:V45"/>
    <mergeCell ref="A46:F46"/>
    <mergeCell ref="G46:J46"/>
    <mergeCell ref="M46:S46"/>
    <mergeCell ref="T46:V46"/>
    <mergeCell ref="S50:X50"/>
    <mergeCell ref="A107:A114"/>
    <mergeCell ref="B107:V107"/>
    <mergeCell ref="A116:A123"/>
    <mergeCell ref="A98:A106"/>
    <mergeCell ref="W164:W170"/>
    <mergeCell ref="X164:X170"/>
    <mergeCell ref="B133:J133"/>
    <mergeCell ref="B134:J134"/>
    <mergeCell ref="K132:Q132"/>
    <mergeCell ref="K133:V134"/>
    <mergeCell ref="K135:V136"/>
    <mergeCell ref="B135:J135"/>
    <mergeCell ref="B136:J136"/>
    <mergeCell ref="B152:V152"/>
    <mergeCell ref="B153:V153"/>
    <mergeCell ref="A181:A193"/>
    <mergeCell ref="B181:V181"/>
    <mergeCell ref="W181:W193"/>
    <mergeCell ref="X181:X193"/>
    <mergeCell ref="Y181:Y193"/>
    <mergeCell ref="B192:V193"/>
    <mergeCell ref="B182:V183"/>
    <mergeCell ref="B184:V185"/>
    <mergeCell ref="B186:V187"/>
    <mergeCell ref="B188:V189"/>
    <mergeCell ref="B190:V191"/>
    <mergeCell ref="Y130:Y139"/>
    <mergeCell ref="Y149:Y157"/>
    <mergeCell ref="W158:W162"/>
    <mergeCell ref="X158:X162"/>
    <mergeCell ref="X130:X139"/>
    <mergeCell ref="B138:V139"/>
    <mergeCell ref="A171:V171"/>
    <mergeCell ref="A172:A180"/>
    <mergeCell ref="B172:V173"/>
    <mergeCell ref="W172:W180"/>
    <mergeCell ref="A164:A170"/>
    <mergeCell ref="B164:V165"/>
    <mergeCell ref="Y158:Y162"/>
    <mergeCell ref="B159:V159"/>
    <mergeCell ref="B160:V160"/>
    <mergeCell ref="B161:V162"/>
    <mergeCell ref="A163:V163"/>
    <mergeCell ref="B177:V177"/>
    <mergeCell ref="A158:A162"/>
    <mergeCell ref="B158:V158"/>
    <mergeCell ref="B167:V167"/>
    <mergeCell ref="B168:V168"/>
    <mergeCell ref="B130:V131"/>
    <mergeCell ref="B132:E132"/>
    <mergeCell ref="W116:W123"/>
    <mergeCell ref="X116:X123"/>
    <mergeCell ref="X149:X157"/>
    <mergeCell ref="B156:V157"/>
    <mergeCell ref="B116:V118"/>
    <mergeCell ref="B149:V149"/>
    <mergeCell ref="B89:V91"/>
    <mergeCell ref="W89:W97"/>
    <mergeCell ref="X89:X97"/>
    <mergeCell ref="W107:W114"/>
    <mergeCell ref="X107:X114"/>
    <mergeCell ref="A115:V115"/>
    <mergeCell ref="A124:A129"/>
    <mergeCell ref="B124:V124"/>
    <mergeCell ref="W124:W129"/>
    <mergeCell ref="B145:V145"/>
    <mergeCell ref="B146:V147"/>
    <mergeCell ref="B155:V155"/>
    <mergeCell ref="B154:V154"/>
    <mergeCell ref="B150:V151"/>
    <mergeCell ref="A148:V148"/>
    <mergeCell ref="A149:A157"/>
    <mergeCell ref="A130:A139"/>
    <mergeCell ref="B102:V102"/>
    <mergeCell ref="Y89:Y97"/>
    <mergeCell ref="B92:V92"/>
    <mergeCell ref="B93:V93"/>
    <mergeCell ref="B95:V95"/>
    <mergeCell ref="B96:V97"/>
    <mergeCell ref="B94:V94"/>
    <mergeCell ref="W98:W106"/>
    <mergeCell ref="X98:X106"/>
    <mergeCell ref="Y98:Y106"/>
    <mergeCell ref="B99:V99"/>
    <mergeCell ref="B100:V100"/>
    <mergeCell ref="B101:V101"/>
    <mergeCell ref="B103:V103"/>
    <mergeCell ref="B105:V106"/>
    <mergeCell ref="B98:V98"/>
    <mergeCell ref="B104:V104"/>
    <mergeCell ref="Y107:Y114"/>
    <mergeCell ref="B108:V108"/>
    <mergeCell ref="B109:V109"/>
    <mergeCell ref="B110:V110"/>
    <mergeCell ref="B111:V111"/>
    <mergeCell ref="B112:V112"/>
    <mergeCell ref="B113:V114"/>
    <mergeCell ref="Y116:Y123"/>
    <mergeCell ref="W141:W147"/>
    <mergeCell ref="X141:X147"/>
    <mergeCell ref="Y141:Y147"/>
    <mergeCell ref="B143:V143"/>
    <mergeCell ref="B144:V144"/>
    <mergeCell ref="B137:J137"/>
    <mergeCell ref="A140:V140"/>
    <mergeCell ref="B141:V142"/>
    <mergeCell ref="W130:W139"/>
    <mergeCell ref="B122:V123"/>
    <mergeCell ref="B119:K119"/>
    <mergeCell ref="L119:U119"/>
    <mergeCell ref="B120:K120"/>
    <mergeCell ref="B121:K121"/>
    <mergeCell ref="L120:U120"/>
    <mergeCell ref="L121:U121"/>
    <mergeCell ref="X83:X87"/>
    <mergeCell ref="Y83:Y87"/>
    <mergeCell ref="A77:V77"/>
    <mergeCell ref="B67:V68"/>
    <mergeCell ref="A67:A76"/>
    <mergeCell ref="B75:V76"/>
    <mergeCell ref="W67:W76"/>
    <mergeCell ref="Y78:Y82"/>
    <mergeCell ref="F81:I81"/>
    <mergeCell ref="J81:M81"/>
    <mergeCell ref="N81:Q81"/>
    <mergeCell ref="R81:V81"/>
    <mergeCell ref="B82:V82"/>
    <mergeCell ref="W78:W82"/>
    <mergeCell ref="A78:A82"/>
    <mergeCell ref="B83:V84"/>
    <mergeCell ref="B85:D85"/>
    <mergeCell ref="E85:G85"/>
    <mergeCell ref="X67:X76"/>
    <mergeCell ref="H85:J85"/>
    <mergeCell ref="K85:M85"/>
    <mergeCell ref="N85:P85"/>
    <mergeCell ref="A3:I3"/>
    <mergeCell ref="J3:Q3"/>
    <mergeCell ref="A4:I4"/>
    <mergeCell ref="J4:Q4"/>
    <mergeCell ref="R7:Y7"/>
    <mergeCell ref="T11:U11"/>
    <mergeCell ref="V11:W11"/>
    <mergeCell ref="X11:Y11"/>
    <mergeCell ref="T6:U6"/>
    <mergeCell ref="V5:W5"/>
    <mergeCell ref="V6:W6"/>
    <mergeCell ref="X6:Y6"/>
    <mergeCell ref="X5:Y5"/>
    <mergeCell ref="X3:Y3"/>
    <mergeCell ref="V4:W4"/>
    <mergeCell ref="T4:U4"/>
    <mergeCell ref="A7:J7"/>
    <mergeCell ref="A8:J8"/>
    <mergeCell ref="A9:J9"/>
    <mergeCell ref="A10:J10"/>
    <mergeCell ref="X4:Y4"/>
    <mergeCell ref="M5:Q5"/>
    <mergeCell ref="R4:S4"/>
    <mergeCell ref="M10:M13"/>
    <mergeCell ref="A5:K5"/>
    <mergeCell ref="T10:U10"/>
    <mergeCell ref="A14:J14"/>
    <mergeCell ref="R5:S5"/>
    <mergeCell ref="T5:U5"/>
    <mergeCell ref="W14:Y14"/>
    <mergeCell ref="W15:Y15"/>
    <mergeCell ref="W16:Y16"/>
    <mergeCell ref="W12:Y12"/>
    <mergeCell ref="A15:J15"/>
    <mergeCell ref="M6:M9"/>
    <mergeCell ref="N11:S11"/>
    <mergeCell ref="A6:J6"/>
    <mergeCell ref="N6:Q8"/>
    <mergeCell ref="R8:W8"/>
    <mergeCell ref="X8:Y8"/>
    <mergeCell ref="X9:Y9"/>
    <mergeCell ref="N9:W9"/>
    <mergeCell ref="A12:J12"/>
    <mergeCell ref="N15:V15"/>
    <mergeCell ref="N16:V16"/>
    <mergeCell ref="N10:S10"/>
    <mergeCell ref="R6:S6"/>
    <mergeCell ref="A16:J16"/>
    <mergeCell ref="M17:Y17"/>
    <mergeCell ref="A17:J17"/>
    <mergeCell ref="A18:J18"/>
    <mergeCell ref="A19:J19"/>
    <mergeCell ref="A20:J20"/>
    <mergeCell ref="M18:Y18"/>
    <mergeCell ref="A22:J22"/>
    <mergeCell ref="M40:V40"/>
    <mergeCell ref="A40:F40"/>
    <mergeCell ref="A1:Y2"/>
    <mergeCell ref="A11:J11"/>
    <mergeCell ref="M38:T38"/>
    <mergeCell ref="U38:V38"/>
    <mergeCell ref="M39:V39"/>
    <mergeCell ref="A25:J25"/>
    <mergeCell ref="N12:V12"/>
    <mergeCell ref="N13:Y13"/>
    <mergeCell ref="M19:Y19"/>
    <mergeCell ref="M20:Y26"/>
    <mergeCell ref="A26:K26"/>
    <mergeCell ref="J38:K38"/>
    <mergeCell ref="A23:K23"/>
    <mergeCell ref="A24:K24"/>
    <mergeCell ref="M27:Y27"/>
    <mergeCell ref="M28:Y34"/>
    <mergeCell ref="A27:F27"/>
    <mergeCell ref="A28:F28"/>
    <mergeCell ref="A29:F29"/>
    <mergeCell ref="A30:F30"/>
    <mergeCell ref="A13:J13"/>
    <mergeCell ref="M14:M16"/>
    <mergeCell ref="N14:V14"/>
    <mergeCell ref="A21:J21"/>
    <mergeCell ref="Y57:Y66"/>
    <mergeCell ref="A56:V56"/>
    <mergeCell ref="W83:W87"/>
    <mergeCell ref="B64:V64"/>
    <mergeCell ref="B60:V61"/>
    <mergeCell ref="X57:X66"/>
    <mergeCell ref="A37:I37"/>
    <mergeCell ref="J37:K37"/>
    <mergeCell ref="A38:I38"/>
    <mergeCell ref="A43:K43"/>
    <mergeCell ref="M43:S43"/>
    <mergeCell ref="T43:V43"/>
    <mergeCell ref="A44:F44"/>
    <mergeCell ref="G44:J44"/>
    <mergeCell ref="K44:K47"/>
    <mergeCell ref="M44:S44"/>
    <mergeCell ref="B51:F51"/>
    <mergeCell ref="G51:J51"/>
    <mergeCell ref="A41:F41"/>
    <mergeCell ref="P41:V41"/>
    <mergeCell ref="A42:G42"/>
    <mergeCell ref="H42:I42"/>
    <mergeCell ref="P42:V42"/>
    <mergeCell ref="X78:X82"/>
    <mergeCell ref="A200:A209"/>
    <mergeCell ref="B200:U202"/>
    <mergeCell ref="V200:V202"/>
    <mergeCell ref="W200:W202"/>
    <mergeCell ref="B203:W209"/>
    <mergeCell ref="B65:V66"/>
    <mergeCell ref="B62:V63"/>
    <mergeCell ref="A57:A66"/>
    <mergeCell ref="W57:W66"/>
    <mergeCell ref="A83:A87"/>
    <mergeCell ref="B57:V59"/>
    <mergeCell ref="A197:Y197"/>
    <mergeCell ref="A198:A199"/>
    <mergeCell ref="B198:V199"/>
    <mergeCell ref="W198:W199"/>
    <mergeCell ref="X198:Y199"/>
    <mergeCell ref="X124:X129"/>
    <mergeCell ref="Y124:Y129"/>
    <mergeCell ref="W149:W157"/>
    <mergeCell ref="Y67:Y76"/>
    <mergeCell ref="A88:V88"/>
    <mergeCell ref="B86:V87"/>
    <mergeCell ref="B78:V80"/>
    <mergeCell ref="B81:E81"/>
  </mergeCells>
  <conditionalFormatting sqref="X9:X11">
    <cfRule type="cellIs" dxfId="0" priority="1" operator="lessThan">
      <formula>0</formula>
    </cfRule>
  </conditionalFormatting>
  <dataValidations count="18">
    <dataValidation type="list" allowBlank="1" showInputMessage="1" showErrorMessage="1" sqref="X8:Y8 W200:W202 H42:I42 T47:V48 I53 U38:V38 T43:V43" xr:uid="{2C06C4A3-307B-48CC-9D77-01C5CDF756E8}">
      <formula1>"yes,no"</formula1>
    </dataValidation>
    <dataValidation type="list" allowBlank="1" showInputMessage="1" showErrorMessage="1" sqref="T10:U10" xr:uid="{25758B42-E500-47AB-B91A-9EF0AC6C6DE3}">
      <formula1>"no,PE,ROW"</formula1>
    </dataValidation>
    <dataValidation type="list" allowBlank="1" showInputMessage="1" showErrorMessage="1" sqref="G44:J44" xr:uid="{F66BFB4B-4A57-4299-9997-9EEE7CA83BAF}">
      <formula1>"None,Red Flag Investigation,Archaelogical Records,Historic Properties,Noise Analysis,Multiple (list in supporting docs)"</formula1>
    </dataValidation>
    <dataValidation type="whole" allowBlank="1" showInputMessage="1" showErrorMessage="1" sqref="I54:J54" xr:uid="{7B33DD41-93AA-489E-922D-0AF9B74F4EA4}">
      <formula1>0</formula1>
      <formula2>100</formula2>
    </dataValidation>
    <dataValidation type="list" allowBlank="1" showInputMessage="1" showErrorMessage="1" sqref="G51:G53" xr:uid="{63D71207-3C1A-4194-9C0F-F2EE2699A40E}">
      <formula1>"Residential,Commercial,Industrial,Mix,Unknown"</formula1>
    </dataValidation>
    <dataValidation type="list" allowBlank="1" showInputMessage="1" showErrorMessage="1" sqref="S51" xr:uid="{C0269C5E-BFFC-41DA-96ED-9F58F0C72B44}">
      <formula1>"In ROW,In Easement,Unknown"</formula1>
    </dataValidation>
    <dataValidation type="whole" allowBlank="1" showInputMessage="1" showErrorMessage="1" sqref="G50" xr:uid="{DA933B16-6C89-44BD-BE3C-FFC410213BE4}">
      <formula1>1</formula1>
      <formula2>99</formula2>
    </dataValidation>
    <dataValidation type="list" allowBlank="1" showInputMessage="1" showErrorMessage="1" sqref="G49 S52:S54" xr:uid="{4224B4DD-FF8E-464E-8B28-E8B67CB97E5C}">
      <formula1>"Yes,No,Unknown"</formula1>
    </dataValidation>
    <dataValidation type="list" allowBlank="1" showInputMessage="1" showErrorMessage="1" sqref="G46" xr:uid="{2149539D-0D1B-48BE-8CBF-A29ABBF387B1}">
      <formula1>"Not Started,Underway,Submitted for Review,Approved,Finding of No Significant Impact"</formula1>
    </dataValidation>
    <dataValidation type="list" allowBlank="1" showInputMessage="1" showErrorMessage="1" sqref="G39:G41" xr:uid="{4C4F9A00-7BC5-4CE7-8C43-F204F19A08B9}">
      <formula1>"yes, no"</formula1>
    </dataValidation>
    <dataValidation type="whole" allowBlank="1" showInputMessage="1" showErrorMessage="1" sqref="J38:K38" xr:uid="{DE4CE319-610E-4FBF-B277-9A781C3C3F16}">
      <formula1>1</formula1>
      <formula2>5</formula2>
    </dataValidation>
    <dataValidation type="list" allowBlank="1" showInputMessage="1" showErrorMessage="1" sqref="G45:J45" xr:uid="{93D883C8-9533-4DCD-84CC-0CE03E81DE9F}">
      <formula1>"Programmatic Agreement,Categorical Exclusion,Environmental Assessment,Environmental Impact Statement,Other,Unknown"</formula1>
    </dataValidation>
    <dataValidation type="list" allowBlank="1" showInputMessage="1" showErrorMessage="1" sqref="G47:J47" xr:uid="{689F908C-96C1-40A7-BF1B-BA651C68C270}">
      <formula1>"404 USACE,401 Water Quality,Construction in a Floodway,Rule 5,Flood Protection,FAA,None Required,Multiple (list in supporting docs),Unknown"</formula1>
    </dataValidation>
    <dataValidation type="list" allowBlank="1" showInputMessage="1" showErrorMessage="1" sqref="S50" xr:uid="{2855808E-7D09-4A00-B7CB-8C40B093BAA7}">
      <formula1>"Yes (list known utilities in supporting docs),No,Unknown"</formula1>
    </dataValidation>
    <dataValidation type="list" allowBlank="1" showInputMessage="1" showErrorMessage="1" sqref="R4:S4" xr:uid="{FE74EFD2-AF13-40DF-94B5-CC9707201C5A}">
      <formula1>"Lake,Porter,LaPorte,Various"</formula1>
    </dataValidation>
    <dataValidation type="textLength" operator="lessThan" allowBlank="1" showInputMessage="1" showErrorMessage="1" errorTitle="Character Length Surpassed" error="Character length is 1000" sqref="M20:Y26" xr:uid="{5D1B54A1-D6CA-4191-9787-8169D780ED55}">
      <formula1>1000</formula1>
    </dataValidation>
    <dataValidation type="textLength" operator="lessThan" allowBlank="1" showInputMessage="1" showErrorMessage="1" errorTitle="Character Length Surpassed" error="Character Length is 1000" sqref="M28:Y34 B203:W209" xr:uid="{5BC5B50E-7232-4487-81E7-2995EAB2A3B5}">
      <formula1>1000</formula1>
    </dataValidation>
    <dataValidation type="list" allowBlank="1" showInputMessage="1" showErrorMessage="1" sqref="T44:V46" xr:uid="{0ECFD334-3252-441B-831F-0869826C95A2}">
      <formula1>"2026,2027,2028,2029,2030,not applicable"</formula1>
    </dataValidation>
  </dataValidations>
  <hyperlinks>
    <hyperlink ref="G27:H29" r:id="rId1" display="Click Here!" xr:uid="{C0C7D29F-3BA0-4A3B-83AB-2AA8138522FE}"/>
  </hyperlinks>
  <pageMargins left="0.5" right="0.25" top="0.5" bottom="0.25" header="0.25" footer="0"/>
  <pageSetup paperSize="5" orientation="landscape" r:id="rId2"/>
  <headerFooter>
    <oddHeader xml:space="preserve">&amp;L&amp;"Arial Bold,Bold"&amp;K178BE5Northwestern Indiana Regional Planning Commission&amp;K000000
&amp;RApplication for funding in the 2020 - 2024 Transportation Improvement Program </oddHeader>
    <oddFooter>&amp;L&amp;"Helvetica Oblique,Italic"&amp;10&amp;K000000&amp;P of &amp;N</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B135FB-8041-4E66-B060-952BE3375A53}">
          <x14:formula1>
            <xm:f>'Program &amp; Project Types'!AB56:AB58</xm:f>
          </x14:formula1>
          <xm:sqref>A24:K24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9C7C-AE2A-4FBC-8D91-3F3C07CD0CB8}">
  <sheetPr>
    <tabColor theme="7"/>
  </sheetPr>
  <dimension ref="A1:S91"/>
  <sheetViews>
    <sheetView showGridLines="0" showRowColHeaders="0" workbookViewId="0">
      <selection activeCell="C3" activeCellId="11" sqref="D80:D81 D69:D70 D66:D67 D63:D64 D37:D48 D34:D35 D23:D32 F26 D20:D21 D9:D15 D6 C3"/>
    </sheetView>
  </sheetViews>
  <sheetFormatPr defaultColWidth="8.88671875" defaultRowHeight="13.5"/>
  <cols>
    <col min="1" max="1" width="6.77734375" style="33" customWidth="1"/>
    <col min="2" max="2" width="7.21875" style="33" customWidth="1"/>
    <col min="3" max="3" width="22" style="82" customWidth="1"/>
    <col min="4" max="4" width="23.88671875" style="33" customWidth="1"/>
    <col min="5" max="5" width="7.44140625" style="33" customWidth="1"/>
    <col min="6" max="6" width="30.33203125" style="33" customWidth="1"/>
    <col min="7" max="7" width="7.44140625" style="33" customWidth="1"/>
    <col min="8" max="8" width="21.5546875" style="33" customWidth="1"/>
    <col min="9" max="20" width="10.6640625" style="33" customWidth="1"/>
    <col min="21" max="16384" width="8.88671875" style="33"/>
  </cols>
  <sheetData>
    <row r="1" spans="1:6" ht="20.25" customHeight="1" thickBot="1">
      <c r="A1" s="1169" t="s">
        <v>489</v>
      </c>
      <c r="B1" s="1169"/>
      <c r="C1" s="1169"/>
      <c r="D1" s="1169"/>
    </row>
    <row r="2" spans="1:6" ht="20.25" customHeight="1" thickBot="1">
      <c r="A2" s="34"/>
      <c r="B2" s="34"/>
      <c r="C2" s="35"/>
      <c r="D2" s="1173" t="s">
        <v>490</v>
      </c>
      <c r="E2" s="1174"/>
    </row>
    <row r="3" spans="1:6" ht="14.25" thickBot="1">
      <c r="A3" s="36"/>
      <c r="B3" s="37" t="s">
        <v>491</v>
      </c>
      <c r="C3" s="132"/>
    </row>
    <row r="4" spans="1:6" s="39" customFormat="1" ht="19.5" customHeight="1" thickBot="1">
      <c r="A4" s="1170" t="s">
        <v>492</v>
      </c>
      <c r="B4" s="1170"/>
      <c r="C4" s="1170"/>
      <c r="D4" s="133"/>
      <c r="E4" s="38"/>
      <c r="F4" s="38"/>
    </row>
    <row r="5" spans="1:6" ht="23.25" customHeight="1" thickBot="1">
      <c r="A5" s="134" t="s">
        <v>493</v>
      </c>
      <c r="B5" s="135" t="s">
        <v>494</v>
      </c>
      <c r="C5" s="135" t="s">
        <v>495</v>
      </c>
      <c r="D5" s="136" t="s">
        <v>496</v>
      </c>
    </row>
    <row r="6" spans="1:6" ht="12" customHeight="1" thickBot="1">
      <c r="A6" s="137" t="s">
        <v>497</v>
      </c>
      <c r="B6" s="138" t="s">
        <v>498</v>
      </c>
      <c r="C6" s="139" t="s">
        <v>499</v>
      </c>
      <c r="D6" s="140"/>
    </row>
    <row r="7" spans="1:6">
      <c r="A7" s="40" t="s">
        <v>500</v>
      </c>
      <c r="B7" s="41" t="s">
        <v>501</v>
      </c>
      <c r="C7" s="141" t="s">
        <v>502</v>
      </c>
      <c r="D7" s="142" t="s">
        <v>40</v>
      </c>
    </row>
    <row r="8" spans="1:6" ht="14.25" thickBot="1">
      <c r="A8" s="40" t="s">
        <v>503</v>
      </c>
      <c r="B8" s="41" t="s">
        <v>501</v>
      </c>
      <c r="C8" s="141" t="s">
        <v>504</v>
      </c>
      <c r="D8" s="143"/>
    </row>
    <row r="9" spans="1:6" ht="14.25" thickBot="1">
      <c r="A9" s="40" t="s">
        <v>505</v>
      </c>
      <c r="B9" s="41" t="s">
        <v>498</v>
      </c>
      <c r="C9" s="141" t="s">
        <v>506</v>
      </c>
      <c r="D9" s="144"/>
    </row>
    <row r="10" spans="1:6" ht="14.25" thickBot="1">
      <c r="A10" s="40" t="s">
        <v>507</v>
      </c>
      <c r="B10" s="41" t="s">
        <v>498</v>
      </c>
      <c r="C10" s="141" t="s">
        <v>508</v>
      </c>
      <c r="D10" s="144"/>
    </row>
    <row r="11" spans="1:6" ht="14.25" thickBot="1">
      <c r="A11" s="40" t="s">
        <v>509</v>
      </c>
      <c r="B11" s="41" t="s">
        <v>498</v>
      </c>
      <c r="C11" s="141" t="s">
        <v>510</v>
      </c>
      <c r="D11" s="145"/>
    </row>
    <row r="12" spans="1:6" ht="14.25" thickBot="1">
      <c r="A12" s="40" t="s">
        <v>511</v>
      </c>
      <c r="B12" s="41" t="s">
        <v>498</v>
      </c>
      <c r="C12" s="141" t="s">
        <v>512</v>
      </c>
      <c r="D12" s="146"/>
    </row>
    <row r="13" spans="1:6" ht="14.25" thickBot="1">
      <c r="A13" s="40" t="s">
        <v>513</v>
      </c>
      <c r="B13" s="41" t="s">
        <v>498</v>
      </c>
      <c r="C13" s="141" t="s">
        <v>514</v>
      </c>
      <c r="D13" s="146"/>
    </row>
    <row r="14" spans="1:6" ht="14.25" thickBot="1">
      <c r="A14" s="40" t="s">
        <v>515</v>
      </c>
      <c r="B14" s="41" t="s">
        <v>498</v>
      </c>
      <c r="C14" s="141" t="s">
        <v>516</v>
      </c>
      <c r="D14" s="146"/>
    </row>
    <row r="15" spans="1:6" ht="14.25" thickBot="1">
      <c r="A15" s="47" t="s">
        <v>517</v>
      </c>
      <c r="B15" s="48" t="s">
        <v>498</v>
      </c>
      <c r="C15" s="147" t="s">
        <v>518</v>
      </c>
      <c r="D15" s="146"/>
    </row>
    <row r="16" spans="1:6">
      <c r="A16" s="43" t="s">
        <v>519</v>
      </c>
      <c r="B16" s="44" t="s">
        <v>501</v>
      </c>
      <c r="C16" s="45" t="s">
        <v>520</v>
      </c>
      <c r="D16" s="46">
        <v>4</v>
      </c>
    </row>
    <row r="17" spans="1:8" ht="14.25" thickBot="1">
      <c r="A17" s="47" t="s">
        <v>521</v>
      </c>
      <c r="B17" s="48" t="s">
        <v>501</v>
      </c>
      <c r="C17" s="49" t="s">
        <v>522</v>
      </c>
      <c r="D17" s="50" t="s">
        <v>523</v>
      </c>
    </row>
    <row r="18" spans="1:8">
      <c r="A18" s="43" t="s">
        <v>524</v>
      </c>
      <c r="B18" s="44" t="s">
        <v>501</v>
      </c>
      <c r="C18" s="45" t="s">
        <v>525</v>
      </c>
      <c r="D18" s="46"/>
    </row>
    <row r="19" spans="1:8" ht="16.5" customHeight="1" thickBot="1">
      <c r="A19" s="47" t="s">
        <v>526</v>
      </c>
      <c r="B19" s="48" t="s">
        <v>501</v>
      </c>
      <c r="C19" s="49" t="s">
        <v>527</v>
      </c>
      <c r="D19" s="148"/>
    </row>
    <row r="20" spans="1:8" ht="14.25" thickBot="1">
      <c r="A20" s="43" t="s">
        <v>528</v>
      </c>
      <c r="B20" s="44" t="s">
        <v>501</v>
      </c>
      <c r="C20" s="149" t="s">
        <v>529</v>
      </c>
      <c r="D20" s="150"/>
    </row>
    <row r="21" spans="1:8" ht="14.25" thickBot="1">
      <c r="A21" s="40" t="s">
        <v>530</v>
      </c>
      <c r="B21" s="41" t="s">
        <v>501</v>
      </c>
      <c r="C21" s="141" t="s">
        <v>531</v>
      </c>
      <c r="D21" s="150"/>
    </row>
    <row r="22" spans="1:8" ht="14.25" thickBot="1">
      <c r="A22" s="40">
        <v>6</v>
      </c>
      <c r="B22" s="41" t="s">
        <v>501</v>
      </c>
      <c r="C22" s="42" t="s">
        <v>532</v>
      </c>
      <c r="D22" s="151"/>
    </row>
    <row r="23" spans="1:8" ht="14.25" thickBot="1">
      <c r="A23" s="40">
        <v>7</v>
      </c>
      <c r="B23" s="41" t="s">
        <v>498</v>
      </c>
      <c r="C23" s="141" t="s">
        <v>533</v>
      </c>
      <c r="D23" s="146"/>
    </row>
    <row r="24" spans="1:8" ht="14.25" thickBot="1">
      <c r="A24" s="152">
        <v>8</v>
      </c>
      <c r="B24" s="153" t="s">
        <v>498</v>
      </c>
      <c r="C24" s="154" t="s">
        <v>534</v>
      </c>
      <c r="D24" s="146"/>
    </row>
    <row r="25" spans="1:8" ht="14.25" thickBot="1">
      <c r="A25" s="137" t="s">
        <v>535</v>
      </c>
      <c r="B25" s="138" t="s">
        <v>498</v>
      </c>
      <c r="C25" s="139" t="s">
        <v>536</v>
      </c>
      <c r="D25" s="146"/>
      <c r="E25" s="1175" t="s">
        <v>537</v>
      </c>
      <c r="F25" s="1175"/>
      <c r="G25" s="1175"/>
      <c r="H25" s="1175"/>
    </row>
    <row r="26" spans="1:8" ht="16.5" thickBot="1">
      <c r="A26" s="40"/>
      <c r="B26" s="41" t="s">
        <v>498</v>
      </c>
      <c r="C26" s="141" t="s">
        <v>538</v>
      </c>
      <c r="D26" s="146"/>
      <c r="E26"/>
      <c r="F26" s="185" t="s">
        <v>539</v>
      </c>
      <c r="G26"/>
    </row>
    <row r="27" spans="1:8" ht="14.25" thickBot="1">
      <c r="A27" s="40"/>
      <c r="B27" s="41" t="s">
        <v>498</v>
      </c>
      <c r="C27" s="141" t="s">
        <v>540</v>
      </c>
      <c r="D27" s="146"/>
      <c r="E27" s="1175"/>
      <c r="F27" s="1175"/>
      <c r="G27" s="1175"/>
    </row>
    <row r="28" spans="1:8" ht="16.5" thickBot="1">
      <c r="A28" s="40"/>
      <c r="B28" s="41" t="s">
        <v>498</v>
      </c>
      <c r="C28" s="141" t="s">
        <v>541</v>
      </c>
      <c r="D28" s="146"/>
      <c r="E28"/>
      <c r="F28"/>
    </row>
    <row r="29" spans="1:8" ht="15" customHeight="1" thickBot="1">
      <c r="A29" s="1158" t="s">
        <v>542</v>
      </c>
      <c r="B29" s="1160" t="s">
        <v>498</v>
      </c>
      <c r="C29" s="1180" t="s">
        <v>543</v>
      </c>
      <c r="D29" s="1183"/>
      <c r="E29" s="51" t="s">
        <v>544</v>
      </c>
      <c r="F29" s="52" t="s">
        <v>545</v>
      </c>
      <c r="G29" s="51" t="s">
        <v>546</v>
      </c>
      <c r="H29" s="52" t="s">
        <v>547</v>
      </c>
    </row>
    <row r="30" spans="1:8" ht="15" customHeight="1" thickBot="1">
      <c r="A30" s="1176"/>
      <c r="B30" s="1178"/>
      <c r="C30" s="1181"/>
      <c r="D30" s="1183"/>
      <c r="F30" s="33" t="s">
        <v>548</v>
      </c>
      <c r="H30" s="53" t="s">
        <v>549</v>
      </c>
    </row>
    <row r="31" spans="1:8" ht="15" customHeight="1" thickBot="1">
      <c r="A31" s="1176"/>
      <c r="B31" s="1178"/>
      <c r="C31" s="1181"/>
      <c r="D31" s="1183"/>
      <c r="F31" s="33" t="s">
        <v>550</v>
      </c>
      <c r="H31" s="53" t="s">
        <v>551</v>
      </c>
    </row>
    <row r="32" spans="1:8" ht="15" customHeight="1" thickBot="1">
      <c r="A32" s="1177"/>
      <c r="B32" s="1179"/>
      <c r="C32" s="1182"/>
      <c r="D32" s="1183"/>
      <c r="F32" s="33" t="s">
        <v>552</v>
      </c>
      <c r="H32" s="53" t="s">
        <v>553</v>
      </c>
    </row>
    <row r="33" spans="1:8" ht="15" customHeight="1" thickBot="1">
      <c r="A33" s="40" t="s">
        <v>554</v>
      </c>
      <c r="B33" s="54"/>
      <c r="C33" s="155" t="s">
        <v>555</v>
      </c>
      <c r="D33" s="156"/>
      <c r="F33" s="33" t="s">
        <v>556</v>
      </c>
      <c r="H33" s="53" t="s">
        <v>557</v>
      </c>
    </row>
    <row r="34" spans="1:8" ht="15" customHeight="1" thickBot="1">
      <c r="A34" s="40" t="s">
        <v>558</v>
      </c>
      <c r="B34" s="54" t="s">
        <v>498</v>
      </c>
      <c r="C34" s="141" t="s">
        <v>559</v>
      </c>
      <c r="D34" s="1171"/>
      <c r="F34" s="33" t="s">
        <v>560</v>
      </c>
      <c r="H34" s="33" t="s">
        <v>561</v>
      </c>
    </row>
    <row r="35" spans="1:8" ht="15" customHeight="1" thickBot="1">
      <c r="A35" s="40"/>
      <c r="B35" s="54"/>
      <c r="C35" s="141" t="s">
        <v>562</v>
      </c>
      <c r="D35" s="1171"/>
      <c r="F35" s="33" t="s">
        <v>563</v>
      </c>
    </row>
    <row r="36" spans="1:8" ht="15" customHeight="1" thickBot="1">
      <c r="A36" s="40" t="s">
        <v>564</v>
      </c>
      <c r="B36" s="54"/>
      <c r="C36" s="155" t="s">
        <v>565</v>
      </c>
      <c r="D36" s="157"/>
      <c r="F36" s="33" t="s">
        <v>566</v>
      </c>
      <c r="H36" s="53" t="s">
        <v>567</v>
      </c>
    </row>
    <row r="37" spans="1:8" ht="15" customHeight="1" thickBot="1">
      <c r="A37" s="40" t="s">
        <v>568</v>
      </c>
      <c r="B37" s="54" t="s">
        <v>498</v>
      </c>
      <c r="C37" s="141" t="s">
        <v>569</v>
      </c>
      <c r="D37" s="1172"/>
      <c r="F37" s="33" t="s">
        <v>570</v>
      </c>
      <c r="H37" s="53"/>
    </row>
    <row r="38" spans="1:8" ht="15" customHeight="1" thickBot="1">
      <c r="A38" s="158" t="s">
        <v>568</v>
      </c>
      <c r="B38" s="159" t="s">
        <v>498</v>
      </c>
      <c r="C38" s="160" t="s">
        <v>562</v>
      </c>
      <c r="D38" s="1172"/>
      <c r="F38" s="33" t="s">
        <v>571</v>
      </c>
      <c r="H38" s="53" t="s">
        <v>572</v>
      </c>
    </row>
    <row r="39" spans="1:8" ht="15" customHeight="1" thickBot="1">
      <c r="A39" s="43">
        <v>10</v>
      </c>
      <c r="B39" s="44" t="s">
        <v>498</v>
      </c>
      <c r="C39" s="149" t="s">
        <v>573</v>
      </c>
      <c r="D39" s="144"/>
      <c r="F39" s="33" t="s">
        <v>574</v>
      </c>
      <c r="H39" s="53" t="s">
        <v>575</v>
      </c>
    </row>
    <row r="40" spans="1:8" ht="15" customHeight="1" thickBot="1">
      <c r="A40" s="40">
        <v>11</v>
      </c>
      <c r="B40" s="41" t="s">
        <v>498</v>
      </c>
      <c r="C40" s="141" t="s">
        <v>576</v>
      </c>
      <c r="D40" s="144"/>
      <c r="F40" s="33" t="s">
        <v>577</v>
      </c>
      <c r="H40" s="53" t="s">
        <v>578</v>
      </c>
    </row>
    <row r="41" spans="1:8" ht="15" customHeight="1" thickBot="1">
      <c r="A41" s="40" t="s">
        <v>579</v>
      </c>
      <c r="B41" s="41" t="s">
        <v>498</v>
      </c>
      <c r="C41" s="141" t="s">
        <v>580</v>
      </c>
      <c r="D41" s="161"/>
      <c r="F41" s="33" t="s">
        <v>581</v>
      </c>
      <c r="H41" s="53" t="s">
        <v>582</v>
      </c>
    </row>
    <row r="42" spans="1:8" ht="15" customHeight="1" thickBot="1">
      <c r="A42" s="40" t="s">
        <v>583</v>
      </c>
      <c r="B42" s="41" t="s">
        <v>498</v>
      </c>
      <c r="C42" s="141" t="s">
        <v>584</v>
      </c>
      <c r="D42" s="144"/>
      <c r="F42" s="33" t="s">
        <v>585</v>
      </c>
      <c r="H42" s="53" t="s">
        <v>586</v>
      </c>
    </row>
    <row r="43" spans="1:8" ht="15" customHeight="1" thickBot="1">
      <c r="A43" s="40" t="s">
        <v>587</v>
      </c>
      <c r="B43" s="41" t="s">
        <v>498</v>
      </c>
      <c r="C43" s="141" t="s">
        <v>588</v>
      </c>
      <c r="D43" s="162"/>
      <c r="F43" s="33" t="s">
        <v>589</v>
      </c>
      <c r="H43" s="53" t="s">
        <v>590</v>
      </c>
    </row>
    <row r="44" spans="1:8" ht="14.25" thickBot="1">
      <c r="A44" s="40" t="s">
        <v>591</v>
      </c>
      <c r="B44" s="41" t="s">
        <v>498</v>
      </c>
      <c r="C44" s="141" t="s">
        <v>592</v>
      </c>
      <c r="D44" s="146"/>
      <c r="F44" s="33" t="s">
        <v>593</v>
      </c>
      <c r="H44" s="33" t="s">
        <v>594</v>
      </c>
    </row>
    <row r="45" spans="1:8" ht="14.25" thickBot="1">
      <c r="A45" s="47">
        <v>14</v>
      </c>
      <c r="B45" s="48" t="s">
        <v>498</v>
      </c>
      <c r="C45" s="147" t="s">
        <v>595</v>
      </c>
      <c r="D45" s="146"/>
      <c r="F45" s="33" t="s">
        <v>596</v>
      </c>
      <c r="H45" s="53" t="s">
        <v>597</v>
      </c>
    </row>
    <row r="46" spans="1:8" ht="14.25" thickBot="1">
      <c r="A46" s="43">
        <v>15</v>
      </c>
      <c r="B46" s="163" t="s">
        <v>498</v>
      </c>
      <c r="C46" s="149" t="s">
        <v>598</v>
      </c>
      <c r="D46" s="144"/>
      <c r="F46" s="33" t="s">
        <v>599</v>
      </c>
    </row>
    <row r="47" spans="1:8" ht="14.25" thickBot="1">
      <c r="A47" s="43" t="s">
        <v>600</v>
      </c>
      <c r="B47" s="163"/>
      <c r="C47" s="149" t="s">
        <v>601</v>
      </c>
      <c r="D47" s="144"/>
      <c r="F47" s="33" t="s">
        <v>602</v>
      </c>
    </row>
    <row r="48" spans="1:8" ht="14.25" thickBot="1">
      <c r="A48" s="40">
        <v>16</v>
      </c>
      <c r="B48" s="54" t="s">
        <v>498</v>
      </c>
      <c r="C48" s="141" t="s">
        <v>603</v>
      </c>
      <c r="D48" s="144"/>
      <c r="F48" s="33" t="s">
        <v>604</v>
      </c>
    </row>
    <row r="49" spans="1:6" ht="15" customHeight="1" thickBot="1">
      <c r="A49" s="47">
        <v>17</v>
      </c>
      <c r="B49" s="56" t="s">
        <v>498</v>
      </c>
      <c r="C49" s="49" t="s">
        <v>605</v>
      </c>
      <c r="D49" s="57"/>
      <c r="F49" s="33" t="s">
        <v>606</v>
      </c>
    </row>
    <row r="50" spans="1:6" s="58" customFormat="1">
      <c r="A50" s="164">
        <v>19</v>
      </c>
      <c r="B50" s="165"/>
      <c r="C50" s="166" t="s">
        <v>607</v>
      </c>
      <c r="D50" s="167"/>
      <c r="F50" s="33" t="s">
        <v>608</v>
      </c>
    </row>
    <row r="51" spans="1:6" ht="15" customHeight="1">
      <c r="A51" s="72" t="s">
        <v>609</v>
      </c>
      <c r="B51" s="73" t="s">
        <v>498</v>
      </c>
      <c r="C51" s="74" t="s">
        <v>610</v>
      </c>
      <c r="D51" s="168"/>
      <c r="F51" s="33" t="s">
        <v>611</v>
      </c>
    </row>
    <row r="52" spans="1:6">
      <c r="A52" s="40" t="s">
        <v>612</v>
      </c>
      <c r="B52" s="44" t="s">
        <v>498</v>
      </c>
      <c r="C52" s="45" t="s">
        <v>613</v>
      </c>
      <c r="D52" s="169"/>
      <c r="F52" s="33" t="s">
        <v>614</v>
      </c>
    </row>
    <row r="53" spans="1:6">
      <c r="A53" s="40" t="s">
        <v>615</v>
      </c>
      <c r="B53" s="41" t="s">
        <v>501</v>
      </c>
      <c r="C53" s="42" t="s">
        <v>616</v>
      </c>
      <c r="D53" s="59"/>
      <c r="F53" s="33" t="s">
        <v>617</v>
      </c>
    </row>
    <row r="54" spans="1:6" s="58" customFormat="1">
      <c r="A54" s="40" t="s">
        <v>618</v>
      </c>
      <c r="B54" s="41" t="s">
        <v>501</v>
      </c>
      <c r="C54" s="42" t="s">
        <v>619</v>
      </c>
      <c r="D54" s="59"/>
      <c r="F54" s="33" t="s">
        <v>620</v>
      </c>
    </row>
    <row r="55" spans="1:6">
      <c r="A55" s="40" t="s">
        <v>621</v>
      </c>
      <c r="B55" s="41" t="s">
        <v>501</v>
      </c>
      <c r="C55" s="42" t="s">
        <v>622</v>
      </c>
      <c r="D55" s="59"/>
      <c r="F55" s="33" t="s">
        <v>623</v>
      </c>
    </row>
    <row r="56" spans="1:6">
      <c r="A56" s="40" t="s">
        <v>624</v>
      </c>
      <c r="B56" s="41" t="s">
        <v>501</v>
      </c>
      <c r="C56" s="42" t="s">
        <v>625</v>
      </c>
      <c r="D56" s="59"/>
      <c r="F56" s="33" t="s">
        <v>626</v>
      </c>
    </row>
    <row r="57" spans="1:6" ht="14.25" thickBot="1">
      <c r="A57" s="60" t="s">
        <v>627</v>
      </c>
      <c r="B57" s="48" t="s">
        <v>498</v>
      </c>
      <c r="C57" s="49" t="s">
        <v>628</v>
      </c>
      <c r="D57" s="61"/>
      <c r="F57" s="33" t="s">
        <v>629</v>
      </c>
    </row>
    <row r="58" spans="1:6">
      <c r="A58" s="62">
        <v>20</v>
      </c>
      <c r="B58" s="63" t="s">
        <v>501</v>
      </c>
      <c r="C58" s="64" t="s">
        <v>630</v>
      </c>
      <c r="D58" s="65">
        <f>SUM(D69+D66+D63)</f>
        <v>0</v>
      </c>
      <c r="F58" s="33" t="s">
        <v>631</v>
      </c>
    </row>
    <row r="59" spans="1:6">
      <c r="A59" s="40">
        <v>21</v>
      </c>
      <c r="B59" s="41" t="s">
        <v>501</v>
      </c>
      <c r="C59" s="42" t="s">
        <v>632</v>
      </c>
      <c r="D59" s="66"/>
      <c r="F59" s="33" t="s">
        <v>633</v>
      </c>
    </row>
    <row r="60" spans="1:6">
      <c r="A60" s="67">
        <v>22</v>
      </c>
      <c r="B60" s="68" t="s">
        <v>501</v>
      </c>
      <c r="C60" s="55" t="s">
        <v>634</v>
      </c>
      <c r="D60" s="69">
        <f>SUM(D64+D67+D70)</f>
        <v>0</v>
      </c>
      <c r="F60" s="33" t="s">
        <v>635</v>
      </c>
    </row>
    <row r="61" spans="1:6">
      <c r="A61" s="40">
        <v>23</v>
      </c>
      <c r="B61" s="41" t="s">
        <v>501</v>
      </c>
      <c r="C61" s="42" t="s">
        <v>636</v>
      </c>
      <c r="D61" s="70">
        <f>D58-D60</f>
        <v>0</v>
      </c>
      <c r="F61" s="33" t="s">
        <v>637</v>
      </c>
    </row>
    <row r="62" spans="1:6" ht="14.25" thickBot="1">
      <c r="A62" s="47">
        <v>24</v>
      </c>
      <c r="B62" s="48" t="s">
        <v>501</v>
      </c>
      <c r="C62" s="49" t="s">
        <v>638</v>
      </c>
      <c r="D62" s="170" t="e">
        <f>D60/D58</f>
        <v>#DIV/0!</v>
      </c>
      <c r="F62" s="33" t="s">
        <v>639</v>
      </c>
    </row>
    <row r="63" spans="1:6" ht="14.25" thickBot="1">
      <c r="A63" s="1166" t="s">
        <v>640</v>
      </c>
      <c r="B63" s="171" t="s">
        <v>498</v>
      </c>
      <c r="C63" s="172" t="s">
        <v>641</v>
      </c>
      <c r="D63" s="173"/>
      <c r="F63" s="33" t="s">
        <v>642</v>
      </c>
    </row>
    <row r="64" spans="1:6" ht="14.25" thickBot="1">
      <c r="A64" s="1167"/>
      <c r="B64" s="174"/>
      <c r="C64" s="154" t="s">
        <v>643</v>
      </c>
      <c r="D64" s="175"/>
      <c r="F64" s="33" t="s">
        <v>644</v>
      </c>
    </row>
    <row r="65" spans="1:6" ht="14.25" thickBot="1">
      <c r="A65" s="1168"/>
      <c r="B65" s="176"/>
      <c r="C65" s="49" t="s">
        <v>645</v>
      </c>
      <c r="D65" s="177"/>
      <c r="F65" s="33" t="s">
        <v>646</v>
      </c>
    </row>
    <row r="66" spans="1:6" ht="14.25" thickBot="1">
      <c r="A66" s="1166" t="s">
        <v>647</v>
      </c>
      <c r="B66" s="174" t="s">
        <v>498</v>
      </c>
      <c r="C66" s="178" t="s">
        <v>648</v>
      </c>
      <c r="D66" s="173"/>
      <c r="F66" s="33" t="s">
        <v>649</v>
      </c>
    </row>
    <row r="67" spans="1:6" ht="14.25" thickBot="1">
      <c r="A67" s="1167"/>
      <c r="B67" s="174"/>
      <c r="C67" s="154" t="s">
        <v>650</v>
      </c>
      <c r="D67" s="175"/>
    </row>
    <row r="68" spans="1:6" ht="14.25" thickBot="1">
      <c r="A68" s="1168"/>
      <c r="B68" s="174"/>
      <c r="C68" s="71" t="s">
        <v>651</v>
      </c>
      <c r="D68" s="177"/>
    </row>
    <row r="69" spans="1:6" ht="15" customHeight="1" thickBot="1">
      <c r="A69" s="1166" t="s">
        <v>652</v>
      </c>
      <c r="B69" s="171" t="s">
        <v>498</v>
      </c>
      <c r="C69" s="172" t="s">
        <v>653</v>
      </c>
      <c r="D69" s="173"/>
    </row>
    <row r="70" spans="1:6" ht="14.25" thickBot="1">
      <c r="A70" s="1167"/>
      <c r="B70" s="174"/>
      <c r="C70" s="154" t="s">
        <v>654</v>
      </c>
      <c r="D70" s="175"/>
    </row>
    <row r="71" spans="1:6" ht="15" customHeight="1" thickBot="1">
      <c r="A71" s="1168"/>
      <c r="B71" s="176"/>
      <c r="C71" s="49" t="s">
        <v>655</v>
      </c>
      <c r="D71" s="179"/>
      <c r="F71"/>
    </row>
    <row r="72" spans="1:6" ht="26.25" customHeight="1">
      <c r="A72" s="180">
        <v>24</v>
      </c>
      <c r="B72" s="181"/>
      <c r="C72" s="182" t="s">
        <v>656</v>
      </c>
      <c r="D72" s="183"/>
    </row>
    <row r="73" spans="1:6" ht="15" customHeight="1">
      <c r="A73" s="72" t="s">
        <v>657</v>
      </c>
      <c r="B73" s="73" t="s">
        <v>501</v>
      </c>
      <c r="C73" s="74" t="s">
        <v>658</v>
      </c>
      <c r="D73" s="75" t="s">
        <v>40</v>
      </c>
    </row>
    <row r="74" spans="1:6" ht="15" customHeight="1">
      <c r="A74" s="40" t="s">
        <v>659</v>
      </c>
      <c r="B74" s="41" t="s">
        <v>501</v>
      </c>
      <c r="C74" s="42" t="s">
        <v>660</v>
      </c>
      <c r="D74" s="76" t="s">
        <v>661</v>
      </c>
    </row>
    <row r="75" spans="1:6" ht="15" customHeight="1">
      <c r="A75" s="40" t="s">
        <v>662</v>
      </c>
      <c r="B75" s="41" t="s">
        <v>501</v>
      </c>
      <c r="C75" s="42" t="s">
        <v>663</v>
      </c>
      <c r="D75" s="76" t="s">
        <v>664</v>
      </c>
    </row>
    <row r="76" spans="1:6" ht="15" customHeight="1">
      <c r="A76" s="40" t="s">
        <v>665</v>
      </c>
      <c r="B76" s="41" t="s">
        <v>501</v>
      </c>
      <c r="C76" s="42" t="s">
        <v>666</v>
      </c>
      <c r="D76" s="76"/>
    </row>
    <row r="77" spans="1:6" ht="15" customHeight="1">
      <c r="A77" s="40" t="s">
        <v>667</v>
      </c>
      <c r="B77" s="41" t="s">
        <v>501</v>
      </c>
      <c r="C77" s="42" t="s">
        <v>668</v>
      </c>
      <c r="D77" s="77" t="s">
        <v>669</v>
      </c>
    </row>
    <row r="78" spans="1:6" ht="15" customHeight="1">
      <c r="A78" s="40" t="s">
        <v>670</v>
      </c>
      <c r="B78" s="41" t="s">
        <v>501</v>
      </c>
      <c r="C78" s="42" t="s">
        <v>671</v>
      </c>
      <c r="D78" s="76" t="s">
        <v>672</v>
      </c>
    </row>
    <row r="79" spans="1:6" ht="15" customHeight="1" thickBot="1">
      <c r="A79" s="78">
        <v>25</v>
      </c>
      <c r="B79" s="79"/>
      <c r="C79" s="49" t="s">
        <v>673</v>
      </c>
      <c r="D79" s="184"/>
    </row>
    <row r="80" spans="1:6" ht="15" customHeight="1">
      <c r="A80" s="1158">
        <v>26</v>
      </c>
      <c r="B80" s="1160" t="s">
        <v>498</v>
      </c>
      <c r="C80" s="1162" t="s">
        <v>674</v>
      </c>
      <c r="D80" s="1164"/>
    </row>
    <row r="81" spans="1:19" ht="15" customHeight="1" thickBot="1">
      <c r="A81" s="1159"/>
      <c r="B81" s="1161"/>
      <c r="C81" s="1163"/>
      <c r="D81" s="1165"/>
    </row>
    <row r="82" spans="1:19" ht="15" customHeight="1">
      <c r="A82" s="80"/>
      <c r="B82" s="80"/>
      <c r="C82" s="81"/>
      <c r="D82" s="80"/>
    </row>
    <row r="88" spans="1:19">
      <c r="F88" s="83"/>
    </row>
    <row r="89" spans="1:19">
      <c r="F89" s="80"/>
    </row>
    <row r="90" spans="1:19" s="83" customFormat="1">
      <c r="A90" s="33"/>
      <c r="B90" s="33"/>
      <c r="C90" s="82"/>
      <c r="D90" s="33"/>
      <c r="F90" s="33"/>
    </row>
    <row r="91" spans="1:19" ht="25.5" customHeight="1">
      <c r="E91" s="80"/>
      <c r="G91" s="80"/>
      <c r="Q91" s="80"/>
      <c r="R91" s="80"/>
      <c r="S91" s="80"/>
    </row>
  </sheetData>
  <sheetProtection algorithmName="SHA-512" hashValue="pyO/zZeTxAILRhKFj5oWrkYxd67gOtk+wABvxT0d4mwcvB4KFlOZy68XNJzrSSTsucFzJjUtvzFz6XRfGRC8VA==" saltValue="QA+AoQH0HAwk/O7RLgLOXA==" spinCount="100000" sheet="1" objects="1" scenarios="1" selectLockedCells="1"/>
  <mergeCells count="18">
    <mergeCell ref="A1:D1"/>
    <mergeCell ref="A4:C4"/>
    <mergeCell ref="D34:D35"/>
    <mergeCell ref="D37:D38"/>
    <mergeCell ref="A63:A65"/>
    <mergeCell ref="D2:E2"/>
    <mergeCell ref="E25:H25"/>
    <mergeCell ref="E27:G27"/>
    <mergeCell ref="A29:A32"/>
    <mergeCell ref="B29:B32"/>
    <mergeCell ref="C29:C32"/>
    <mergeCell ref="D29:D32"/>
    <mergeCell ref="A80:A81"/>
    <mergeCell ref="B80:B81"/>
    <mergeCell ref="C80:C81"/>
    <mergeCell ref="D80:D81"/>
    <mergeCell ref="A66:A68"/>
    <mergeCell ref="A69:A71"/>
  </mergeCells>
  <hyperlinks>
    <hyperlink ref="D77" r:id="rId1" xr:uid="{9D7FBED6-D035-4052-8A1C-B05AEA282E0C}"/>
    <hyperlink ref="F26" r:id="rId2" xr:uid="{10634911-C95E-4EA3-BADC-8AEBD391601B}"/>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0FD8-E39B-4FB5-A55F-E6599DC7100E}">
  <sheetPr>
    <tabColor theme="7"/>
  </sheetPr>
  <dimension ref="A1:Z38"/>
  <sheetViews>
    <sheetView showGridLines="0" showRowColHeaders="0" workbookViewId="0">
      <selection activeCell="S7" sqref="S7:T7"/>
    </sheetView>
  </sheetViews>
  <sheetFormatPr defaultColWidth="8.88671875" defaultRowHeight="16.5"/>
  <cols>
    <col min="1" max="1" width="5.77734375" style="84" customWidth="1"/>
    <col min="2" max="2" width="3.109375" style="84" customWidth="1"/>
    <col min="3" max="7" width="6" style="84" customWidth="1"/>
    <col min="8" max="8" width="6.5546875" style="84" customWidth="1"/>
    <col min="9" max="18" width="6" style="84" customWidth="1"/>
    <col min="19" max="20" width="5.5546875" style="84" customWidth="1"/>
    <col min="21" max="26" width="5.77734375" style="84" customWidth="1"/>
    <col min="27" max="16384" width="8.88671875" style="84"/>
  </cols>
  <sheetData>
    <row r="1" spans="1:26">
      <c r="A1" s="84" t="s">
        <v>754</v>
      </c>
    </row>
    <row r="2" spans="1:26" ht="16.5" customHeight="1" thickBot="1">
      <c r="A2" s="1193" t="s">
        <v>675</v>
      </c>
      <c r="B2" s="1193"/>
      <c r="C2" s="1193"/>
      <c r="D2" s="1193"/>
      <c r="E2" s="1193"/>
      <c r="F2" s="1193"/>
      <c r="G2" s="1193"/>
      <c r="H2" s="1193"/>
      <c r="I2" s="1193"/>
      <c r="J2" s="1193"/>
      <c r="K2" s="1193"/>
      <c r="L2" s="1193"/>
      <c r="M2" s="1193"/>
      <c r="N2" s="1193"/>
      <c r="O2" s="1193"/>
      <c r="P2" s="1193"/>
      <c r="Q2" s="1193"/>
      <c r="R2" s="1193"/>
      <c r="S2" s="1193" t="s">
        <v>676</v>
      </c>
      <c r="T2" s="1193"/>
    </row>
    <row r="3" spans="1:26" ht="16.5" customHeight="1" thickBot="1">
      <c r="A3" s="124"/>
      <c r="B3" s="1194" t="s">
        <v>677</v>
      </c>
      <c r="C3" s="1194"/>
      <c r="D3" s="1194"/>
      <c r="E3" s="1194"/>
      <c r="F3" s="1194"/>
      <c r="G3" s="1194"/>
      <c r="H3" s="1194"/>
      <c r="I3" s="1194"/>
      <c r="J3" s="1194"/>
      <c r="K3" s="1194"/>
      <c r="L3" s="1194"/>
      <c r="M3" s="1194"/>
      <c r="N3" s="1194"/>
      <c r="O3" s="1194"/>
      <c r="P3" s="1194"/>
      <c r="Q3" s="1194"/>
      <c r="R3" s="1194"/>
      <c r="S3" s="1195"/>
      <c r="T3" s="1196"/>
    </row>
    <row r="4" spans="1:26" s="129" customFormat="1" ht="16.5" customHeight="1">
      <c r="A4" s="997" t="s">
        <v>678</v>
      </c>
      <c r="B4" s="997"/>
      <c r="C4" s="997"/>
      <c r="D4" s="997"/>
      <c r="E4" s="997"/>
      <c r="F4" s="997"/>
      <c r="G4" s="997"/>
      <c r="H4" s="997"/>
      <c r="I4" s="997"/>
      <c r="J4" s="997"/>
      <c r="K4" s="997"/>
      <c r="L4" s="997"/>
      <c r="M4" s="997"/>
      <c r="N4" s="997"/>
      <c r="O4" s="997"/>
      <c r="P4" s="997"/>
      <c r="Q4" s="997"/>
      <c r="R4" s="997"/>
      <c r="S4" s="1197" t="s">
        <v>679</v>
      </c>
      <c r="T4" s="1197"/>
      <c r="U4" s="127"/>
      <c r="V4" s="127"/>
      <c r="W4" s="127"/>
      <c r="X4" s="127"/>
      <c r="Y4" s="127"/>
      <c r="Z4" s="127"/>
    </row>
    <row r="5" spans="1:26" s="129" customFormat="1" ht="16.5" customHeight="1" thickBot="1">
      <c r="A5" s="1199" t="s">
        <v>680</v>
      </c>
      <c r="B5" s="1199"/>
      <c r="C5" s="1199"/>
      <c r="D5" s="1199"/>
      <c r="E5" s="1199"/>
      <c r="F5" s="1199"/>
      <c r="G5" s="1199"/>
      <c r="H5" s="1199"/>
      <c r="I5" s="1199"/>
      <c r="J5" s="1199"/>
      <c r="K5" s="1199"/>
      <c r="L5" s="1199"/>
      <c r="M5" s="1199"/>
      <c r="N5" s="1199"/>
      <c r="O5" s="1199"/>
      <c r="P5" s="1199"/>
      <c r="Q5" s="1199"/>
      <c r="R5" s="1199"/>
      <c r="S5" s="1198"/>
      <c r="T5" s="1198"/>
      <c r="U5" s="127"/>
      <c r="V5" s="127"/>
      <c r="W5" s="127"/>
      <c r="X5" s="127"/>
      <c r="Y5" s="127"/>
      <c r="Z5" s="127"/>
    </row>
    <row r="6" spans="1:26" s="130" customFormat="1" ht="31.5" customHeight="1" thickBot="1">
      <c r="A6" s="126">
        <v>1</v>
      </c>
      <c r="B6" s="399" t="s">
        <v>681</v>
      </c>
      <c r="C6" s="399"/>
      <c r="D6" s="399"/>
      <c r="E6" s="399"/>
      <c r="F6" s="399"/>
      <c r="G6" s="399"/>
      <c r="H6" s="399"/>
      <c r="I6" s="399"/>
      <c r="J6" s="399"/>
      <c r="K6" s="399"/>
      <c r="L6" s="399"/>
      <c r="M6" s="399"/>
      <c r="N6" s="399"/>
      <c r="O6" s="399"/>
      <c r="P6" s="399"/>
      <c r="Q6" s="399"/>
      <c r="R6" s="399"/>
      <c r="S6" s="1200"/>
      <c r="T6" s="1201"/>
      <c r="U6" s="126"/>
      <c r="V6" s="126"/>
      <c r="W6" s="126"/>
      <c r="X6" s="126"/>
      <c r="Y6" s="126"/>
      <c r="Z6" s="126"/>
    </row>
    <row r="7" spans="1:26" ht="17.25" thickBot="1">
      <c r="A7" s="123">
        <v>2</v>
      </c>
      <c r="B7" s="1185" t="s">
        <v>682</v>
      </c>
      <c r="C7" s="1185"/>
      <c r="D7" s="1185"/>
      <c r="E7" s="1185"/>
      <c r="F7" s="1185"/>
      <c r="G7" s="1185"/>
      <c r="H7" s="1185"/>
      <c r="I7" s="1185"/>
      <c r="J7" s="1185"/>
      <c r="K7" s="1185"/>
      <c r="L7" s="1185"/>
      <c r="M7" s="1185"/>
      <c r="N7" s="1185"/>
      <c r="O7" s="1185"/>
      <c r="P7" s="1185"/>
      <c r="Q7" s="1185"/>
      <c r="R7" s="1185"/>
      <c r="S7" s="1001"/>
      <c r="T7" s="1002"/>
      <c r="U7" s="123"/>
      <c r="V7" s="123"/>
      <c r="W7" s="123"/>
      <c r="X7" s="123"/>
      <c r="Y7" s="123"/>
      <c r="Z7" s="123"/>
    </row>
    <row r="8" spans="1:26" ht="17.25" thickBot="1">
      <c r="A8" s="123">
        <v>3</v>
      </c>
      <c r="B8" s="1185" t="s">
        <v>683</v>
      </c>
      <c r="C8" s="1185"/>
      <c r="D8" s="1185"/>
      <c r="E8" s="1185"/>
      <c r="F8" s="1185"/>
      <c r="G8" s="1185"/>
      <c r="H8" s="1185"/>
      <c r="I8" s="1185"/>
      <c r="J8" s="1185"/>
      <c r="K8" s="1185"/>
      <c r="L8" s="1185"/>
      <c r="M8" s="1185"/>
      <c r="N8" s="1185"/>
      <c r="O8" s="1185"/>
      <c r="P8" s="1185"/>
      <c r="Q8" s="1185"/>
      <c r="R8" s="1185"/>
      <c r="S8" s="1001"/>
      <c r="T8" s="1002"/>
      <c r="U8" s="123"/>
      <c r="V8" s="123"/>
      <c r="W8" s="123"/>
      <c r="X8" s="123"/>
      <c r="Y8" s="123"/>
      <c r="Z8" s="123"/>
    </row>
    <row r="9" spans="1:26" ht="17.25" thickBot="1">
      <c r="A9" s="123">
        <v>4</v>
      </c>
      <c r="B9" s="1185" t="s">
        <v>684</v>
      </c>
      <c r="C9" s="1185"/>
      <c r="D9" s="1185"/>
      <c r="E9" s="1185"/>
      <c r="F9" s="1185"/>
      <c r="G9" s="1185"/>
      <c r="H9" s="1185"/>
      <c r="I9" s="1185"/>
      <c r="J9" s="1185"/>
      <c r="K9" s="1185"/>
      <c r="L9" s="1185"/>
      <c r="M9" s="1185"/>
      <c r="N9" s="1185"/>
      <c r="O9" s="1185"/>
      <c r="P9" s="1185"/>
      <c r="Q9" s="1185"/>
      <c r="R9" s="1185"/>
      <c r="S9" s="1001"/>
      <c r="T9" s="1002"/>
      <c r="U9" s="123"/>
      <c r="V9" s="123"/>
      <c r="W9" s="123"/>
      <c r="X9" s="123"/>
      <c r="Y9" s="123"/>
      <c r="Z9" s="123"/>
    </row>
    <row r="10" spans="1:26" ht="17.25" thickBot="1">
      <c r="A10" s="123">
        <v>5</v>
      </c>
      <c r="B10" s="1185" t="s">
        <v>685</v>
      </c>
      <c r="C10" s="1185"/>
      <c r="D10" s="1185"/>
      <c r="E10" s="1185"/>
      <c r="F10" s="1185"/>
      <c r="G10" s="1185"/>
      <c r="H10" s="1185"/>
      <c r="I10" s="1185"/>
      <c r="J10" s="1185"/>
      <c r="K10" s="1185"/>
      <c r="L10" s="1185"/>
      <c r="M10" s="1185"/>
      <c r="N10" s="1185"/>
      <c r="O10" s="1185"/>
      <c r="P10" s="1185"/>
      <c r="Q10" s="1185"/>
      <c r="R10" s="1185"/>
      <c r="S10" s="1001"/>
      <c r="T10" s="1002"/>
      <c r="U10" s="123"/>
      <c r="V10" s="123"/>
      <c r="W10" s="123"/>
      <c r="X10" s="123"/>
      <c r="Y10" s="123"/>
      <c r="Z10" s="123"/>
    </row>
    <row r="11" spans="1:26" ht="17.25" thickBot="1">
      <c r="A11" s="123">
        <v>6</v>
      </c>
      <c r="B11" s="1185" t="s">
        <v>686</v>
      </c>
      <c r="C11" s="1185"/>
      <c r="D11" s="1185"/>
      <c r="E11" s="1185"/>
      <c r="F11" s="1185"/>
      <c r="G11" s="1185"/>
      <c r="H11" s="1185"/>
      <c r="I11" s="1185"/>
      <c r="J11" s="1185"/>
      <c r="K11" s="1185"/>
      <c r="L11" s="1185"/>
      <c r="M11" s="1185"/>
      <c r="N11" s="1185"/>
      <c r="O11" s="1185"/>
      <c r="P11" s="1185"/>
      <c r="Q11" s="1185"/>
      <c r="R11" s="1185"/>
      <c r="S11" s="1001"/>
      <c r="T11" s="1002"/>
      <c r="U11" s="123"/>
      <c r="V11" s="123"/>
      <c r="W11" s="123"/>
      <c r="X11" s="123"/>
      <c r="Y11" s="123"/>
      <c r="Z11" s="123"/>
    </row>
    <row r="12" spans="1:26" ht="17.25" thickBot="1">
      <c r="A12" s="123">
        <v>7</v>
      </c>
      <c r="B12" s="1185" t="s">
        <v>687</v>
      </c>
      <c r="C12" s="1185"/>
      <c r="D12" s="1185"/>
      <c r="E12" s="1185"/>
      <c r="F12" s="1185"/>
      <c r="G12" s="1185"/>
      <c r="H12" s="1185"/>
      <c r="I12" s="1185"/>
      <c r="J12" s="1185"/>
      <c r="K12" s="1185"/>
      <c r="L12" s="1185"/>
      <c r="M12" s="1185"/>
      <c r="N12" s="1185"/>
      <c r="O12" s="1185"/>
      <c r="P12" s="1185"/>
      <c r="Q12" s="1185"/>
      <c r="R12" s="1185"/>
      <c r="S12" s="1001"/>
      <c r="T12" s="1002"/>
      <c r="U12" s="123"/>
      <c r="V12" s="123"/>
      <c r="W12" s="123"/>
      <c r="X12" s="123"/>
      <c r="Y12" s="123"/>
      <c r="Z12" s="123"/>
    </row>
    <row r="13" spans="1:26" ht="17.25" thickBot="1">
      <c r="A13" s="123">
        <v>8</v>
      </c>
      <c r="B13" s="1185" t="s">
        <v>688</v>
      </c>
      <c r="C13" s="1185"/>
      <c r="D13" s="1185"/>
      <c r="E13" s="1185"/>
      <c r="F13" s="1185"/>
      <c r="G13" s="1185"/>
      <c r="H13" s="1185"/>
      <c r="I13" s="1185"/>
      <c r="J13" s="1185"/>
      <c r="K13" s="1185"/>
      <c r="L13" s="1185"/>
      <c r="M13" s="1185"/>
      <c r="N13" s="1185"/>
      <c r="O13" s="1185"/>
      <c r="P13" s="1185"/>
      <c r="Q13" s="1185"/>
      <c r="R13" s="1185"/>
      <c r="S13" s="1001"/>
      <c r="T13" s="1002"/>
      <c r="U13" s="123"/>
      <c r="V13" s="123"/>
      <c r="W13" s="123"/>
      <c r="X13" s="123"/>
      <c r="Y13" s="123"/>
      <c r="Z13" s="123"/>
    </row>
    <row r="14" spans="1:26" ht="17.25" thickBot="1">
      <c r="A14" s="123">
        <v>9</v>
      </c>
      <c r="B14" s="1185" t="s">
        <v>689</v>
      </c>
      <c r="C14" s="1185"/>
      <c r="D14" s="1185"/>
      <c r="E14" s="1185"/>
      <c r="F14" s="1185"/>
      <c r="G14" s="1185"/>
      <c r="H14" s="1185"/>
      <c r="I14" s="1185"/>
      <c r="J14" s="1185"/>
      <c r="K14" s="1185"/>
      <c r="L14" s="1185"/>
      <c r="M14" s="1185"/>
      <c r="N14" s="1185"/>
      <c r="O14" s="1185"/>
      <c r="P14" s="1185"/>
      <c r="Q14" s="1185"/>
      <c r="R14" s="1185"/>
      <c r="S14" s="1001"/>
      <c r="T14" s="1002"/>
      <c r="U14" s="123"/>
      <c r="V14" s="123"/>
      <c r="W14" s="123"/>
      <c r="X14" s="123"/>
      <c r="Y14" s="123"/>
      <c r="Z14" s="123"/>
    </row>
    <row r="15" spans="1:26" ht="17.25" thickBot="1">
      <c r="A15" s="123">
        <v>10</v>
      </c>
      <c r="B15" s="1185" t="s">
        <v>690</v>
      </c>
      <c r="C15" s="1185"/>
      <c r="D15" s="1185"/>
      <c r="E15" s="1185"/>
      <c r="F15" s="1185"/>
      <c r="G15" s="1185"/>
      <c r="H15" s="1185"/>
      <c r="I15" s="1185"/>
      <c r="J15" s="1185"/>
      <c r="K15" s="1185"/>
      <c r="L15" s="1185"/>
      <c r="M15" s="1185"/>
      <c r="N15" s="1185"/>
      <c r="O15" s="1185"/>
      <c r="P15" s="1185"/>
      <c r="Q15" s="1185"/>
      <c r="R15" s="1185"/>
      <c r="S15" s="1191"/>
      <c r="T15" s="1192"/>
      <c r="U15" s="123"/>
      <c r="V15" s="123"/>
      <c r="W15" s="123"/>
      <c r="X15" s="123"/>
      <c r="Y15" s="123"/>
      <c r="Z15" s="123"/>
    </row>
    <row r="16" spans="1:26" ht="17.25" thickBot="1">
      <c r="A16" s="123"/>
      <c r="B16" s="123" t="s">
        <v>88</v>
      </c>
      <c r="C16" s="1185" t="s">
        <v>691</v>
      </c>
      <c r="D16" s="1185"/>
      <c r="E16" s="1185"/>
      <c r="F16" s="1185"/>
      <c r="G16" s="1185"/>
      <c r="H16" s="1185"/>
      <c r="I16" s="1185"/>
      <c r="J16" s="1185"/>
      <c r="K16" s="1185"/>
      <c r="L16" s="1185"/>
      <c r="M16" s="1185"/>
      <c r="N16" s="1185"/>
      <c r="O16" s="1185"/>
      <c r="P16" s="1185"/>
      <c r="Q16" s="1185"/>
      <c r="R16" s="1185"/>
      <c r="S16" s="1001"/>
      <c r="T16" s="1002"/>
      <c r="U16" s="123"/>
      <c r="V16" s="123"/>
      <c r="W16" s="123"/>
      <c r="X16" s="123"/>
      <c r="Y16" s="123"/>
      <c r="Z16" s="123"/>
    </row>
    <row r="17" spans="1:26" ht="17.25" thickBot="1">
      <c r="A17" s="123"/>
      <c r="B17" s="123" t="s">
        <v>90</v>
      </c>
      <c r="C17" s="1185" t="s">
        <v>692</v>
      </c>
      <c r="D17" s="1185"/>
      <c r="E17" s="1185"/>
      <c r="F17" s="1185"/>
      <c r="G17" s="1185"/>
      <c r="H17" s="1185"/>
      <c r="I17" s="1185"/>
      <c r="J17" s="1185"/>
      <c r="K17" s="1185"/>
      <c r="L17" s="1185"/>
      <c r="M17" s="1185"/>
      <c r="N17" s="1185"/>
      <c r="O17" s="1185"/>
      <c r="P17" s="1185"/>
      <c r="Q17" s="1185"/>
      <c r="R17" s="1185"/>
      <c r="S17" s="1001"/>
      <c r="T17" s="1002"/>
      <c r="U17" s="123"/>
      <c r="V17" s="123"/>
      <c r="W17" s="123"/>
      <c r="X17" s="123"/>
      <c r="Y17" s="123"/>
      <c r="Z17" s="123"/>
    </row>
    <row r="18" spans="1:26" ht="17.25" thickBot="1">
      <c r="A18" s="123"/>
      <c r="B18" s="123" t="s">
        <v>92</v>
      </c>
      <c r="C18" s="1185" t="s">
        <v>693</v>
      </c>
      <c r="D18" s="1185"/>
      <c r="E18" s="1185"/>
      <c r="F18" s="1185"/>
      <c r="G18" s="1185"/>
      <c r="H18" s="1185"/>
      <c r="I18" s="1185"/>
      <c r="J18" s="1185"/>
      <c r="K18" s="1185"/>
      <c r="L18" s="1185"/>
      <c r="M18" s="1185"/>
      <c r="N18" s="1185"/>
      <c r="O18" s="1185"/>
      <c r="P18" s="1185"/>
      <c r="Q18" s="1185"/>
      <c r="R18" s="1185"/>
      <c r="S18" s="1001"/>
      <c r="T18" s="1002"/>
      <c r="U18" s="123"/>
      <c r="V18" s="123"/>
      <c r="W18" s="123"/>
      <c r="X18" s="123"/>
      <c r="Y18" s="123"/>
      <c r="Z18" s="123"/>
    </row>
    <row r="19" spans="1:26" ht="17.25" thickBot="1">
      <c r="A19" s="123"/>
      <c r="B19" s="123" t="s">
        <v>94</v>
      </c>
      <c r="C19" s="1185" t="s">
        <v>694</v>
      </c>
      <c r="D19" s="1185"/>
      <c r="E19" s="1185"/>
      <c r="F19" s="1185"/>
      <c r="G19" s="1185"/>
      <c r="H19" s="1185"/>
      <c r="I19" s="1185"/>
      <c r="J19" s="1185"/>
      <c r="K19" s="1185"/>
      <c r="L19" s="1185"/>
      <c r="M19" s="1185"/>
      <c r="N19" s="1185"/>
      <c r="O19" s="1185"/>
      <c r="P19" s="1185"/>
      <c r="Q19" s="1185"/>
      <c r="R19" s="1185"/>
      <c r="S19" s="1001"/>
      <c r="T19" s="1002"/>
      <c r="U19" s="123"/>
      <c r="V19" s="123"/>
      <c r="W19" s="123"/>
      <c r="X19" s="123"/>
      <c r="Y19" s="123"/>
      <c r="Z19" s="123"/>
    </row>
    <row r="20" spans="1:26" ht="17.25" thickBot="1">
      <c r="A20" s="123"/>
      <c r="B20" s="123" t="s">
        <v>695</v>
      </c>
      <c r="C20" s="1185" t="s">
        <v>696</v>
      </c>
      <c r="D20" s="1185"/>
      <c r="E20" s="1185"/>
      <c r="F20" s="1185"/>
      <c r="G20" s="1185"/>
      <c r="H20" s="1185"/>
      <c r="I20" s="1185"/>
      <c r="J20" s="1185"/>
      <c r="K20" s="1185"/>
      <c r="L20" s="1185"/>
      <c r="M20" s="1185"/>
      <c r="N20" s="1185"/>
      <c r="O20" s="1185"/>
      <c r="P20" s="1185"/>
      <c r="Q20" s="1185"/>
      <c r="R20" s="1185"/>
      <c r="S20" s="1001"/>
      <c r="T20" s="1002"/>
      <c r="U20" s="123"/>
      <c r="V20" s="123"/>
      <c r="W20" s="123"/>
      <c r="X20" s="123"/>
      <c r="Y20" s="123"/>
      <c r="Z20" s="123"/>
    </row>
    <row r="21" spans="1:26" ht="17.25" thickBot="1">
      <c r="A21" s="123"/>
      <c r="B21" s="123" t="s">
        <v>697</v>
      </c>
      <c r="C21" s="1185" t="s">
        <v>698</v>
      </c>
      <c r="D21" s="1185"/>
      <c r="E21" s="1185"/>
      <c r="F21" s="1185"/>
      <c r="G21" s="1185"/>
      <c r="H21" s="1185"/>
      <c r="I21" s="1185"/>
      <c r="J21" s="1185"/>
      <c r="K21" s="1185"/>
      <c r="L21" s="1185"/>
      <c r="M21" s="1185"/>
      <c r="N21" s="1185"/>
      <c r="O21" s="1185"/>
      <c r="P21" s="1185"/>
      <c r="Q21" s="1185"/>
      <c r="R21" s="1185"/>
      <c r="S21" s="1001"/>
      <c r="T21" s="1002"/>
      <c r="U21" s="123"/>
      <c r="V21" s="123"/>
      <c r="W21" s="123"/>
      <c r="X21" s="123"/>
      <c r="Y21" s="123"/>
      <c r="Z21" s="123"/>
    </row>
    <row r="22" spans="1:26" ht="45" customHeight="1" thickBot="1">
      <c r="A22" s="123">
        <v>11</v>
      </c>
      <c r="B22" s="1189" t="s">
        <v>882</v>
      </c>
      <c r="C22" s="1189"/>
      <c r="D22" s="1189"/>
      <c r="E22" s="1189"/>
      <c r="F22" s="1189"/>
      <c r="G22" s="1189"/>
      <c r="H22" s="1189"/>
      <c r="I22" s="1189"/>
      <c r="J22" s="1189"/>
      <c r="K22" s="1189"/>
      <c r="L22" s="1189"/>
      <c r="M22" s="1189"/>
      <c r="N22" s="1189"/>
      <c r="O22" s="1189"/>
      <c r="P22" s="1189"/>
      <c r="Q22" s="1189"/>
      <c r="R22" s="1189"/>
      <c r="S22" s="1001"/>
      <c r="T22" s="1002"/>
      <c r="U22" s="123"/>
      <c r="V22" s="123"/>
      <c r="W22" s="123"/>
      <c r="X22" s="123"/>
      <c r="Y22" s="123"/>
      <c r="Z22" s="123"/>
    </row>
    <row r="23" spans="1:26" ht="17.25" thickBot="1">
      <c r="A23" s="123">
        <v>12</v>
      </c>
      <c r="B23" s="468" t="s">
        <v>87</v>
      </c>
      <c r="C23" s="468"/>
      <c r="D23" s="468"/>
      <c r="E23" s="468"/>
      <c r="F23" s="468"/>
      <c r="G23" s="468"/>
      <c r="H23" s="468"/>
      <c r="I23" s="468"/>
      <c r="J23" s="468"/>
      <c r="K23" s="468"/>
      <c r="L23" s="468"/>
      <c r="M23" s="468"/>
      <c r="N23" s="468"/>
      <c r="O23" s="468"/>
      <c r="P23" s="468"/>
      <c r="Q23" s="468"/>
      <c r="R23" s="1190"/>
      <c r="S23" s="1191"/>
      <c r="T23" s="1192"/>
      <c r="U23" s="123"/>
      <c r="V23" s="123"/>
      <c r="W23" s="123"/>
      <c r="X23" s="123"/>
      <c r="Y23" s="123"/>
      <c r="Z23" s="123"/>
    </row>
    <row r="24" spans="1:26" ht="17.25" thickBot="1">
      <c r="A24" s="123"/>
      <c r="B24" s="125" t="s">
        <v>88</v>
      </c>
      <c r="C24" s="434" t="s">
        <v>89</v>
      </c>
      <c r="D24" s="434"/>
      <c r="E24" s="434"/>
      <c r="F24" s="434"/>
      <c r="G24" s="434"/>
      <c r="H24" s="434"/>
      <c r="I24" s="434"/>
      <c r="J24" s="434"/>
      <c r="K24" s="434"/>
      <c r="L24" s="434"/>
      <c r="M24" s="434"/>
      <c r="N24" s="434"/>
      <c r="O24" s="434"/>
      <c r="P24" s="434"/>
      <c r="Q24" s="434"/>
      <c r="R24" s="434"/>
      <c r="S24" s="1001"/>
      <c r="T24" s="1002"/>
      <c r="U24" s="123"/>
      <c r="V24" s="123"/>
      <c r="W24" s="123"/>
      <c r="X24" s="123"/>
      <c r="Y24" s="123"/>
      <c r="Z24" s="123"/>
    </row>
    <row r="25" spans="1:26" ht="17.25" thickBot="1">
      <c r="A25" s="123"/>
      <c r="B25" s="125" t="s">
        <v>90</v>
      </c>
      <c r="C25" s="434" t="s">
        <v>91</v>
      </c>
      <c r="D25" s="434"/>
      <c r="E25" s="434"/>
      <c r="F25" s="434"/>
      <c r="G25" s="434"/>
      <c r="H25" s="434"/>
      <c r="I25" s="434"/>
      <c r="J25" s="434"/>
      <c r="K25" s="434"/>
      <c r="L25" s="434"/>
      <c r="M25" s="434"/>
      <c r="N25" s="434"/>
      <c r="O25" s="434"/>
      <c r="P25" s="434"/>
      <c r="Q25" s="434"/>
      <c r="R25" s="434"/>
      <c r="S25" s="1001"/>
      <c r="T25" s="1002"/>
      <c r="U25" s="123"/>
      <c r="V25" s="123"/>
      <c r="W25" s="123"/>
      <c r="X25" s="123"/>
      <c r="Y25" s="123"/>
      <c r="Z25" s="123"/>
    </row>
    <row r="26" spans="1:26" ht="17.25" thickBot="1">
      <c r="A26" s="123"/>
      <c r="B26" s="125" t="s">
        <v>92</v>
      </c>
      <c r="C26" s="468" t="s">
        <v>93</v>
      </c>
      <c r="D26" s="468"/>
      <c r="E26" s="468"/>
      <c r="F26" s="468"/>
      <c r="G26" s="468"/>
      <c r="H26" s="468"/>
      <c r="I26" s="468"/>
      <c r="J26" s="468"/>
      <c r="K26" s="468"/>
      <c r="L26" s="468"/>
      <c r="M26" s="468"/>
      <c r="N26" s="468"/>
      <c r="O26" s="468"/>
      <c r="P26" s="468"/>
      <c r="Q26" s="468"/>
      <c r="R26" s="468"/>
      <c r="S26" s="1001"/>
      <c r="T26" s="1002"/>
      <c r="U26" s="123"/>
    </row>
    <row r="27" spans="1:26" ht="17.25" thickBot="1">
      <c r="A27" s="123"/>
      <c r="B27" s="125" t="s">
        <v>94</v>
      </c>
      <c r="C27" s="434" t="s">
        <v>95</v>
      </c>
      <c r="D27" s="434"/>
      <c r="E27" s="434"/>
      <c r="F27" s="434"/>
      <c r="G27" s="434"/>
      <c r="H27" s="434"/>
      <c r="I27" s="434"/>
      <c r="J27" s="434"/>
      <c r="K27" s="434"/>
      <c r="L27" s="434"/>
      <c r="M27" s="434"/>
      <c r="N27" s="434"/>
      <c r="O27" s="434"/>
      <c r="P27" s="434"/>
      <c r="Q27" s="434"/>
      <c r="R27" s="434"/>
      <c r="S27" s="1001"/>
      <c r="T27" s="1002"/>
      <c r="U27" s="123"/>
      <c r="V27" s="123"/>
      <c r="W27" s="123"/>
      <c r="X27" s="123"/>
      <c r="Y27" s="123"/>
      <c r="Z27" s="123"/>
    </row>
    <row r="28" spans="1:26" ht="17.25" thickBot="1">
      <c r="A28" s="123">
        <v>13</v>
      </c>
      <c r="B28" s="434" t="s">
        <v>699</v>
      </c>
      <c r="C28" s="434"/>
      <c r="D28" s="434"/>
      <c r="E28" s="434"/>
      <c r="F28" s="434"/>
      <c r="G28" s="434"/>
      <c r="H28" s="434"/>
      <c r="I28" s="434"/>
      <c r="J28" s="434"/>
      <c r="K28" s="434"/>
      <c r="L28" s="434"/>
      <c r="M28" s="434"/>
      <c r="N28" s="434"/>
      <c r="O28" s="434"/>
      <c r="P28" s="434"/>
      <c r="Q28" s="434"/>
      <c r="R28" s="1188"/>
      <c r="S28" s="1001"/>
      <c r="T28" s="1002"/>
      <c r="U28" s="123"/>
      <c r="V28" s="123"/>
      <c r="W28" s="123"/>
      <c r="X28" s="123"/>
      <c r="Y28" s="123"/>
      <c r="Z28" s="123"/>
    </row>
    <row r="29" spans="1:26" ht="17.25" thickBot="1">
      <c r="A29" s="123">
        <v>14</v>
      </c>
      <c r="B29" s="434" t="s">
        <v>700</v>
      </c>
      <c r="C29" s="434"/>
      <c r="D29" s="434"/>
      <c r="E29" s="434"/>
      <c r="F29" s="434"/>
      <c r="G29" s="434"/>
      <c r="H29" s="434"/>
      <c r="I29" s="434"/>
      <c r="J29" s="434"/>
      <c r="K29" s="434"/>
      <c r="L29" s="434"/>
      <c r="M29" s="434"/>
      <c r="N29" s="434"/>
      <c r="O29" s="434"/>
      <c r="P29" s="434"/>
      <c r="Q29" s="434"/>
      <c r="R29" s="434"/>
      <c r="S29" s="1001"/>
      <c r="T29" s="1002"/>
      <c r="U29" s="123"/>
      <c r="V29" s="123"/>
      <c r="W29" s="123"/>
      <c r="X29" s="123"/>
      <c r="Y29" s="123"/>
      <c r="Z29" s="123"/>
    </row>
    <row r="30" spans="1:26" ht="17.25" thickBot="1">
      <c r="A30" s="123">
        <v>15</v>
      </c>
      <c r="B30" s="1185" t="s">
        <v>701</v>
      </c>
      <c r="C30" s="1185"/>
      <c r="D30" s="1185"/>
      <c r="E30" s="1185"/>
      <c r="F30" s="1185"/>
      <c r="G30" s="1185"/>
      <c r="H30" s="1185"/>
      <c r="I30" s="1185"/>
      <c r="J30" s="1185"/>
      <c r="K30" s="1185"/>
      <c r="L30" s="1185"/>
      <c r="M30" s="1185"/>
      <c r="N30" s="1185"/>
      <c r="O30" s="1185"/>
      <c r="P30" s="1185"/>
      <c r="Q30" s="1185"/>
      <c r="R30" s="1185"/>
      <c r="S30" s="1001"/>
      <c r="T30" s="1002"/>
      <c r="U30" s="123"/>
      <c r="V30" s="123"/>
      <c r="W30" s="123"/>
      <c r="X30" s="123"/>
      <c r="Y30" s="123"/>
      <c r="Z30" s="123"/>
    </row>
    <row r="31" spans="1:26" ht="17.25" thickBot="1">
      <c r="A31" s="123">
        <v>16</v>
      </c>
      <c r="B31" s="434" t="s">
        <v>702</v>
      </c>
      <c r="C31" s="434"/>
      <c r="D31" s="434"/>
      <c r="E31" s="434"/>
      <c r="F31" s="434"/>
      <c r="G31" s="434"/>
      <c r="H31" s="434"/>
      <c r="I31" s="434"/>
      <c r="J31" s="434"/>
      <c r="K31" s="434"/>
      <c r="L31" s="434"/>
      <c r="M31" s="434"/>
      <c r="N31" s="434"/>
      <c r="O31" s="434"/>
      <c r="P31" s="434"/>
      <c r="Q31" s="434"/>
      <c r="R31" s="434"/>
      <c r="S31" s="1001"/>
      <c r="T31" s="1002"/>
      <c r="U31" s="123"/>
      <c r="V31" s="123"/>
      <c r="W31" s="123"/>
      <c r="X31" s="123"/>
      <c r="Y31" s="123"/>
      <c r="Z31" s="123"/>
    </row>
    <row r="32" spans="1:26" ht="24.75" customHeight="1">
      <c r="A32" s="1186" t="s">
        <v>755</v>
      </c>
      <c r="B32" s="1186"/>
      <c r="C32" s="1186"/>
      <c r="D32" s="1186"/>
      <c r="E32" s="1186"/>
      <c r="F32" s="1186"/>
      <c r="G32" s="1186"/>
      <c r="H32" s="1186"/>
      <c r="I32" s="1186"/>
      <c r="J32" s="1187" t="s">
        <v>67</v>
      </c>
      <c r="K32" s="1187"/>
      <c r="L32" s="1187"/>
      <c r="M32" s="1187"/>
      <c r="N32" s="1187"/>
      <c r="O32" s="1187"/>
      <c r="P32" s="1187"/>
      <c r="Q32" s="1187"/>
      <c r="R32" s="1187"/>
      <c r="S32" s="1187"/>
      <c r="T32" s="1187"/>
      <c r="U32" s="123"/>
      <c r="V32" s="123"/>
      <c r="W32" s="123"/>
      <c r="X32" s="123"/>
      <c r="Y32" s="123"/>
      <c r="Z32" s="123"/>
    </row>
    <row r="33" spans="1:26" ht="15" customHeight="1">
      <c r="A33" s="1186"/>
      <c r="B33" s="1186"/>
      <c r="C33" s="1186"/>
      <c r="D33" s="1186"/>
      <c r="E33" s="1186"/>
      <c r="F33" s="1186"/>
      <c r="G33" s="1186"/>
      <c r="H33" s="1186"/>
      <c r="I33" s="1186"/>
      <c r="J33" s="1187"/>
      <c r="K33" s="1187"/>
      <c r="L33" s="1187"/>
      <c r="M33" s="1187"/>
      <c r="N33" s="1187"/>
      <c r="O33" s="1187"/>
      <c r="P33" s="1187"/>
      <c r="Q33" s="1187"/>
      <c r="R33" s="1187"/>
      <c r="S33" s="1187"/>
      <c r="T33" s="1187"/>
      <c r="U33" s="123"/>
      <c r="V33" s="123"/>
      <c r="W33" s="123"/>
      <c r="X33" s="123"/>
      <c r="Y33" s="123"/>
      <c r="Z33" s="123"/>
    </row>
    <row r="34" spans="1:26" ht="24.75" customHeight="1">
      <c r="A34" s="1184" t="s">
        <v>703</v>
      </c>
      <c r="B34" s="1184"/>
      <c r="C34" s="1184"/>
      <c r="D34" s="1184"/>
      <c r="E34" s="1184"/>
      <c r="F34" s="1184"/>
      <c r="G34" s="1184"/>
      <c r="H34" s="1184"/>
      <c r="I34" s="1184"/>
      <c r="J34" s="1184"/>
      <c r="K34" s="1184"/>
      <c r="L34" s="1184"/>
      <c r="M34" s="1184"/>
      <c r="N34" s="1184"/>
      <c r="O34" s="1184"/>
      <c r="P34" s="1184"/>
      <c r="Q34" s="1184"/>
      <c r="R34" s="1184"/>
      <c r="S34" s="1184"/>
      <c r="T34" s="1184"/>
      <c r="U34" s="123"/>
      <c r="V34" s="123"/>
      <c r="W34" s="123"/>
      <c r="X34" s="123"/>
      <c r="Y34" s="123"/>
      <c r="Z34" s="123"/>
    </row>
    <row r="35" spans="1:26" s="131" customFormat="1">
      <c r="A35" s="84"/>
      <c r="B35" s="84"/>
      <c r="C35" s="84"/>
      <c r="D35" s="84"/>
      <c r="E35" s="84"/>
      <c r="F35" s="84"/>
      <c r="G35" s="84"/>
      <c r="H35" s="84"/>
      <c r="I35" s="84"/>
      <c r="J35" s="84"/>
      <c r="K35" s="84"/>
      <c r="L35" s="84"/>
      <c r="M35" s="84"/>
      <c r="N35" s="84"/>
      <c r="O35" s="84"/>
      <c r="P35" s="84"/>
      <c r="Q35" s="84"/>
      <c r="R35" s="84"/>
      <c r="S35" s="84"/>
      <c r="T35" s="84"/>
      <c r="U35" s="16"/>
      <c r="V35" s="16"/>
      <c r="W35" s="16"/>
      <c r="X35" s="16"/>
      <c r="Y35" s="16"/>
      <c r="Z35" s="16"/>
    </row>
    <row r="38" spans="1:26" ht="15.75" customHeight="1"/>
  </sheetData>
  <sheetProtection algorithmName="SHA-512" hashValue="pxTQnsYwU7XN/84lPFJmzJC2R6aZJIMTdHH/BXnxSd4uC6M2UByvgOWGIE4ete/4amQCJgf84kLCUqI3C//IcA==" saltValue="rjzFwcPcQVE3mZt6HDdkYw==" spinCount="100000" sheet="1" selectLockedCells="1"/>
  <mergeCells count="62">
    <mergeCell ref="B9:R9"/>
    <mergeCell ref="S9:T9"/>
    <mergeCell ref="B6:R6"/>
    <mergeCell ref="S6:T6"/>
    <mergeCell ref="B7:R7"/>
    <mergeCell ref="S7:T7"/>
    <mergeCell ref="B8:R8"/>
    <mergeCell ref="S8:T8"/>
    <mergeCell ref="A2:R2"/>
    <mergeCell ref="S2:T2"/>
    <mergeCell ref="B3:R3"/>
    <mergeCell ref="S3:T3"/>
    <mergeCell ref="A4:R4"/>
    <mergeCell ref="S4:T5"/>
    <mergeCell ref="A5:R5"/>
    <mergeCell ref="B10:R10"/>
    <mergeCell ref="S10:T10"/>
    <mergeCell ref="B11:R11"/>
    <mergeCell ref="S11:T11"/>
    <mergeCell ref="B12:R12"/>
    <mergeCell ref="S12:T12"/>
    <mergeCell ref="B13:R13"/>
    <mergeCell ref="S13:T13"/>
    <mergeCell ref="B14:R14"/>
    <mergeCell ref="S14:T14"/>
    <mergeCell ref="B15:R15"/>
    <mergeCell ref="S15:T15"/>
    <mergeCell ref="C16:R16"/>
    <mergeCell ref="S16:T16"/>
    <mergeCell ref="C17:R17"/>
    <mergeCell ref="S17:T17"/>
    <mergeCell ref="C18:R18"/>
    <mergeCell ref="S18:T18"/>
    <mergeCell ref="C19:R19"/>
    <mergeCell ref="S19:T19"/>
    <mergeCell ref="C20:R20"/>
    <mergeCell ref="S20:T20"/>
    <mergeCell ref="C21:R21"/>
    <mergeCell ref="S21:T21"/>
    <mergeCell ref="B22:R22"/>
    <mergeCell ref="S22:T22"/>
    <mergeCell ref="B23:R23"/>
    <mergeCell ref="S23:T23"/>
    <mergeCell ref="S24:T24"/>
    <mergeCell ref="C25:R25"/>
    <mergeCell ref="S25:T25"/>
    <mergeCell ref="C26:R26"/>
    <mergeCell ref="S26:T26"/>
    <mergeCell ref="C24:R24"/>
    <mergeCell ref="C27:R27"/>
    <mergeCell ref="S27:T27"/>
    <mergeCell ref="B29:R29"/>
    <mergeCell ref="S29:T29"/>
    <mergeCell ref="B28:R28"/>
    <mergeCell ref="S28:T28"/>
    <mergeCell ref="A34:T34"/>
    <mergeCell ref="B31:R31"/>
    <mergeCell ref="S31:T31"/>
    <mergeCell ref="B30:R30"/>
    <mergeCell ref="S30:T30"/>
    <mergeCell ref="A32:I33"/>
    <mergeCell ref="J32:T33"/>
  </mergeCells>
  <dataValidations count="3">
    <dataValidation type="list" allowBlank="1" showInputMessage="1" showErrorMessage="1" sqref="S3:T3" xr:uid="{2D6D3A4F-260A-457B-B9F6-F003B04FEB2A}">
      <formula1>"yes,no"</formula1>
    </dataValidation>
    <dataValidation type="list" allowBlank="1" showInputMessage="1" showErrorMessage="1" sqref="S7:T14 S30:T30 S16:T22 S24:S31" xr:uid="{AA3F84F1-4BA0-4C5E-8547-549DC072A5A1}">
      <formula1>" ,yes,no,n/a"</formula1>
    </dataValidation>
    <dataValidation type="list" allowBlank="1" showInputMessage="1" showErrorMessage="1" sqref="S6:T6" xr:uid="{F261BF14-168F-4DE5-A4C9-328C6D9963F5}">
      <formula1>"yes,no,n/a"</formula1>
    </dataValidation>
  </dataValidations>
  <hyperlinks>
    <hyperlink ref="B22:R22" r:id="rId1" display="If you are desiring CMAQ funding, please include a completed CMAQ Request Form from NIRPC.  This form will have the calulations from the CMAQ Emmissions Calculator Toolkit from https://www.fhwa.dot.gov/environment/air_quality/cmaq/toolkit/" xr:uid="{7BF61038-FA3A-494E-B67C-D6CD8854EE6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Start Here</vt:lpstr>
      <vt:lpstr>Programming Rules</vt:lpstr>
      <vt:lpstr>Funding overview</vt:lpstr>
      <vt:lpstr>Program &amp; Project Types</vt:lpstr>
      <vt:lpstr>INDOT CMAQ FORM</vt:lpstr>
      <vt:lpstr>Application</vt:lpstr>
      <vt:lpstr>Des # Application</vt:lpstr>
      <vt:lpstr>Checklist</vt:lpstr>
      <vt:lpstr>'INDOT CMAQ FORM'!Check2</vt:lpstr>
      <vt:lpstr>'INDOT CMAQ FORM'!Check4</vt:lpstr>
      <vt:lpstr>'INDOT CMAQ FORM'!Check6</vt:lpstr>
      <vt:lpstr>Application!Print_Area</vt:lpstr>
      <vt:lpstr>'Funding overview'!Print_Area</vt:lpstr>
      <vt:lpstr>'Program &amp; Project Types'!Print_Area</vt:lpstr>
      <vt:lpstr>'Programming Rules'!Print_Area</vt:lpstr>
      <vt:lpstr>'INDOT CMAQ FORM'!Text14</vt:lpstr>
      <vt:lpstr>'INDOT CMAQ FORM'!Text23</vt:lpstr>
      <vt:lpstr>'INDOT CMAQ FORM'!Text24</vt:lpstr>
      <vt:lpstr>'INDOT CMAQ FORM'!Text26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Trey Wadsworth</dc:creator>
  <cp:keywords/>
  <dc:description/>
  <cp:lastModifiedBy>Charles Bradsky</cp:lastModifiedBy>
  <cp:revision/>
  <dcterms:created xsi:type="dcterms:W3CDTF">2018-10-31T20:57:26Z</dcterms:created>
  <dcterms:modified xsi:type="dcterms:W3CDTF">2024-09-17T18:25:11Z</dcterms:modified>
  <cp:category/>
  <cp:contentStatus/>
</cp:coreProperties>
</file>