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defaultThemeVersion="166925"/>
  <mc:AlternateContent xmlns:mc="http://schemas.openxmlformats.org/markup-compatibility/2006">
    <mc:Choice Requires="x15">
      <x15ac:absPath xmlns:x15ac="http://schemas.microsoft.com/office/spreadsheetml/2010/11/ac" url="https://ingov-my.sharepoint.com/personal/bgavelek_urc_in_gov/Documents/Desktop/"/>
    </mc:Choice>
  </mc:AlternateContent>
  <xr:revisionPtr revIDLastSave="0" documentId="8_{9975F1D5-AFB2-4522-9765-B508828737FE}" xr6:coauthVersionLast="47" xr6:coauthVersionMax="47" xr10:uidLastSave="{00000000-0000-0000-0000-000000000000}"/>
  <bookViews>
    <workbookView xWindow="-108" yWindow="-108" windowWidth="23256" windowHeight="12576" tabRatio="790" xr2:uid="{00000000-000D-0000-FFFF-FFFF00000000}"/>
  </bookViews>
  <sheets>
    <sheet name="Introduction" sheetId="69" r:id="rId1"/>
    <sheet name="Process and Workplan Elements" sheetId="98" r:id="rId2"/>
    <sheet name="User Guide &amp; Example" sheetId="96" r:id="rId3"/>
    <sheet name="Table of Contents" sheetId="68" r:id="rId4"/>
    <sheet name="Commercial Code Baseline" sheetId="97" r:id="rId5"/>
    <sheet name="Weather Zone Mapping" sheetId="70" r:id="rId6"/>
    <sheet name="Loadshapes" sheetId="71" r:id="rId7"/>
    <sheet name="I&amp;M Residential EE Measure CFs" sheetId="72" r:id="rId8"/>
    <sheet name="I&amp;M C&amp;I Measure CFs" sheetId="73" r:id="rId9"/>
    <sheet name="Code Baseline Measures" sheetId="67" r:id="rId10"/>
    <sheet name="New Measure Ideas" sheetId="12" state="hidden" r:id="rId11"/>
    <sheet name="4.2.1 Combination Oven" sheetId="19" r:id="rId12"/>
    <sheet name="4.2.2 Refrigerators &amp; Freezers" sheetId="20" r:id="rId13"/>
    <sheet name="4.2.3 Commercial Steam Cooker" sheetId="21" r:id="rId14"/>
    <sheet name="4.2.5 ES Convection Oven" sheetId="22" r:id="rId15"/>
    <sheet name="4.2.6 ENERGY STAR Dishwasher" sheetId="23" r:id="rId16"/>
    <sheet name="4.2.7 ENERGY STAR Fryer" sheetId="24" r:id="rId17"/>
    <sheet name="4.2.8 ENERGY STAR Griddle" sheetId="25" r:id="rId18"/>
    <sheet name="4.2.10 Ice Maker" sheetId="26" r:id="rId19"/>
    <sheet name="4.2.19 ES Elec Convection Oven" sheetId="27" r:id="rId20"/>
    <sheet name="4.3.1 Water Heater" sheetId="28" r:id="rId21"/>
    <sheet name="4.4.1 Air Conditioner Tune-Up" sheetId="16" r:id="rId22"/>
    <sheet name="4.4.6 Electric Chiller" sheetId="15" r:id="rId23"/>
    <sheet name="4.4.9 ASHP" sheetId="41" r:id="rId24"/>
    <sheet name="4.4.10 Boiler" sheetId="42" r:id="rId25"/>
    <sheet name="4.4.11 Furnace" sheetId="43" r:id="rId26"/>
    <sheet name="4.4.13 PTAC and PTHP" sheetId="44" r:id="rId27"/>
    <sheet name="4.4.15 Unitary Air Conditioners" sheetId="55" r:id="rId28"/>
    <sheet name="4.4.17 VSD for HVACPump&amp;CT Fan" sheetId="50" r:id="rId29"/>
    <sheet name="4.4.19 Demand Control Vent" sheetId="56" r:id="rId30"/>
    <sheet name="4.4.26 VSD for HVAC Sup&amp;Ret Fan" sheetId="51" r:id="rId31"/>
    <sheet name="4.4.41 Advanced Rooftop Control" sheetId="52" r:id="rId32"/>
    <sheet name="4.4.44 GSHP" sheetId="58" r:id="rId33"/>
    <sheet name="4.4.48 Small Com Thermostats" sheetId="59" r:id="rId34"/>
    <sheet name="4.4.50 Elec Chillers w ISVDs" sheetId="53" r:id="rId35"/>
    <sheet name="4.4.53 HVAC Sup, Ret, &amp; Exh Fan" sheetId="54" r:id="rId36"/>
    <sheet name="4.4.56 Commercial Duct Sealing" sheetId="76" r:id="rId37"/>
    <sheet name="4.4.57 Condensate Recovery Syst" sheetId="77" r:id="rId38"/>
    <sheet name="4.4.58 Steam Trap Monitoring" sheetId="78" r:id="rId39"/>
    <sheet name="4.4.59 Ductless Heat Pumps" sheetId="79" r:id="rId40"/>
    <sheet name="4.4.61 Chiller Water Temp Reset" sheetId="90" r:id="rId41"/>
    <sheet name="4.4.62 Cooling Tower Economizer" sheetId="91" r:id="rId42"/>
    <sheet name="4.5.4 LED Bulbs and Fixtures" sheetId="45" r:id="rId43"/>
    <sheet name="4.5.5 Commercial LED Exit Signs" sheetId="49" r:id="rId44"/>
    <sheet name="4.5.7 LPD" sheetId="46" r:id="rId45"/>
    <sheet name="4.5.10 Lighting Controls" sheetId="57" r:id="rId46"/>
    <sheet name="4.6.4 ECM for Coolers &amp; Freezer" sheetId="29" r:id="rId47"/>
    <sheet name="4.7.1 VSD Air Compressor" sheetId="60" r:id="rId48"/>
    <sheet name="4.8.13 VSDs for Process Fans" sheetId="47" r:id="rId49"/>
    <sheet name="4.8.27 C&amp;I Air Sealing" sheetId="92" r:id="rId50"/>
    <sheet name="4.8.28 High Speed Overhead Door" sheetId="93" r:id="rId51"/>
    <sheet name="4.8.29 Dock Door Seals " sheetId="94" r:id="rId52"/>
    <sheet name="4.8.30 Com Wall Insulation" sheetId="95" r:id="rId53"/>
    <sheet name="5.1.7 ES&amp;CEETier2 Room AC" sheetId="30" r:id="rId54"/>
    <sheet name="5.1.14 Res Induction Cooktop" sheetId="80" r:id="rId55"/>
    <sheet name="5.1.15 Bolt-On Smrt Dryer Sens" sheetId="81" r:id="rId56"/>
    <sheet name="5.2.1 APS Tier 1" sheetId="31" r:id="rId57"/>
    <sheet name="5.2.2 APS Tier 2 Res AV" sheetId="32" r:id="rId58"/>
    <sheet name="5.2.3 ENERGY STAR Televisions" sheetId="82" r:id="rId59"/>
    <sheet name="5.3.1 ASHP" sheetId="13" r:id="rId60"/>
    <sheet name="5.3.3 Central Air Conditioning" sheetId="33" r:id="rId61"/>
    <sheet name="5.3.7 Gas Furnace" sheetId="17" r:id="rId62"/>
    <sheet name="5.3.10 HVAC Tune-Up" sheetId="18" r:id="rId63"/>
    <sheet name="5.3.12 Ductless Heat Pumps" sheetId="65" r:id="rId64"/>
    <sheet name="5.3.16 Advanced Thermostats" sheetId="61" r:id="rId65"/>
    <sheet name="5.3.21 Air Handler Filter Clean" sheetId="83" r:id="rId66"/>
    <sheet name="5.4.2 Gas Water Heater" sheetId="34" r:id="rId67"/>
    <sheet name="5.4.3 Heat Pump Water Heaters" sheetId="35" r:id="rId68"/>
    <sheet name="5.4.12 Recirculating Pump Contr" sheetId="84" r:id="rId69"/>
    <sheet name="5.5.6 LED Specialty" sheetId="14" r:id="rId70"/>
    <sheet name="5.5.9 LED Fixtures" sheetId="66" r:id="rId71"/>
    <sheet name="5.5.13 EISA Exempt LED Lighting" sheetId="85" r:id="rId72"/>
    <sheet name="5.6.1 Air Sealing" sheetId="36" r:id="rId73"/>
    <sheet name="5.6.3 Floor InsulationAbv Crawl" sheetId="37" r:id="rId74"/>
    <sheet name="5.6.4 Wall Insulation" sheetId="38" r:id="rId75"/>
    <sheet name="5.6.5 Ceiling Attic Insulation" sheetId="39" r:id="rId76"/>
    <sheet name="5.6.7 Low-E Storm Window" sheetId="40" r:id="rId77"/>
    <sheet name="5.6.9 Insulated Cellular Shades" sheetId="86" r:id="rId78"/>
    <sheet name="5.6.10 MF Whole Building Aeroso" sheetId="87" r:id="rId79"/>
    <sheet name="5.7.1 High Eff Pool Pumps" sheetId="48" r:id="rId80"/>
    <sheet name="5.7.4 Heat Pump Swimming Pool H" sheetId="88" r:id="rId81"/>
    <sheet name="4.7.13 Comp Air Leak Repair" sheetId="75" r:id="rId82"/>
    <sheet name="HC6.9 Heating" sheetId="62" state="hidden" r:id="rId83"/>
    <sheet name="HC 7.9 AC" sheetId="63" state="hidden" r:id="rId84"/>
    <sheet name="HC8.9 Water Heat" sheetId="64" state="hidden" r:id="rId85"/>
    <sheet name="Commercial &amp; Industrial" sheetId="2" r:id="rId86"/>
    <sheet name="Residential" sheetId="3" r:id="rId87"/>
    <sheet name="ResStock" sheetId="74" r:id="rId88"/>
  </sheets>
  <definedNames>
    <definedName name="_ftn1" localSheetId="24">'4.4.10 Boiler'!#REF!</definedName>
    <definedName name="_ftn1" localSheetId="9">'Code Baseline Measures'!$C$12</definedName>
    <definedName name="_ftn2" localSheetId="24">'4.4.10 Boiler'!$E$5</definedName>
    <definedName name="_ftn3" localSheetId="24">'4.4.10 Boiler'!$E$6</definedName>
    <definedName name="_ftnref1" localSheetId="24">'4.4.10 Boiler'!#REF!</definedName>
    <definedName name="_ftnref1" localSheetId="9">'Code Baseline Measures'!$F$9</definedName>
    <definedName name="_ftnref2" localSheetId="24">'4.4.10 Boiler'!#REF!</definedName>
    <definedName name="_ftnref3" localSheetId="24">'4.4.10 Boiler'!#REF!</definedName>
    <definedName name="_Hlk113357994" localSheetId="59">'5.3.1 ASHP'!$D$5</definedName>
    <definedName name="_Ref376521004" localSheetId="9">'Code Baseline Measures'!$B$16</definedName>
    <definedName name="_Toc83384717" localSheetId="9">'Code Baseline Measures'!$B$28</definedName>
    <definedName name="_xlnm.Print_Area" localSheetId="83">'HC 7.9 AC'!$A$3:$L$207</definedName>
    <definedName name="_xlnm.Print_Area" localSheetId="82">'HC6.9 Heating'!$A$3:$L$186</definedName>
    <definedName name="_xlnm.Print_Area" localSheetId="84">'HC8.9 Water Heat'!$A$3:$L$146</definedName>
    <definedName name="_xlnm.Print_Titles" localSheetId="83">'HC 7.9 AC'!$3:$14</definedName>
    <definedName name="_xlnm.Print_Titles" localSheetId="82">'HC6.9 Heating'!$3:$14</definedName>
    <definedName name="_xlnm.Print_Titles" localSheetId="84">'HC8.9 Water Heat'!$3:$14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4" i="74" l="1"/>
  <c r="H25" i="74"/>
  <c r="H23" i="74"/>
  <c r="H5" i="74"/>
  <c r="D15" i="74"/>
  <c r="D6" i="74"/>
  <c r="C25" i="74"/>
  <c r="D13" i="74"/>
  <c r="D4" i="74"/>
  <c r="C24" i="74"/>
  <c r="H14" i="74"/>
  <c r="H12" i="74"/>
  <c r="G18" i="74"/>
  <c r="H4" i="74"/>
  <c r="C23" i="74"/>
  <c r="G8" i="74"/>
  <c r="G17" i="74"/>
  <c r="O24" i="63"/>
  <c r="P25" i="62"/>
  <c r="Q40" i="64"/>
  <c r="Q41" i="64"/>
  <c r="Q21" i="62"/>
  <c r="S20" i="62"/>
  <c r="Q20" i="62"/>
  <c r="S19" i="62"/>
  <c r="Q19" i="62"/>
  <c r="F12" i="13"/>
  <c r="F11" i="13"/>
  <c r="F10" i="13"/>
  <c r="F9" i="13"/>
  <c r="F8" i="13"/>
  <c r="F7" i="13"/>
  <c r="F6" i="13"/>
  <c r="H3" i="3"/>
  <c r="H3" i="2"/>
</calcChain>
</file>

<file path=xl/sharedStrings.xml><?xml version="1.0" encoding="utf-8"?>
<sst xmlns="http://schemas.openxmlformats.org/spreadsheetml/2006/main" count="8352" uniqueCount="2138">
  <si>
    <t>End Use</t>
  </si>
  <si>
    <t>Measure Number</t>
  </si>
  <si>
    <t>Priority measure?
(enter "1" for yes)</t>
  </si>
  <si>
    <t>Measure Name</t>
  </si>
  <si>
    <t>Illinois TRM Page No.</t>
  </si>
  <si>
    <t>Gas Only?</t>
  </si>
  <si>
    <t>Appliances End Use</t>
  </si>
  <si>
    <t>4.1.1</t>
  </si>
  <si>
    <t>Engine Block Timer for Agricultural Equipment</t>
  </si>
  <si>
    <t>4.1.2</t>
  </si>
  <si>
    <t>High Volume Low Speed Fans</t>
  </si>
  <si>
    <t>4.1.3</t>
  </si>
  <si>
    <t>High Speed Fans</t>
  </si>
  <si>
    <t>4.1.4</t>
  </si>
  <si>
    <t>Livestock Waterer</t>
  </si>
  <si>
    <t>4.1.5</t>
  </si>
  <si>
    <t>Fan Thermostat Controller</t>
  </si>
  <si>
    <t>4.1.6</t>
  </si>
  <si>
    <t>Low Pressure Sprinkler Nozzles</t>
  </si>
  <si>
    <t>4.1.7</t>
  </si>
  <si>
    <t>Milk Pre-Cooler</t>
  </si>
  <si>
    <t>4.1.8</t>
  </si>
  <si>
    <t>VSD Milk Pump with Plate Cooler Heat Exchanger</t>
  </si>
  <si>
    <t>4.1.9</t>
  </si>
  <si>
    <t>Scroll Compressor for Dairy Refrigeration</t>
  </si>
  <si>
    <t>4.1.10</t>
  </si>
  <si>
    <t>Dairy Refrigeration Heat Recovery</t>
  </si>
  <si>
    <t>4.1.11</t>
  </si>
  <si>
    <t>Commercial LED Grow Lights</t>
  </si>
  <si>
    <t>4.1.12</t>
  </si>
  <si>
    <t>Swine Heat Pads</t>
  </si>
  <si>
    <t>4.1.13</t>
  </si>
  <si>
    <t>Irrigation Pump VFD</t>
  </si>
  <si>
    <t>4.1.14</t>
  </si>
  <si>
    <t>High Efficiency Grain Dryer</t>
  </si>
  <si>
    <t>4.1.15</t>
  </si>
  <si>
    <t>Grain Dryer Tune-Up</t>
  </si>
  <si>
    <t>4.1.16</t>
  </si>
  <si>
    <t>Greenhouse Boiler Tune-Up</t>
  </si>
  <si>
    <t>4.1.17</t>
  </si>
  <si>
    <t>Greenhouse Thermal Curtains</t>
  </si>
  <si>
    <t>4.1.18</t>
  </si>
  <si>
    <t>Infrared Film for Greenhouse</t>
  </si>
  <si>
    <t>4.1.19</t>
  </si>
  <si>
    <t>ENERGY STAR Dairy Water Heater</t>
  </si>
  <si>
    <t>Food Service Equipment End Use</t>
  </si>
  <si>
    <t>4.2.1</t>
  </si>
  <si>
    <t>Combination Oven</t>
  </si>
  <si>
    <t>A</t>
  </si>
  <si>
    <t>4.2.1 Combination Oven'!A1</t>
  </si>
  <si>
    <t>4.2.2</t>
  </si>
  <si>
    <t>Commercial Solid and Glass Door Refrigerators &amp; Freezers</t>
  </si>
  <si>
    <t>4.2.2 Refrigerators &amp; Freezers'!A1</t>
  </si>
  <si>
    <t>4.2.3</t>
  </si>
  <si>
    <t>Commercial Steam Cooker</t>
  </si>
  <si>
    <t>4.2.3 Commercial Steam Cooker'!A1</t>
  </si>
  <si>
    <t>4.2.4</t>
  </si>
  <si>
    <t>Conveyor Oven</t>
  </si>
  <si>
    <t>4.2.5</t>
  </si>
  <si>
    <t>ENERGY STAR Convection Oven</t>
  </si>
  <si>
    <t>4.2.5 ES Convection Oven'!A1</t>
  </si>
  <si>
    <t>4.2.6</t>
  </si>
  <si>
    <t>ENERGY STAR Dishwasher</t>
  </si>
  <si>
    <t>4.2.6 ENERGY STAR Dishwasher'!A1</t>
  </si>
  <si>
    <t>4.2.7</t>
  </si>
  <si>
    <t>ENERGY STAR Fryer</t>
  </si>
  <si>
    <t>4.2.7 ENERGY STAR Fryer'!A1</t>
  </si>
  <si>
    <t>4.2.8</t>
  </si>
  <si>
    <t>ENERGY STAR Griddle</t>
  </si>
  <si>
    <t>4.2.8 ENERGY STAR Griddle'!A1</t>
  </si>
  <si>
    <t>4.2.9</t>
  </si>
  <si>
    <t>ENERGY STAR Hot Food Holding Cabinets</t>
  </si>
  <si>
    <t>4.2.10</t>
  </si>
  <si>
    <t>Ice Maker</t>
  </si>
  <si>
    <t>4.2.10 Ice Maker'!A1</t>
  </si>
  <si>
    <t>4.2.11</t>
  </si>
  <si>
    <t>High Efficiency Pre-Rinse Spray Valve</t>
  </si>
  <si>
    <t>4.2.12</t>
  </si>
  <si>
    <t>Infrared Charbroiler</t>
  </si>
  <si>
    <t>4.2.13</t>
  </si>
  <si>
    <t>Rotisserie Oven</t>
  </si>
  <si>
    <t>4.2.14</t>
  </si>
  <si>
    <t>Infrared Salamander Broiler</t>
  </si>
  <si>
    <t>4.2.15</t>
  </si>
  <si>
    <t>Infrared Upright Broiler</t>
  </si>
  <si>
    <t>4.2.16</t>
  </si>
  <si>
    <t>Kitchen Demand Ventilation Controls</t>
  </si>
  <si>
    <t>4.2.17</t>
  </si>
  <si>
    <t>Pasta Cooker</t>
  </si>
  <si>
    <t>4.2.18</t>
  </si>
  <si>
    <t>Rack Oven - Double Oven</t>
  </si>
  <si>
    <t>4.2.19</t>
  </si>
  <si>
    <t>ENERGY STAR Electric Convection Oven</t>
  </si>
  <si>
    <t>4.2.19 ES Elec Convection Oven'!A1</t>
  </si>
  <si>
    <t>4.2.20</t>
  </si>
  <si>
    <t>Efficient Dipper Wells</t>
  </si>
  <si>
    <t>4.2.21</t>
  </si>
  <si>
    <t>On-Demand Package Sealers – Provisional Measure</t>
  </si>
  <si>
    <t>Hot Water</t>
  </si>
  <si>
    <t>4.3.1</t>
  </si>
  <si>
    <t>Water Heater</t>
  </si>
  <si>
    <t>4.3.1 Water Heater'!A1</t>
  </si>
  <si>
    <t>4.3.2</t>
  </si>
  <si>
    <t>Low Flow Faucet Aerators</t>
  </si>
  <si>
    <t>4.3.3</t>
  </si>
  <si>
    <t>Low Flow Showerheads</t>
  </si>
  <si>
    <t>4.3.4</t>
  </si>
  <si>
    <t>Commercial Pool Covers</t>
  </si>
  <si>
    <t>4.3.5</t>
  </si>
  <si>
    <t>Tankless Water Heater – Measure combined with 4.3.1 Water Heater in Version 8</t>
  </si>
  <si>
    <t>4.3.6</t>
  </si>
  <si>
    <t>Ozone Laundry</t>
  </si>
  <si>
    <t>4.3.7</t>
  </si>
  <si>
    <t>Multifamily Central Domestic Hot Water Plants</t>
  </si>
  <si>
    <t>4.3.8</t>
  </si>
  <si>
    <t>Controls for Central Domestic Hot Water</t>
  </si>
  <si>
    <t>4.3.9</t>
  </si>
  <si>
    <t>Heat Recovery Grease Trap Filter</t>
  </si>
  <si>
    <t>4.3.10</t>
  </si>
  <si>
    <t>DHW Boiler Tune-up</t>
  </si>
  <si>
    <t>4.3.11</t>
  </si>
  <si>
    <t>Tunnel Washers</t>
  </si>
  <si>
    <t>4.3.12</t>
  </si>
  <si>
    <t>Tank Insulation</t>
  </si>
  <si>
    <t>HVAC End Use</t>
  </si>
  <si>
    <t>4.4.1</t>
  </si>
  <si>
    <t>Air Conditioner Tune-up</t>
  </si>
  <si>
    <t>S</t>
  </si>
  <si>
    <t>4.4.1 Air Conditioner Tune-Up'!A1</t>
  </si>
  <si>
    <t>4.4.2</t>
  </si>
  <si>
    <t>Space Heating Boiler Tune-up</t>
  </si>
  <si>
    <t>4.4.3</t>
  </si>
  <si>
    <t>Process Boiler Tune-up</t>
  </si>
  <si>
    <t>4.4.4</t>
  </si>
  <si>
    <t>Boiler Lockout/Reset Controls</t>
  </si>
  <si>
    <t>4.4.5</t>
  </si>
  <si>
    <t>Condensing Unit Heaters</t>
  </si>
  <si>
    <t>4.4.6</t>
  </si>
  <si>
    <t>Electric Chiller</t>
  </si>
  <si>
    <t>4.4.6 Electric Chiller'!A1</t>
  </si>
  <si>
    <t>4.4.7</t>
  </si>
  <si>
    <t>ENERGY STAR and CEE Tier 2 Room Air Conditioner</t>
  </si>
  <si>
    <t>4.4.8</t>
  </si>
  <si>
    <t>Guest Room Energy Management (PTAC &amp; PTHP)</t>
  </si>
  <si>
    <t>4.4.9</t>
  </si>
  <si>
    <t>Air and Water Source Heat Pump Systems</t>
  </si>
  <si>
    <t>4.4.9 ASHP'!A1</t>
  </si>
  <si>
    <t>4.4.10</t>
  </si>
  <si>
    <t>High Efficiency Boiler</t>
  </si>
  <si>
    <t>4.4.10 Boiler'!A1</t>
  </si>
  <si>
    <t>4.4.11</t>
  </si>
  <si>
    <t>High Efficiency Furnace</t>
  </si>
  <si>
    <t>4.4.11 Furnace'!A1</t>
  </si>
  <si>
    <t>4.4.12</t>
  </si>
  <si>
    <t>Infrared Heaters</t>
  </si>
  <si>
    <t>4.4.13</t>
  </si>
  <si>
    <t>Package Terminal Air Conditioner (PTAC) and Package Terminal Heat Pump (PTHP)</t>
  </si>
  <si>
    <t>4.4.13 PTAC and PTHP'!A1</t>
  </si>
  <si>
    <t>4.4.14</t>
  </si>
  <si>
    <t>Pipe Insulation</t>
  </si>
  <si>
    <t>4.4.15</t>
  </si>
  <si>
    <t>Single-Package and Split System Unitary Air Conditioners</t>
  </si>
  <si>
    <t>4.4.15 Unitary Air Conditioners'!A1</t>
  </si>
  <si>
    <t>4.4.16</t>
  </si>
  <si>
    <t>Steam Trap Replacement or Repair</t>
  </si>
  <si>
    <t>4.4.17</t>
  </si>
  <si>
    <t>Variable Speed Drives for HVAC Pumps and Cooling Tower Fans</t>
  </si>
  <si>
    <t>4.4.17 VSD for HVACPump&amp;CT Fan'!A1</t>
  </si>
  <si>
    <t>4.4.18</t>
  </si>
  <si>
    <t>Small Commercial Programmable Thermostats – Retired 12/31/2019. Replaced with 4.4.48 Small Commercial Thermostats</t>
  </si>
  <si>
    <t>4.4.19</t>
  </si>
  <si>
    <t>Demand Controlled Ventilation</t>
  </si>
  <si>
    <t>4.4.19 Demand Control Vent'!A1</t>
  </si>
  <si>
    <t>4.4.20</t>
  </si>
  <si>
    <t>High Turndown Burner for Space Heating Boilers</t>
  </si>
  <si>
    <t>4.4.21</t>
  </si>
  <si>
    <t>Linkageless Boiler Controls for Space Heating</t>
  </si>
  <si>
    <t>4.4.22</t>
  </si>
  <si>
    <t>Oxygen Trim Controls for Space Heating Boilers</t>
  </si>
  <si>
    <t>4.4.23</t>
  </si>
  <si>
    <t>Shut Off Damper for Space Heating Boilers or Furnaces</t>
  </si>
  <si>
    <t>4.4.24</t>
  </si>
  <si>
    <t>Small Pipe Insulation</t>
  </si>
  <si>
    <t>4.4.25</t>
  </si>
  <si>
    <t>Small Commercial Programmable Thermostat Adjustments – Retired 12/31/2019.</t>
  </si>
  <si>
    <t>4.4.26</t>
  </si>
  <si>
    <t>Variable Speed Drives for HVAC Supply and Return Fans</t>
  </si>
  <si>
    <t>4.4.26 VSD for HVAC Sup&amp;Ret Fan'!A1</t>
  </si>
  <si>
    <t>4.4.27</t>
  </si>
  <si>
    <t>Energy Recovery Ventilator</t>
  </si>
  <si>
    <t>4.4.28</t>
  </si>
  <si>
    <t>Stack Economizer for Boilers Serving HVAC Loads</t>
  </si>
  <si>
    <t>4.4.29</t>
  </si>
  <si>
    <t>Stack Economizer for Boilers Serving Process Loads</t>
  </si>
  <si>
    <t>4.4.30</t>
  </si>
  <si>
    <t>Notched V Belts for HVAC Systems</t>
  </si>
  <si>
    <t>4.4.31</t>
  </si>
  <si>
    <t>Small Business Furnace Tune-Up</t>
  </si>
  <si>
    <t>4.4.32</t>
  </si>
  <si>
    <t>Combined Heat and Power</t>
  </si>
  <si>
    <t>4.4.33</t>
  </si>
  <si>
    <t>Industrial Air Curtain</t>
  </si>
  <si>
    <t>4.4.34</t>
  </si>
  <si>
    <t>Destratification Fan</t>
  </si>
  <si>
    <t>4.4.35</t>
  </si>
  <si>
    <t>Economizer Repair and Optimization</t>
  </si>
  <si>
    <t>4.4.36</t>
  </si>
  <si>
    <t>Multi-Family Space Heating Steam Boiler Averaging Controls</t>
  </si>
  <si>
    <t>4.4.37</t>
  </si>
  <si>
    <t>Unitary HVAC Condensing Furnace</t>
  </si>
  <si>
    <t>4.4.38</t>
  </si>
  <si>
    <t>Covers and Gap Sealers for Room Air Conditioners</t>
  </si>
  <si>
    <t>4.4.39</t>
  </si>
  <si>
    <t>High Temperature Heating and Ventilation (HTHV) Direct Fired Heater</t>
  </si>
  <si>
    <t>4.4.40</t>
  </si>
  <si>
    <t>Gas High Efficiency Single Package Vertical Air Conditioner</t>
  </si>
  <si>
    <t>4.4.41</t>
  </si>
  <si>
    <t>Advanced Rooftop Controls (ARC)</t>
  </si>
  <si>
    <t>4.4.41 Advanced Rooftop Control'!A1</t>
  </si>
  <si>
    <t>4.4.42</t>
  </si>
  <si>
    <t>Advanced Thermostats for Small Commercial – Retired 12/31/2019. Replaced with 4.4.48 Small Commercial Thermostats</t>
  </si>
  <si>
    <t>4.4.43</t>
  </si>
  <si>
    <t>Packaged RTU Sealing</t>
  </si>
  <si>
    <t>4.4.44</t>
  </si>
  <si>
    <t>Commercial Ground Source and Ground Water Source Heat Pump</t>
  </si>
  <si>
    <t>4.4.44 GSHP'!A1</t>
  </si>
  <si>
    <t>4.4.45</t>
  </si>
  <si>
    <t>Adsorbent Air Cleaning</t>
  </si>
  <si>
    <t>4.4.46</t>
  </si>
  <si>
    <t>Server Room Temperature Set back</t>
  </si>
  <si>
    <t>4.4.47</t>
  </si>
  <si>
    <t>Air Deflectors for Unit Ventilators – Provisional Measure</t>
  </si>
  <si>
    <t>4.4.48</t>
  </si>
  <si>
    <t>Small Commercial Thermostats</t>
  </si>
  <si>
    <t>4.4.48 Small Com Thermostats'!A1</t>
  </si>
  <si>
    <t>4.4.49</t>
  </si>
  <si>
    <t>Boiler Chemical Descaling</t>
  </si>
  <si>
    <t>4.4.50</t>
  </si>
  <si>
    <t>Electric Chillers with Integrated Variable Speed Drives</t>
  </si>
  <si>
    <t>4.4.50 Elec Chillers w ISVDs'!A1</t>
  </si>
  <si>
    <t>4.4.51</t>
  </si>
  <si>
    <t>Advanced Rooftop Controls with High Rotor Pole Switch Reluctance Motors</t>
  </si>
  <si>
    <t>4.4.52</t>
  </si>
  <si>
    <t>Hydronic Heating Radiator Replacement</t>
  </si>
  <si>
    <t>4.4.53</t>
  </si>
  <si>
    <t>HVAC Supply, Return and Exhaust Fans - Fan Energy Index</t>
  </si>
  <si>
    <t>4.4.53 HVAC Sup, Ret, &amp; Exh Fan'!A1</t>
  </si>
  <si>
    <t>4.4.54</t>
  </si>
  <si>
    <t>Process Heating Boiler</t>
  </si>
  <si>
    <t>4.4.55</t>
  </si>
  <si>
    <t>Commercial Gas Heat Pump</t>
  </si>
  <si>
    <t>Lighting End Use</t>
  </si>
  <si>
    <t>4.5.1</t>
  </si>
  <si>
    <t>Commercial ENERGY STAR Compact Fluorescent Lamp (CFL) – Retired 12/31/2018, Removed in v8</t>
  </si>
  <si>
    <t>4.5.2</t>
  </si>
  <si>
    <t>Fluorescent Delamping</t>
  </si>
  <si>
    <t>4.5.3</t>
  </si>
  <si>
    <t>High Performance and Reduced Wattage T8 Fixtures and Lamps</t>
  </si>
  <si>
    <t>4.5.4</t>
  </si>
  <si>
    <t>LED Bulbs and Fixtures</t>
  </si>
  <si>
    <t>4.5.4 LED Bulbs and Fixtures'!A1</t>
  </si>
  <si>
    <t>4.5.5</t>
  </si>
  <si>
    <t>Commercial LED Exit Signs</t>
  </si>
  <si>
    <t>4.5.5 Commercial LED Exit Signs'!A1</t>
  </si>
  <si>
    <t>4.5.6</t>
  </si>
  <si>
    <t>LED Traffic and Pedestrian Signals</t>
  </si>
  <si>
    <t>4.5.7</t>
  </si>
  <si>
    <t>Lighting Power Density</t>
  </si>
  <si>
    <t>4.5.7 LPD'!A1</t>
  </si>
  <si>
    <t>4.5.8</t>
  </si>
  <si>
    <t>Miscellaneous Commercial/Industrial Lighting</t>
  </si>
  <si>
    <t>4.5.9</t>
  </si>
  <si>
    <t>Multi-Level Lighting Switch</t>
  </si>
  <si>
    <t>4.5.10</t>
  </si>
  <si>
    <t>Lighting Controls</t>
  </si>
  <si>
    <t>4.5.10 Lighting Controls'!A1</t>
  </si>
  <si>
    <t>4.5.11</t>
  </si>
  <si>
    <t>Solar Light Tubes</t>
  </si>
  <si>
    <t>4.5.12</t>
  </si>
  <si>
    <t>T5 Fixtures and Lamps</t>
  </si>
  <si>
    <t>4.5.13</t>
  </si>
  <si>
    <t>Occupancy Controlled Bi-Level Lighting Fixtures</t>
  </si>
  <si>
    <t>4.5.14</t>
  </si>
  <si>
    <t>Commercial ENERGY STAR Specialty Compact Fluorescent Lamp (CFL) – Retired 12/31/2018, Removed in v8</t>
  </si>
  <si>
    <t>4.5.15</t>
  </si>
  <si>
    <t>LED Open Sign</t>
  </si>
  <si>
    <t>4.5.16</t>
  </si>
  <si>
    <t>LED Streetlighting</t>
  </si>
  <si>
    <t>4.5.17</t>
  </si>
  <si>
    <t>Exterior Photocell Repair</t>
  </si>
  <si>
    <t>Refrigeration End Use</t>
  </si>
  <si>
    <t>4.6.1</t>
  </si>
  <si>
    <t>Automatic Door Closer for Walk-In Coolers and Freezers</t>
  </si>
  <si>
    <t>4.6.2</t>
  </si>
  <si>
    <t>Beverage and Snack Machine Controls</t>
  </si>
  <si>
    <t>4.6.3</t>
  </si>
  <si>
    <t>Door Heater Controls for Cooler or Freezer</t>
  </si>
  <si>
    <t>4.6.4</t>
  </si>
  <si>
    <t>Electronically Commutated Motors (ECM) for Walk-in and Reach-in Coolers / Freezers</t>
  </si>
  <si>
    <t>4.6.4 ECM for Coolers &amp; Freezer'!A1</t>
  </si>
  <si>
    <t>4.6.5</t>
  </si>
  <si>
    <t>ENERGY STAR Refrigerated Beverage Vending Machine</t>
  </si>
  <si>
    <t>4.6.6</t>
  </si>
  <si>
    <t>Evaporator Fan Control for Electrically Commutated Motors</t>
  </si>
  <si>
    <t>4.6.7</t>
  </si>
  <si>
    <t>Strip Curtain for Walk-in Coolers and Freezers</t>
  </si>
  <si>
    <t>4.6.8</t>
  </si>
  <si>
    <t>Refrigeration Economizers</t>
  </si>
  <si>
    <t>4.6.9</t>
  </si>
  <si>
    <t>Night Covers for Open Refrigerated Display Cases</t>
  </si>
  <si>
    <t>4.6.10</t>
  </si>
  <si>
    <t>High Speed Rollup Doors</t>
  </si>
  <si>
    <t>4.6.11</t>
  </si>
  <si>
    <t>Q-Sync Motors for Walk-in and Reach-in Coolers/Freezers</t>
  </si>
  <si>
    <t>4.6.12</t>
  </si>
  <si>
    <t>Variable Speed Drive for Condenser Fans</t>
  </si>
  <si>
    <t>4.6.13</t>
  </si>
  <si>
    <t>Add Doors to Open Refrigerated Display Cases</t>
  </si>
  <si>
    <t>4.6.14</t>
  </si>
  <si>
    <t>Floating Head Pressure Control</t>
  </si>
  <si>
    <t>Compressed Air</t>
  </si>
  <si>
    <t>4.7.1</t>
  </si>
  <si>
    <t>VSD Air Compressor</t>
  </si>
  <si>
    <t>4.7.1 VSD Air Compressor'!A1</t>
  </si>
  <si>
    <t>4.7.2</t>
  </si>
  <si>
    <t>Compressed Air Low Pressure Drop Filters</t>
  </si>
  <si>
    <t>4.7.3</t>
  </si>
  <si>
    <t>Compressed Air No-Loss Condensate Drains</t>
  </si>
  <si>
    <t>4.7.4</t>
  </si>
  <si>
    <t>Efficient Compressed Air Nozzles</t>
  </si>
  <si>
    <t>4.7.5</t>
  </si>
  <si>
    <t>Efficient Refrigerated Compressed Air Dryer</t>
  </si>
  <si>
    <t>4.7.6</t>
  </si>
  <si>
    <t>Vortex Tube Thermostat - Provisional Measure</t>
  </si>
  <si>
    <t>4.7.7</t>
  </si>
  <si>
    <t>Efficient Desiccant Compressed Air Dryer</t>
  </si>
  <si>
    <t>4.7.8</t>
  </si>
  <si>
    <t>Desiccant Dryer Dew Point Demand Controls</t>
  </si>
  <si>
    <t>4.7.9</t>
  </si>
  <si>
    <t>Compressed Air Heat Recovery</t>
  </si>
  <si>
    <t>4.7.10</t>
  </si>
  <si>
    <t>Compressed Air Storage Receiver Tank</t>
  </si>
  <si>
    <t>4.7.11</t>
  </si>
  <si>
    <t>Reduce Compressed Air Setpoint</t>
  </si>
  <si>
    <t>4.7.12</t>
  </si>
  <si>
    <t>AODD Pump Controls</t>
  </si>
  <si>
    <t>Miscellaneous End Use</t>
  </si>
  <si>
    <t>4.8.1</t>
  </si>
  <si>
    <t>Pump Optimization</t>
  </si>
  <si>
    <t>4.8.2</t>
  </si>
  <si>
    <t>Roof Insulation for C&amp;I Facilities</t>
  </si>
  <si>
    <t>4.8.3</t>
  </si>
  <si>
    <t>Computer Power Management Software</t>
  </si>
  <si>
    <t>4.8.4</t>
  </si>
  <si>
    <t>Modulating Commercial Gas Clothes Dryer</t>
  </si>
  <si>
    <t>4.8.5</t>
  </si>
  <si>
    <t>High Speed Clothes Washer</t>
  </si>
  <si>
    <t>4.8.6</t>
  </si>
  <si>
    <t>ENERGY STAR Computers</t>
  </si>
  <si>
    <t>4.8.7</t>
  </si>
  <si>
    <t>Advanced Power Strip – Tier 1 Commercial</t>
  </si>
  <si>
    <t>4.8.8</t>
  </si>
  <si>
    <t>High Efficiency Transformer</t>
  </si>
  <si>
    <t>4.8.9</t>
  </si>
  <si>
    <t>High Frequency Battery Chargers</t>
  </si>
  <si>
    <t>4.8.10</t>
  </si>
  <si>
    <t>Commercial Clothes Dryer Moisture Sensor</t>
  </si>
  <si>
    <t>4.8.11</t>
  </si>
  <si>
    <t>Efficient Thermal Oxidizers</t>
  </si>
  <si>
    <t>4.8.12</t>
  </si>
  <si>
    <t>Spring-Loaded Garage Door Hinge</t>
  </si>
  <si>
    <t>4.8.13</t>
  </si>
  <si>
    <t>Variable Speed Drives for Process Fans</t>
  </si>
  <si>
    <t>4.8.13 VSDs for Process Fans'!A1</t>
  </si>
  <si>
    <t>4.8.14</t>
  </si>
  <si>
    <t>Low Flow Toilets and Urinals</t>
  </si>
  <si>
    <t>4.8.15</t>
  </si>
  <si>
    <t>Smart Irrigation Controls</t>
  </si>
  <si>
    <t>4.8.16</t>
  </si>
  <si>
    <t>Commercial Weather Stripping</t>
  </si>
  <si>
    <t>4.8.17</t>
  </si>
  <si>
    <t>Switch Peripheral Equipment Consolidation</t>
  </si>
  <si>
    <t>4.8.18</t>
  </si>
  <si>
    <t>ENERGY STAR Uninterruptible Power Supply</t>
  </si>
  <si>
    <t>4.8.19</t>
  </si>
  <si>
    <t>Energy Efficient Rectifier</t>
  </si>
  <si>
    <t>4.8.20</t>
  </si>
  <si>
    <t>Energy Efficient Hydraulic Oils - Provisional Measure</t>
  </si>
  <si>
    <t>4.8.21</t>
  </si>
  <si>
    <t>Energy Efficient Gear Lubricants - Provisional Measure</t>
  </si>
  <si>
    <t>4.8.22</t>
  </si>
  <si>
    <t>Smart Sockets</t>
  </si>
  <si>
    <t>4.8.23</t>
  </si>
  <si>
    <t>Lithium Ion Forklift Batteries</t>
  </si>
  <si>
    <t>4.8.24</t>
  </si>
  <si>
    <t>Building Operator Certification</t>
  </si>
  <si>
    <t>4.8.25</t>
  </si>
  <si>
    <t>Warm-Mix Asphalt Chemical Additives</t>
  </si>
  <si>
    <t>4.8.26</t>
  </si>
  <si>
    <t>Energy Efficient Hand Dryers</t>
  </si>
  <si>
    <t>5.1.1</t>
  </si>
  <si>
    <t>ENERGY STAR Air Purifier/Cleaner</t>
  </si>
  <si>
    <t>5.1.2</t>
  </si>
  <si>
    <t>ENERGY STAR Clothes Washers</t>
  </si>
  <si>
    <t>5.1.3</t>
  </si>
  <si>
    <t>ENERGY STAR Dehumidifier</t>
  </si>
  <si>
    <t>5.1.4</t>
  </si>
  <si>
    <t>5.1.5</t>
  </si>
  <si>
    <t>ENERGY STAR Freezer</t>
  </si>
  <si>
    <t>5.1.6</t>
  </si>
  <si>
    <t>ENERGY STAR and CEE Tier 2 Refrigerator</t>
  </si>
  <si>
    <t>5.1.7</t>
  </si>
  <si>
    <t>5.1.7 ES&amp;CEETier2 Room AC'!A1</t>
  </si>
  <si>
    <t>5.1.8</t>
  </si>
  <si>
    <t>Refrigerator and Freezer Recycling</t>
  </si>
  <si>
    <t>5.1.9</t>
  </si>
  <si>
    <t>Room Air Conditioner Recycling</t>
  </si>
  <si>
    <t>5.1.10</t>
  </si>
  <si>
    <t>ENERGY STAR Clothes Dryer</t>
  </si>
  <si>
    <t>5.1.11</t>
  </si>
  <si>
    <t>ENERGY STAR Water Coolers</t>
  </si>
  <si>
    <t>5.1.12</t>
  </si>
  <si>
    <t>5.1.13</t>
  </si>
  <si>
    <t>Income Qualified: ENERGY STAR and CEE Tier 2 Room Air Conditioner</t>
  </si>
  <si>
    <t>Consumer Electronics End Use</t>
  </si>
  <si>
    <t>5.2.1</t>
  </si>
  <si>
    <t>Advanced Power Strip – Tier 1</t>
  </si>
  <si>
    <t>5.2.1 APS Tier 1'!A1</t>
  </si>
  <si>
    <t>5.2.2</t>
  </si>
  <si>
    <t>Tier 2 Advanced Power Strips (APS) – Residential Audio Visual</t>
  </si>
  <si>
    <t>5.2.2 APS Tier 2 Res AV'!A1</t>
  </si>
  <si>
    <t>5.3.1</t>
  </si>
  <si>
    <t>Air Source Heat Pump</t>
  </si>
  <si>
    <t>5.3.1 ASHP'!A1</t>
  </si>
  <si>
    <t>5.3.2</t>
  </si>
  <si>
    <t>Boiler Pipe Insulation</t>
  </si>
  <si>
    <t>5.3.3</t>
  </si>
  <si>
    <t>Central Air Conditioning</t>
  </si>
  <si>
    <t>5.3.3 Central Air Conditioning'!A1</t>
  </si>
  <si>
    <t>5.3.4</t>
  </si>
  <si>
    <t>Duct Insulation and Sealing</t>
  </si>
  <si>
    <t>5.3.5</t>
  </si>
  <si>
    <t>Furnace Blower Motor</t>
  </si>
  <si>
    <t>5.3.6</t>
  </si>
  <si>
    <t>Gas High Efficiency Boiler</t>
  </si>
  <si>
    <t>5.3.7</t>
  </si>
  <si>
    <t>Gas High Efficiency Furnace</t>
  </si>
  <si>
    <t>5.3.7 Gas Furnace'!A1</t>
  </si>
  <si>
    <t>5.3.8</t>
  </si>
  <si>
    <t>Ground Source Heat Pump</t>
  </si>
  <si>
    <t>5.3.9</t>
  </si>
  <si>
    <t>High Efficiency Bathroom Exhaust Fan</t>
  </si>
  <si>
    <t>5.3.10</t>
  </si>
  <si>
    <t>HVAC Tune Up (Central Air Conditioning or Air Source Heat Pump)</t>
  </si>
  <si>
    <t>5.3.10 HVAC Tune-Up'!A1</t>
  </si>
  <si>
    <t>5.3.11</t>
  </si>
  <si>
    <t>Programmable Thermostats</t>
  </si>
  <si>
    <t>5.3.12</t>
  </si>
  <si>
    <t>Ductless Heat Pumps</t>
  </si>
  <si>
    <t>5.3.12 Ductless Heat Pumps'!A1</t>
  </si>
  <si>
    <t>5.3.13</t>
  </si>
  <si>
    <t>Residential Furnace Tune-Up</t>
  </si>
  <si>
    <t>5.3.14</t>
  </si>
  <si>
    <t>Boiler Reset Controls</t>
  </si>
  <si>
    <t>5.3.15</t>
  </si>
  <si>
    <t>ENERGY STAR Ceiling Fan</t>
  </si>
  <si>
    <t>5.3.16</t>
  </si>
  <si>
    <t>Advanced Thermostats</t>
  </si>
  <si>
    <t>5.3.16 Advanced Thermostats'!A1</t>
  </si>
  <si>
    <t>5.3.17</t>
  </si>
  <si>
    <t>Gas High Efficiency Combination Boiler</t>
  </si>
  <si>
    <t>5.3.18</t>
  </si>
  <si>
    <t>Furnace Filter Alarm – Provisional Measure</t>
  </si>
  <si>
    <t>5.3.19</t>
  </si>
  <si>
    <t>Thermostatic Radiator Valves – Provisional Measure</t>
  </si>
  <si>
    <t>5.3.20</t>
  </si>
  <si>
    <t>Residential Energy Recovery Ventilator (ERV)</t>
  </si>
  <si>
    <t>Hot Water End Use</t>
  </si>
  <si>
    <t>5.4.1</t>
  </si>
  <si>
    <t>Domestic Hot Water Pipe Insulation</t>
  </si>
  <si>
    <t>5.4.2</t>
  </si>
  <si>
    <t>Gas Water Heater</t>
  </si>
  <si>
    <t>5.4.2 Gas Water Heater'!A1</t>
  </si>
  <si>
    <t>5.4.3</t>
  </si>
  <si>
    <t>Heat Pump Water Heaters</t>
  </si>
  <si>
    <t>5.4.3 Heat Pump Water Heaters'!A1</t>
  </si>
  <si>
    <t>5.4.4</t>
  </si>
  <si>
    <t>5.4.5</t>
  </si>
  <si>
    <t>5.4.6</t>
  </si>
  <si>
    <t>Water Heater Temperature Setback</t>
  </si>
  <si>
    <t>5.4.7</t>
  </si>
  <si>
    <t>Water Heater Wrap</t>
  </si>
  <si>
    <t>5.4.8</t>
  </si>
  <si>
    <t>Thermostatic Restrictor Shower Valve</t>
  </si>
  <si>
    <t>5.4.9</t>
  </si>
  <si>
    <t>Shower Timer</t>
  </si>
  <si>
    <t>5.4.10</t>
  </si>
  <si>
    <t>Pool Covers</t>
  </si>
  <si>
    <t>5.4.11</t>
  </si>
  <si>
    <t>Drain Water Heat Recovery</t>
  </si>
  <si>
    <t>5.5.1</t>
  </si>
  <si>
    <t>Compact Fluorescent Lamp (CFL)—Retired 12/31/2018, Removed in v8</t>
  </si>
  <si>
    <t>5.5.2</t>
  </si>
  <si>
    <t>ENERGY STAR Specialty Compact Fluorescent Lamp (CFL)—Retired 12/31/2018, Removed in v8</t>
  </si>
  <si>
    <t>5.5.3</t>
  </si>
  <si>
    <t>ENERGY STAR Torchiere—Retired 12/31/2018, Removed in v8</t>
  </si>
  <si>
    <t>5.5.4</t>
  </si>
  <si>
    <t>Exterior Hardwired Compact Fluorescent Lamp (CFL) Fixture—Retired 12/31/2018, Removed in v8</t>
  </si>
  <si>
    <t>5.5.5</t>
  </si>
  <si>
    <t>Interior Hardwired Compact Fluorescent Lamp (CFL) Fixture—Retired 12/31/2018, Removed in v8</t>
  </si>
  <si>
    <t>5.5.6</t>
  </si>
  <si>
    <t>LED Specialty Lamps</t>
  </si>
  <si>
    <t>5.5.6 LED Specialty'!A1</t>
  </si>
  <si>
    <t>5.5.7</t>
  </si>
  <si>
    <t>LED Exit Signs</t>
  </si>
  <si>
    <t>5.5.8</t>
  </si>
  <si>
    <t>LED Screw Based Omnidirectional Bulbs</t>
  </si>
  <si>
    <t>5.5.9</t>
  </si>
  <si>
    <t>LED Fixtures</t>
  </si>
  <si>
    <t>5.5.9 LED Fixtures'!A1</t>
  </si>
  <si>
    <t>5.5.10</t>
  </si>
  <si>
    <t>Holiday String Lighting</t>
  </si>
  <si>
    <t>5.5.11</t>
  </si>
  <si>
    <t>LED Nightlights</t>
  </si>
  <si>
    <t>5.5.12</t>
  </si>
  <si>
    <t>Connected LED Lamps</t>
  </si>
  <si>
    <t>Shell End Use</t>
  </si>
  <si>
    <t>5.6.1</t>
  </si>
  <si>
    <t>Air Sealing</t>
  </si>
  <si>
    <t>5.6.1 Air Sealing'!A1</t>
  </si>
  <si>
    <t>5.6.2</t>
  </si>
  <si>
    <t>Basement Sidewall Insulation</t>
  </si>
  <si>
    <t>5.6.3</t>
  </si>
  <si>
    <t>Floor Insulation Above Crawlspace</t>
  </si>
  <si>
    <t>5.6.3 Floor InsulationAbv Crawl'!A1</t>
  </si>
  <si>
    <t>5.6.4</t>
  </si>
  <si>
    <t>Wall Insulation</t>
  </si>
  <si>
    <t>5.6.4 Wall Insulation'!A1</t>
  </si>
  <si>
    <t>5.6.5</t>
  </si>
  <si>
    <t>Ceiling/Attic Insulation</t>
  </si>
  <si>
    <t>5.6.5 Ceiling Attic Insulation'!A1</t>
  </si>
  <si>
    <t>5.6.6</t>
  </si>
  <si>
    <t>Rim/Band Joist Insulation</t>
  </si>
  <si>
    <t>5.6.7</t>
  </si>
  <si>
    <t>Low-E Storm Window</t>
  </si>
  <si>
    <t>5.6.7 Low-E Storm Window'!A1</t>
  </si>
  <si>
    <t>5.6.8</t>
  </si>
  <si>
    <t>Triple Pane and Thin Triple Windows</t>
  </si>
  <si>
    <t>Miscellaneous</t>
  </si>
  <si>
    <t>5.7.1</t>
  </si>
  <si>
    <t>High Efficiency Pool Pumps</t>
  </si>
  <si>
    <t>5.7.1 High Eff Pool Pumps'!A1</t>
  </si>
  <si>
    <t>5.7.2</t>
  </si>
  <si>
    <t>Low Flow Toilets</t>
  </si>
  <si>
    <t>5.7.3</t>
  </si>
  <si>
    <t>Level 2 Electric Vehicle Charger</t>
  </si>
  <si>
    <t>CenterPoint</t>
  </si>
  <si>
    <t>Measure</t>
  </si>
  <si>
    <t>Roof replacement</t>
  </si>
  <si>
    <t>NIPSCO</t>
  </si>
  <si>
    <t>Behavioral - specifically measure life</t>
  </si>
  <si>
    <t>Assessment Recommendation</t>
  </si>
  <si>
    <t>C&amp;I ENERGY STAR Steamer (3 pan, 4 pan, 5 pan, 6 pan, etc)</t>
  </si>
  <si>
    <t>C&amp;I High-Efficiency Tank-Style Domestic Water Heater &gt; 55 Gal, ≤ 75 MBH, ≥ 0.80 UEF</t>
  </si>
  <si>
    <t>C&amp;I High-Efficiency Tank-Style Domestic Water Heater ≤ 140 Gal, &gt; 75 MBH, ≥ 94% TE</t>
  </si>
  <si>
    <t>C&amp;I High-Efficiency Tank-Style Domestic Water Heater ≤  55 Gal, ≤ 75 MBH, ≥ 0.68 UEF</t>
  </si>
  <si>
    <t>C&amp;I High-Efficiency Tank-Style Domestic Water Heater ≤ 55 Gal, ≤ 75 MBH, ≥ 0.64 UEF</t>
  </si>
  <si>
    <t>C&amp;I Compressed Air Leak Repair</t>
  </si>
  <si>
    <t>Is Smart WIFI included in programmable thermostats?</t>
  </si>
  <si>
    <t>4.2.1 Combination Oven</t>
  </si>
  <si>
    <t>Efficient</t>
  </si>
  <si>
    <t>Cost</t>
  </si>
  <si>
    <t>4.2.2 Commercial Solid and Glass Door Refrigerators &amp; Freezers</t>
  </si>
  <si>
    <t>4.2.3 Commercial Steam Cooker</t>
  </si>
  <si>
    <t>Algorithm</t>
  </si>
  <si>
    <t>Ewater supply = IL Supply Energy Factor (kWh/Million Gallons)</t>
  </si>
  <si>
    <t>4.2.5 ENERGY STAR Convection Oven</t>
  </si>
  <si>
    <t>4.2.6 ENERGY STAR Dishwasher</t>
  </si>
  <si>
    <t>4.2.7 ENERGY STAR Fryer</t>
  </si>
  <si>
    <t>4.2.8 ENERGY STAR Griddle</t>
  </si>
  <si>
    <t>4.2.10 Ice Maker</t>
  </si>
  <si>
    <t>4.2.19 ENERGY STAR Electric Convection Oven</t>
  </si>
  <si>
    <t>4.3.1 Water Heater</t>
  </si>
  <si>
    <t>Baseline</t>
  </si>
  <si>
    <t>4.4.1 Air Conditioner Tune-Up</t>
  </si>
  <si>
    <t>Algorithm Assumptions</t>
  </si>
  <si>
    <t>EFLH</t>
  </si>
  <si>
    <t>Update as per climate zone mapping</t>
  </si>
  <si>
    <t>4.4.6 Electric Chiller</t>
  </si>
  <si>
    <t xml:space="preserve">EFLH </t>
  </si>
  <si>
    <t>4.4.9 Air and Water Source Heat Pump</t>
  </si>
  <si>
    <t>FLH_cooling</t>
  </si>
  <si>
    <t>FLH_ASHPheat</t>
  </si>
  <si>
    <t>HSPF_ClimateAdj</t>
  </si>
  <si>
    <t>4.4.10 High Efficiency Boiler</t>
  </si>
  <si>
    <t xml:space="preserve">Boiler baseline efficiency standards </t>
  </si>
  <si>
    <t>Boiler Type</t>
  </si>
  <si>
    <t>IL TRM v10 (2023)</t>
  </si>
  <si>
    <t>After 1/1/2024</t>
  </si>
  <si>
    <t>Hot Water Boiler &lt; 300,000 Btu/h</t>
  </si>
  <si>
    <t>84% AFUE</t>
  </si>
  <si>
    <r>
      <t xml:space="preserve">Hot Water Boiler </t>
    </r>
    <r>
      <rPr>
        <u/>
        <sz val="10"/>
        <color theme="1"/>
        <rFont val="Calibri"/>
        <family val="2"/>
      </rPr>
      <t>&gt;</t>
    </r>
    <r>
      <rPr>
        <sz val="10"/>
        <color theme="1"/>
        <rFont val="Calibri"/>
        <family val="2"/>
      </rPr>
      <t xml:space="preserve"> 300,000 Btu/h and </t>
    </r>
    <r>
      <rPr>
        <u/>
        <sz val="10"/>
        <color theme="1"/>
        <rFont val="Calibri"/>
        <family val="2"/>
      </rPr>
      <t>&lt;</t>
    </r>
    <r>
      <rPr>
        <sz val="10"/>
        <color theme="1"/>
        <rFont val="Calibri"/>
        <family val="2"/>
      </rPr>
      <t xml:space="preserve"> 2,500,000 Btu/h</t>
    </r>
  </si>
  <si>
    <r>
      <t>80% E</t>
    </r>
    <r>
      <rPr>
        <vertAlign val="subscript"/>
        <sz val="10"/>
        <color theme="1"/>
        <rFont val="Calibri"/>
        <family val="2"/>
      </rPr>
      <t>T</t>
    </r>
  </si>
  <si>
    <r>
      <t>84% E</t>
    </r>
    <r>
      <rPr>
        <vertAlign val="subscript"/>
        <sz val="10"/>
        <color theme="1"/>
        <rFont val="Calibri"/>
        <family val="2"/>
      </rPr>
      <t>T</t>
    </r>
  </si>
  <si>
    <r>
      <t xml:space="preserve">Hot Water Boiler &gt; 2,500,000 Btu/h and </t>
    </r>
    <r>
      <rPr>
        <u/>
        <sz val="10"/>
        <color theme="1"/>
        <rFont val="Calibri"/>
        <family val="2"/>
      </rPr>
      <t>&lt;</t>
    </r>
    <r>
      <rPr>
        <sz val="10"/>
        <color theme="1"/>
        <rFont val="Calibri"/>
        <family val="2"/>
      </rPr>
      <t>10,000,000 Btu/h</t>
    </r>
  </si>
  <si>
    <r>
      <t>82% E</t>
    </r>
    <r>
      <rPr>
        <vertAlign val="subscript"/>
        <sz val="10"/>
        <color theme="1"/>
        <rFont val="Calibri"/>
        <family val="2"/>
      </rPr>
      <t>C</t>
    </r>
  </si>
  <si>
    <r>
      <t>85% E</t>
    </r>
    <r>
      <rPr>
        <vertAlign val="subscript"/>
        <sz val="10"/>
        <color theme="1"/>
        <rFont val="Calibri"/>
        <family val="2"/>
      </rPr>
      <t>C</t>
    </r>
  </si>
  <si>
    <t>Hot Water Boiler &gt;10,000,000 Btu/h</t>
  </si>
  <si>
    <t>Steam Boiler &lt; 300,000 Btu/h</t>
  </si>
  <si>
    <t>82% AFUE</t>
  </si>
  <si>
    <r>
      <t xml:space="preserve">Steam Boiler </t>
    </r>
    <r>
      <rPr>
        <u/>
        <sz val="10"/>
        <color theme="1"/>
        <rFont val="Calibri"/>
        <family val="2"/>
      </rPr>
      <t>&gt;</t>
    </r>
    <r>
      <rPr>
        <sz val="10"/>
        <color theme="1"/>
        <rFont val="Calibri"/>
        <family val="2"/>
      </rPr>
      <t xml:space="preserve"> 300,000 Btu/h and </t>
    </r>
    <r>
      <rPr>
        <u/>
        <sz val="10"/>
        <color theme="1"/>
        <rFont val="Calibri"/>
        <family val="2"/>
      </rPr>
      <t>&lt;</t>
    </r>
    <r>
      <rPr>
        <sz val="10"/>
        <color theme="1"/>
        <rFont val="Calibri"/>
        <family val="2"/>
      </rPr>
      <t xml:space="preserve"> 2,500,000 Btu/h</t>
    </r>
  </si>
  <si>
    <r>
      <t>79% E</t>
    </r>
    <r>
      <rPr>
        <vertAlign val="subscript"/>
        <sz val="10"/>
        <color theme="1"/>
        <rFont val="Calibri"/>
        <family val="2"/>
      </rPr>
      <t xml:space="preserve">T </t>
    </r>
    <r>
      <rPr>
        <sz val="10"/>
        <color theme="1"/>
        <rFont val="Calibri"/>
        <family val="2"/>
      </rPr>
      <t>(all except natural draft), 77%E</t>
    </r>
    <r>
      <rPr>
        <vertAlign val="subscript"/>
        <sz val="10"/>
        <color theme="1"/>
        <rFont val="Calibri"/>
        <family val="2"/>
      </rPr>
      <t>T</t>
    </r>
    <r>
      <rPr>
        <sz val="10"/>
        <color theme="1"/>
        <rFont val="Calibri"/>
        <family val="2"/>
      </rPr>
      <t xml:space="preserve"> (natural draft)</t>
    </r>
  </si>
  <si>
    <r>
      <t>81% E</t>
    </r>
    <r>
      <rPr>
        <vertAlign val="subscript"/>
        <sz val="10"/>
        <color theme="1"/>
        <rFont val="Calibri"/>
        <family val="2"/>
      </rPr>
      <t>T</t>
    </r>
  </si>
  <si>
    <r>
      <t xml:space="preserve">Steam Boiler </t>
    </r>
    <r>
      <rPr>
        <u/>
        <sz val="10"/>
        <color theme="1"/>
        <rFont val="Calibri"/>
        <family val="2"/>
      </rPr>
      <t>&gt;</t>
    </r>
    <r>
      <rPr>
        <sz val="10"/>
        <color theme="1"/>
        <rFont val="Calibri"/>
        <family val="2"/>
      </rPr>
      <t xml:space="preserve"> 2,500,000 Btu/h and </t>
    </r>
    <r>
      <rPr>
        <u/>
        <sz val="10"/>
        <color theme="1"/>
        <rFont val="Calibri"/>
        <family val="2"/>
      </rPr>
      <t>&lt;</t>
    </r>
    <r>
      <rPr>
        <sz val="10"/>
        <color theme="1"/>
        <rFont val="Calibri"/>
        <family val="2"/>
      </rPr>
      <t>10,000,000 Btu/h</t>
    </r>
  </si>
  <si>
    <r>
      <t>82% E</t>
    </r>
    <r>
      <rPr>
        <vertAlign val="subscript"/>
        <sz val="10"/>
        <color theme="1"/>
        <rFont val="Calibri"/>
        <family val="2"/>
      </rPr>
      <t>T</t>
    </r>
  </si>
  <si>
    <t>Steam Boiler &gt; 10,000,000 Btu/h</t>
  </si>
  <si>
    <r>
      <t>79% E</t>
    </r>
    <r>
      <rPr>
        <vertAlign val="subscript"/>
        <sz val="10"/>
        <color theme="1"/>
        <rFont val="Calibri"/>
        <family val="2"/>
      </rPr>
      <t>T</t>
    </r>
  </si>
  <si>
    <t>[1] Code of Federal Regulations, 10 CFR 431.87</t>
  </si>
  <si>
    <t>4.4.10 High Efficiency Furnace</t>
  </si>
  <si>
    <t>[1] Code of Federal Regulations, 10 CFR 431.77</t>
  </si>
  <si>
    <t>4.4.13 PTAC and PTHP</t>
  </si>
  <si>
    <t>EFLHcool</t>
  </si>
  <si>
    <t>EFLHheat</t>
  </si>
  <si>
    <t>4.4.15 Single-Package and Split System Unitary Air Conditioners</t>
  </si>
  <si>
    <t>4.4.17 Variable Speed Drives for HVAC Pumps and Cooling Tower Fans</t>
  </si>
  <si>
    <t>4.4.19 Demand Control Ventilation</t>
  </si>
  <si>
    <r>
      <t>SF</t>
    </r>
    <r>
      <rPr>
        <vertAlign val="subscript"/>
        <sz val="11"/>
        <color theme="1"/>
        <rFont val="Calibri"/>
        <family val="2"/>
        <scheme val="minor"/>
      </rPr>
      <t>cooling</t>
    </r>
  </si>
  <si>
    <r>
      <t>SF</t>
    </r>
    <r>
      <rPr>
        <vertAlign val="subscript"/>
        <sz val="11"/>
        <color theme="1"/>
        <rFont val="Calibri"/>
        <family val="2"/>
        <scheme val="minor"/>
      </rPr>
      <t>Heat HP</t>
    </r>
  </si>
  <si>
    <r>
      <t>SF</t>
    </r>
    <r>
      <rPr>
        <vertAlign val="subscript"/>
        <sz val="11"/>
        <color theme="1"/>
        <rFont val="Calibri"/>
        <family val="2"/>
        <scheme val="minor"/>
      </rPr>
      <t>Heat ER</t>
    </r>
  </si>
  <si>
    <t>4.4.26 Variable Speed Drives for HVAC Supply and Return Fans</t>
  </si>
  <si>
    <t>4.4.41 Advanced Rooftop Controls (ARC)</t>
  </si>
  <si>
    <t>4.4.44 Commercial Ground Source and Ground Water Source Heat Pump</t>
  </si>
  <si>
    <t>ASHP Baseline</t>
  </si>
  <si>
    <t>Chiler Baseline</t>
  </si>
  <si>
    <t>Unitary AC Baseline</t>
  </si>
  <si>
    <t>Boiler Baseline</t>
  </si>
  <si>
    <t>Furnace Baseline</t>
  </si>
  <si>
    <t>Water Heater Baseline</t>
  </si>
  <si>
    <r>
      <t>EFLH</t>
    </r>
    <r>
      <rPr>
        <vertAlign val="subscript"/>
        <sz val="11"/>
        <color theme="1"/>
        <rFont val="Calibri"/>
        <family val="2"/>
        <scheme val="minor"/>
      </rPr>
      <t>cool</t>
    </r>
  </si>
  <si>
    <r>
      <t>EFLH</t>
    </r>
    <r>
      <rPr>
        <vertAlign val="subscript"/>
        <sz val="11"/>
        <color theme="1"/>
        <rFont val="Calibri"/>
        <family val="2"/>
        <scheme val="minor"/>
      </rPr>
      <t>heat</t>
    </r>
  </si>
  <si>
    <t>4.4.48 Small Commercial Thermostats</t>
  </si>
  <si>
    <t xml:space="preserve">%ElecHeat </t>
  </si>
  <si>
    <t>Illinois assumption for % buildings with electric heat is 8%. If IN have an alternative source of data it should be used.</t>
  </si>
  <si>
    <t>HSPFbase</t>
  </si>
  <si>
    <t>SEER</t>
  </si>
  <si>
    <t>4.4.50 Electric Chillers with Integrated Variable Speed Drives</t>
  </si>
  <si>
    <t>Reference Tables</t>
  </si>
  <si>
    <t>Table 4</t>
  </si>
  <si>
    <t>Table 6</t>
  </si>
  <si>
    <t>Table 7</t>
  </si>
  <si>
    <t>4.4.53 HVAC Supply, Return and Exhaust Fans - Fan Energy Index</t>
  </si>
  <si>
    <t>4.5.4 LED Bulbs and Fixtures</t>
  </si>
  <si>
    <t>Note VEIC is planning to provide an update to the efficient wattage assumptions in IL v12 and would recommend using these updated values when derived.</t>
  </si>
  <si>
    <t>Measure Life</t>
  </si>
  <si>
    <t>Two years</t>
  </si>
  <si>
    <t>Mid-Life Baseline Adjustment</t>
  </si>
  <si>
    <t>This section is not relevent with the reduced measure life and can be ignored.</t>
  </si>
  <si>
    <t>Deemd O&amp;M Cost Adjustment Calculation</t>
  </si>
  <si>
    <t>For Lamps: No O&amp;M should be claimed as measure is now simply accounting for the remaining stock.</t>
  </si>
  <si>
    <t>ISR</t>
  </si>
  <si>
    <t>Deferred Installs</t>
  </si>
  <si>
    <t>Illinois applies 2nd and 3rd year lamp installs directly in the subsequent years. In order to simplify, particularly with the significantly reduced measure life - recommend applying the "Final Lifetime ISR" values as described above and not calculating deferred installs.</t>
  </si>
  <si>
    <t>4.5.5 Commercial LED Exit Signs</t>
  </si>
  <si>
    <t>4.5.7 Lighting Power Density</t>
  </si>
  <si>
    <t>4.5.10 Lighting Controls</t>
  </si>
  <si>
    <t>No recommended changes</t>
  </si>
  <si>
    <t>4.6.4 Electronically Commutated Motors (ECM) for Walk-in and Reach-in Coolers / Freezers</t>
  </si>
  <si>
    <t>4.7.1 VSD Air Compressor</t>
  </si>
  <si>
    <t>4.8.13 Variable Speed Drives for Process Fans</t>
  </si>
  <si>
    <t>5.1.7 ENERGY STAR and CEE Tier 2 Room Air Conditioner</t>
  </si>
  <si>
    <r>
      <t>FLH</t>
    </r>
    <r>
      <rPr>
        <vertAlign val="subscript"/>
        <sz val="11"/>
        <color theme="1"/>
        <rFont val="Calibri"/>
        <family val="2"/>
        <scheme val="minor"/>
      </rPr>
      <t>RoomAC</t>
    </r>
  </si>
  <si>
    <t>5.2.1 Advanced Power Strip – Tier 1</t>
  </si>
  <si>
    <t>5.2.2 Tier 2 Advanced Power Strips (APS) – Residential Audio Visual</t>
  </si>
  <si>
    <t>5.3.1 Air Source Heat Pump</t>
  </si>
  <si>
    <t xml:space="preserve">For 2023 the TRM uses the old efficiency rating and therefore a SEER rating is required. The following conversion factors are recommended for use if the efficient equipment is only rated under the new testing procedure: 
	SEER 	= SEER2 / X
	EER 	= EER2 / X
	HSPF 	= HSPF2 / X
Where:
</t>
  </si>
  <si>
    <t>Measure Cost</t>
  </si>
  <si>
    <t>The IL v11 TRM updated the costs based on program data provided by the utilities. The updated costs are as follows, compared to a baseline cost of $6562 + $600 per ton:</t>
  </si>
  <si>
    <t>Efficiency (SEER)</t>
  </si>
  <si>
    <t xml:space="preserve">Full Efficient ASHP Cost (including labor) </t>
  </si>
  <si>
    <t>Incremental Cost</t>
  </si>
  <si>
    <t xml:space="preserve">$6,685 + $600/ ton </t>
  </si>
  <si>
    <t xml:space="preserve">$6,865 + $600/ ton </t>
  </si>
  <si>
    <t xml:space="preserve">$7,000 + $600/ ton </t>
  </si>
  <si>
    <t xml:space="preserve">$7,286 + $600/ ton </t>
  </si>
  <si>
    <t xml:space="preserve">$7,495 + $600/ ton </t>
  </si>
  <si>
    <t xml:space="preserve">$7,720 + $600/ ton </t>
  </si>
  <si>
    <t xml:space="preserve">$7,946 + $600/ ton </t>
  </si>
  <si>
    <t>5.3.3 Central Air Conditioning</t>
  </si>
  <si>
    <r>
      <t>FLH</t>
    </r>
    <r>
      <rPr>
        <vertAlign val="subscript"/>
        <sz val="11"/>
        <color theme="1"/>
        <rFont val="Calibri"/>
        <family val="2"/>
        <scheme val="minor"/>
      </rPr>
      <t>cool</t>
    </r>
  </si>
  <si>
    <t xml:space="preserve">Capacity </t>
  </si>
  <si>
    <t>5.3.7 Gas High Efficiency Furnace</t>
  </si>
  <si>
    <t>5.3.10 HVAC Tune-Up</t>
  </si>
  <si>
    <t>FLHcool</t>
  </si>
  <si>
    <t>FLHheat</t>
  </si>
  <si>
    <t>5.3.12 Ductless Heat Pumps</t>
  </si>
  <si>
    <t>The IL v11 TRM updated the baseline ASHP cost based on program data provided by the utilities. The updated costs are $6562 + $600 per ton.</t>
  </si>
  <si>
    <r>
      <t>EFLH</t>
    </r>
    <r>
      <rPr>
        <vertAlign val="subscript"/>
        <sz val="11"/>
        <color theme="1"/>
        <rFont val="Calibri"/>
        <family val="2"/>
        <scheme val="minor"/>
      </rPr>
      <t>Cool</t>
    </r>
  </si>
  <si>
    <r>
      <t>EFLH</t>
    </r>
    <r>
      <rPr>
        <vertAlign val="subscript"/>
        <sz val="11"/>
        <color theme="1"/>
        <rFont val="Calibri"/>
        <family val="2"/>
        <scheme val="minor"/>
      </rPr>
      <t>Heat</t>
    </r>
    <r>
      <rPr>
        <sz val="11"/>
        <color theme="1"/>
        <rFont val="Calibri"/>
        <family val="2"/>
        <scheme val="minor"/>
      </rPr>
      <t>_DMSHP</t>
    </r>
  </si>
  <si>
    <t>HeatLoadFactor</t>
  </si>
  <si>
    <t>5.3.16 Advanced Thermostats</t>
  </si>
  <si>
    <t>%ElecHeat</t>
  </si>
  <si>
    <t>Elec_Heating_Consumption</t>
  </si>
  <si>
    <t xml:space="preserve">%AC </t>
  </si>
  <si>
    <t>FLH</t>
  </si>
  <si>
    <t>%FossilHeat</t>
  </si>
  <si>
    <t>5.4.2 Gas Water Heater</t>
  </si>
  <si>
    <t>The deemed install cost of a Gas Storage heater is based upon DCEO Efficient Living Program Data for a sample size of 157 gas water heaters, and applying inflation rate of 1.91%. While this is specific program data, it is likely reasonable for IN use</t>
  </si>
  <si>
    <t>UEF_Existing</t>
  </si>
  <si>
    <t>Based on DCEO Efficient Living Program Data for a sample size of 157 gas water heaters. While this is specific program data, it is likely reasonable for IN use</t>
  </si>
  <si>
    <t>Household</t>
  </si>
  <si>
    <t>5.4.3 Heat Pump Water Heaters</t>
  </si>
  <si>
    <t>nHeat</t>
  </si>
  <si>
    <t>% Natural Gas</t>
  </si>
  <si>
    <t>5.5.6 LED Specialty Lamps</t>
  </si>
  <si>
    <t xml:space="preserve">Two years for all non-low income purchases and three years for low income programs. </t>
  </si>
  <si>
    <t xml:space="preserve">For non-income eligible populations, no O&amp;M costs should be applied.
For income eligible populations, an annual baseline cost of $1.74 for decorative and $3.53 for directional should be applied. </t>
  </si>
  <si>
    <t>Hours</t>
  </si>
  <si>
    <t>As LEDs have become far more prevalent in homes - we would expect the average LED lamp hours of use to have declined so we recommend using the Illinois lower assumptions</t>
  </si>
  <si>
    <t>Leakage</t>
  </si>
  <si>
    <t>In the absence of Indiana specific leakage assumptions - recommend applying 0%.</t>
  </si>
  <si>
    <t>Illinois applies 2nd and 3rd year installs directly in the subsequent years. In order to simplify, particularly with the significantly reduced measure life - recommend applying the "Final Lifetime ISR" values as described above and not calculting deferred installs.</t>
  </si>
  <si>
    <t xml:space="preserve">For non-income eligible populations, no O&amp;M costs should be applied.
For income eligible populations, an annual baseline cost of $1.90 should be applied. </t>
  </si>
  <si>
    <t>5.6.1 Air Sealing</t>
  </si>
  <si>
    <t>N_cool</t>
  </si>
  <si>
    <t>CDD</t>
  </si>
  <si>
    <t>LM</t>
  </si>
  <si>
    <t>N_heat</t>
  </si>
  <si>
    <t>HDD</t>
  </si>
  <si>
    <t>FLH_Cooling</t>
  </si>
  <si>
    <t>Rx Savings</t>
  </si>
  <si>
    <t>IE NetCorrections</t>
  </si>
  <si>
    <t>Ignore this for IN</t>
  </si>
  <si>
    <t>%Cool (unknown)</t>
  </si>
  <si>
    <t>%Electric Heat (unknown)</t>
  </si>
  <si>
    <t>%Gas Heat (unknown)</t>
  </si>
  <si>
    <t>5.6.3 Floor Insulation Above Crawlspace</t>
  </si>
  <si>
    <t>5.6.4 Wall Insulation</t>
  </si>
  <si>
    <t>5.6.5 Ceiling/Attic Insulation</t>
  </si>
  <si>
    <t>IE</t>
  </si>
  <si>
    <t>Ignore for IN</t>
  </si>
  <si>
    <t>5.6.7 Low-E Storm Window</t>
  </si>
  <si>
    <t>Efficient Equipment</t>
  </si>
  <si>
    <t>CS</t>
  </si>
  <si>
    <t>EHS</t>
  </si>
  <si>
    <r>
      <t>FLH</t>
    </r>
    <r>
      <rPr>
        <vertAlign val="subscript"/>
        <sz val="11"/>
        <color theme="1"/>
        <rFont val="Calibri"/>
        <family val="2"/>
        <scheme val="minor"/>
      </rPr>
      <t>Cooling</t>
    </r>
  </si>
  <si>
    <t>GHS</t>
  </si>
  <si>
    <t>5.7.1 High Efficiency Pool Pumps</t>
  </si>
  <si>
    <t>Preliminary Release: August 19, 2011</t>
  </si>
  <si>
    <t>Final Release: April 2013</t>
  </si>
  <si>
    <t>Table HC6.9  Space Heating in U.S. Homes in Midwest Region, Divisions, and States, 2009</t>
  </si>
  <si>
    <t xml:space="preserve">                                Million Housing Units, Final</t>
  </si>
  <si>
    <t>Midwest Census Region</t>
  </si>
  <si>
    <t xml:space="preserve"> </t>
  </si>
  <si>
    <t>East North Central 
Census Division</t>
  </si>
  <si>
    <t>West North Central 
Census Division</t>
  </si>
  <si>
    <t>Total 
East 
North 
Central</t>
  </si>
  <si>
    <t>Total 
West 
North 
Central</t>
  </si>
  <si>
    <r>
      <t>Total 
U.S.</t>
    </r>
    <r>
      <rPr>
        <vertAlign val="superscript"/>
        <sz val="10"/>
        <rFont val="Arial"/>
        <family val="2"/>
      </rPr>
      <t>1</t>
    </r>
    <r>
      <rPr>
        <b/>
        <sz val="8"/>
        <rFont val="Arial"/>
        <family val="2"/>
      </rPr>
      <t xml:space="preserve"> (millions)</t>
    </r>
  </si>
  <si>
    <t>Total Midwest</t>
  </si>
  <si>
    <t xml:space="preserve">
IN, OH</t>
  </si>
  <si>
    <t>IA, MN, 
ND, SD</t>
  </si>
  <si>
    <t>Space Heating</t>
  </si>
  <si>
    <t>IL</t>
  </si>
  <si>
    <t>MI</t>
  </si>
  <si>
    <t>WI</t>
  </si>
  <si>
    <t>MO</t>
  </si>
  <si>
    <t>KS, NE</t>
  </si>
  <si>
    <t>Total Homes</t>
  </si>
  <si>
    <t>Space Heating Equipment</t>
  </si>
  <si>
    <t>Use Space Heating Equipment</t>
  </si>
  <si>
    <t xml:space="preserve">Have Space Heating Equipment But Do </t>
  </si>
  <si>
    <t>Heat</t>
  </si>
  <si>
    <t>% NG v Elec</t>
  </si>
  <si>
    <t>Not Use It</t>
  </si>
  <si>
    <t>Q</t>
  </si>
  <si>
    <t>N</t>
  </si>
  <si>
    <t>NG</t>
  </si>
  <si>
    <t>Do Not Have Space Heating Equipment</t>
  </si>
  <si>
    <t>Electricity</t>
  </si>
  <si>
    <t>LP</t>
  </si>
  <si>
    <r>
      <t>Main Heating Fuel and Equipment</t>
    </r>
    <r>
      <rPr>
        <vertAlign val="superscript"/>
        <sz val="10"/>
        <rFont val="Arial"/>
        <family val="2"/>
      </rPr>
      <t>2</t>
    </r>
  </si>
  <si>
    <t>Natural Gas</t>
  </si>
  <si>
    <t>Central Warm-Air Furnace</t>
  </si>
  <si>
    <t>For One Housing Unit</t>
  </si>
  <si>
    <t>% Heat Pumps</t>
  </si>
  <si>
    <t>For Two or More Housing Units</t>
  </si>
  <si>
    <t>Steam or Hot Water System</t>
  </si>
  <si>
    <t>Built-In Room Heater</t>
  </si>
  <si>
    <t>Floor or Wall Pipeless Furnace</t>
  </si>
  <si>
    <t>Other Equipment</t>
  </si>
  <si>
    <t>Heat Pump</t>
  </si>
  <si>
    <t>Built-In Electric Units</t>
  </si>
  <si>
    <t>Portable Electric Heater</t>
  </si>
  <si>
    <t>Fuel Oil</t>
  </si>
  <si>
    <t>Propane/LPG</t>
  </si>
  <si>
    <t>Wood</t>
  </si>
  <si>
    <t>Heating Stove</t>
  </si>
  <si>
    <t>Kerosene</t>
  </si>
  <si>
    <t>Other Fuel</t>
  </si>
  <si>
    <t>Do Not Have or Use Heating Equipment</t>
  </si>
  <si>
    <t>Housing Units Served by</t>
  </si>
  <si>
    <r>
      <t>Main Heating Equipment</t>
    </r>
    <r>
      <rPr>
        <vertAlign val="superscript"/>
        <sz val="10"/>
        <rFont val="Arial"/>
        <family val="2"/>
      </rPr>
      <t>2</t>
    </r>
  </si>
  <si>
    <t>One Housing Unit</t>
  </si>
  <si>
    <t>Two or More Housing Units</t>
  </si>
  <si>
    <t>Age of Main Heating Equipment</t>
  </si>
  <si>
    <t>Less Than 2 Years</t>
  </si>
  <si>
    <t>2 to 4 Years</t>
  </si>
  <si>
    <t>5 to 9 Years</t>
  </si>
  <si>
    <t>10 to 14 Years</t>
  </si>
  <si>
    <t>15 to 19 Years</t>
  </si>
  <si>
    <t>20 Years or More</t>
  </si>
  <si>
    <t>Routine Service or Maintenance</t>
  </si>
  <si>
    <r>
      <t>Performed on Main Heating Equipment</t>
    </r>
    <r>
      <rPr>
        <vertAlign val="superscript"/>
        <sz val="10"/>
        <rFont val="Arial"/>
        <family val="2"/>
      </rPr>
      <t>3</t>
    </r>
  </si>
  <si>
    <t>Yes</t>
  </si>
  <si>
    <t>No</t>
  </si>
  <si>
    <t>Proportion of Heat Provided by</t>
  </si>
  <si>
    <t>Main Heating Equipment</t>
  </si>
  <si>
    <t>All or Almost All</t>
  </si>
  <si>
    <t>About Three-Fourths</t>
  </si>
  <si>
    <t>Closer to One-Half</t>
  </si>
  <si>
    <t>Secondary Heating Fuel and Equipment</t>
  </si>
  <si>
    <t>(more than one may apply)</t>
  </si>
  <si>
    <t>Secondary Heating Equipment Used</t>
  </si>
  <si>
    <t>Fireplace</t>
  </si>
  <si>
    <t>No Secondary Heating Equipment Used</t>
  </si>
  <si>
    <t>Thermostats</t>
  </si>
  <si>
    <t>Number of Thermostats Used for</t>
  </si>
  <si>
    <r>
      <t>Heating</t>
    </r>
    <r>
      <rPr>
        <vertAlign val="superscript"/>
        <sz val="10"/>
        <rFont val="Arial"/>
        <family val="2"/>
      </rPr>
      <t>4</t>
    </r>
  </si>
  <si>
    <t>0</t>
  </si>
  <si>
    <t>1</t>
  </si>
  <si>
    <t>2 or More</t>
  </si>
  <si>
    <t>Not Applicable</t>
  </si>
  <si>
    <t>Have a Programmable Thermostat</t>
  </si>
  <si>
    <t>No Thermostat or Do Not Have or Use</t>
  </si>
  <si>
    <t>Heating Equipment</t>
  </si>
  <si>
    <t>Use of Programmable Thermostat</t>
  </si>
  <si>
    <t>Reduces Temperature During Day</t>
  </si>
  <si>
    <t xml:space="preserve">Reduces Temperature During </t>
  </si>
  <si>
    <t>Sleeping Hours</t>
  </si>
  <si>
    <t>No Programmable Thermostat or Do Not</t>
  </si>
  <si>
    <t>Have or Use Heating Equipment</t>
  </si>
  <si>
    <t>Winter Indoor Temperatures</t>
  </si>
  <si>
    <t>Daytime Temperature When</t>
  </si>
  <si>
    <t>Someone is Home</t>
  </si>
  <si>
    <t>63 Degrees or Less</t>
  </si>
  <si>
    <t>64 to 66 Degrees</t>
  </si>
  <si>
    <t>67 to 69 Degrees</t>
  </si>
  <si>
    <t>70 Degrees</t>
  </si>
  <si>
    <t>71 to 73 Degrees</t>
  </si>
  <si>
    <t>74 Degrees or More</t>
  </si>
  <si>
    <t xml:space="preserve">Daytime Temperature When </t>
  </si>
  <si>
    <t>No One is Home</t>
  </si>
  <si>
    <t>Temperature at Night</t>
  </si>
  <si>
    <t>Humidifier Use During 2009</t>
  </si>
  <si>
    <t>Use a Humidifier</t>
  </si>
  <si>
    <t>1 to 3 Months</t>
  </si>
  <si>
    <t>4 to 6 Months</t>
  </si>
  <si>
    <t>7 to 9 Months</t>
  </si>
  <si>
    <t>10 to 11 Months</t>
  </si>
  <si>
    <t>Turned on All Year</t>
  </si>
  <si>
    <t>Do Not Use a Humidifier</t>
  </si>
  <si>
    <r>
      <t xml:space="preserve">     </t>
    </r>
    <r>
      <rPr>
        <vertAlign val="superscript"/>
        <sz val="10"/>
        <rFont val="Arial"/>
        <family val="2"/>
      </rPr>
      <t>1</t>
    </r>
    <r>
      <rPr>
        <sz val="8"/>
        <rFont val="Arial"/>
        <family val="2"/>
      </rPr>
      <t xml:space="preserve">Total U.S. includes all primary occupied housing units in the 50 States and the District of Columbia. Vacant housing units, seasonal units, second homes, military housing, and group quarters are excluded.
     </t>
    </r>
    <r>
      <rPr>
        <vertAlign val="superscript"/>
        <sz val="10"/>
        <rFont val="Arial"/>
        <family val="2"/>
      </rPr>
      <t>2</t>
    </r>
    <r>
      <rPr>
        <sz val="8"/>
        <rFont val="Arial"/>
        <family val="2"/>
      </rPr>
      <t xml:space="preserve">Use of heating equipment for another housing unit also includes the use of the heating equipment for a business or farm building as well as another housing unit.
     </t>
    </r>
    <r>
      <rPr>
        <vertAlign val="superscript"/>
        <sz val="10"/>
        <rFont val="Arial"/>
        <family val="2"/>
      </rPr>
      <t>3</t>
    </r>
    <r>
      <rPr>
        <sz val="8"/>
        <rFont val="Arial"/>
        <family val="2"/>
      </rPr>
      <t xml:space="preserve">Only includes routine service or maintenance performed in the last year.
     </t>
    </r>
    <r>
      <rPr>
        <vertAlign val="superscript"/>
        <sz val="10"/>
        <rFont val="Arial"/>
        <family val="2"/>
      </rPr>
      <t>4</t>
    </r>
    <r>
      <rPr>
        <sz val="8"/>
        <rFont val="Arial"/>
        <family val="2"/>
      </rPr>
      <t>Housing units with heating stoves, portable electric heaters, fireplaces, and cooking stoves as the main heating equipment were not asked if they had a thermostat.
     Q = Data withheld either because the Relative Standard Error (RSE) was greater than 50 percent or fewer than 10 households were sampled.
     N = No cases in reporting sample.
     Notes:  ● Because of rounding, data may not sum to totals.  ● See Glossary for definition of terms used in these tables.
     Source:  U.S. Energy Information Administration, Office of Energy Consumption and Efficiency Statistics, Forms EIA-457 A and C of the 2009 Residential Energy Consumption Survey.</t>
    </r>
  </si>
  <si>
    <t>Table HC7.9  Air Conditioning in Homes in Midwest Region, Divisions, and States, 2009</t>
  </si>
  <si>
    <t xml:space="preserve">                              Million Housing Units, Final</t>
  </si>
  <si>
    <t>Air Conditioning</t>
  </si>
  <si>
    <t>Air Conditioning Equipment</t>
  </si>
  <si>
    <t>Use Air Conditioning Equipment</t>
  </si>
  <si>
    <t>Have Air Conditioning Equipment But</t>
  </si>
  <si>
    <t>Do Not Use It</t>
  </si>
  <si>
    <t>Do Not Have Air Conditioning Equipment</t>
  </si>
  <si>
    <t xml:space="preserve">Type of Air Conditioning Equipment </t>
  </si>
  <si>
    <t>Used (more than one may apply)</t>
  </si>
  <si>
    <t>%Homes with Central AC</t>
  </si>
  <si>
    <t>Use Central Air Conditioning Equipment</t>
  </si>
  <si>
    <t>Without a Heat Pump</t>
  </si>
  <si>
    <t>With a Heat Pump</t>
  </si>
  <si>
    <t>Use Window/Wall Air Conditioning Units</t>
  </si>
  <si>
    <t>With 1 Unit</t>
  </si>
  <si>
    <t>With 2 Units</t>
  </si>
  <si>
    <t>With 3 or More Units</t>
  </si>
  <si>
    <t>Have But Do Not Use Central Air</t>
  </si>
  <si>
    <t>Conditioning Equipment</t>
  </si>
  <si>
    <t xml:space="preserve">Have But Do Not Use Window/Wall Air </t>
  </si>
  <si>
    <t>Conditioning Units</t>
  </si>
  <si>
    <t>Housing Units Served by Central Air</t>
  </si>
  <si>
    <r>
      <t>Conditioning Equipment</t>
    </r>
    <r>
      <rPr>
        <vertAlign val="superscript"/>
        <sz val="10"/>
        <rFont val="Arial"/>
        <family val="2"/>
      </rPr>
      <t>2</t>
    </r>
  </si>
  <si>
    <t>Do Not Have or Use Central</t>
  </si>
  <si>
    <t>Usage of Central Air Conditioning</t>
  </si>
  <si>
    <t>All Summer</t>
  </si>
  <si>
    <t>Quite a Bit</t>
  </si>
  <si>
    <t>Only A Few Times When Needed</t>
  </si>
  <si>
    <t>Age of Central Air Conditioning</t>
  </si>
  <si>
    <t>Equipment</t>
  </si>
  <si>
    <t>Performed on Central Air</t>
  </si>
  <si>
    <r>
      <t>Conditioning Equipment</t>
    </r>
    <r>
      <rPr>
        <vertAlign val="superscript"/>
        <sz val="10"/>
        <rFont val="Arial"/>
        <family val="2"/>
      </rPr>
      <t>3</t>
    </r>
  </si>
  <si>
    <t>Have Thermostat for Central Air</t>
  </si>
  <si>
    <t>Have Programmable Thermostat</t>
  </si>
  <si>
    <t>for Central Air Conditioning</t>
  </si>
  <si>
    <t>Central Air Conditioning Equipment</t>
  </si>
  <si>
    <t>Adjusts Temperature During Day</t>
  </si>
  <si>
    <t>When No One is Home</t>
  </si>
  <si>
    <t xml:space="preserve">Adjusts Temperature During </t>
  </si>
  <si>
    <t>No Programmable Thermostat or</t>
  </si>
  <si>
    <t>Summer Indoor Temperatures</t>
  </si>
  <si>
    <t>69 Degrees or Less</t>
  </si>
  <si>
    <t>74 to 76 Degrees</t>
  </si>
  <si>
    <t>77 to 79 Degrees</t>
  </si>
  <si>
    <t>80 or More Degrees</t>
  </si>
  <si>
    <t>Do Not Have or Regularly Use Central</t>
  </si>
  <si>
    <t>Window/Wall Air Conditioning</t>
  </si>
  <si>
    <t>Usage of Most-Used Window/Wall Unit</t>
  </si>
  <si>
    <t>Do Not Have or Use Window/Wall Unit</t>
  </si>
  <si>
    <t>Age of Most-Used Window/Wall Unit</t>
  </si>
  <si>
    <r>
      <t>Energy Star</t>
    </r>
    <r>
      <rPr>
        <b/>
        <sz val="8"/>
        <rFont val="Arial"/>
        <family val="2"/>
      </rPr>
      <t xml:space="preserve"> Most-Used</t>
    </r>
  </si>
  <si>
    <r>
      <t>Window/Wall Unit</t>
    </r>
    <r>
      <rPr>
        <vertAlign val="superscript"/>
        <sz val="10"/>
        <rFont val="Arial"/>
        <family val="2"/>
      </rPr>
      <t>4</t>
    </r>
  </si>
  <si>
    <t>Don't Know</t>
  </si>
  <si>
    <t>Unit More than 9 Years Old</t>
  </si>
  <si>
    <t>Dehumidifier Use During 2009</t>
  </si>
  <si>
    <t>Use a Dehumidifier</t>
  </si>
  <si>
    <t>Do Not Use a Dehumidifier</t>
  </si>
  <si>
    <t>Use an Evaporative or Swamp Cooler</t>
  </si>
  <si>
    <r>
      <t>(Asked Only in Arid Areas)</t>
    </r>
    <r>
      <rPr>
        <vertAlign val="superscript"/>
        <sz val="10"/>
        <rFont val="Arial"/>
        <family val="2"/>
      </rPr>
      <t>5</t>
    </r>
  </si>
  <si>
    <t>Not Asked</t>
  </si>
  <si>
    <t>Number of Ceiling Fans Used</t>
  </si>
  <si>
    <t>2</t>
  </si>
  <si>
    <t>3</t>
  </si>
  <si>
    <t>4 or More</t>
  </si>
  <si>
    <t>Frequency of Most-Used</t>
  </si>
  <si>
    <t>Ceiling Fan Use</t>
  </si>
  <si>
    <t>Do Not Have or Use Ceiling Fans</t>
  </si>
  <si>
    <r>
      <t xml:space="preserve">     </t>
    </r>
    <r>
      <rPr>
        <vertAlign val="superscript"/>
        <sz val="10"/>
        <rFont val="Arial"/>
        <family val="2"/>
      </rPr>
      <t>1</t>
    </r>
    <r>
      <rPr>
        <sz val="8"/>
        <rFont val="Arial"/>
        <family val="2"/>
      </rPr>
      <t xml:space="preserve">Total U.S. includes all primary occupied housing units in the 50 States and the District of Columbia. Vacant housing units, seasonal units, second homes, military housing, and group quarters are excluded.
     </t>
    </r>
    <r>
      <rPr>
        <vertAlign val="superscript"/>
        <sz val="10"/>
        <rFont val="Arial"/>
        <family val="2"/>
      </rPr>
      <t>2</t>
    </r>
    <r>
      <rPr>
        <sz val="8"/>
        <rFont val="Arial"/>
        <family val="2"/>
      </rPr>
      <t xml:space="preserve">Use of central air conditioning equipment for another housing unit also includes the use of the central air conditioning equipment for a business or farm building as well as another housing unit. 
     </t>
    </r>
    <r>
      <rPr>
        <vertAlign val="superscript"/>
        <sz val="10"/>
        <rFont val="Arial"/>
        <family val="2"/>
      </rPr>
      <t>3</t>
    </r>
    <r>
      <rPr>
        <sz val="8"/>
        <rFont val="Arial"/>
        <family val="2"/>
      </rPr>
      <t xml:space="preserve">Only includes routine service or maintenance performed in the last year.
     </t>
    </r>
    <r>
      <rPr>
        <vertAlign val="superscript"/>
        <sz val="10"/>
        <rFont val="Arial"/>
        <family val="2"/>
      </rPr>
      <t>4</t>
    </r>
    <r>
      <rPr>
        <sz val="8"/>
        <rFont val="Arial"/>
        <family val="2"/>
      </rPr>
      <t xml:space="preserve">Energy Star is a joint program of the U.S. Environmental Protection Agency and the U.S. Department of Energy in which household products that meet strict energy efficiency guidelines earn the Energy Star. The Energy Star questions were only asked of appliances purchased within the past nine years. Older appliances probably do not meet the current Energy Star criteria, and the respondent may not have purchased or remember purchasing the appliance.
     </t>
    </r>
    <r>
      <rPr>
        <vertAlign val="superscript"/>
        <sz val="10"/>
        <rFont val="Arial"/>
        <family val="2"/>
      </rPr>
      <t>5</t>
    </r>
    <r>
      <rPr>
        <sz val="8"/>
        <rFont val="Arial"/>
        <family val="2"/>
      </rPr>
      <t>Only housing units in Alabama, Arkansas, Arizona, California, Colorado, Georgia, Louisiana, Montana, New Mexico, Nevada, Oklahoma, Oregon, South Carolina, Texas, Utah, and Washington were asked about evaporative coolers.
     Q = Data withheld either because the Relative Standard Error (RSE) was greater than 50 percent or fewer than 10 households were sampled.
     N = No cases in reporting sample.
     Notes:  ● Because of rounding, data may not sum to totals.  ● See Glossary for definition of terms used in these tables.
     Source:  U.S. Energy Information Administration, Office of Energy Consumption and Efficiency Statistics, Forms EIA-457 A and C of the 2009 Residential Energy Consumption Survey.</t>
    </r>
  </si>
  <si>
    <t>Table HC8.9  Water Heating in U.S. Homes in Midwest Region, Divisions, and States,  2009</t>
  </si>
  <si>
    <r>
      <t>Total
U.S.</t>
    </r>
    <r>
      <rPr>
        <vertAlign val="superscript"/>
        <sz val="10"/>
        <rFont val="Arial"/>
        <family val="2"/>
      </rPr>
      <t>1</t>
    </r>
    <r>
      <rPr>
        <b/>
        <sz val="8"/>
        <rFont val="Arial"/>
        <family val="2"/>
      </rPr>
      <t xml:space="preserve"> (millions)</t>
    </r>
  </si>
  <si>
    <t>Water Heating</t>
  </si>
  <si>
    <t>IN, OH</t>
  </si>
  <si>
    <t>Number of Storage Tank Water Heaters</t>
  </si>
  <si>
    <r>
      <t>Number of Tankless Water Heaters</t>
    </r>
    <r>
      <rPr>
        <vertAlign val="superscript"/>
        <sz val="10"/>
        <rFont val="Arial"/>
        <family val="2"/>
      </rPr>
      <t>2</t>
    </r>
  </si>
  <si>
    <t>Main Water Heater</t>
  </si>
  <si>
    <t>Main Water Heater Type</t>
  </si>
  <si>
    <t>Storage Tank</t>
  </si>
  <si>
    <t>Tankless</t>
  </si>
  <si>
    <t>Do Not Use Hot Water</t>
  </si>
  <si>
    <t>Housing Units Served by Main</t>
  </si>
  <si>
    <r>
      <t>Water Heater</t>
    </r>
    <r>
      <rPr>
        <vertAlign val="superscript"/>
        <sz val="10"/>
        <rFont val="Arial"/>
        <family val="2"/>
      </rPr>
      <t>3</t>
    </r>
  </si>
  <si>
    <t>Fuel Used by Main Water Heater</t>
  </si>
  <si>
    <t>Elec</t>
  </si>
  <si>
    <t>Other</t>
  </si>
  <si>
    <t>Size of Main Water Heater</t>
  </si>
  <si>
    <t>Used by One Housing Unit</t>
  </si>
  <si>
    <t>Small (30 Gallons or Less)</t>
  </si>
  <si>
    <t>Medium (31 to 49 Gallons)</t>
  </si>
  <si>
    <t>Large (50 Gallons or More)</t>
  </si>
  <si>
    <t>Used by Two or More Housing Units</t>
  </si>
  <si>
    <t>Tankless Water Heater</t>
  </si>
  <si>
    <t>Age of Main Water Heater</t>
  </si>
  <si>
    <t>Main Water Heater Insulated With</t>
  </si>
  <si>
    <t>Water Heater Blanket</t>
  </si>
  <si>
    <t>Secondary Water Heater</t>
  </si>
  <si>
    <t>Secondary Water Heater Type</t>
  </si>
  <si>
    <t>Only One Water Heater or</t>
  </si>
  <si>
    <t>Fuel Used by Secondary Water Heater</t>
  </si>
  <si>
    <t>Size of Secondary Water Heater</t>
  </si>
  <si>
    <t>Tankless Secondary Water Heater</t>
  </si>
  <si>
    <t>Age of Secondary Water Heater</t>
  </si>
  <si>
    <t>Hot Tub or Spa and Fuel</t>
  </si>
  <si>
    <t>Heated Swimming Pool and Fuel</t>
  </si>
  <si>
    <t>Pool Not Heated</t>
  </si>
  <si>
    <t>No Swimming Pool</t>
  </si>
  <si>
    <t>Not Asked (Apartments and Mobile Homes)</t>
  </si>
  <si>
    <t>Heated Aquarium (20 gallons or larger)</t>
  </si>
  <si>
    <r>
      <t xml:space="preserve">     </t>
    </r>
    <r>
      <rPr>
        <vertAlign val="superscript"/>
        <sz val="10"/>
        <rFont val="Arial"/>
        <family val="2"/>
      </rPr>
      <t>1</t>
    </r>
    <r>
      <rPr>
        <sz val="8"/>
        <rFont val="Arial"/>
        <family val="2"/>
      </rPr>
      <t xml:space="preserve">Total U.S. includes all primary occupied housing units in the 50 States and the District of Columbia. Vacant housing units, seasonal units, second homes, military housing, and group quarters are excluded.
     </t>
    </r>
    <r>
      <rPr>
        <vertAlign val="superscript"/>
        <sz val="10"/>
        <rFont val="Arial"/>
        <family val="2"/>
      </rPr>
      <t>2</t>
    </r>
    <r>
      <rPr>
        <sz val="8"/>
        <rFont val="Arial"/>
        <family val="2"/>
      </rPr>
      <t xml:space="preserve">Tankless water heaters, also known as instantaneous or on-demand water heaters, are water heaters that do
not contain a storage tank.  The water is only heated as it passes through the heat exchanger.
     </t>
    </r>
    <r>
      <rPr>
        <vertAlign val="superscript"/>
        <sz val="10"/>
        <rFont val="Arial"/>
        <family val="2"/>
      </rPr>
      <t>3</t>
    </r>
    <r>
      <rPr>
        <sz val="8"/>
        <rFont val="Arial"/>
        <family val="2"/>
      </rPr>
      <t>Use of a water heater for another housing unit also includes the use of the water heater for a business or farm building as well as another housing unit.
     Q = Data withheld either because the Relative Standard Error (RSE) was greater than 50 percent or fewer than 10 households were sampled.
     N = No cases in reporting sample.
     Notes:  ● Because of rounding, data may not sum to totals.  ● See Glossary for definition of terms used in these tables.
     Source:  U.S. Energy Information Administration, Office of Energy Consumption and Efficiency Statistics, Forms EIA-457 A and C of the 2009 Residential Energy Consumption Survey.</t>
    </r>
  </si>
  <si>
    <t>IL v10 TRM</t>
  </si>
  <si>
    <t>VEIC Proposed
Indiana Assumption</t>
  </si>
  <si>
    <t>Installations of new equipment with VFDs that are required by IECC 2018 as adopted by the State of Illinois are not eligible to claim savings</t>
  </si>
  <si>
    <t>ASHRAE 90.1-2007: No code requirements</t>
  </si>
  <si>
    <t xml:space="preserve">New Construction: The baseline condition is a new standard water heater of the same type as the efficient, meeting the IECC code level in place at the time the building permit was issued. </t>
  </si>
  <si>
    <t>Use Federal Standard</t>
  </si>
  <si>
    <t xml:space="preserve">IECC 2018 specifies that Kitchen Demand Control Ventilation is a mandatory compliance pathway for systems over 5,000 CFM of exhaust airflow. </t>
  </si>
  <si>
    <t>As provided</t>
  </si>
  <si>
    <t xml:space="preserve">Efficiency of the Electric water heater. 
= Actual. If unknown, for retrofit use the table C404.2 in IECC 2012. For new construction use the active code at time the permit was issued. </t>
  </si>
  <si>
    <t>Efficiency of heating equipment used to heat tanks
= Actual, or if unknown assume 79% (IECC 2018 code C403.3.2).</t>
  </si>
  <si>
    <t>EffBase 	= Combustion Efficiency of the baseline unit heater 
= Default value is 80% (IECC 2018)</t>
  </si>
  <si>
    <t>IECC 2018 aligns best with other Federal Standards for HVAC equipment</t>
  </si>
  <si>
    <t>In order for this characterization to apply, the baseline equipment is assumed to meet the efficiency requirements within the IECC code in effect on the date of the building permit (if unknown assume IECC 2015). - changed to IECC 2018 in v11</t>
  </si>
  <si>
    <t xml:space="preserve">4.4.9 </t>
  </si>
  <si>
    <t xml:space="preserve">...the baseline equipment is assumed to be a standard-efficiency air cooled or water source heat pump system that meets the Code energy efficiency requirements (IECC or Code of Federal Regulations whichever is higher) in effect on the date of equipment purchase (if date unknown assume current Code minimum). </t>
  </si>
  <si>
    <t>...baseline condition is equipment that meets the Code energy efficiency requirements (IECC or Code of Federal Regulations whichever is higher) in effect on the date of equipment purchase (if date is unknown, assume current Code minimum).</t>
  </si>
  <si>
    <t>Discussion of code requirements however baseline is set as bare pipe due to commonly found.</t>
  </si>
  <si>
    <t xml:space="preserve">Single-Package and Split System Unitary Air Conditioners </t>
  </si>
  <si>
    <t xml:space="preserve">...the baseline equipment is assumed to be a standard-efficiency air-, water, or evaporatively-cooled air conditioner that meets the Code energy efficiency requirements (IECC or Code of Federal Regulations whichever is higher) in effect on the date of equipment purchase (if date is unknown, assume current Code minimum). </t>
  </si>
  <si>
    <t>Installations of new equipment with VSDs which are required by IECC 2012 or 2015 as adopted by the State of Illinois are not eligible for incentives.</t>
  </si>
  <si>
    <t>Installations of new equipment with VSDs which are required by ASHRAE 90.1-2007 are not eligible for incentives.</t>
  </si>
  <si>
    <t>...beginning with the 2015 edition, IECC makes the requirements for boiler turndown</t>
  </si>
  <si>
    <t>Not required in current code - ASHRAE 90.1-2007</t>
  </si>
  <si>
    <t xml:space="preserve">4.4.27	</t>
  </si>
  <si>
    <t xml:space="preserve">This measure includes the addition of energy recovery equipment on existing or new unitary equipment, where energy recovery is not required by the IECC 2012/2015/2018. </t>
  </si>
  <si>
    <t xml:space="preserve">This measure includes the addition of energy recovery equipment on existing or new unitary equipment, where energy recovery is not required by the ASHRAE 90.1-2007. </t>
  </si>
  <si>
    <t>Efficiency of heating and cooling equipment
= Actual. If unknown, use the table C403.2.3(2) in IECC 2012 (or IECC 2018 if through new construction) to assume values based on code estimates.</t>
  </si>
  <si>
    <t>overall thermal resistance through the roof 
= New Construction R-30 (Consistent with IECC 2015/2018 code requirements)</t>
  </si>
  <si>
    <t>Thermal resistance as provided in ASHRAE 90.1-2007</t>
  </si>
  <si>
    <t>Covers and Gap Sealers for Room AC</t>
  </si>
  <si>
    <t>COP		= Coefficient of Performance of the heating unit 
= Collected on site.  If unknown assume 2.6 for PTHP (based on IECC 2012)</t>
  </si>
  <si>
    <t>Baseline assumptions "that meets the Code energy efficiency requirements (IECC or Code of Federal Regulations whichever is higher) in effect on the date of equipment purchase"</t>
  </si>
  <si>
    <t xml:space="preserve">4.4.50	</t>
  </si>
  <si>
    <t>...the baseline equipment is assumed to meet the efficiency requirements within the IECC code in effect on the date of the building permit (if unknown assume IECC 2018 provided above).</t>
  </si>
  <si>
    <t>IECC 2018</t>
  </si>
  <si>
    <t xml:space="preserve">4.4.51	</t>
  </si>
  <si>
    <t>Cooling efficiencies 
= Actual, or assume Code base in place at the original time of existing unit installation. IECC 2018 provided for reference.</t>
  </si>
  <si>
    <t>The baseline equipment is assumed to meet the efficiency requirements within the IECC code in effect on the date of the building permit or sale (if unknown assume IECC 2018).</t>
  </si>
  <si>
    <t>As provided by Illinois</t>
  </si>
  <si>
    <t>The baseline is assumed to be a lighting power density that meets the IECC in effect on the date of the building permit (if unknown assume IECC 2018).</t>
  </si>
  <si>
    <t>This measure can only relate to the adding of a new control in an existing building, since multi-level switching is required in the Commercial new construction building energy code (IECC 2012/2015/2018).</t>
  </si>
  <si>
    <t>IECC code requires economizers in certain instances and therefore projects relying on code baseline definitions must verify eligibility.</t>
  </si>
  <si>
    <t>The baseline for new construction scenarios is the thermal resistance of the roof assembly as mandated by applicable building code. Assembly R-values shall be referenced from IECC 2015 or ASHRAE – 90.1 – 2013, or IECC 2018 or ASHRAE 90.1-2016, depending on the IECC in effect on the date of the building permit (if unknown assume IECC 2015).
Note IECC 2018 (based on ASHRAE 90.1-2016) became effective July 1, 2019 and is baseline for all New Construction permits from that date.</t>
  </si>
  <si>
    <t xml:space="preserve">4.8.13	</t>
  </si>
  <si>
    <t>For reference, ASHRAE 90.1-2007 requirements are presented below:</t>
  </si>
  <si>
    <t xml:space="preserve">The IL v10 TRM sets the baseline as the "efficiency requirements within the IECC code in effect on the date of the building permit." 
With Federal Standards aligning with IECC 2018 efficiency requirements, we recommend Indiana use IECC 2018 as baseline as presented below: </t>
  </si>
  <si>
    <t>And addendum:</t>
  </si>
  <si>
    <t xml:space="preserve">The IL v10 TRM sets the baseline as the "the baseline condition is equipment that meets the Code energy efficiency requirements (IECC or Code of Federal Regulations whichever is higher) in effect on the date of equipment purchase (if date is unknown, assume current Code minimum)." 
We recommend Indiana use the Federal Regulations Minimum Efficiency as baseline, as provided below: </t>
  </si>
  <si>
    <t>IL v10 TRM states "Installations of new equipment with VSDs which are required by IECC 2012 or 2015 as adopted by the State of Illinois are not eligible for incentives."
For Indiana we recommend changing to "Installations of new equipment with VSDs which are required by ASHRAE 90.1-2007 as adopted by the State of Indiana are not eligible for incentives."</t>
  </si>
  <si>
    <t>And Addendum:</t>
  </si>
  <si>
    <t>Table C405.2.2(2)</t>
  </si>
  <si>
    <t>Lighting Power Allowances for Building Exteriors</t>
  </si>
  <si>
    <t>Equipment Type</t>
  </si>
  <si>
    <t>Sub Category</t>
  </si>
  <si>
    <t xml:space="preserve">Draw Pattern </t>
  </si>
  <si>
    <t>Federal Standard – Uniform Energy Factor[1]</t>
  </si>
  <si>
    <t>≤55 gallon tanks</t>
  </si>
  <si>
    <t>Very small</t>
  </si>
  <si>
    <t>UEF = 0.3456 – (0.0020 * Rated Storage Volume in Gallons)</t>
  </si>
  <si>
    <t>Low</t>
  </si>
  <si>
    <t>UEF = 0.5982 – (0.0019 * Rated Storage Volume in Gallons)</t>
  </si>
  <si>
    <t>Medium</t>
  </si>
  <si>
    <t>UEF = 0.6483 – (0.0017 * Rated Storage Volume in Gallons)</t>
  </si>
  <si>
    <t>High</t>
  </si>
  <si>
    <t>UEF = 0.6920 – (0.0013 * Rated Storage Volume in Gallons)</t>
  </si>
  <si>
    <t>&gt;55 gallon and ≤100 gallon tanks</t>
  </si>
  <si>
    <t>UEF = 0.6470 – (0.0006 * Rated Storage Volume in Gallons)</t>
  </si>
  <si>
    <t>UEF = 0.7689 – (0.0005 * Rated Storage Volume in Gallons)</t>
  </si>
  <si>
    <t>UEF = 0.7897 – (0.0004 * Rated Storage Volume in Gallons)</t>
  </si>
  <si>
    <t>UEF = 0.8072 – (0.0003 * Rated Storage Volume in Gallons)</t>
  </si>
  <si>
    <r>
      <t>≤120 gallon tanks</t>
    </r>
    <r>
      <rPr>
        <sz val="10"/>
        <color theme="1"/>
        <rFont val="Calibri"/>
        <family val="2"/>
        <scheme val="minor"/>
      </rPr>
      <t xml:space="preserve"> </t>
    </r>
  </si>
  <si>
    <t>UEF = 0.2674 – (0.0009 * Rated Storage Volume in Gallons)</t>
  </si>
  <si>
    <t>UEF = 0.5362 – (0.0012 * Rated Storage Volume in Gallons)</t>
  </si>
  <si>
    <t>UEF = 0.6002 – (0.0011 * Rated Storage Volume in Gallons)</t>
  </si>
  <si>
    <t>UEF = 0.6597 – (0.0009 * Rated Storage Volume in Gallons)</t>
  </si>
  <si>
    <t>&gt;120 gallon tanks</t>
  </si>
  <si>
    <t>All</t>
  </si>
  <si>
    <t>≤2 gal</t>
  </si>
  <si>
    <t>Very low</t>
  </si>
  <si>
    <t>UEF = 0.80</t>
  </si>
  <si>
    <t>All other</t>
  </si>
  <si>
    <t>UEF = 0.81</t>
  </si>
  <si>
    <t>&lt;10 gal</t>
  </si>
  <si>
    <r>
      <t>80% E</t>
    </r>
    <r>
      <rPr>
        <vertAlign val="subscript"/>
        <sz val="10"/>
        <color rgb="FF000000"/>
        <rFont val="Calibri"/>
        <family val="2"/>
        <scheme val="minor"/>
      </rPr>
      <t>thermal</t>
    </r>
  </si>
  <si>
    <t>≥10 gal</t>
  </si>
  <si>
    <t>UEF = 0.8808 – (0.0008 * Rated Storage Volume in Gallons)</t>
  </si>
  <si>
    <t>UEF = 0.9254 – (0.0003 * Rated Storage Volume in Gallons)</t>
  </si>
  <si>
    <t>UEF = 0.9307 – (0.0002 * Rated Storage Volume in Gallons)</t>
  </si>
  <si>
    <t>UEF = 0.9349 – (0.0001 * Rated Storage Volume in Gallons)</t>
  </si>
  <si>
    <t>&gt;55 gallon and ≤120 gallon tanks [2]</t>
  </si>
  <si>
    <t>UEF = 1.9236 – (0.0011 * Rated Storage Volume in Gallons)</t>
  </si>
  <si>
    <t>UEF = 2.0440 – (0.0011 * Rated Storage Volume in Gallons)</t>
  </si>
  <si>
    <t>UEF = 2.1171 – (0.0011 * Rated Storage Volume in Gallons)</t>
  </si>
  <si>
    <t>UEF = 2.2418 – (0.0011 * Rated Storage Volume in Gallons)</t>
  </si>
  <si>
    <t>≤12kW and ≤2 gal</t>
  </si>
  <si>
    <t>UEF = 0.91</t>
  </si>
  <si>
    <t>UEF = 0.92</t>
  </si>
  <si>
    <t>&gt; 12kW and ≤58.6 kW and ≤2 gal</t>
  </si>
  <si>
    <t>[1] All Residential sized Federal Standards are from DOE Standard 10 CFR 430, Residential-Duty and Commercial Federal Standard are from DOE Standard 10 CFR 431.</t>
  </si>
  <si>
    <t xml:space="preserve">[2] It is assumed that tanks &lt;75,000Btu/h and &gt;55 gallons will not be eligible measures due to the high baseline. </t>
  </si>
  <si>
    <r>
      <t xml:space="preserve">Residential-duty Commercial
</t>
    </r>
    <r>
      <rPr>
        <sz val="10"/>
        <color rgb="FF000000"/>
        <rFont val="Calibri"/>
        <family val="2"/>
        <scheme val="minor"/>
      </rPr>
      <t>High Capacity Storage Gas-Fired Storage Water Heaters  &gt; 75,000 Btu/h</t>
    </r>
  </si>
  <si>
    <r>
      <rPr>
        <u/>
        <sz val="10"/>
        <color theme="1"/>
        <rFont val="Calibri"/>
        <family val="2"/>
        <scheme val="minor"/>
      </rPr>
      <t>Residential</t>
    </r>
    <r>
      <rPr>
        <sz val="10"/>
        <color theme="1"/>
        <rFont val="Calibri"/>
        <family val="2"/>
        <scheme val="minor"/>
      </rPr>
      <t xml:space="preserve">
Gas Storage Water Heaters 
≤75,000 Btu/h</t>
    </r>
  </si>
  <si>
    <r>
      <t xml:space="preserve">Commercial
</t>
    </r>
    <r>
      <rPr>
        <sz val="10"/>
        <color rgb="FF000000"/>
        <rFont val="Calibri"/>
        <family val="2"/>
        <scheme val="minor"/>
      </rPr>
      <t>Gas Storage Water Heaters
&gt;75,000 Btu/h and ≤155,000 Btu/h</t>
    </r>
  </si>
  <si>
    <r>
      <t xml:space="preserve">Commercial
</t>
    </r>
    <r>
      <rPr>
        <sz val="10"/>
        <color rgb="FF000000"/>
        <rFont val="Calibri"/>
        <family val="2"/>
        <scheme val="minor"/>
      </rPr>
      <t>Gas Storage Water Heaters
&gt;155,000 Btu/h</t>
    </r>
  </si>
  <si>
    <r>
      <t>80% E</t>
    </r>
    <r>
      <rPr>
        <vertAlign val="subscript"/>
        <sz val="10"/>
        <color rgb="FF000000"/>
        <rFont val="Calibri"/>
        <family val="2"/>
        <scheme val="minor"/>
      </rPr>
      <t>thermal</t>
    </r>
    <r>
      <rPr>
        <sz val="10"/>
        <color rgb="FF000000"/>
        <rFont val="Calibri"/>
        <family val="2"/>
        <scheme val="minor"/>
      </rPr>
      <t>,
Standby Losses = (Q /800 + 110√Rated Storage Volume in Gallons)</t>
    </r>
  </si>
  <si>
    <r>
      <t>Commercial Gas</t>
    </r>
    <r>
      <rPr>
        <sz val="10"/>
        <color theme="1"/>
        <rFont val="Calibri"/>
        <family val="2"/>
        <scheme val="minor"/>
      </rPr>
      <t xml:space="preserve"> Instantaneous Water Heaters
&gt; 200,000 Btu/h</t>
    </r>
  </si>
  <si>
    <r>
      <t xml:space="preserve">Residential-duty Commercial
</t>
    </r>
    <r>
      <rPr>
        <sz val="10"/>
        <color rgb="FF000000"/>
        <rFont val="Calibri"/>
        <family val="2"/>
        <scheme val="minor"/>
      </rPr>
      <t>Electric Instantaneous Water Heaters</t>
    </r>
  </si>
  <si>
    <r>
      <rPr>
        <u/>
        <sz val="10"/>
        <color theme="1"/>
        <rFont val="Calibri"/>
        <family val="2"/>
        <scheme val="minor"/>
      </rPr>
      <t>Residential Electric</t>
    </r>
    <r>
      <rPr>
        <sz val="10"/>
        <color theme="1"/>
        <rFont val="Calibri"/>
        <family val="2"/>
        <scheme val="minor"/>
      </rPr>
      <t xml:space="preserve"> Instantaneous Water Heaters </t>
    </r>
  </si>
  <si>
    <r>
      <rPr>
        <u/>
        <sz val="10"/>
        <color theme="1"/>
        <rFont val="Calibri"/>
        <family val="2"/>
        <scheme val="minor"/>
      </rPr>
      <t>Residential Electric Storage Water Heaters</t>
    </r>
    <r>
      <rPr>
        <sz val="10"/>
        <color theme="1"/>
        <rFont val="Calibri"/>
        <family val="2"/>
        <scheme val="minor"/>
      </rPr>
      <t xml:space="preserve">
≤ 75,000 Btu/h </t>
    </r>
  </si>
  <si>
    <r>
      <rPr>
        <u/>
        <sz val="10"/>
        <color theme="1"/>
        <rFont val="Calibri"/>
        <family val="2"/>
        <scheme val="minor"/>
      </rPr>
      <t xml:space="preserve">Residential Gas Instantaneous Water Heaters </t>
    </r>
    <r>
      <rPr>
        <sz val="10"/>
        <color theme="1"/>
        <rFont val="Calibri"/>
        <family val="2"/>
        <scheme val="minor"/>
      </rPr>
      <t xml:space="preserve">
≤ 200,000 Btu/h</t>
    </r>
  </si>
  <si>
    <t>HP</t>
  </si>
  <si>
    <t>5 HP</t>
  </si>
  <si>
    <t>15 HP</t>
  </si>
  <si>
    <t>25 HP</t>
  </si>
  <si>
    <t>50 HP</t>
  </si>
  <si>
    <t>75 HP</t>
  </si>
  <si>
    <t>Tab Link</t>
  </si>
  <si>
    <t>IL v10 TRM Link</t>
  </si>
  <si>
    <t>Commercial &amp; Industrial</t>
  </si>
  <si>
    <t>Residential</t>
  </si>
  <si>
    <t xml:space="preserve">For Residential sized units, the 2023 TRM assumes the old efficiency rating and therefore a SEER rating is required. The following conversion factors are recommended for use if the efficient equipment is only rated under the new testing procedure: 
	SEER 	= SEER2 / X
	EER 	= EER2 / X
	HSPF 	= HSPF2 / X
Where:
</t>
  </si>
  <si>
    <t>IECC 2018:</t>
  </si>
  <si>
    <t>For New Construction, we recommend use of a Federal Standard ASHP as provided below. 
For time of sale, a new federal standard baseline replacement unit of the same type as the existing system should be used, as provided below.
For reference, ASHRAE 90.1-2007 requirements for each baseline type are presented under each table.</t>
  </si>
  <si>
    <t>ASHP</t>
  </si>
  <si>
    <t>Chiller</t>
  </si>
  <si>
    <t>Unitary AC</t>
  </si>
  <si>
    <t>Boiler</t>
  </si>
  <si>
    <t>Furnace</t>
  </si>
  <si>
    <t>Actual, if unknown assume Code base for equipment type. VEIC recommend IN reference IECC 2012 to determine code level of equipment type.</t>
  </si>
  <si>
    <t>In service rate could be updated to IN specific if data/evaluation is available</t>
  </si>
  <si>
    <t>From 1/1/2023 the ENERGY STAR Specifications switches over to the new SEER2/EER2 rating method, requiring a minimum efficiency of:
•	Split system central air conditioners – 15.2 SEER2 and 12.0 EER2
•	Single package central air conditioners – 15.2 SEER2 and 11.5 EER2. 
In order to compare with the 2023 baseline, using the old efficiency rating, a SEER/EER rating is required. The following conversion factors are recommended for use if the efficient equipment is only rated under the new testing procedure: 
	SEER 	= SEER2 / X
	EER 	= EER2 / X
	HSPF 	= HSPF2 / X
Where:</t>
  </si>
  <si>
    <t>Unknown IL based on a statewide average. Suggest IN use alternative from IN TRM 28,994 Btu/h sourced from IN specific report</t>
  </si>
  <si>
    <t>Average number of people per household. IL assumption for single v multi family buildings are based on ComEd program data and evaluations. This could be updated for IN if data or evaluation is available.</t>
  </si>
  <si>
    <t>Efficiency of existing heating system. IL assumption for unknown is estimated assuming that natural gas central furnace heating is typical for Illinois residences and using data indicating prior purchase rates of condensing v non-condensing units. 
This could be updated for IN if data or evaluation is available.</t>
  </si>
  <si>
    <t>Gas</t>
  </si>
  <si>
    <t>Electric (half sized)</t>
  </si>
  <si>
    <t>Electric (full sized ≥ 5 pans)</t>
  </si>
  <si>
    <t>Electric (full sized &lt; 5 pans)</t>
  </si>
  <si>
    <t>kWh</t>
  </si>
  <si>
    <t>therms</t>
  </si>
  <si>
    <t>IL TRM v11</t>
  </si>
  <si>
    <t>Deemed Savings (not fuel switch)</t>
  </si>
  <si>
    <t>https://www.ilsag.info/wp-content/uploads/IL-TRM_Effective_010122_v10.0_Vol_2_C_and_I_09242021.pdf#page=74</t>
  </si>
  <si>
    <t>https://www.ilsag.info/wp-content/uploads/IL-TRM_Effective_010122_v10.0_Vol_2_C_and_I_09242021.pdf#page=81</t>
  </si>
  <si>
    <t>https://www.ilsag.info/wp-content/uploads/IL-TRM_Effective_010122_v10.0_Vol_2_C_and_I_09242021.pdf#page=84</t>
  </si>
  <si>
    <t>https://www.ilsag.info/wp-content/uploads/IL-TRM_Effective_010122_v10.0_Vol_2_C_and_I_09242021.pdf#page=93</t>
  </si>
  <si>
    <t>https://www.ilsag.info/wp-content/uploads/IL-TRM_Effective_010122_v10.0_Vol_2_C_and_I_09242021.pdf#page=96</t>
  </si>
  <si>
    <t>https://www.ilsag.info/wp-content/uploads/IL-TRM_Effective_010122_v10.0_Vol_2_C_and_I_09242021.pdf#page=106</t>
  </si>
  <si>
    <t>https://www.ilsag.info/wp-content/uploads/IL-TRM_Effective_010122_v10.0_Vol_2_C_and_I_09242021.pdf#page=111</t>
  </si>
  <si>
    <t>https://www.ilsag.info/wp-content/uploads/IL-TRM_Effective_010122_v10.0_Vol_2_C_and_I_09242021.pdf#page=119</t>
  </si>
  <si>
    <t>https://www.ilsag.info/wp-content/uploads/IL-TRM_Effective_010122_v10.0_Vol_2_C_and_I_09242021.pdf#page=143</t>
  </si>
  <si>
    <t>https://www.ilsag.info/wp-content/uploads/IL-TRM_Effective_010122_v10.0_Vol_2_C_and_I_09242021.pdf#page=154</t>
  </si>
  <si>
    <t>https://www.ilsag.info/wp-content/uploads/IL-TRM_Effective_010122_v10.0_Vol_2_C_and_I_09242021.pdf#page=221</t>
  </si>
  <si>
    <t>https://www.ilsag.info/wp-content/uploads/IL-TRM_Effective_010122_v10.0_Vol_2_C_and_I_09242021.pdf#page=234</t>
  </si>
  <si>
    <t>https://www.ilsag.info/wp-content/uploads/IL-TRM_Effective_010122_v10.0_Vol_2_C_and_I_09242021.pdf#page=250</t>
  </si>
  <si>
    <t>https://www.ilsag.info/wp-content/uploads/IL-TRM_Effective_010122_v10.0_Vol_2_C_and_I_09242021.pdf#page=262</t>
  </si>
  <si>
    <t>https://www.ilsag.info/wp-content/uploads/IL-TRM_Effective_010122_v10.0_Vol_2_C_and_I_09242021.pdf#page=265</t>
  </si>
  <si>
    <t>https://www.ilsag.info/wp-content/uploads/IL-TRM_Effective_010122_v10.0_Vol_2_C_and_I_09242021.pdf#page=275</t>
  </si>
  <si>
    <t>https://www.ilsag.info/wp-content/uploads/IL-TRM_Effective_010122_v10.0_Vol_2_C_and_I_09242021.pdf#page=299</t>
  </si>
  <si>
    <t>https://www.ilsag.info/wp-content/uploads/IL-TRM_Effective_010122_v10.0_Vol_2_C_and_I_09242021.pdf#page=315</t>
  </si>
  <si>
    <t>https://www.ilsag.info/wp-content/uploads/IL-TRM_Effective_010122_v10.0_Vol_2_C_and_I_09242021.pdf#page=320</t>
  </si>
  <si>
    <t>https://www.ilsag.info/wp-content/uploads/IL-TRM_Effective_010122_v10.0_Vol_2_C_and_I_09242021.pdf#page=341</t>
  </si>
  <si>
    <t>https://www.ilsag.info/wp-content/uploads/IL-TRM_Effective_010122_v10.0_Vol_2_C_and_I_09242021.pdf#page=429</t>
  </si>
  <si>
    <t>https://www.ilsag.info/wp-content/uploads/IL-TRM_Effective_010122_v10.0_Vol_2_C_and_I_09242021.pdf#page=443</t>
  </si>
  <si>
    <t>https://www.ilsag.info/wp-content/uploads/IL-TRM_Effective_010122_v10.0_Vol_2_C_and_I_09242021.pdf#page=476</t>
  </si>
  <si>
    <t>https://www.ilsag.info/wp-content/uploads/IL-TRM_Effective_010122_v10.0_Vol_2_C_and_I_09242021.pdf#page=484</t>
  </si>
  <si>
    <t>https://www.ilsag.info/wp-content/uploads/IL-TRM_Effective_010122_v10.0_Vol_2_C_and_I_09242021.pdf#page=504</t>
  </si>
  <si>
    <t>https://www.ilsag.info/wp-content/uploads/IL-TRM_Effective_010122_v10.0_Vol_2_C_and_I_09242021.pdf#page=554</t>
  </si>
  <si>
    <t>https://www.ilsag.info/wp-content/uploads/IL-TRM_Effective_010122_v10.0_Vol_2_C_and_I_09242021.pdf#page=570</t>
  </si>
  <si>
    <t>https://www.ilsag.info/wp-content/uploads/IL-TRM_Effective_010122_v10.0_Vol_2_C_and_I_09242021.pdf#page=577</t>
  </si>
  <si>
    <t>https://www.ilsag.info/wp-content/uploads/IL-TRM_Effective_010122_v10.0_Vol_2_C_and_I_09242021.pdf#page=599</t>
  </si>
  <si>
    <t>https://www.ilsag.info/wp-content/uploads/IL-TRM_Effective_010122_v10.0_Vol_2_C_and_I_09242021.pdf#page=640</t>
  </si>
  <si>
    <t>https://www.ilsag.info/wp-content/uploads/IL-TRM_Effective_010122_v10.0_Vol_2_C_and_I_09242021.pdf#page=681</t>
  </si>
  <si>
    <t>https://www.ilsag.info/wp-content/uploads/IL-TRM_Effective_010122_v10.0_Vol_2_C_and_I_09242021.pdf#page=767</t>
  </si>
  <si>
    <t>https://www.ilsag.info/wp-content/uploads/IL-TRM_Effective_010122_v10.0_Vol_3_Res_09242021.pdf#page=34</t>
  </si>
  <si>
    <t>https://www.ilsag.info/wp-content/uploads/IL-TRM_Effective_010122_v10.0_Vol_3_Res_09242021.pdf#page=63</t>
  </si>
  <si>
    <t>https://www.ilsag.info/wp-content/uploads/IL-TRM_Effective_010122_v10.0_Vol_3_Res_09242021.pdf#page=67</t>
  </si>
  <si>
    <t>https://www.ilsag.info/wp-content/uploads/IL-TRM_Effective_010122_v10.0_Vol_3_Res_09242021.pdf#page=71</t>
  </si>
  <si>
    <t>https://www.ilsag.info/wp-content/uploads/IL-TRM_Effective_010122_v10.0_Vol_3_Res_09242021.pdf#page=91</t>
  </si>
  <si>
    <t>https://www.ilsag.info/wp-content/uploads/IL-TRM_Effective_010122_v10.0_Vol_3_Res_09242021.pdf#page=121</t>
  </si>
  <si>
    <t>https://www.ilsag.info/wp-content/uploads/IL-TRM_Effective_010122_v10.0_Vol_3_Res_09242021.pdf#page=143</t>
  </si>
  <si>
    <t>https://www.ilsag.info/wp-content/uploads/IL-TRM_Effective_010122_v10.0_Vol_3_Res_09242021.pdf#page=152</t>
  </si>
  <si>
    <t>https://www.ilsag.info/wp-content/uploads/IL-TRM_Effective_010122_v10.0_Vol_3_Res_09242021.pdf#page=177</t>
  </si>
  <si>
    <t>https://www.ilsag.info/wp-content/uploads/IL-TRM_Effective_010122_v10.0_Vol_3_Res_09242021.pdf#page=210</t>
  </si>
  <si>
    <t>https://www.ilsag.info/wp-content/uploads/IL-TRM_Effective_010122_v10.0_Vol_3_Res_09242021.pdf#page=215</t>
  </si>
  <si>
    <t>https://www.ilsag.info/wp-content/uploads/IL-TRM_Effective_010122_v10.0_Vol_3_Res_09242021.pdf#page=269</t>
  </si>
  <si>
    <t>https://www.ilsag.info/wp-content/uploads/IL-TRM_Effective_010122_v10.0_Vol_3_Res_09242021.pdf#page=320</t>
  </si>
  <si>
    <t>https://www.ilsag.info/wp-content/uploads/IL-TRM_Effective_010122_v10.0_Vol_3_Res_09242021.pdf#page=344</t>
  </si>
  <si>
    <t>https://www.ilsag.info/wp-content/uploads/IL-TRM_Effective_010122_v10.0_Vol_3_Res_09242021.pdf#page=352</t>
  </si>
  <si>
    <t>https://www.ilsag.info/wp-content/uploads/IL-TRM_Effective_010122_v10.0_Vol_3_Res_09242021.pdf#page=361</t>
  </si>
  <si>
    <t>https://www.ilsag.info/wp-content/uploads/IL-TRM_Effective_010122_v10.0_Vol_3_Res_09242021.pdf#page=380</t>
  </si>
  <si>
    <t>https://www.ilsag.info/wp-content/uploads/IL-TRM_Effective_010122_v10.0_Vol_3_Res_09242021.pdf#page=391</t>
  </si>
  <si>
    <t xml:space="preserve">As discussed with IN committee, secondary electric savings from water saving measures will not be claimed. This section can be ignored for IN. </t>
  </si>
  <si>
    <t>**CenterPoint Energy** Comments</t>
  </si>
  <si>
    <t>VEIC Response</t>
  </si>
  <si>
    <t>Agreed</t>
  </si>
  <si>
    <t>Recommend using ASHRAE 90.1-2007. IL v10 TRM as it uses 80% thermal efficiency baseline which is consistent with ASHRAE 90.1-2007, Table 7.8.</t>
  </si>
  <si>
    <t>OK (results in same assumption)</t>
  </si>
  <si>
    <t>Recommend using Federal Standard for consistency with other water heater measures.</t>
  </si>
  <si>
    <t>While other measures relate to the installation of new equipment, this assumption relates to existing equipment - and therefore federal standard is likely to be too high. 
Suggest changing to "Use Federal Standard for new construction and ASHRAE 90.1-2007 for existing equipment".</t>
  </si>
  <si>
    <t>Recommend using ASHRAE 90.1-2007. IL v10 TRM as it uses 79% thermal efficiency baseline which is consistent with ASHRAE 90.1-2007, Table 6.8.1F.</t>
  </si>
  <si>
    <t>Recommend using Federal Standard for consistency with other HVAC measures.</t>
  </si>
  <si>
    <t>Agreed. The CenterPoint Energy programs are currently using 2018 Federal Standards based on date of manufacture.</t>
  </si>
  <si>
    <t>Recommend using Federal Standard to match other HVAC measures. New construction based on January 1, 2018 (manufacture date) and existing based on the standard in effect January 1, 2010 (15 year average useful life for HVAC equipment).</t>
  </si>
  <si>
    <t>This assumption relates to existing equipment as opposed to new (unless NC).
Propose change to "Use Federal Standard for new construction and ASHRAE 90.1-2007 for existing equipment".</t>
  </si>
  <si>
    <t>Recommend using Federal Standard</t>
  </si>
  <si>
    <t>This assumption relates to existing equipment as opposed to new and so federal standard is likely high.
Propose change to "Use ASHRAE 90.1-2007 for existing equipment".</t>
  </si>
  <si>
    <t>Recommend using Federal Standard to match other HVAC measures. ESF_Cooling for new construction is 0%; therefore, can default to standard in effect January 1, 2010 based on 15 year useful life of HVAC equipment.</t>
  </si>
  <si>
    <t>Agreed. Fan Energy Index not addressed in AHSRAE 90.1-2007.</t>
  </si>
  <si>
    <t>Recommend using ASHRAE 90.1-2010 per analysis of three recent LPDR projects: Family Dining, Retail, &amp; Dormitory building types. Estimated baseline watts/sq.ft. were found to be 1.10, 1.39, &amp; 0.44, respectively. Market available equivalent baseline fixtures were used based on installed fixture lumen data. Installed GSL and specialty fixture wattages were used in the baseline case.</t>
  </si>
  <si>
    <t xml:space="preserve">Suggest discussion during the next TRM committee. </t>
  </si>
  <si>
    <t>Agreed. New construction is eligible. Baseline is no controls.</t>
  </si>
  <si>
    <t>OK</t>
  </si>
  <si>
    <t>Agreed. New construction is eligible. Baseline is no refrigeration economizer.</t>
  </si>
  <si>
    <t>Agreed. New construction is eligible. Baseline is no floating head pressure control.</t>
  </si>
  <si>
    <t>Agreed. New construction is eligible. Baseline is constant speed fan motor.</t>
  </si>
  <si>
    <t>Use ASHRAE 90.1-2007: 80% Thermal Efficiency</t>
  </si>
  <si>
    <t>OK - updated (results in same assumption)</t>
  </si>
  <si>
    <t>Use Federal Standard for new construction and ASHRAE 90.1-2007 for existing equipment</t>
  </si>
  <si>
    <t>Use ASHRAE 90.1-2007: 79% Thermal Efficiency</t>
  </si>
  <si>
    <t>Use ASHRAE 90.1-2007 for existing equipment</t>
  </si>
  <si>
    <t>Stakeholder Name</t>
  </si>
  <si>
    <t>Indiana Technical Reference Manual Workbook v1.0</t>
  </si>
  <si>
    <t>https://www.ilsag.info/technical-reference-manual/il-statewide-technical-reference-manual-version-10-0/</t>
  </si>
  <si>
    <t xml:space="preserve">This workbook is intended to be used as an accompaniment to Version 10.0 of the Illinois Technical Reference Manual (IL v10 TRM), which can be accessed via the Illinois Energy Efficiency Stakeholder Advisory Group at: </t>
  </si>
  <si>
    <t>Of the almost 250 efficiency measures characterized within the IL v10 TRM, a subset of 50 were identified by stakeholders as the highest priority for review, and this workbook contains an individual tab for each of those 50 measures. The Table of Contents can be used to navigate both to the appropriate section of the IL v10 TRM and also to the tab containing proposed Indiana edits. The applicable section within the measure characterization is listed together with the proposed Indiana updates.</t>
  </si>
  <si>
    <t>C&amp;I</t>
  </si>
  <si>
    <t>HDD60</t>
  </si>
  <si>
    <t>CDD65</t>
  </si>
  <si>
    <t>HDD55</t>
  </si>
  <si>
    <t>CDD55</t>
  </si>
  <si>
    <t>Rockford</t>
  </si>
  <si>
    <t>Chicago</t>
  </si>
  <si>
    <t>Springfield</t>
  </si>
  <si>
    <t>Belleville</t>
  </si>
  <si>
    <t>Marion</t>
  </si>
  <si>
    <t>Indianapolis</t>
  </si>
  <si>
    <t>Fort Wayne</t>
  </si>
  <si>
    <t>South Bend</t>
  </si>
  <si>
    <t>Terre Haute</t>
  </si>
  <si>
    <t>Evansville</t>
  </si>
  <si>
    <t>Lafayette</t>
  </si>
  <si>
    <t>Bloomington</t>
  </si>
  <si>
    <t>Muncie</t>
  </si>
  <si>
    <t>Commercial</t>
  </si>
  <si>
    <t>Heating</t>
  </si>
  <si>
    <t>Cooling</t>
  </si>
  <si>
    <t>Indiana City/Zone</t>
  </si>
  <si>
    <t>Loadshape Name</t>
  </si>
  <si>
    <t>Loadshape Reference Number</t>
  </si>
  <si>
    <t>On Peak</t>
  </si>
  <si>
    <t>Off Peak</t>
  </si>
  <si>
    <t>Peak Demand Coincidence Factor</t>
  </si>
  <si>
    <t>Residential Clothes Washer</t>
  </si>
  <si>
    <t>R01</t>
  </si>
  <si>
    <t>Residential Dish Washer</t>
  </si>
  <si>
    <t>R02</t>
  </si>
  <si>
    <t>Residential Electric DHW</t>
  </si>
  <si>
    <t>R03</t>
  </si>
  <si>
    <t>Residential Freezer</t>
  </si>
  <si>
    <t>R04</t>
  </si>
  <si>
    <t>Residential Refrigerator</t>
  </si>
  <si>
    <t>R05</t>
  </si>
  <si>
    <t>Residential Indoor Lighting</t>
  </si>
  <si>
    <t>R06</t>
  </si>
  <si>
    <t>Residential Outdoor Lighting</t>
  </si>
  <si>
    <t>R07</t>
  </si>
  <si>
    <t>Residential Cooling</t>
  </si>
  <si>
    <t>R08</t>
  </si>
  <si>
    <t>Residential Electric Space Heat</t>
  </si>
  <si>
    <t>R09</t>
  </si>
  <si>
    <t xml:space="preserve">Residential Electric Heating and Cooling </t>
  </si>
  <si>
    <t>R10</t>
  </si>
  <si>
    <t>Residential Ventilation</t>
  </si>
  <si>
    <t>R11</t>
  </si>
  <si>
    <t>Residential - Dehumidifier</t>
  </si>
  <si>
    <t>R12</t>
  </si>
  <si>
    <t>Residential Standby Losses - Entertainment Center</t>
  </si>
  <si>
    <t>R13</t>
  </si>
  <si>
    <t>Residential Standby Losses - Home Office</t>
  </si>
  <si>
    <t>R14</t>
  </si>
  <si>
    <t>Residential Pool Pumps</t>
  </si>
  <si>
    <t>R15</t>
  </si>
  <si>
    <t>Residential Holiday String Lighting</t>
  </si>
  <si>
    <t>R16</t>
  </si>
  <si>
    <t>Residential Electric Dryer</t>
  </si>
  <si>
    <t>R17</t>
  </si>
  <si>
    <t>Residential Heat Pump DHW</t>
  </si>
  <si>
    <t>R18</t>
  </si>
  <si>
    <t>Residential Electric Vehicle Charger</t>
  </si>
  <si>
    <t>R19</t>
  </si>
  <si>
    <t>Residential Induction Cooktop</t>
  </si>
  <si>
    <t>R20</t>
  </si>
  <si>
    <t>Commercial Electric Cooking</t>
  </si>
  <si>
    <t>C01</t>
  </si>
  <si>
    <t>Commercial Electric DHW</t>
  </si>
  <si>
    <t>C02</t>
  </si>
  <si>
    <t>Commercial Cooling</t>
  </si>
  <si>
    <t>C03</t>
  </si>
  <si>
    <t>Commercial Electric Heating</t>
  </si>
  <si>
    <t>C04</t>
  </si>
  <si>
    <t xml:space="preserve">Commercial Electric Heating and Cooling </t>
  </si>
  <si>
    <t>C05</t>
  </si>
  <si>
    <t>Commercial Indoor Lighting</t>
  </si>
  <si>
    <t>C06</t>
  </si>
  <si>
    <t>Grocery/Conv. Store Indoor Lighting</t>
  </si>
  <si>
    <t>C07</t>
  </si>
  <si>
    <t>Health Indoor Lighting</t>
  </si>
  <si>
    <t>C08</t>
  </si>
  <si>
    <t>Office Indoor Lighting</t>
  </si>
  <si>
    <t>C09</t>
  </si>
  <si>
    <t>Restaurant Indoor Lighting</t>
  </si>
  <si>
    <t>C10</t>
  </si>
  <si>
    <t>Retail Indoor Lighting</t>
  </si>
  <si>
    <t>C11</t>
  </si>
  <si>
    <t>Warehouse Indoor Lighting</t>
  </si>
  <si>
    <t>C12</t>
  </si>
  <si>
    <t>Education Indoor Lighting</t>
  </si>
  <si>
    <t>C13</t>
  </si>
  <si>
    <t>Indust. 1-shift (8/5) (e.g., comp. air, lights)</t>
  </si>
  <si>
    <t>C14</t>
  </si>
  <si>
    <t>Indust. 2-shift (16/5) (e.g., comp. air, lights)</t>
  </si>
  <si>
    <t>C15</t>
  </si>
  <si>
    <t>Indust. 3-shift (24/5) (e.g., comp. air, lights)</t>
  </si>
  <si>
    <t>C16</t>
  </si>
  <si>
    <t>Indust. 4-shift (24/7) (e.g., comp. air, lights)</t>
  </si>
  <si>
    <t>C17</t>
  </si>
  <si>
    <t>Industrial Indoor Lighting</t>
  </si>
  <si>
    <t>C18</t>
  </si>
  <si>
    <t>USE C14-C17 ABOVE</t>
  </si>
  <si>
    <t>Industrial Outdoor Lighting</t>
  </si>
  <si>
    <t>C19</t>
  </si>
  <si>
    <t>Commercial Outdoor Lighting</t>
  </si>
  <si>
    <t>C20</t>
  </si>
  <si>
    <t>Commercial Office Equipment</t>
  </si>
  <si>
    <t>C21</t>
  </si>
  <si>
    <t>Commercial Refrigeration</t>
  </si>
  <si>
    <t>C22</t>
  </si>
  <si>
    <t>Commercial Ventilation</t>
  </si>
  <si>
    <t>C23</t>
  </si>
  <si>
    <t>Traffic Signal - Red Balls, always changing or flashing</t>
  </si>
  <si>
    <t>C24</t>
  </si>
  <si>
    <t>Traffic Signal - Red Balls, changing day, off night</t>
  </si>
  <si>
    <t>C25</t>
  </si>
  <si>
    <t>Traffic Signal - Green Balls, always changing</t>
  </si>
  <si>
    <t>C26</t>
  </si>
  <si>
    <t>Traffic Signal - Green Balls, changing day, off night</t>
  </si>
  <si>
    <t>C27</t>
  </si>
  <si>
    <t>Traffic Signal - Red Arrows</t>
  </si>
  <si>
    <t>C28</t>
  </si>
  <si>
    <t>Traffic Signal - Green Arrows</t>
  </si>
  <si>
    <t>C29</t>
  </si>
  <si>
    <t>Traffic Signal - Flashing Yellows</t>
  </si>
  <si>
    <t>C30</t>
  </si>
  <si>
    <t>Traffic Signal - “Hand” Don’t Walk Signal</t>
  </si>
  <si>
    <t>C31</t>
  </si>
  <si>
    <t>Traffic Signal - “Man” Walk Signal</t>
  </si>
  <si>
    <t>C32</t>
  </si>
  <si>
    <t>Traffic Signal - Bi-Modal Walk/Don’t Walk</t>
  </si>
  <si>
    <t>C33</t>
  </si>
  <si>
    <t>Industrial Motor</t>
  </si>
  <si>
    <t>C34</t>
  </si>
  <si>
    <t>Industrial Process</t>
  </si>
  <si>
    <t>C35</t>
  </si>
  <si>
    <t>HVAC Pump Motor (heating)</t>
  </si>
  <si>
    <t>C36</t>
  </si>
  <si>
    <t>HVAC Pump Motor (cooling)</t>
  </si>
  <si>
    <t>C37</t>
  </si>
  <si>
    <t>HVAC Pump Motor (unknown use)</t>
  </si>
  <si>
    <t>C38</t>
  </si>
  <si>
    <t>VFD - Supply fans &lt;10 HP</t>
  </si>
  <si>
    <t>C39</t>
  </si>
  <si>
    <t>VFD - Return fans &lt;10 HP</t>
  </si>
  <si>
    <t>C40</t>
  </si>
  <si>
    <t>VFD - Exhaust fans &lt;10 HP</t>
  </si>
  <si>
    <t>C41</t>
  </si>
  <si>
    <t>VFD - Boiler feedwater pumps &lt;10 HP</t>
  </si>
  <si>
    <t>C42</t>
  </si>
  <si>
    <t>VFD - Chilled water pumps &lt;10 HP</t>
  </si>
  <si>
    <t>C43</t>
  </si>
  <si>
    <t>VFD Boiler circulation pumps &lt;10 HP</t>
  </si>
  <si>
    <t>C44</t>
  </si>
  <si>
    <t>Refrigeration Economizer</t>
  </si>
  <si>
    <t>C45</t>
  </si>
  <si>
    <t>Evaporator Fan Control</t>
  </si>
  <si>
    <t>C46</t>
  </si>
  <si>
    <t>Standby Losses - Commercial Office</t>
  </si>
  <si>
    <t>C47</t>
  </si>
  <si>
    <t>VFD Boiler draft fans &lt;10 HP</t>
  </si>
  <si>
    <t>C48</t>
  </si>
  <si>
    <t>VFD Cooling Tower Fans &lt;10 HP</t>
  </si>
  <si>
    <t>C49</t>
  </si>
  <si>
    <t>Engine Block Heater Timer</t>
  </si>
  <si>
    <t>C50</t>
  </si>
  <si>
    <t>Door Heater Control</t>
  </si>
  <si>
    <t>C51</t>
  </si>
  <si>
    <t>C52</t>
  </si>
  <si>
    <t>Flat</t>
  </si>
  <si>
    <t>C53</t>
  </si>
  <si>
    <t>Religious Indoor Lighting</t>
  </si>
  <si>
    <t>C54</t>
  </si>
  <si>
    <t>Commercial Clothes Washer</t>
  </si>
  <si>
    <t>C55</t>
  </si>
  <si>
    <t>Dairy Farm Combined End Uses</t>
  </si>
  <si>
    <t>C56</t>
  </si>
  <si>
    <t>Milk Pump</t>
  </si>
  <si>
    <t>C57</t>
  </si>
  <si>
    <t>Farm Plate Cooler / Heat Recovery Unit</t>
  </si>
  <si>
    <t>C58</t>
  </si>
  <si>
    <t>Agriculture and Water Pumping</t>
  </si>
  <si>
    <t>C59</t>
  </si>
  <si>
    <t>Non-Residential Agriculture Lighting – 6 Hours</t>
  </si>
  <si>
    <t>C60</t>
  </si>
  <si>
    <t>Non-Residential Agriculture Lighting – 8 Hours</t>
  </si>
  <si>
    <t>C61</t>
  </si>
  <si>
    <t>Non-Residential Agriculture Lighting – 12 Hours</t>
  </si>
  <si>
    <t>C62</t>
  </si>
  <si>
    <t>Non-Residential Dairy Long Day Lighting – 17 Hours</t>
  </si>
  <si>
    <t>C63</t>
  </si>
  <si>
    <t>Non-Residential Agriculture Lighting – 24 Hours</t>
  </si>
  <si>
    <t>C64</t>
  </si>
  <si>
    <t>Non-Residential Indoor Agriculture Vegetative Room</t>
  </si>
  <si>
    <t>C65</t>
  </si>
  <si>
    <t>Non-Residential Indoor Agriculture Flowering Room</t>
  </si>
  <si>
    <t>C66</t>
  </si>
  <si>
    <t>Voltage Optimization – Ameren</t>
  </si>
  <si>
    <t>C67</t>
  </si>
  <si>
    <t>NA</t>
  </si>
  <si>
    <t>Voltage Optimization – ComEd</t>
  </si>
  <si>
    <t>C68</t>
  </si>
  <si>
    <t>I&amp;M</t>
  </si>
  <si>
    <t>Not Referenced in V10</t>
  </si>
  <si>
    <t>Winter Peak</t>
  </si>
  <si>
    <t>Oct-Apr, M-F, non-holiday, 8AM - 11PM</t>
  </si>
  <si>
    <t>Oct-Apr, All other time</t>
  </si>
  <si>
    <t>May-Sept, M-F, non-holiday, 8AM - 11PM</t>
  </si>
  <si>
    <t>May- Sept, All other time</t>
  </si>
  <si>
    <t>Summer Peak</t>
  </si>
  <si>
    <t>Summer Off-Peak</t>
  </si>
  <si>
    <t>Winter Off- Peak</t>
  </si>
  <si>
    <t>End-Use</t>
  </si>
  <si>
    <t>Home Type</t>
  </si>
  <si>
    <t>Income Type</t>
  </si>
  <si>
    <t>Replacement Type</t>
  </si>
  <si>
    <t>I&amp;M IRP 2023-2025 Average Coincident Peak Demand Coincidence Factor</t>
  </si>
  <si>
    <t>Acronyms</t>
  </si>
  <si>
    <t>13W LED</t>
  </si>
  <si>
    <t>Lighting</t>
  </si>
  <si>
    <t>MF</t>
  </si>
  <si>
    <t>LI</t>
  </si>
  <si>
    <t>DI</t>
  </si>
  <si>
    <t>Multifamily</t>
  </si>
  <si>
    <t>SF</t>
  </si>
  <si>
    <t>Single Famile</t>
  </si>
  <si>
    <t>9W LED</t>
  </si>
  <si>
    <t>Low Income</t>
  </si>
  <si>
    <t>N/A</t>
  </si>
  <si>
    <t>NC</t>
  </si>
  <si>
    <t>NLI</t>
  </si>
  <si>
    <t>Non-Low Income</t>
  </si>
  <si>
    <t>Direct Install</t>
  </si>
  <si>
    <t>New Construction</t>
  </si>
  <si>
    <t>Market Opportunity</t>
  </si>
  <si>
    <t>Retrofit</t>
  </si>
  <si>
    <t>Retrofit - early replacement</t>
  </si>
  <si>
    <t>AC Tune Up</t>
  </si>
  <si>
    <t>HVAC Equipment</t>
  </si>
  <si>
    <t>Air Sealing - Average Sealing - Gas Heating</t>
  </si>
  <si>
    <t>Shell</t>
  </si>
  <si>
    <t>Air Sealing - Inadequate Sealing - Gas Heating</t>
  </si>
  <si>
    <t>Air Sealing - Poor Sealing - Gas Heating</t>
  </si>
  <si>
    <t>Air Sealing Average Sealing - Electric furnace</t>
  </si>
  <si>
    <t>Air Sealing Average Sealing - Heat pump</t>
  </si>
  <si>
    <t>Air Sealing Inadequate Sealing - Electric furnace</t>
  </si>
  <si>
    <t>Air Sealing Inadequate Sealing - Heat pump</t>
  </si>
  <si>
    <t>Air Sealing Poor Sealing - Electric furnace</t>
  </si>
  <si>
    <t>Air Sealing Poor Sealing - Heat pump</t>
  </si>
  <si>
    <t>Air Source Heat Pump 15 SEER - Furnace baseline</t>
  </si>
  <si>
    <t>Air Source Heat Pump 15 SEER - Heat pump baseline</t>
  </si>
  <si>
    <t>Air Source Heat Pump 16 SEER - Furnace baseline</t>
  </si>
  <si>
    <t>Air Source Heat Pump 16 SEER - Heat pump baseline</t>
  </si>
  <si>
    <t>Air Source Heat Pump 17 SEER - Furnace baseline</t>
  </si>
  <si>
    <t>Air Source Heat Pump 17 SEER - Heat pump baseline</t>
  </si>
  <si>
    <t>Air Source Heat Pump 18 SEER - Furnace baseline</t>
  </si>
  <si>
    <t>Air Source Heat Pump 18 SEER - Heat pump baseline</t>
  </si>
  <si>
    <t>Air Source Heat Pump 21 SEER - Furnace baseline</t>
  </si>
  <si>
    <t>Air Source Heat Pump 21 SEER - Heat pump baseline</t>
  </si>
  <si>
    <t>AMI Data Portal</t>
  </si>
  <si>
    <t>Behavioral</t>
  </si>
  <si>
    <t>ASHP Tune Up</t>
  </si>
  <si>
    <t>Attic Insulation - Average Insulation - Electric furnace</t>
  </si>
  <si>
    <t>Attic Insulation - Average Insulation - Gas Heating</t>
  </si>
  <si>
    <t>Attic Insulation - Average Insulation - Heat pump</t>
  </si>
  <si>
    <t>Attic Insulation - Inadequate Insulation - Electric furnace</t>
  </si>
  <si>
    <t>Attic Insulation - Inadequate Insulation - Gas Heating</t>
  </si>
  <si>
    <t>Attic Insulation - Inadequate Insulation - Heat pump</t>
  </si>
  <si>
    <t>Attic Insulation - Poor Insulation - Electric furnace</t>
  </si>
  <si>
    <t>Attic Insulation - Poor Insulation - Gas Heating</t>
  </si>
  <si>
    <t>Attic Insulation - Poor Insulation - Heat pump</t>
  </si>
  <si>
    <t>Bathroom Aerator 1.0 gpm</t>
  </si>
  <si>
    <t>CEE Tier 2 Refrigerator</t>
  </si>
  <si>
    <t>Appliances</t>
  </si>
  <si>
    <t>Central Air Conditioner 15 SEER</t>
  </si>
  <si>
    <t>Central Air Conditioner 16 SEER</t>
  </si>
  <si>
    <t>Central Air Conditioner 17 SEER</t>
  </si>
  <si>
    <t>Central Air Conditioner 18 SEER</t>
  </si>
  <si>
    <t>Customer Education</t>
  </si>
  <si>
    <t>Duct Sealing - Average Sealing - Electric furnace</t>
  </si>
  <si>
    <t>Duct Sealing - Average Sealing - Gas Heating</t>
  </si>
  <si>
    <t>Duct Sealing - Average Sealing - Heat pump</t>
  </si>
  <si>
    <t>Duct Sealing - Inadequate Sealing - Electric furnace</t>
  </si>
  <si>
    <t>Duct Sealing - Inadequate Sealing - Gas Heating</t>
  </si>
  <si>
    <t>Duct Sealing - Inadequate Sealing - Heat pump</t>
  </si>
  <si>
    <t>Duct Sealing/Insulation - Poor Sealing - Electric furnace</t>
  </si>
  <si>
    <t>Duct Sealing/Insulation - Poor Sealing - Gas Heating</t>
  </si>
  <si>
    <t>Duct Sealing/Insulation - Poor Sealing - Heat pump</t>
  </si>
  <si>
    <t>Ductless Heat Pump 17 SEER 9.5 HSPF - Electric resistance baseline</t>
  </si>
  <si>
    <t>Ductless Heat Pump 17 SEER 9.5 HSPF - Heat pump baseline</t>
  </si>
  <si>
    <t>Ductless Heat Pump 19 SEER 9.5 HSPF - Electric resistance baseline</t>
  </si>
  <si>
    <t>Ductless Heat Pump 19 SEER 9.5 HSPF - Heat pump baseline</t>
  </si>
  <si>
    <t>Ductless Heat Pump 21 SEER 10.0 HSPF - Electric resistance baseline</t>
  </si>
  <si>
    <t>Ductless Heat Pump 21 SEER 10.0 HSPF - Heat pump baseline</t>
  </si>
  <si>
    <t>Ductless Heat Pump 23 SEER 10.0 HSPF - Electric resistance baseline</t>
  </si>
  <si>
    <t>Ductless Heat Pump 23 SEER 10.0 HSPF - Heat pump baseline</t>
  </si>
  <si>
    <t>ECM HVAC Motor</t>
  </si>
  <si>
    <t>Efficient ceramic space heater</t>
  </si>
  <si>
    <t>ENERGY STAR Air Purifier</t>
  </si>
  <si>
    <t>ENERGY STAR Clothes Dryer (Electric)</t>
  </si>
  <si>
    <t>ENERGY STAR Clothes Washer (Electrc WH/Dryer)</t>
  </si>
  <si>
    <t>ENERGY STAR Clothes Washer (NG WH/E Dryer)</t>
  </si>
  <si>
    <t>ENERGY STAR Most Efficient Dehumidifier</t>
  </si>
  <si>
    <t>ENERGY STAR Refrigerator</t>
  </si>
  <si>
    <t>ENERGY STAR Refrigerator - early replacement</t>
  </si>
  <si>
    <t>ENERGY STAR Room Air Conditioner</t>
  </si>
  <si>
    <t>Exterior LED Lamp</t>
  </si>
  <si>
    <t>Gold Star HERS 67- All Electric</t>
  </si>
  <si>
    <t>Gold Star HERS 67- Gas &amp; Electric</t>
  </si>
  <si>
    <t>Ground Source Heat Pump 20 SEER - Heat pump baseline</t>
  </si>
  <si>
    <t>Ground Source Heat Pump 21.5 SEER - Heat pump baseline</t>
  </si>
  <si>
    <t>Ground Source Heat Pump 23.5 SEER - Heat pump baseline</t>
  </si>
  <si>
    <t>Ground Source Heat Pump 29 SEER - Heat pump baseline</t>
  </si>
  <si>
    <t>Heat Pump Dryer</t>
  </si>
  <si>
    <t>Heat Pump Water Heater-electric resistance heat</t>
  </si>
  <si>
    <t>Heat Pump Water Heater-gas heat</t>
  </si>
  <si>
    <t>Heat Pump Water Heater-heat pump heat</t>
  </si>
  <si>
    <t>Home Energy Reports</t>
  </si>
  <si>
    <t>Kitchen Flip Aerator 1.5 gpm</t>
  </si>
  <si>
    <t>Low Flow Showerhead 1.5 gpm</t>
  </si>
  <si>
    <t>Pipe Wrap</t>
  </si>
  <si>
    <t>Platinum Star HERS 60 Gas &amp; Electric</t>
  </si>
  <si>
    <t>Pool Timer</t>
  </si>
  <si>
    <t>Programmable Thermostat - Furnace baseline</t>
  </si>
  <si>
    <t>Programmable Thermostat - Heat pump baseline</t>
  </si>
  <si>
    <t>PTHP Variable Speed SEER 17 11.9 HPSF  Upgrade from PTAC SEER 10.5 Electric Resistance Heat</t>
  </si>
  <si>
    <t>PTHP Variable Speed SEER 17 11.9 HPSF Upgrade from PTHP Baseline SEER 10.5 HPSF 7.7</t>
  </si>
  <si>
    <t>Silver Star HERS 75 - Gas &amp; Electric</t>
  </si>
  <si>
    <t>Smart Clothes Dryer (Electric)</t>
  </si>
  <si>
    <t>Smart Power Strips - Tier 2</t>
  </si>
  <si>
    <t>Plug Load</t>
  </si>
  <si>
    <t>Smart Room AC</t>
  </si>
  <si>
    <t>Smart Television</t>
  </si>
  <si>
    <t>Smart Water Heater - Tank Controls and Sensors</t>
  </si>
  <si>
    <t>Smart/CEE Tier3 Clothes Washer (Electrc WH/Dryer)</t>
  </si>
  <si>
    <t>Smart/CEE Tier3 Clothes Washer (NG WH/E Dryer)</t>
  </si>
  <si>
    <t>Wall Insulation - Electric furnace</t>
  </si>
  <si>
    <t>Wall Insulation - Gas Heating</t>
  </si>
  <si>
    <t>Wall Insulation - Heat pump</t>
  </si>
  <si>
    <t>Well Pump</t>
  </si>
  <si>
    <t>WIFI Thermostat - Furnace baseline</t>
  </si>
  <si>
    <t>WIFI Thermostat - Gas/CAC baseline</t>
  </si>
  <si>
    <t>WIFI Thermostat - Heat pump baseline</t>
  </si>
  <si>
    <t>Building Type</t>
  </si>
  <si>
    <t>Advanced Rooftop Controls</t>
  </si>
  <si>
    <t>Education</t>
  </si>
  <si>
    <t>Retro</t>
  </si>
  <si>
    <t>Food Sales</t>
  </si>
  <si>
    <t>ROB</t>
  </si>
  <si>
    <t>Replace on burnout</t>
  </si>
  <si>
    <t>Food Service</t>
  </si>
  <si>
    <t>Health</t>
  </si>
  <si>
    <t>Lodging</t>
  </si>
  <si>
    <t>Office</t>
  </si>
  <si>
    <t>Retail</t>
  </si>
  <si>
    <t>Warehouse</t>
  </si>
  <si>
    <t>Air Conditioner -  17 SEER (&lt;5 Tons)</t>
  </si>
  <si>
    <t>Air Conditioner - 16 SEER (&lt;5 Tons)</t>
  </si>
  <si>
    <t>Air Conditioner - 16 SEER (20+ Tons)</t>
  </si>
  <si>
    <t>Air Conditioner - 16 SEER (5-20 Tons)</t>
  </si>
  <si>
    <t>Air Conditioner - 17 SEER (20+ Tons)</t>
  </si>
  <si>
    <t>Air Conditioner - 17 SEER (5-20 Tons)</t>
  </si>
  <si>
    <t>Air Conditioner - 18 SEER (20+ Tons)</t>
  </si>
  <si>
    <t>Air Conditioner - 18 SEER (5-20 Tons)</t>
  </si>
  <si>
    <t>Air Conditioner - 18 SEER(&lt;5 Tons)</t>
  </si>
  <si>
    <t>Air Conditioner - 21 SEER (20+ Tons)</t>
  </si>
  <si>
    <t>Air Conditioner - 21 SEER (5-20 Tons)</t>
  </si>
  <si>
    <t>Air Conditioner - 21 SEER(&lt;5 Tons)</t>
  </si>
  <si>
    <t>Air Side Economizer</t>
  </si>
  <si>
    <t>AMI Data Presentment &amp; Engagement</t>
  </si>
  <si>
    <t>Anti-Sweat Heater Controls LT</t>
  </si>
  <si>
    <t>Refrigeration</t>
  </si>
  <si>
    <t>Anti-Sweat Heater Controls MT</t>
  </si>
  <si>
    <t>Auto Door Closer, Cooler</t>
  </si>
  <si>
    <t>Auto Door Closer, Freezer</t>
  </si>
  <si>
    <t>Bare Suction Line</t>
  </si>
  <si>
    <t>BIEMS</t>
  </si>
  <si>
    <t>Bi-Level Lighting Fixture – Stairwells, Hallways, and Garages</t>
  </si>
  <si>
    <t>InteriorLighting</t>
  </si>
  <si>
    <t>Central Lighting Monitoring &amp; Controls (non-networked)</t>
  </si>
  <si>
    <t>Centrifugal Chiller - Average kW/Ton = 0.626</t>
  </si>
  <si>
    <t>Chiller Tune-up</t>
  </si>
  <si>
    <t>Cogged V-Belt</t>
  </si>
  <si>
    <t>Motors</t>
  </si>
  <si>
    <t>Commercial Combination Oven  (Electric)</t>
  </si>
  <si>
    <t>Cooking</t>
  </si>
  <si>
    <t xml:space="preserve">Commercial Electric Convection Oven </t>
  </si>
  <si>
    <t xml:space="preserve">Commercial Electric Griddle </t>
  </si>
  <si>
    <t xml:space="preserve">Commercial Electric Steam Cooker </t>
  </si>
  <si>
    <t>Comprehensive Rooftop Unit Quality Maintenance (AC Tune-up)</t>
  </si>
  <si>
    <t>Compressed Air - Custom</t>
  </si>
  <si>
    <t>CompressedAir</t>
  </si>
  <si>
    <t>Compressor Retrofit</t>
  </si>
  <si>
    <t>Computer Room Air Conditioner Economizer</t>
  </si>
  <si>
    <t>PlugLoads_Office</t>
  </si>
  <si>
    <t>Data Center Hot/Cold Aisle Configuration</t>
  </si>
  <si>
    <t>Daylighting Controls</t>
  </si>
  <si>
    <t>DeLamp Fluorescent Fixture Average Lamp Wattage 28W</t>
  </si>
  <si>
    <t>Ventilation</t>
  </si>
  <si>
    <t>Dishwasher  Low Temp Door (Energy Star)</t>
  </si>
  <si>
    <t>Dishwasher High Temp Door (Energy Star)</t>
  </si>
  <si>
    <t>Display Case Door Retrofit, Low Temp</t>
  </si>
  <si>
    <t>Display Case Door Retrofit, Medium Temp</t>
  </si>
  <si>
    <t>Efficient Air Compressor Controls</t>
  </si>
  <si>
    <t>Industrial</t>
  </si>
  <si>
    <t>Efficient Air Compressor Equipment</t>
  </si>
  <si>
    <t>Efficient Air Compressors</t>
  </si>
  <si>
    <t>Efficient Dehumidification</t>
  </si>
  <si>
    <t>HVAC</t>
  </si>
  <si>
    <t>Agriculture</t>
  </si>
  <si>
    <t>Efficient HVAC</t>
  </si>
  <si>
    <t>Efficient HVAC Equipment</t>
  </si>
  <si>
    <t>Efficient HVAC O&amp;M</t>
  </si>
  <si>
    <t>Efficient Lighting</t>
  </si>
  <si>
    <t>Efficient Lighting Equipment</t>
  </si>
  <si>
    <t>Efficient Lighting O&amp;M</t>
  </si>
  <si>
    <t>Efficient MachDr Equipment</t>
  </si>
  <si>
    <t>Machine Drive</t>
  </si>
  <si>
    <t>Efficient MachDr O&amp;M</t>
  </si>
  <si>
    <t>Efficient Motor Pmp Equipment - Q1 Cost</t>
  </si>
  <si>
    <t>Efficient Motor Pmp Equipment - Q2 Cost</t>
  </si>
  <si>
    <t>Efficient Motor Pmp Equipment - Q3 Cost</t>
  </si>
  <si>
    <t>Efficient Motor Pmp O&amp;M</t>
  </si>
  <si>
    <t>Efficient Other Facility Process Equipment</t>
  </si>
  <si>
    <t>Other Process</t>
  </si>
  <si>
    <t>Efficient Other Facility Process O&amp;M</t>
  </si>
  <si>
    <t>Efficient ProcHeat Equipment</t>
  </si>
  <si>
    <t>Process Heat</t>
  </si>
  <si>
    <t>Efficient ProcHeat O&amp;M</t>
  </si>
  <si>
    <t>Efficient ProcRefrig Equipment</t>
  </si>
  <si>
    <t>Process Ref</t>
  </si>
  <si>
    <t>Efficient ProcRefrig O&amp;M</t>
  </si>
  <si>
    <t>Efficient Refrigeration Equipment</t>
  </si>
  <si>
    <t>Efficient Ventilation</t>
  </si>
  <si>
    <t>Electrically Commutated Plug Fans in data centers</t>
  </si>
  <si>
    <t>Electronically Commutated (EC) Reach-In Evaporator Fan Motor</t>
  </si>
  <si>
    <t>Electronically Commutated (EC) Walk-In Evaporator Fan Motor</t>
  </si>
  <si>
    <t>Energy efficient electric fryer</t>
  </si>
  <si>
    <t>ENERGY STAR Commercial Washing Machines</t>
  </si>
  <si>
    <t>HotWater</t>
  </si>
  <si>
    <t>Energy Star Ice Machine</t>
  </si>
  <si>
    <t>Energy Star Laptop</t>
  </si>
  <si>
    <t>Energy Star Monitor</t>
  </si>
  <si>
    <t>Energy Star Printer/Copier/Fax</t>
  </si>
  <si>
    <t>Energy Star Reach-In Freezer, Glass Doors</t>
  </si>
  <si>
    <t>Energy Star Reach-In Freezer, Solid Doors</t>
  </si>
  <si>
    <t>Energy Star Reach-In Refrigerator, Glass Doors</t>
  </si>
  <si>
    <t>Energy Star Reach-In Refrigerator, Solid Doors</t>
  </si>
  <si>
    <t>Energy Star Server</t>
  </si>
  <si>
    <t xml:space="preserve">ENERGY STAR Uninterrupted Power Supply </t>
  </si>
  <si>
    <t>Escalators Motor Efficiency Controllers</t>
  </si>
  <si>
    <t>Evaporator Fan Motor Controls</t>
  </si>
  <si>
    <t>Faucet Aerator</t>
  </si>
  <si>
    <t>Floating Head Pressure Controls</t>
  </si>
  <si>
    <t>Geothermal HP - SEER 20.3 (&lt;5 Tons)</t>
  </si>
  <si>
    <t>Geothermal HP - SEER 20.3 (20+ Tons)</t>
  </si>
  <si>
    <t>Geothermal HP - SEER 20.3 (5-20 Tons)</t>
  </si>
  <si>
    <t>Geothermal HP - SEER 21.5 (&lt;5 Tons)</t>
  </si>
  <si>
    <t>Geothermal HP - SEER 21.5 (20+ Tons)</t>
  </si>
  <si>
    <t>Geothermal HP - SEER 21.5 (5-20 Tons)</t>
  </si>
  <si>
    <t>Geothermal HP - SEER 23.1 (&lt;5 Tons)</t>
  </si>
  <si>
    <t>Geothermal HP - SEER 23.1 (20+ Tons)</t>
  </si>
  <si>
    <t>Geothermal HP - SEER 23.1 (5-20 Tons)</t>
  </si>
  <si>
    <t>Geothermal HP - SEER 29.3 (&lt;5 Tons)</t>
  </si>
  <si>
    <t>Geothermal HP - SEER 29.3 (20+ Tons)</t>
  </si>
  <si>
    <t>Geothermal HP - SEER 29.3 (5-20 Tons)</t>
  </si>
  <si>
    <t>Grow Lighting</t>
  </si>
  <si>
    <t>Guest room energy management system</t>
  </si>
  <si>
    <t>Whole Building_HVAC</t>
  </si>
  <si>
    <t>Heat Pump -  17 SEER (&lt;5 Tons)</t>
  </si>
  <si>
    <t>Heat Pump - 16 SEER (&lt;5 Tons)</t>
  </si>
  <si>
    <t>Heat Pump - 16 SEER (20+ Tons)</t>
  </si>
  <si>
    <t>Heat Pump - 16 SEER (5-20 Tons)</t>
  </si>
  <si>
    <t>Heat Pump - 17 SEER (20+ Tons)</t>
  </si>
  <si>
    <t>Heat Pump - 17 SEER (5-20 Tons)</t>
  </si>
  <si>
    <t>Heat Pump - 18 SEER (20+ Tons)</t>
  </si>
  <si>
    <t>Heat Pump - 18 SEER (5-20 Tons)</t>
  </si>
  <si>
    <t>Heat Pump - 18 SEER(&lt;5 Tons)</t>
  </si>
  <si>
    <t>Heat Pump - 21 SEER (20+ Tons)</t>
  </si>
  <si>
    <t>Heat Pump - 21 SEER (5-20 Tons)</t>
  </si>
  <si>
    <t>Heat Pump - 21 SEER(&lt;5 Tons)</t>
  </si>
  <si>
    <t>Heat Pump Water Heater</t>
  </si>
  <si>
    <t>High Efficiency CRAC unit</t>
  </si>
  <si>
    <t>Hot Water Pipe Insulation</t>
  </si>
  <si>
    <t>HVAC - Energy Management System</t>
  </si>
  <si>
    <t>HVAC Occupancy Controls</t>
  </si>
  <si>
    <t>HVAC/Chiller Custom</t>
  </si>
  <si>
    <t>Insulated Holding Cabinets (Full Size)</t>
  </si>
  <si>
    <t>Insulated Holding Cabinets (Half-Size)</t>
  </si>
  <si>
    <t xml:space="preserve">Kitchen Exhaust Hood Demand Ventilation Control System </t>
  </si>
  <si>
    <t>LED downlight fixture</t>
  </si>
  <si>
    <t>LED downlight, screwin lamp, 1-3W, interior Average 2 Watts</t>
  </si>
  <si>
    <t>LED downlight, screwin lamp, 4-20W, interior Average 11 Watts</t>
  </si>
  <si>
    <t>LED Exit Sign - 4 Watt Fixture (2 lamp)</t>
  </si>
  <si>
    <t>LED fuel pump canopy fixture (existing W&lt;250)</t>
  </si>
  <si>
    <t>ExteriorLighting</t>
  </si>
  <si>
    <t>LED fuel pump canopy fixture (existing W≥250)</t>
  </si>
  <si>
    <t>LED high bay fixture</t>
  </si>
  <si>
    <t>LED low bay fixture</t>
  </si>
  <si>
    <t>LED Mogul-base HID Lamp Replacing Exterior HID (existing W&lt;250)</t>
  </si>
  <si>
    <t>LED Mogul-base HID Lamp Replacing Exterior HID (existing W≥250)</t>
  </si>
  <si>
    <t>LED Mogul-base HID Lamp Replacing High Bay HID</t>
  </si>
  <si>
    <t>LED Mogul-base HID Lamp Replacing Low Bay HID</t>
  </si>
  <si>
    <t>LED outdoor pole decorative fixture (existing W≥250)</t>
  </si>
  <si>
    <t>LED parking garage fixture (existing W&lt;250)</t>
  </si>
  <si>
    <t>LED parking garage fixture (existing W≥250)</t>
  </si>
  <si>
    <t>LED parking lot fixture  (existing W≥250)</t>
  </si>
  <si>
    <t>LED parking lot fixture (existing W&lt;250)</t>
  </si>
  <si>
    <t>LED Refrigerated Display Case Lighting Average 6W/LF</t>
  </si>
  <si>
    <t>Exterior Lighting</t>
  </si>
  <si>
    <t>StreetLight</t>
  </si>
  <si>
    <t xml:space="preserve">LED T8 Tube Replacement </t>
  </si>
  <si>
    <t>LED troffer retrofit kit, 2'X2' and 2'X4'</t>
  </si>
  <si>
    <t>LED troffer, 2'X2' and 2'X4'</t>
  </si>
  <si>
    <t>LED wallpack (existing W&lt;250)</t>
  </si>
  <si>
    <t>Low Flow Pre-Rinse Sprayers</t>
  </si>
  <si>
    <t>Mini Split Ductless Heat Pump Cold Climate  (Tiers &amp; sizes TBD)</t>
  </si>
  <si>
    <t>Miscellaneous Custom</t>
  </si>
  <si>
    <t>Network Lighting Controls - Wireless (WiFi)</t>
  </si>
  <si>
    <t>Occupancy Sensors</t>
  </si>
  <si>
    <t>Ozone Commercial Laundry</t>
  </si>
  <si>
    <t>Plug Load  Occupancy Sensor</t>
  </si>
  <si>
    <t>Power Distribution (Transformers)</t>
  </si>
  <si>
    <t>WholeBld</t>
  </si>
  <si>
    <t>Power Distribution Equipment Upgrades</t>
  </si>
  <si>
    <t>PTAC - &lt;7,000 Btuh - lodging</t>
  </si>
  <si>
    <t>PTAC - &gt;15,000 Btuh - lodging</t>
  </si>
  <si>
    <t>PTAC - 7,000 to 15,000 Btuh - lodging</t>
  </si>
  <si>
    <t>PTHP - &lt;7,000 Btuh - lodging</t>
  </si>
  <si>
    <t>PTHP - &gt;15,000 Btuh - lodging</t>
  </si>
  <si>
    <t>PTHP - 7,000 to 15,000 Btuh - lodging</t>
  </si>
  <si>
    <t>Pump and Fan Variable Frequency Drive Controls (Fans)</t>
  </si>
  <si>
    <t>Pump and Fan Variable Frequency Drive Controls (Pumps)</t>
  </si>
  <si>
    <t>Q-Sync Motor for Walk-In and Reach-in Evaporator Fan Motor</t>
  </si>
  <si>
    <t>Reciprocating Chiller - Average kW/Ton = 0.99</t>
  </si>
  <si>
    <t>Refrigeration - Custom</t>
  </si>
  <si>
    <t>Refrigeration Equipment O&amp;M</t>
  </si>
  <si>
    <t>Retro-commissioning_Bld Optimization</t>
  </si>
  <si>
    <t>Retro-commissioning_Compressed Air Optimization</t>
  </si>
  <si>
    <t>Retro-commissioning_Refrigerator Optimization</t>
  </si>
  <si>
    <t>Saturated Suction Controls</t>
  </si>
  <si>
    <t>Screw Chiller - Average kW/Ton = 0.675</t>
  </si>
  <si>
    <t>Server Virtualization</t>
  </si>
  <si>
    <t xml:space="preserve">Smart Power Strip – Commercial Use </t>
  </si>
  <si>
    <t>Smart Thermostat</t>
  </si>
  <si>
    <t>Strategic Energy Management</t>
  </si>
  <si>
    <t>Strip Curtains</t>
  </si>
  <si>
    <t>Variable Refrigerant Flow Heat Pump</t>
  </si>
  <si>
    <t>Variable Speed Condenser Fan</t>
  </si>
  <si>
    <t>Vending Machine Controller - Non-Refrigerated</t>
  </si>
  <si>
    <t>Vending Machine Controller - Refrigerated</t>
  </si>
  <si>
    <t>Water Supply &amp; Wastewater treatment pumps and process efficiency</t>
  </si>
  <si>
    <t>WaterWasteWater</t>
  </si>
  <si>
    <t>WholeBlg - Com NC</t>
  </si>
  <si>
    <t>Whole Building_NC</t>
  </si>
  <si>
    <t xml:space="preserve">WholeBlg - Com RET </t>
  </si>
  <si>
    <t>Window Film</t>
  </si>
  <si>
    <t>I&amp;M Peak Demand Impact Estimation:</t>
  </si>
  <si>
    <t>The Illinois approach to estimating peak demand involves a standalone connected load impact calculation to which the coincidence factor (CF)</t>
  </si>
  <si>
    <t>is applied to determine peak demand impact. I&amp;M uses an alternative approach, whereby peak demand impact is estimated using</t>
  </si>
  <si>
    <t>and therefore this TRM support document does not provide guidance about how the I&amp;M approach should be implemented.</t>
  </si>
  <si>
    <t>Worksheets "I&amp;M Residential EE Measure CFs" and "I&amp;M Residential EE Measure CFs" contain I&amp;M's coincidence factors and their associated measures,</t>
  </si>
  <si>
    <t>Return to Table of Contents</t>
  </si>
  <si>
    <t>HEATING TYPE AND FUEL</t>
  </si>
  <si>
    <t>COOLING TYPE</t>
  </si>
  <si>
    <t>option</t>
  </si>
  <si>
    <t>value</t>
  </si>
  <si>
    <t>Electricity ASHP</t>
  </si>
  <si>
    <t>Central AC</t>
  </si>
  <si>
    <t>Electricity Baseboard</t>
  </si>
  <si>
    <t>Electricity Electric Boiler</t>
  </si>
  <si>
    <t>None</t>
  </si>
  <si>
    <t>Electricity Electric Furnace</t>
  </si>
  <si>
    <t>Room AC</t>
  </si>
  <si>
    <t>Electricity Electric Wall Furnace</t>
  </si>
  <si>
    <t>Electricity Shared Heating</t>
  </si>
  <si>
    <t>Fuel Oil Fuel Boiler</t>
  </si>
  <si>
    <t>WATER HEATER FUEL</t>
  </si>
  <si>
    <t>Fuel Oil Fuel Furnace</t>
  </si>
  <si>
    <t>Fuel Oil Fuel Wall/Floor Furnace</t>
  </si>
  <si>
    <t>Natural Gas Fuel Boiler</t>
  </si>
  <si>
    <t>Natural Gas Fuel Furnace</t>
  </si>
  <si>
    <t>Natural Gas Fuel Wall/Floor Furnace</t>
  </si>
  <si>
    <t>Natural Gas Shared Heating</t>
  </si>
  <si>
    <t>Propane</t>
  </si>
  <si>
    <t>Other Fuel Shared Heating</t>
  </si>
  <si>
    <t>Propane Fuel Boiler</t>
  </si>
  <si>
    <t>Propane Fuel Furnace</t>
  </si>
  <si>
    <t>Propane Fuel Wall/Floor Furnace</t>
  </si>
  <si>
    <t>Propane Shared Heating</t>
  </si>
  <si>
    <t>CenterPoint Energy</t>
  </si>
  <si>
    <t>Agreed
ElecIDLE_Steam_EE formula should be multiplied by 1,000 for 3-4 Pan Capacity (p.81 of 2023 IL TRM v.11 Vol. 2); based on CEW listing for Blodgett BLCT-6E (4-pan, 1.23 kW).</t>
  </si>
  <si>
    <t>Duplicated Measure
- beginning in IL TRM v11, electric &amp; gas combined in measure 4.2.5</t>
  </si>
  <si>
    <t>The IL TRM v10 states that the baseline water heater will be the "same water heater type as the efficient unit." However, the customer can choose to install a storage water heater or choose the more efficient technology that eliminates standby losses.
Agreed for storage and heat pump water heaters.</t>
  </si>
  <si>
    <t>Chilled water pump VFD energy savings seem too low when using IL TRM v10 or v11. A custom analysis comparing a 20HP pump at constant speed, conservative flow profile, &amp; shut off below 50F outdoor air temperature estimates 27,000-34,000 kWh savings by adding a VFD. IL TRM v10-11 savings for same pump range between 871-9,918 kWh.
Agreed all others.</t>
  </si>
  <si>
    <t>Agree not required per ASHRAE 90.1-2007</t>
  </si>
  <si>
    <t>Stakeholder Comments and Responses</t>
  </si>
  <si>
    <t>Thank you for pointing this out and we agree this is an error in the IL TRM (that we will fix with an errata). We have called attention to this on the 4.2.1 Combination Oven tab.</t>
  </si>
  <si>
    <t>Elec/NG Total</t>
  </si>
  <si>
    <t>Use 52% for IN per ResStock data</t>
  </si>
  <si>
    <t>Assuming this program will only serve homes which use Natural Gas or Electric heating, use 32% for IN per ResStock data.</t>
  </si>
  <si>
    <t>Assuming this program will only serve homes which use Natural Gas or Electric heating, use 68% for IN per ResStock data.</t>
  </si>
  <si>
    <t>Elec/NG/LP Total</t>
  </si>
  <si>
    <t>NG vs Elec</t>
  </si>
  <si>
    <t>Elec vs NG</t>
  </si>
  <si>
    <t>Elec vs NG vs LP</t>
  </si>
  <si>
    <t>NG vs Elec vs LP</t>
  </si>
  <si>
    <t>VEIC assume that IN cannot claim LP savings, but will not be able to prevent LP served customers from participating in the program. Therefore %Natural Gas is estimated at 63% as per 2009 ResStock data.</t>
  </si>
  <si>
    <t>VEIC assume that IN cannot claim LP savings, but will not be able to prevent LP served customers from participating in the program. Therefore %FossilHeat is estimated at 63% as per ResStock data.</t>
  </si>
  <si>
    <t>Fraction of customers with thermostat-controlled air-conditioning
For IN we estimate as 52% based on ResStock data.</t>
  </si>
  <si>
    <t>This factor relates to the estimated % of homes with heat pumps (since resistance heat is unlikely to be controlled by an advanced thermostat characterized in this measure). For IN we estimate as 8% based on ResStock data.</t>
  </si>
  <si>
    <t>Description</t>
  </si>
  <si>
    <t>Definition of Efficient Equipment</t>
  </si>
  <si>
    <t>Definition of Baseline Equipment</t>
  </si>
  <si>
    <t>Deemed Lifetime of Efficient Equipment</t>
  </si>
  <si>
    <t>Deemed Measure Cost</t>
  </si>
  <si>
    <t>Loadshape</t>
  </si>
  <si>
    <t>Calculation of Savings</t>
  </si>
  <si>
    <t>Electric Energy Savings</t>
  </si>
  <si>
    <t>4.7.13 Compressed Air Leak Repair</t>
  </si>
  <si>
    <t>4.4.56 Commercial Duct Sealing</t>
  </si>
  <si>
    <t>https://www.ilsag.info/wp-content/uploads/IL-TRM_Effective_010123_v11.0_Vol_2_C_and_I_092222_FINAL.pdf#page=586 [urldefense.proofpoint.com]</t>
  </si>
  <si>
    <t>https://www.ilsag.info/wp-content/uploads/IL-TRM_Effective_010123_v11.0_Vol_2_C_and_I_092222_FINAL.pdf#page=594 [urldefense.proofpoint.com]</t>
  </si>
  <si>
    <t>https://www.ilsag.info/wp-content/uploads/IL-TRM_Effective_010123_v11.0_Vol_2_C_and_I_092222_FINAL.pdf#page=601 [urldefense.proofpoint.com]</t>
  </si>
  <si>
    <t>https://www.ilsag.info/wp-content/uploads/IL-TRM_Effective_010123_v11.0_Vol_2_C_and_I_092222_FINAL.pdf#page=608 [urldefense.proofpoint.com]</t>
  </si>
  <si>
    <t>https://www.ilsag.info/wp-content/uploads/IL-TRM_Effective_010123_v11.0_Vol_2_C_and_I_092222_FINAL.pdf#page=620 [urldefense.proofpoint.com]</t>
  </si>
  <si>
    <t>4.4.61 Chiller Condenser Water Temperature Reset</t>
  </si>
  <si>
    <t>https://www.ilsag.info/wp-content/uploads/IL-TRM_Effective_010123_v11.0_Vol_2_C_and_I_092222_FINAL.pdf#page=629 [urldefense.proofpoint.com]</t>
  </si>
  <si>
    <t>https://www.ilsag.info/wp-content/uploads/IL-TRM_Effective_010123_v11.0_Vol_2_C_and_I_092222_FINAL.pdf#page=632 [urldefense.proofpoint.com]</t>
  </si>
  <si>
    <t>4.8.27 C&amp;I Air Sealing</t>
  </si>
  <si>
    <t>https://www.ilsag.info/wp-content/uploads/IL-TRM_Effective_010123_v11.0_Vol_2_C_and_I_092222_FINAL.pdf#page=926 [urldefense.proofpoint.com]</t>
  </si>
  <si>
    <t>4.8.28 High Speed Overhead Doors</t>
  </si>
  <si>
    <t>https://www.ilsag.info/wp-content/uploads/IL-TRM_Effective_010123_v11.0_Vol_2_C_and_I_092222_FINAL.pdf#page=933 [urldefense.proofpoint.com]</t>
  </si>
  <si>
    <t>4.8.29 Dock Door Seals and Shelter</t>
  </si>
  <si>
    <t>https://www.ilsag.info/wp-content/uploads/IL-TRM_Effective_010123_v11.0_Vol_2_C_and_I_092222_FINAL.pdf#page=943 [urldefense.proofpoint.com]</t>
  </si>
  <si>
    <t>4.8.30 Commercial Wall Insulation</t>
  </si>
  <si>
    <t>https://www.ilsag.info/wp-content/uploads/IL-TRM_Effective_010123_v11.0_Vol_2_C_and_I_092222_FINAL.pdf#page=951 [urldefense.proofpoint.com]</t>
  </si>
  <si>
    <t>5.1.14 Residential Induction Cooktop</t>
  </si>
  <si>
    <t>https://www.ilsag.info/wp-content/uploads/IL-TRM_Effective_010123_v11.0_Vol_3_Res_09222022_FINAL.pdf#page=69 [urldefense.proofpoint.com]</t>
  </si>
  <si>
    <t>5.1.15 Residential Bolt-On Smart Dryer Sensor</t>
  </si>
  <si>
    <t>https://www.ilsag.info/wp-content/uploads/IL-TRM_Effective_010123_v11.0_Vol_3_Res_09222022_FINAL.pdf#page=74 [urldefense.proofpoint.com]</t>
  </si>
  <si>
    <t>5.2.3 ENERGY STAR Televisions</t>
  </si>
  <si>
    <t>https://www.ilsag.info/wp-content/uploads/IL-TRM_Effective_010123_v11.0_Vol_3_Res_09222022_FINAL.pdf#page=86 [urldefense.proofpoint.com]</t>
  </si>
  <si>
    <t>5.3.21 Air Handler Filter Cleaning/Replacement</t>
  </si>
  <si>
    <t>https://www.ilsag.info/wp-content/uploads/IL-TRM_Effective_010123_v11.0_Vol_3_Res_09222022_FINAL.pdf#page=232 [urldefense.proofpoint.com]</t>
  </si>
  <si>
    <t>5.4.12 Recirculating Pump Controls</t>
  </si>
  <si>
    <t>https://www.ilsag.info/wp-content/uploads/IL-TRM_Effective_010123_v11.0_Vol_3_Res_09222022_FINAL.pdf#page=304 [urldefense.proofpoint.com]</t>
  </si>
  <si>
    <t>5.5.13 EISA Exempt LED Lighting</t>
  </si>
  <si>
    <t>https://www.ilsag.info/wp-content/uploads/IL-TRM_Effective_010123_v11.0_Vol_3_Res_09222022_FINAL.pdf#page=359 [urldefense.proofpoint.com]</t>
  </si>
  <si>
    <t>5.6.9 Insulated Cellular Shades</t>
  </si>
  <si>
    <t>https://www.ilsag.info/wp-content/uploads/IL-TRM_Effective_010123_v11.0_Vol_3_Res_09222022_FINAL.pdf#page=440 [urldefense.proofpoint.com]</t>
  </si>
  <si>
    <t>5.6.10 Multifamily Whole Building Aerosol Sealing</t>
  </si>
  <si>
    <t>https://www.ilsag.info/wp-content/uploads/IL-TRM_Effective_010123_v11.0_Vol_3_Res_09222022_FINAL.pdf#page=446 [urldefense.proofpoint.com]</t>
  </si>
  <si>
    <t>5.7.4 Heat Pump Swimming Pool Heater</t>
  </si>
  <si>
    <t>https://www.ilsag.info/wp-content/uploads/IL-TRM_Effective_010123_v11.0_Vol_3_Res_09222022_FINAL.pdf#page=461 [urldefense.proofpoint.com]</t>
  </si>
  <si>
    <t>https://www.ilsag.info/wp-content/uploads/IL-TRM_Effective_010123_v11.0_Vol_3_Res_09222022_FINAL.pdf#page=469 [urldefense.proofpoint.com]</t>
  </si>
  <si>
    <t>No comments</t>
  </si>
  <si>
    <t>Agree with the discussion on Feb 9 that a different water heater type should be permissible as the baseline. For example, replace electric resistance tank with a heat pump water heater. Programs will need to use appropirate protocols and procedures to ensure that a project meets a retrofit definition.</t>
  </si>
  <si>
    <t>Agree to use IECC 2018</t>
  </si>
  <si>
    <t>Why wouldn't the TRM use/assume the updated federal standard since it's now effective? Or, at a minimum, the TRM should list both baselines (2018 and 2023 federal standards) with an agreed-upon change over date.
Why isn't there an option for air source, single phase, &lt; 65,000 Btu/h (for both split and packaged)?</t>
  </si>
  <si>
    <t>Recommend using the federal standard since it is already effective.</t>
  </si>
  <si>
    <t>As above</t>
  </si>
  <si>
    <t>Are these federal regs effective? Are you proposing to use these rather than IN Code?</t>
  </si>
  <si>
    <t>Yes, effective 1/1/2019, and yes these are appropriate as they are higher than the IN code.</t>
  </si>
  <si>
    <t>Are VSDs required for cooling tower fans in ASHRAE 90.1 2007? The TRM should be explicit.</t>
  </si>
  <si>
    <t>Are VSDs required for HVAC fans in ASHRAE 90.1 2007? The TRM should be explicit.</t>
  </si>
  <si>
    <t>Are the IECC 2018 levels considered standard practice? If not, I recommend the baseline be IN Code.</t>
  </si>
  <si>
    <t>Agree. It may be worth noting that federal standards for general service fluorescent lighting and high intensity discharge lighting make ASHRAE 90.1-2007 woefully out of date. This supports the recommendation to use IECC 2018.</t>
  </si>
  <si>
    <t>Agree that VSD process fans should be eligible.</t>
  </si>
  <si>
    <t>CAC (Dan Mellinger)</t>
  </si>
  <si>
    <t>Illinois has decided that for baselines dictated by a federal standard that prescribes the minimum efficiency of units manufactured, that a delay in adopting it as sales baseline is appropriate to account for the sell through of existing stock. 
If IN would prefer to start with the new federal standard we can make that change however we feel it is a reasonable assumption.
The table provided (on the left of the tab) does show the 2 standards and their dates. 
The unit categories are as provided in the codes. There is a &lt;65kBtuh category half way down the table.</t>
  </si>
  <si>
    <t>I believe I&amp;M (Jon Walter) has some data on APS ISR</t>
  </si>
  <si>
    <t>I propose that the IN TRM simply use the new fed requirements.</t>
  </si>
  <si>
    <t>I propose that the IN TRM simply use the new fed requirements.
Does this need to be a separate measure? Can it be combined with 5.3.1, with relevant distinct assumptions?</t>
  </si>
  <si>
    <t xml:space="preserve">As above.
There are differences between these characterizations in terms of partial displacement adjustments. Illinois has preferred to keep these separate. </t>
  </si>
  <si>
    <t>For %ElecHeat: RECS 2020 HC6.7 gives a more current value. For East North Central, the number of homes with a heat pump is 0.65M out of 18.55M (3.5%).
For %AC: RECS 2020 HC 7.7 gives a more current value. For East North Central, the number of homes are 17.43M out of 18.55M (94.0%)
For %FossilHeat, TRM should specify that savings are NG only (applicable to NIPSCO and CenterPoint). RECS 2020 HC 6.7 gives a more current value of 12.54M homes with NG out of 18.55M (67.6%).</t>
  </si>
  <si>
    <t>For average number of people per household, I propose using RECS 2020 HC2.4 and calculating the weighted average for 1-5 member households in the East North Central division.
For % Natual Gas, RECS 2020 HC 8.7 gives a more current value. For East North Central, the number of homes with NG water heating are 11.11M out of 18.55M (59.9%).</t>
  </si>
  <si>
    <t>I think most (all?) of the programs have plans to discontinue residential standard and specialty lighting by July 2023. I'm supportive of maintining a measure for IQ programs.</t>
  </si>
  <si>
    <t>For %Cool, use RECS 2020 HC7.7 East North Central. 17.05M homes out of 18.55M (91.9%).
For % Electric Heat, use RECS 2020 H6.7 East North Central. 4.01M homes out of 18.55M (21.6). All homes are counted, included propoane, since these homes could be served if they have cooling.
For % Gas Heat, use RECS 2020 H6.7 East North Central. 12.54M homes out of 18.55M (67.7%). All homes are counted, included propoane, since these homes could be served if they have cooling.</t>
  </si>
  <si>
    <t>See 5.6.1 comment for % Cool, % Electric Heat and % Gas Heat.</t>
  </si>
  <si>
    <t>Note, where the baseline unit is provided as an Energy Factor "EF", but the efficient case is provided as a Uniform Energy Factor "UEF", the UEF can be converted to an equivalent EF using the algorithms provided by RESNET below:</t>
  </si>
  <si>
    <t>Water Heater Type</t>
  </si>
  <si>
    <t>EF Conversion Equation</t>
  </si>
  <si>
    <t xml:space="preserve">Consumer Gas-Fired Water Heater </t>
  </si>
  <si>
    <t>EF = 0.9066 * UEF + 0.0711</t>
  </si>
  <si>
    <t>Consumer Electric Water Heater (Electric Resistance)</t>
  </si>
  <si>
    <t>EF = 2.4029 * UEF - 1.2844</t>
  </si>
  <si>
    <t>Consumer Electric Water Heater (Heat-Pump)</t>
  </si>
  <si>
    <t>EF = 1.2101 * UEF - 0.6052</t>
  </si>
  <si>
    <t>Instantaneous Gas-Fired Water Heater</t>
  </si>
  <si>
    <t>EF = UEF</t>
  </si>
  <si>
    <t>Instantaneous Electric Water Heater</t>
  </si>
  <si>
    <t>Residential-Duty Commercial Gas-Fired Water Heater</t>
  </si>
  <si>
    <t>EF = 1.0005 * UEF + 0.0019</t>
  </si>
  <si>
    <t>Residential-Duty Commercial Electric Instantaneous Water Heater</t>
  </si>
  <si>
    <t>EF = 1.0219 * UEF - 0.0025</t>
  </si>
  <si>
    <t>The full cost of the new efficient water heater should be used, and the deferred baseline replacement cost assumed after 1/3 of the measure life. The IL TRM provides baseline replacement costs for many of the unit types.</t>
  </si>
  <si>
    <t xml:space="preserve">For Time of Sale or New Construction projects, the baseline from the IL TRM Utilizes the Federal Standards for units ≤75,000 Btuh as well as IECC 2018 for all other units. This is recommended as baseline for IN as it is consistent with Federal minimum Standards (provided below).  </t>
  </si>
  <si>
    <t>For Retrofit projects, the baseline should be the efficiency of the existing system if it is possible to measure or reasonably estimate. If unknown, assume the baseline of ASHRAE-90.1-1999 - (which is consistent with ASHRAE 90.1-2007 as provided below) which was the federal baseline level from 2003 to 2015.</t>
  </si>
  <si>
    <t>Savings between existing unit and new unit should be calculated as per the TRM algorithm and claimed for the assumed remaining useful life of the existing equipment - assumed to be a third of the measure life of the existing unit as listed within the TRM. 
For the remaining life of the measure, savings should be claimed between a new baseline unit (of the same type as the existing) with efficiency at the current Federal Standard level, and the new efficient unit (as provided to the left).</t>
  </si>
  <si>
    <t>As per discussion on February 9th, we have added retrofit assumptions to this measure. As prescribed, the baseline should be assumed to be the same type as the existing unit.</t>
  </si>
  <si>
    <t>Avg_Clg_OAT</t>
  </si>
  <si>
    <t>Avg_ Htg _OAT</t>
  </si>
  <si>
    <t>4.4.56 Commercial Duct Sealing'!A1</t>
  </si>
  <si>
    <t>4.4.57 Condensate Recovery Syst'!A1</t>
  </si>
  <si>
    <t>4.4.58 Steam Trap Monitoring'!A1</t>
  </si>
  <si>
    <t>4.4.59 Ductless Heat Pumps'!A1</t>
  </si>
  <si>
    <t>We recommend using ResStock data for these market characterizations as they provide a more granular data. Additionally, they do also incorporate data from RECS. Using ResStock data here also benefits the consistency of the data source across development as the bulk of Loadshape data has also been sourced from ResStock/ComStock.</t>
  </si>
  <si>
    <t>As above.</t>
  </si>
  <si>
    <t>5.1.14 Res Induction Cooktop'!A1</t>
  </si>
  <si>
    <t>5.1.15 Bolt-On Smrt Dryer Sens'!A1</t>
  </si>
  <si>
    <t>5.2.3 ENERGY STAR Televisions'!A1</t>
  </si>
  <si>
    <t>5.3.21 Air Handler Filter Clean'!A1</t>
  </si>
  <si>
    <t>5.4.12 Recirculating Pump Contr'!A1</t>
  </si>
  <si>
    <t>5.5.13 EISA Exempt LED Lighting'!A1</t>
  </si>
  <si>
    <t>5.6.9 Insulated Cellular Shades'!A1</t>
  </si>
  <si>
    <t>5.6.10 MF Whole Building Aeroso'!A1</t>
  </si>
  <si>
    <t>5.7.4 Heat Pump Swimming Pool H'!A1</t>
  </si>
  <si>
    <t>Update as per climate zone mapping.</t>
  </si>
  <si>
    <t>%AC</t>
  </si>
  <si>
    <t>Gas_Heating_Consumption</t>
  </si>
  <si>
    <t>"Where the implementation strategy does not allow for the installation location to be known (e.g., an upstream retail program)
a deemed split of 97% Residential and 3% Commercial assumptions should be used." This assumption is based on a weighted (by sales volume) average of ComEd PY8, PY9 and CY2018 and Ameren PY8 in store intercept survey results.
Recommend using this assumption for IN.</t>
  </si>
  <si>
    <t>Recommend using IL ISRs based on program data for a variety of program applications.</t>
  </si>
  <si>
    <t>Mobile Home</t>
  </si>
  <si>
    <t>Multi-Family with 2 - 4 Units</t>
  </si>
  <si>
    <t>Multi-Family with 5+ Units</t>
  </si>
  <si>
    <t>Single-Family Attached</t>
  </si>
  <si>
    <t>Single-Family Detached</t>
  </si>
  <si>
    <t>HOUSING TYPE</t>
  </si>
  <si>
    <t>Capacity_cooling</t>
  </si>
  <si>
    <t>If AC size and building type unknown, assume 32,032Btu/hr. 3 Unknown is based on statewide weighted average of 72% single family and 28% multifamily, based on IL data from ResStock.</t>
  </si>
  <si>
    <r>
      <t>FLH</t>
    </r>
    <r>
      <rPr>
        <vertAlign val="subscript"/>
        <sz val="11"/>
        <color theme="1"/>
        <rFont val="Calibri"/>
        <family val="2"/>
        <scheme val="minor"/>
      </rPr>
      <t>heat</t>
    </r>
  </si>
  <si>
    <r>
      <t>Cold Water Inlet Temperature (T</t>
    </r>
    <r>
      <rPr>
        <vertAlign val="subscript"/>
        <sz val="11"/>
        <color theme="1"/>
        <rFont val="Calibri"/>
        <family val="2"/>
        <scheme val="minor"/>
      </rPr>
      <t>main</t>
    </r>
    <r>
      <rPr>
        <sz val="11"/>
        <color theme="1"/>
        <rFont val="Calibri"/>
        <family val="2"/>
        <scheme val="minor"/>
      </rPr>
      <t>)</t>
    </r>
  </si>
  <si>
    <r>
      <t>Ambient Air Temperature and Pressure (T</t>
    </r>
    <r>
      <rPr>
        <vertAlign val="subscript"/>
        <sz val="11"/>
        <color theme="1"/>
        <rFont val="Calibri"/>
        <family val="2"/>
        <scheme val="minor"/>
      </rPr>
      <t>amb</t>
    </r>
    <r>
      <rPr>
        <sz val="11"/>
        <color theme="1"/>
        <rFont val="Calibri"/>
        <family val="2"/>
        <scheme val="minor"/>
      </rPr>
      <t xml:space="preserve"> and P</t>
    </r>
    <r>
      <rPr>
        <vertAlign val="subscript"/>
        <sz val="11"/>
        <color theme="1"/>
        <rFont val="Calibri"/>
        <family val="2"/>
        <scheme val="minor"/>
      </rPr>
      <t>dp</t>
    </r>
    <r>
      <rPr>
        <sz val="11"/>
        <color theme="1"/>
        <rFont val="Calibri"/>
        <family val="2"/>
        <scheme val="minor"/>
      </rPr>
      <t>)</t>
    </r>
  </si>
  <si>
    <t>4.4.61 Chiller Water Temp Reset'!A1</t>
  </si>
  <si>
    <t>4.4.62 Cooling Tower Economizer</t>
  </si>
  <si>
    <t>4.4.62 Cooling Tower Economizer'!A1</t>
  </si>
  <si>
    <t>CDD55/yr</t>
  </si>
  <si>
    <t>ηCool</t>
  </si>
  <si>
    <t>As provided. The deemed SEER/EER table would be appropriate as consistent with ASHRAE 90.1-2007.</t>
  </si>
  <si>
    <t>HDD55/yr</t>
  </si>
  <si>
    <t>EER</t>
  </si>
  <si>
    <t>If unknown, assume efficiency consistent with ASHRAE 90.1-2007.</t>
  </si>
  <si>
    <t>CD</t>
  </si>
  <si>
    <t>HSPF</t>
  </si>
  <si>
    <t>HD</t>
  </si>
  <si>
    <r>
      <t>h</t>
    </r>
    <r>
      <rPr>
        <vertAlign val="subscript"/>
        <sz val="11"/>
        <color theme="1"/>
        <rFont val="Calibri"/>
        <family val="2"/>
        <scheme val="minor"/>
      </rPr>
      <t>oc</t>
    </r>
  </si>
  <si>
    <r>
      <t>v</t>
    </r>
    <r>
      <rPr>
        <vertAlign val="subscript"/>
        <sz val="11"/>
        <color theme="1"/>
        <rFont val="Calibri"/>
        <family val="2"/>
        <scheme val="minor"/>
      </rPr>
      <t>wc</t>
    </r>
  </si>
  <si>
    <r>
      <t>c</t>
    </r>
    <r>
      <rPr>
        <vertAlign val="subscript"/>
        <sz val="11"/>
        <color theme="1"/>
        <rFont val="Calibri"/>
        <family val="2"/>
        <scheme val="minor"/>
      </rPr>
      <t>wc</t>
    </r>
  </si>
  <si>
    <r>
      <rPr>
        <sz val="11"/>
        <color theme="1"/>
        <rFont val="Calibri"/>
        <family val="2"/>
        <scheme val="minor"/>
      </rPr>
      <t>T</t>
    </r>
    <r>
      <rPr>
        <vertAlign val="subscript"/>
        <sz val="11"/>
        <color theme="1"/>
        <rFont val="Calibri"/>
        <family val="2"/>
        <scheme val="minor"/>
      </rPr>
      <t>oc</t>
    </r>
  </si>
  <si>
    <r>
      <rPr>
        <sz val="11"/>
        <color theme="1"/>
        <rFont val="Calibri"/>
        <family val="2"/>
        <scheme val="minor"/>
      </rPr>
      <t>T</t>
    </r>
    <r>
      <rPr>
        <vertAlign val="subscript"/>
        <sz val="11"/>
        <color theme="1"/>
        <rFont val="Calibri"/>
        <family val="2"/>
        <scheme val="minor"/>
      </rPr>
      <t>oh</t>
    </r>
  </si>
  <si>
    <r>
      <t>v</t>
    </r>
    <r>
      <rPr>
        <vertAlign val="subscript"/>
        <sz val="11"/>
        <color theme="1"/>
        <rFont val="Calibri"/>
        <family val="2"/>
        <scheme val="minor"/>
      </rPr>
      <t>wh</t>
    </r>
  </si>
  <si>
    <r>
      <t>c</t>
    </r>
    <r>
      <rPr>
        <vertAlign val="subscript"/>
        <sz val="11"/>
        <color theme="1"/>
        <rFont val="Calibri"/>
        <family val="2"/>
        <scheme val="minor"/>
      </rPr>
      <t>wh</t>
    </r>
  </si>
  <si>
    <t>4.8.27 C&amp;I Air Sealing'!A1</t>
  </si>
  <si>
    <t>4.8.28 High Speed Overhead Door'!A1</t>
  </si>
  <si>
    <t>4.8.29 Dock Door Seals '!A1</t>
  </si>
  <si>
    <t>CD55/yr</t>
  </si>
  <si>
    <t>EFLH_cooling</t>
  </si>
  <si>
    <t>4.8.30 Com Wall Insulation'!A1</t>
  </si>
  <si>
    <t>Commercial Duct Sealing</t>
  </si>
  <si>
    <t>4.4.56</t>
  </si>
  <si>
    <t>4.4.57</t>
  </si>
  <si>
    <t>4.4.58</t>
  </si>
  <si>
    <t>4.4.59</t>
  </si>
  <si>
    <t>4.4.60</t>
  </si>
  <si>
    <t>4.4.61</t>
  </si>
  <si>
    <t>4.4.62</t>
  </si>
  <si>
    <t>4.8.27</t>
  </si>
  <si>
    <t>4.8.28</t>
  </si>
  <si>
    <t>4.8.29</t>
  </si>
  <si>
    <t>4.8.30</t>
  </si>
  <si>
    <t>5.1.14</t>
  </si>
  <si>
    <t>5.1.15</t>
  </si>
  <si>
    <t xml:space="preserve">5.2.3 </t>
  </si>
  <si>
    <t>5.3.21</t>
  </si>
  <si>
    <t>5.4.12</t>
  </si>
  <si>
    <t>5.5.13</t>
  </si>
  <si>
    <t xml:space="preserve">5.6.9 </t>
  </si>
  <si>
    <t>5.6.10</t>
  </si>
  <si>
    <t xml:space="preserve">5.7.4 </t>
  </si>
  <si>
    <t xml:space="preserve">5.7.5 </t>
  </si>
  <si>
    <t>Condensate Recovery System</t>
  </si>
  <si>
    <t>Steam Trap Monitoring System</t>
  </si>
  <si>
    <t>Ductless Heat Pump</t>
  </si>
  <si>
    <t>Variable Refrigerant Flow HVAC System – Provisional Measure</t>
  </si>
  <si>
    <t>Chiller Condenser Water Temperature Reset</t>
  </si>
  <si>
    <t>Cooling Tower Water Side Economizer</t>
  </si>
  <si>
    <t>C&amp;I Air Sealing</t>
  </si>
  <si>
    <t>High Speed Overhead Doors</t>
  </si>
  <si>
    <t>Dock Door Seals and Shelter</t>
  </si>
  <si>
    <t>Commercial Wall Insulation</t>
  </si>
  <si>
    <t>Residential Bolt-On Smart Dryer Sensor</t>
  </si>
  <si>
    <t>ENERGY STAR Televisions</t>
  </si>
  <si>
    <t>Air Handler Filter Cleaning/Replacement</t>
  </si>
  <si>
    <t>Recirculating Pump Controls</t>
  </si>
  <si>
    <t>EISA Exempt LED Lighting</t>
  </si>
  <si>
    <t>Insulated Cellular Shades</t>
  </si>
  <si>
    <t>Multifamily Whole Building Aerosol Sealing</t>
  </si>
  <si>
    <t>Heat Pump Swimming Pool Heater</t>
  </si>
  <si>
    <t>Tree Planting</t>
  </si>
  <si>
    <t>Additional Measures from v11 IL-TRM</t>
  </si>
  <si>
    <t>New v11 IL TRM measures not provided</t>
  </si>
  <si>
    <t>This measure is considered "Provisional" in the IL-TRM meaning that it will continue to be refined in the forthcoming update cycle.</t>
  </si>
  <si>
    <t>Stakeholders indicated that this was not a measure applicable for Indiana.</t>
  </si>
  <si>
    <t>Consistent with the TRM, VSDs are not required for cooling towers with motors less than or equal to 7.5 HP. We have made this clear on the measure tab. 
For other applications the code is complex and there are many exceptions and so the TRM user should refer directly to the code to ascertain if there is a requirement.</t>
  </si>
  <si>
    <t>IL v10 TRM states "Installations of new equipment with VSDs which are required by IECC 2012 or 2015 as adopted by the State of Illinois are not eligible for incentives."
For Indiana we recommend changing to "Installations of new equipment with VSDs which are required by ASHRAE 90.1-2007 as adopted by the State of Indiana are not eligible for incentives." Consistent with the TRM, this measure should not be used for cooling towers with motors greater than 7.5 HP.</t>
  </si>
  <si>
    <t>The code is complex and there are many exceptions and so the TRM user should refer directly to the code to ascertain if there is a requirement.</t>
  </si>
  <si>
    <t>Yes. As per 4.4.6 we believe IECC 2018 is the appropriate code level for use in Indiana.</t>
  </si>
  <si>
    <t>Added comment in the baseline section.</t>
  </si>
  <si>
    <t>We recommend use of custom ISR values if data supports.</t>
  </si>
  <si>
    <t>Thank you.</t>
  </si>
  <si>
    <t>Leaks can be a significant source of wasted energy in compressed air systems, while also potentially contributing to problems with system operations. Although leaks can occur in any part of the system plumbing, the're most commonnly prevalent in couplings, hoses, tubes, fittings, pipe joints, quick disconnects, FRLs (filter, regulator, and lubricator), condensate traps, valves, flanges, packings, thread sealants, and point-of-use devices. Leakage rates depend on supply pressure (in an uncontrolled system) and increase with higher system pressures. Proffesional repair of system leaks can reduce energy waste and improve system performance.
This measure was developed to be applicable to the following program types: RF.  If applied to other program types, the measure savings should be verified</t>
  </si>
  <si>
    <t>The efficient condition is measured and verified leak reduction resulting from professional-grade repair.</t>
  </si>
  <si>
    <t>The baseline condition is represented by the state of the compressed air system prior to leak reduction work.</t>
  </si>
  <si>
    <t>3 years</t>
  </si>
  <si>
    <t>Repair costs can vary dramatically depending on leak location and severity and therefore actual costs should be used.</t>
  </si>
  <si>
    <t>Refer to "Loadshapes" worksheet for appropriate factor.</t>
  </si>
  <si>
    <t>∆kWh = CFM(reduced) x kW(CFM) x Hours</t>
  </si>
  <si>
    <t>Where:</t>
  </si>
  <si>
    <t>CFM(reduced) = Verified reduced air consumption (CFM) resulting from repair work</t>
  </si>
  <si>
    <t xml:space="preserve">                              = Actual, as verified or estimated</t>
  </si>
  <si>
    <t>Loadshape C14 - Indust. 1-shift (8/5) (e.g., comp. air, lights)</t>
  </si>
  <si>
    <t>Loadshape C15 - Indust. 2-shift (16/5) (e.g., comp. air, lights)</t>
  </si>
  <si>
    <t>Loadshape C16 - Indust. 3-shift (24/5) (e.g., comp. air, lights)</t>
  </si>
  <si>
    <t>Loadshape C17 - Indust. 4-shift (24/7) (e.g., comp. air, lights)</t>
  </si>
  <si>
    <t>kW(CFM) = System power reduction per reduced air demand (kW/CFM) depending on the type of compressor control:</t>
  </si>
  <si>
    <t>Reciprocating - On/off Control</t>
  </si>
  <si>
    <t>Screw - VFD</t>
  </si>
  <si>
    <t>Screw - Variable Displacement</t>
  </si>
  <si>
    <t>Screw - Inlet Modulation w/ Unloading</t>
  </si>
  <si>
    <t>Screw - Inlet Modulation</t>
  </si>
  <si>
    <t>Screw - Load/Unload</t>
  </si>
  <si>
    <t>Reciprocating - Load/Unload</t>
  </si>
  <si>
    <t>*Based on relevant content found in 4.7.3</t>
  </si>
  <si>
    <t>Control Type (kW / CFM)</t>
  </si>
  <si>
    <t>Hours = Compressed air system pressurized hours, based on shift type</t>
  </si>
  <si>
    <t>Indust. 1-shift (8/5)</t>
  </si>
  <si>
    <t>Indust. 2-shift (16/5)</t>
  </si>
  <si>
    <t>Indust. 3-shift (24/5)</t>
  </si>
  <si>
    <t>Indust. 4-shift (24/7)</t>
  </si>
  <si>
    <t>Shift Schedule</t>
  </si>
  <si>
    <t xml:space="preserve">Summer Coincident Peak Demand Savings </t>
  </si>
  <si>
    <t>Coincidence Factor (CF)</t>
  </si>
  <si>
    <t>Natural Gas Energy Savings</t>
  </si>
  <si>
    <t xml:space="preserve">Water Impact Descriptions and Calculation  </t>
  </si>
  <si>
    <t xml:space="preserve">Deemed O&amp;M Cost Adjustment Calculation </t>
  </si>
  <si>
    <t>∆kW = CFM(reduced) x kW(CFM) * CF</t>
  </si>
  <si>
    <t>4.4.57 Condensate Recovery System</t>
  </si>
  <si>
    <t>4.4.58 Steam Trap Monitoring System</t>
  </si>
  <si>
    <t>4.4.59 Ductless Heat Pumps</t>
  </si>
  <si>
    <t>Boiler baseline efficiency standards:</t>
  </si>
  <si>
    <t>Fraction of customers with thermostat-controlled air-conditioning.
For IN we estimate as 52% based on ResStock data.</t>
  </si>
  <si>
    <t>ThermsModeledSavings</t>
  </si>
  <si>
    <r>
      <t xml:space="preserve">The TRM states that for Time of Sale the baseline is the same type as the </t>
    </r>
    <r>
      <rPr>
        <i/>
        <sz val="9"/>
        <color theme="1"/>
        <rFont val="Calibri"/>
        <family val="2"/>
        <scheme val="minor"/>
      </rPr>
      <t xml:space="preserve">existing </t>
    </r>
    <r>
      <rPr>
        <sz val="9"/>
        <color theme="1"/>
        <rFont val="Calibri"/>
        <family val="2"/>
        <scheme val="minor"/>
      </rPr>
      <t>unit - so if their existing unit is resistance then that would be the baseline for a HPWH. For New Construction or if unknown, then we would recommend assuming a baseline unit of the same type. 
For retrofit (which we have now added to the tab) we would recommend the baseline be the same as the existing unit.</t>
    </r>
  </si>
  <si>
    <t>As per discussion, we continue to believe that IECC 2018 is the appropriate baseline for Indiana for most projects.</t>
  </si>
  <si>
    <t>The TRM aims to provide a reasonable estimate of impact across a variety of building types and schedules, as so as seen here does not reliably estimate impacts for a particular detailed instance. Especially for VFDs, we wouldn't recommend replacing an existing custom approach with that outlined in the TRM due to the challenges in building a characterization that is able to accomodate numerous and highly-varying site-specific inputs.</t>
  </si>
  <si>
    <t>New Measures for Indiana Technical Reference Manual Workbook v1.0</t>
  </si>
  <si>
    <t>4.7.13 Comp Air Leak Repair'!A1</t>
  </si>
  <si>
    <t>Compressed Air Leak Repair</t>
  </si>
  <si>
    <t>4.7.13</t>
  </si>
  <si>
    <t>Commercial:</t>
  </si>
  <si>
    <t>4.4.59 Ductless Heat Pump</t>
  </si>
  <si>
    <t>4.4.62 Cooling Tower Water Side Economizer</t>
  </si>
  <si>
    <t>Residential:</t>
  </si>
  <si>
    <t>Newly Developed Measure:</t>
  </si>
  <si>
    <t>Electric Chiller notes using IECC 2018 because it aligns best with federal standards. TRC was unable to locate the relevant federal standards and request clarification. TRC recommends using the existing code (ASHRAE 90.1-2007) as a baseline instead of updating to IECC 2018.</t>
  </si>
  <si>
    <t>Electric Chiller w/ Integrated Variable Speed Drives. Similarly to the above comment, TRC proposes sticking to ASHRAE 90.1-2007 instead of updating the baseline to IECC 2018 just for chillers.</t>
  </si>
  <si>
    <t>Lighting Power Density notes having a discussion about updating the baseline code. TRC suggests keeping the baseline ASHRAE 90.1-2007 instead of IECC 2018. In general several measures keep the 90.1-2007 code baseline while others are being pushed to IECC 2018. TRC believes this might create confusion as to what is the appropriate baseline due to inconsistencies across various measures. Additionally, state code will still be listed as ASHRAE 90.1-2007.</t>
  </si>
  <si>
    <t>As per 4.4.6 we believe IECC 2018 is the appropriate code level for use in Indiana.</t>
  </si>
  <si>
    <t>As per 4.4.6 we believe IECC 2018 is the appropriate code level for use in Indiana.
Commercial federal regulations can be found here: https://www.ecfr.gov/current/title-10/chapter-II/subchapter-D/part-431?toc=1
Note that not all equipment is covered – chillers and LPD, for example – so in those cases there is no federal code to refer to.</t>
  </si>
  <si>
    <t>There could be additional energy savings claimed if the ductless mini-split heat pump is operating along with existing heating equipment (supplemental heating). No change if it is the primary heating source for the space served. We only need to ask if supplemental or primary heating. 
The IL TRM v11.0 allows for derating existing furnaces based on equipment age (p.615 under AFUEbase). Why wouldn’t the existing SEER/EER/HSPF ratings be derated in the same fashion? Equation 2 (below) found in the NREL/TP-550-38238 Technical Report (attached) could be used assuming a maintenance factor of M = 0.01 if no other source is available. We would need to request either the serial numbers (best method of verifying) or equipment age in years, but this would increase the energy savings by approximately 15%-80% for existing replacements (for all air conditioner or heat pump replacements not just mini-splits).</t>
  </si>
  <si>
    <t>For supplemental heating, there's not a reliable way to discern discplaced load and therefore it's not practical to try to capture in a prescriptive approach.
We'll add language to permit derating performance of existing electric equipment.</t>
  </si>
  <si>
    <r>
      <t>SEER</t>
    </r>
    <r>
      <rPr>
        <vertAlign val="subscript"/>
        <sz val="11"/>
        <color theme="1"/>
        <rFont val="Calibri"/>
        <family val="2"/>
        <scheme val="minor"/>
      </rPr>
      <t>Base</t>
    </r>
  </si>
  <si>
    <r>
      <t>HFPF</t>
    </r>
    <r>
      <rPr>
        <vertAlign val="subscript"/>
        <sz val="11"/>
        <color theme="1"/>
        <rFont val="Calibri"/>
        <family val="2"/>
        <scheme val="minor"/>
      </rPr>
      <t>Base</t>
    </r>
  </si>
  <si>
    <t>Item</t>
  </si>
  <si>
    <t>Loadshapes: Energy Periods and Peak Coincidence Factors</t>
  </si>
  <si>
    <t>Weather-based Inputs</t>
  </si>
  <si>
    <t>Commercial and Industrial Baseline Specification</t>
  </si>
  <si>
    <t>Inflation Considerations</t>
  </si>
  <si>
    <t>High Impact Measure Updates</t>
  </si>
  <si>
    <t>New Measures</t>
  </si>
  <si>
    <t>VEIC modified loadshapes (energy periods and peak demand factors) based on energy and peak demand period requirements for each stakeholder that expressed interest and provided adequate definitions of those periods. The full set of foundational data, references and derivation work for loadshapes was provided.</t>
  </si>
  <si>
    <t>All measure-specific assumptions for the high priority measures appearing in the Table of Contents were reviewed for reliability and updated as appropriate with the best available information.</t>
  </si>
  <si>
    <t>Worksheet Tab Color</t>
  </si>
  <si>
    <t xml:space="preserve">In addition, since many Commercial measures within the IL v10 TRM reference various energy codes as the source of baseline assumptions, and Indiana is subject to different code requirements, in addition to these differences being listed within each applicable measure tab, an additional tab "Code Baseline Measures" provides the recommendation for the appropriate code to use for all relevant measures. </t>
  </si>
  <si>
    <r>
      <t xml:space="preserve">IMPORTANT:
</t>
    </r>
    <r>
      <rPr>
        <b/>
        <i/>
        <u/>
        <sz val="11"/>
        <color theme="1"/>
        <rFont val="Calibri"/>
        <family val="2"/>
        <scheme val="minor"/>
      </rPr>
      <t>ALL</t>
    </r>
    <r>
      <rPr>
        <i/>
        <sz val="11"/>
        <color theme="1"/>
        <rFont val="Calibri"/>
        <family val="2"/>
        <scheme val="minor"/>
      </rPr>
      <t xml:space="preserve"> measures should use weather input assumptions based on the guidance outlined on the "Weather Zone Mapping" sheet.</t>
    </r>
    <r>
      <rPr>
        <b/>
        <i/>
        <sz val="11"/>
        <color theme="1"/>
        <rFont val="Calibri"/>
        <family val="2"/>
        <scheme val="minor"/>
      </rPr>
      <t xml:space="preserve">
</t>
    </r>
    <r>
      <rPr>
        <i/>
        <sz val="11"/>
        <color theme="1"/>
        <rFont val="Calibri"/>
        <family val="2"/>
        <scheme val="minor"/>
      </rPr>
      <t xml:space="preserve">Additionally, loadshapes referenced in the IL v10 TRM were developed to align with NIPSCO and I&amp;M definitions and are tabulated on the "Loadshapes" sheet. </t>
    </r>
    <r>
      <rPr>
        <i/>
        <sz val="11"/>
        <color rgb="FFFF0000"/>
        <rFont val="Calibri"/>
        <family val="2"/>
        <scheme val="minor"/>
      </rPr>
      <t>Wherever possible, coincident peak demand factors (CF) listed in the IL v10 TRM should be ignored, and instead referred to based on the corresponding loadshape in the "Loadshapes" sheet.</t>
    </r>
  </si>
  <si>
    <t>Additional measures not found in IL v10 TRM</t>
  </si>
  <si>
    <t>This workbook includes additional measures (not in IL v10 TRM) adjusted and updated for Indiana, including:</t>
  </si>
  <si>
    <t>The Indiana TRM Committee agreed to use the IL v10 TRM as the basis for the methodologies, algorithms and assumptions required to calculate electric and gas savings from Indiana's energy efficiency program measures. This file provides the key adjustments to the Illinois assumptions that are deemed appropriate to be made to better reflect the Indiana market, participants and programs. Additionally, this workbook contains a selection of measures not found in IL v10 TRM, which are detailed lower on this page.</t>
  </si>
  <si>
    <t>IL v10 TRM Loadshapes</t>
  </si>
  <si>
    <t>Original IL v10 TRM Coincidence Factors are contained separately within measure characterizations.</t>
  </si>
  <si>
    <t>a coincidence factor that is applied directly to the energy impact estimate. This approach is not supported by the IL v10 TRM</t>
  </si>
  <si>
    <t>which must be mapped appropriately to the measures contained in the IL v10 TRM.</t>
  </si>
  <si>
    <t>If referencing original CF, refer to the IL v10 TRM.</t>
  </si>
  <si>
    <t>IMPORTANT NOTE FOR I&amp;M AND ORIGINAL IL v10 TRM PEAK DEMAND COINCIDENCE FACTORS (CF)</t>
  </si>
  <si>
    <t>Updates to the ENERGY STAR specifications alter product bins in the IL v11 TRM. The electric equipment categyory has been expanded to include the smaller 3-4 Pan Capacity models. Efficiency specifications are also adjusted. Recommend use of IL v11 TRM for this measure.</t>
  </si>
  <si>
    <t>Note that IL v11 TRM had an error in the calculation of the term "ElecIDLESteamEE". The correct calculation is provided below:</t>
  </si>
  <si>
    <t>IL v10 TRM uses actual cost. Deemed cost from existing IN TRM = $2,125 from New York State Energy Research and Development Authority. Deemed Savings Database.</t>
  </si>
  <si>
    <t>The IL v10 TRM bases efficient conditions off of ASTM standard 1496. The most recent version of the IL TRM utilizes ENERGY STAR v3 for the efficient condition criteria. IL v11 TRM is able to combine this measure with the Electric Convection Oven measure utilizing the ENERGY STAR specification. 
Idle energy rate v10 = &lt;12,000 Btu/hr 
Idle energy rate v11 = 8,027 Btu/hr
We recommend use of IL v11 TRM for this measure with deemed savings provided below:</t>
  </si>
  <si>
    <t>IL v11 TRM</t>
  </si>
  <si>
    <t>IL v10 TRM cost = $50
IL v11 TRM cost = $1000</t>
  </si>
  <si>
    <t xml:space="preserve">The most recent version of the IL TRM utilizes ENERGY STAR v3 for the efficient condition criteria. The ENERGY STAR Version 3 breaks the Full sized ovens into two separate bins. IL v11 TRM no longer contains this broken out measure as it is consolidated with the other ENERGY STAR Convection Oven. 
We recommend use of IL v11 TRM for this measure with deemed savings provided below:
</t>
  </si>
  <si>
    <t xml:space="preserve">IL v10 TRM cost = $350 for half-size units, $500 for full size
IL v11 TRM cost = $1000 for all units
</t>
  </si>
  <si>
    <t>IL v11 TRM added costs for a gas fired tankless heater:
Output (gpm) at delta T 70    Incremental Cost
5.0                                                     $1,500
10.0                                                   $1,500
15.0                                                   $2,400</t>
  </si>
  <si>
    <t xml:space="preserve">The IL v10 TRM baseline is assumed to be a "standard-efficiency air cooled or water source heat pump system that meets the Code energy efficiency requirements (IECC or Code of Federal Regulations whichever is higher) in effect on the date of equipment purchase (if date unknown assume current Code minimum)". For 2023, we recommend Indiana use the 2018 Federal Standard as provided below, however the programs should be prepared for the upcoming change to the Federal Standard (effective 1/1/2023 but IL are not adopting as baseline until 1/1/2024 as indicated in table below).
</t>
  </si>
  <si>
    <t>IL v11 TRM added a new variable to account for observed discrepency between seasonal heating performance relative to rated HSPF as provided by standard AHRI 210/240 rating conditions. VEIC do not recommend IN add at this time as this variable is liable to continue to be evaluated and developed over the coming years.</t>
  </si>
  <si>
    <t>While theIL v10 TRM baseline provided below is likely a reasonable level for 2023, the programs should be prepared for the upcoming change to the Federal Standard applicable to all hot water and steam commercial packaged boilers &lt; 10,000,000 Btu/hr input capacity (effective 1/10/2023 but IL are not adopting as baseline until 1/1/2024). The new Standard is also provided below:</t>
  </si>
  <si>
    <t>While the IL v10 TRM baseline (80% AFUE) is likely a reasonable level for 2023, the programs should be prepared for the upcoming change to the Federal Standard applicable to furnaces ≥225,000 Btu/hr (effective 1/1/2023 but IL are not adopting as baseline until 1/1/2024). The new Standard is 81% AFUE.</t>
  </si>
  <si>
    <t>The IL v10 TRM baseline is assumed to be a "standard-efficiency air-, water, or evaporatively-cooled air conditioner that meets the Code energy efficiency requirements (IECC or Code of Federal Regulations whichever is higher) in effect on the date of equipment purchase (if date is unknown, assume current Code minimum)". For 2023, we recommend Indiana use the 2018 Federal Standard as provided below, however the programs should be prepared for the upcoming change to the Federal Standard (effective 1/1/2023 but IL are not adopting as baseline until 1/1/2024 as indicated in table below).</t>
  </si>
  <si>
    <t>Recommend using new deemed cost updates, provided in IL v11 TRM:</t>
  </si>
  <si>
    <t>While the IL v10 TRM baseline is likely a reasonable level for 2023, the programs should be prepared for the upcoming change to the Federal Standard (effective 1/1/2023 but IL are not adopting as baseline until 1/1/2024).
The new standards introduce a new testing procedue and require any &lt;65,000Btuh heat pump or air conditioners manufactured in, or imported into, the United States to have a minimum efficiency rating meeting the following: 
•	Split system heat pump – 14.3 SEER2 and 7.5 HSPF2
•	Single-package heat pump – 13.4 SEER2 and 6.7 HSPF2
•	Split system air conditioners – 13.4 SEER2
•	Single-package air conditioners – 13.4 SEER2
New federal standards for boilers and furnaces are also adopted as baseline from 1/1/2024. Boiler standards are provided here, and the new standard for furnaces ≥225,000 Btu/hr increases from 80% to 81% AFUE.</t>
  </si>
  <si>
    <r>
      <rPr>
        <b/>
        <i/>
        <sz val="11"/>
        <color theme="1"/>
        <rFont val="Calibri"/>
        <family val="2"/>
        <scheme val="minor"/>
      </rPr>
      <t>Delete following IL v11 TRM content:</t>
    </r>
    <r>
      <rPr>
        <sz val="11"/>
        <color theme="1"/>
        <rFont val="Calibri"/>
        <family val="2"/>
        <scheme val="minor"/>
      </rPr>
      <t xml:space="preserve">
= SEER from tables below, based on the applicable Code on the date of equipment 
purchase (if unknown assume current Code). If baseline equipment is rated in EER, 
convert to SEER using the formula: EER= (-0.02 * SEER^2) + (1.12 * SEER)
</t>
    </r>
    <r>
      <rPr>
        <b/>
        <i/>
        <sz val="11"/>
        <color theme="1"/>
        <rFont val="Calibri"/>
        <family val="2"/>
        <scheme val="minor"/>
      </rPr>
      <t xml:space="preserve">Replace with:
</t>
    </r>
    <r>
      <rPr>
        <sz val="11"/>
        <color theme="1"/>
        <rFont val="Calibri"/>
        <family val="2"/>
        <scheme val="minor"/>
      </rPr>
      <t>= For early replacment measures, the actual SEER rating where it is possible to measure or reasonably estimate
should be used for the remaining useful life of the existing equipment. If unknown, or not early replacement, use SEER from tables below, based on the applicable Code on the date of equipment purchase (if unknown assume current Code). If baseline equipment is rated in EER, convert to SEER using the formula: EER= (-0.02 * SEER^2) + (1.12 * SEER)</t>
    </r>
  </si>
  <si>
    <r>
      <rPr>
        <b/>
        <i/>
        <sz val="11"/>
        <color theme="1"/>
        <rFont val="Calibri"/>
        <family val="2"/>
        <scheme val="minor"/>
      </rPr>
      <t>Delete following IL v11 TRM content:</t>
    </r>
    <r>
      <rPr>
        <sz val="11"/>
        <color theme="1"/>
        <rFont val="Calibri"/>
        <family val="2"/>
        <scheme val="minor"/>
      </rPr>
      <t xml:space="preserve">
= HSPF from tables below, based on the applicable Code on the date of equipment 
purchase (if unknown assume current Code).
</t>
    </r>
    <r>
      <rPr>
        <b/>
        <i/>
        <sz val="11"/>
        <color theme="1"/>
        <rFont val="Calibri"/>
        <family val="2"/>
        <scheme val="minor"/>
      </rPr>
      <t>Replace with:</t>
    </r>
    <r>
      <rPr>
        <sz val="11"/>
        <color theme="1"/>
        <rFont val="Calibri"/>
        <family val="2"/>
        <scheme val="minor"/>
      </rPr>
      <t xml:space="preserve">
=  For early replacment measures, the actual HSPF rating where it is possible to measure or reasonably estimate
should be used for the remaining useful life of the existing equipment.  If unknown, or not early replacement, use HSPF from tables below, based on the applicable Code on the date of equipment purchase (if unknown assume current Code).</t>
    </r>
  </si>
  <si>
    <t>For Lamps: The IL v10 TRM measure was developed prior to the Final Rule issued by the Department of Energy in May 2022, which broadens the General Service Lamp definition to include most specialy lamps, as well as the implementation of the 45 lumen per watt backstop. DOE stated that it will use its enforcement discretion to minimize impacts on the supply chain and effectively allow companies to continue the manufacture and import of noncompliant bulbs through the remainder of 2022, and allow retailers to continue selling them with limited enforcement until July 2023. 
Our recommendation is that to account for the Final Rule, the IL v10 TRM baseline should be used but the measure life should be reduced to two years for commercial lamp purchases. This allows for the support of the measures through 2023 (or up to the July enforcement deadline if preferred) and accounts for sell through of stockpiled baseline lamps.</t>
  </si>
  <si>
    <t>In order to simplify, particularly with the significantly reduced measure life - we recommend applying the "Final Lifetime ISR" values and not applying the deferred installs in subsequent years as described in IL v10 TRM.</t>
  </si>
  <si>
    <t>IL v10 TRM provides baseline w/sq ft assumptions based on IECC 2015 and IECC 2018 and the baseline is assumed to be "a lighting power density that meets the IECC in effect on the date of the building permit (if unknown assume IECC 2018)".
Our recommendation is that Indiana assume IECC 2018 as baseline as provided below, since ASHRAE 90.1-2007 is now very out of date from the standpoint of standard practice and technology availability. For reference the equivalent table from ASHRAE 90.1-2007 are also provided below.</t>
  </si>
  <si>
    <t>New deemed costs available in IL v11 TRM</t>
  </si>
  <si>
    <t>While the IL v10 TRM baseline is likely a reasonable level for 2023, the programs should be prepared for the upcoming change to the Federal Standard (effective 1/1/2023 but IL are not adopting as baseline until 1/1/2024).
The new standards introduce a new testing procedue and require any residential heat pump manufactured in, or imported into, the United States to have a minimum efficiency rating meeting the following: 
•	Split system heat pump – 14.3 SEER2 and 7.5 HSPF2
•	Single-package heat pump – 13.4 SEER2 and 6.7 HSPF2</t>
  </si>
  <si>
    <t>While the IL v10 TRM baseline is likely a reasonable level for 2023, the programs should be prepared for the upcoming change to the Federal Standard (effective 1/1/2023 but IL are not adopting as baseline until 1/1/2024).
The new standards introduce a new testing procedue and require any residential air conditioners manufactured in, or imported into, the United States to have a minimum efficiency rating meeting the following: 
•	Split system air conditioners – 13.4 SEER2
•	Single-package air conditioners – 13.4 SEER2</t>
  </si>
  <si>
    <t>While the IL v10 TRM baseline is likely a reasonable level for 2023, the programs should be prepared for the upcoming change to the Federal Standard (effective 1/1/2023 but IL are not adopting as baseline until 1/1/2024).
The new standards introduce a new testing procedue and require any residential heat pump or air conditioners manufactured in, or imported into, the United States to have a minimum efficiency rating meeting the following: 
•	Split system heat pump – 14.3 SEER2 and 7.5 HSPF2
•	Single-package heat pump – 13.4 SEER2 and 6.7 HSPF2
•	Split system air conditioners – 13.4 SEER2
•	Single-package air conditioners – 13.4 SEER2</t>
  </si>
  <si>
    <t>Recommend using IL ISRs based on program data for a variety of program applications. In order to simplify, particularly with the significantly reduced measure life - we recommend applying the "Final Lifetime ISR" values and not applying the deferred installs in subsequent years as described in IL v10 TRM.</t>
  </si>
  <si>
    <t>IL v11 TRM added a new variable to account for observed discrepency between seasonal heating performance relative to rated HSPF as provided by standard AHRI 210/240 rating conditions. VEIC does not recommend IN add at this time as this variable is liable to continue to be evaluated and developed over the coming years.</t>
  </si>
  <si>
    <t>IL v10 TRM baseline states "the baseline equipment is assumed to meet the efficiency requirements within the IECC code in effect on the date of the building permit (if unknown assume IECC 2018 provided above)." VEIC recommends Indiana use the IECC 2018 levels as provided.</t>
  </si>
  <si>
    <t>IL v11 TRM added a new factor to reflect the heat load carried by the DMSHP in each use case, considering assumed operational strategy and switchover temperature, as well as DMSHP rated capacity. VEIC does not recommend IN add at this time as this variable is liable to continue to be evaluated and developed over the coming years.</t>
  </si>
  <si>
    <t>IL v10 TRM states "Installations of new equipment with VSDs which are required by IECC 2012 or 2015 as adopted by the State of Illinois are not eligible for incentives." 
VEIC does not believe there are VSD requirements for process fans in ASHRAE 90.1-2007.</t>
  </si>
  <si>
    <t xml:space="preserve">The IL v10 TRM measure was developed prior to the Final Rule issued by the Department of Energy in May 2022, which broadens the General Service Lamp definition to include the lamps provided in this measure characterization, as well as the implementation of the 45 lumen per watt backstop. DOE stated that it will use its enforcement discretion to minimize impacts on the supply chain and effectively allow companies to continue the manufacture and import of noncompliant bulbs through the remainder of 2022, and allow retailers to continue selling them with limited enforcement until July 2023. 
The IL v11 TRM includes specific assumptions that were negotiated as a compromise between the Illinois utilities and stakeholders and input from community-based organizations.  The compromise was designed to allow for a gradual change in lncome Qualified programming and to address the unique challenges that an abrupt change makes within the context of the Illinois CPAS savings goal structure. VEIC does not recommend applying these assumptions for Indiana. Our recommendation is that to account for the Final Rule, the IL v10 TRM baseline should be used but the measure life should be reduced to two years for all non-low income purchases and three years for low income programs. This allows for the support of the measures through 2023 (or up to the July enforcement deadline if preferred) and accounts for sell through of stockpiled baseline lamps, with the assumption that dollar stores, corner stores and thrift stores - often frequented by low income communities - are more likely to continue to stock inelligible product while they are still able to source them.  </t>
  </si>
  <si>
    <t xml:space="preserve">The IL v10 TRM measure was developed prior to the Final Rule issued by the Department of Energy in May 2022, which broadens the General Service Lamp definition to include the baseline lamps provided in this measure characterization, as well as the implementation of the 45 lumen per watt backstop. DOE stated that it will use its enforcement discretion to minimize impacts on the supply chain and effectively allow companies to continue the manufacture and import of noncompliant bulbs through the remainder of 2022, and allow retailers to continue selling them with limited enforcement until July 2023. 
The IL v11 TRM includes specific assumptions that were negotiated as a compromise between the Illinois utilities and stakeholders and input from community-based organizations.  The compromise was designed to allow for a gradual change in lncome Qualified programming and to address the unique challenges that an abrupt change makes within the context of the Illinois CPAS savings goal structure. VEIC does not recommend applying these assumptions for Indiana. Our recommendation is that to account for the Final Rule, the IL v10 TRM baseline should be used but the measure life should be reduced to two years for all non-low income purchases and three years for low income programs. This allows for the support of the measures through 2023 (or up to the July enforcement deadline if preferred) and accounts for sell through of stockpiled baseline lamps, with the assumption that dollar stores, corner stores and thrift stores - often frequented by low income communities - are more likely to continue to stock inelligible product while they are still able to source them.  
Note as well that IL v11 TRM made the distinction between Downlight Task/Under cabinet lamps (that are covered by EISA) and Linear Task/Under cabinet lamps that are not. Indeed the IL v11 TRM has a new measure '5.5.13 EISA Exempt LED Lighting' which can be used to track LED lighting not impacted by EISA including TLEDs, low and high lumen lamps and select decorative and directional lamps. </t>
  </si>
  <si>
    <t>Raw data files and intermediary workbooks supporting the content found within this workbook can be accessed via the SharePoint site for this initiative.</t>
  </si>
  <si>
    <t>Measures highlighted grey indicate no recommended changes from Illinois TRM content</t>
  </si>
  <si>
    <t>Baseline is consistent with International Energy Conservation Code (IECC) 2012/2015/2018.</t>
  </si>
  <si>
    <t>Each of the five weather zones recognized by the Version 10.0 of the Illinois Technical Reference Manual (defined by Rockford, Chicago, Springfield, Belleville, Marion) were mapped to Indiana's existing weather designations by a comparison of likeness (Indianapolis, Fort Wayne, South Bend, Terre Haute, Evansville). Additionally, weather designations for Lafayette, Bloomington, Marion, and Muncie were added, as agreed upon by the Indiana  TRM Committee.</t>
  </si>
  <si>
    <t>For C&amp;I measures that rely on ASHRAE 90.1 - 2007 for baseline definitions, VEIC assessed appropriateness of gross savings estimates as given by the IL v10 TRM. Where appropriate, an alternative baseline recommendation was provided to provide a more realistic estimate of impact considering influences such as technology advancements/availability that are not reflected in 90.1 - 2007, e.g., Lighting Power Density.</t>
  </si>
  <si>
    <t>VEIC performed a cost reliability update for all 50 high-impact measures identified.</t>
  </si>
  <si>
    <t>Based on the Indiana TRM Committee interest, 19 new measures appearing in the Illinois v11 TRM were re-developed for Indiana. Additionally, an all new Compressed Air Leak Repair measure was developed.</t>
  </si>
  <si>
    <t>Note that a formal Overview and User Guide can be found at the above site, for those  interested in additional background information.</t>
  </si>
  <si>
    <t>New measure offerings, sourced from Illinois v11 TRM:</t>
  </si>
  <si>
    <t xml:space="preserve">The Indiana TRM Committee also agreed to continue to allow third-party evaluators, upon their discretion, to use participant survey responses to refine inputs into TRM algorithms.  These primary research inputs more likely provide a more accurate estimation of algorithm inputs used to quantify measure and/or program savings.  </t>
  </si>
  <si>
    <t>This Indiana Technical Reference Manual Workbook v1.0 shall automatically incorporate the most recent final and effective version of the IL TRM, including measures newly added to the IL TRM. Indiana-specific assumptions reflected in this workbook shall be maintained, regardless of the IL TRM version used as the basis. Each utility’s DSM plan will use the IL TRM version that took effect not more than 20 months prior to the DSM plan filing date.  It is contemplated that this Workbook will be revisited every 3-5 years to ensure the IL TRM updates can be logically reconciled with and reflected in this Workbook.</t>
  </si>
  <si>
    <t>This product is the outcome of a collaborative development process carried out by the Indiana TRM Committee. Member organizations include: AES Indiana, CenterPoint Energy, Citizens Action Coalition, Duke Energy Indiana, Indiana Michigan Power, NIPSCO, Indiana Office of Utility Consumer Counselor, and the Indiana Utility Regulatory Commission.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</si>
</sst>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
    <numFmt numFmtId="165" formatCode="0.0"/>
    <numFmt numFmtId="166" formatCode="@*."/>
    <numFmt numFmtId="167" formatCode="&quot;$&quot;#,##0.00"/>
    <numFmt numFmtId="168" formatCode="_(* #,##0_);_(* \(#,##0\);_(* &quot;-&quot;??_);_(@_)"/>
    <numFmt numFmtId="169" formatCode="0.0000000000"/>
  </numFmts>
  <fonts count="54" x14ac:knownFonts="1">
    <font>
      <sz val="11"/>
      <color theme="1"/>
      <name val="Calibri"/>
      <family val="2"/>
      <scheme val="minor"/>
    </font>
    <font>
      <b/>
      <sz val="11"/>
      <color theme="1"/>
      <name val="Calibri"/>
      <family val="2"/>
      <scheme val="minor"/>
    </font>
    <font>
      <u/>
      <sz val="11"/>
      <color theme="1"/>
      <name val="Calibri"/>
      <family val="2"/>
      <scheme val="minor"/>
    </font>
    <font>
      <sz val="11"/>
      <color rgb="FFFF0000"/>
      <name val="Calibri"/>
      <family val="2"/>
      <scheme val="minor"/>
    </font>
    <font>
      <b/>
      <sz val="14"/>
      <color theme="1"/>
      <name val="Calibri"/>
      <family val="2"/>
      <scheme val="minor"/>
    </font>
    <font>
      <sz val="10"/>
      <color theme="1"/>
      <name val="Calibri"/>
      <family val="2"/>
      <scheme val="minor"/>
    </font>
    <font>
      <b/>
      <sz val="10"/>
      <color rgb="FFFFFFFF"/>
      <name val="Calibri"/>
      <family val="2"/>
      <scheme val="minor"/>
    </font>
    <font>
      <sz val="10"/>
      <color rgb="FF000000"/>
      <name val="Calibri"/>
      <family val="2"/>
      <scheme val="minor"/>
    </font>
    <font>
      <sz val="10"/>
      <color rgb="FFFF0000"/>
      <name val="Calibri"/>
      <family val="2"/>
      <scheme val="minor"/>
    </font>
    <font>
      <u/>
      <sz val="11"/>
      <color theme="10"/>
      <name val="Calibri"/>
      <family val="2"/>
      <scheme val="minor"/>
    </font>
    <font>
      <vertAlign val="subscript"/>
      <sz val="11"/>
      <color theme="1"/>
      <name val="Calibri"/>
      <family val="2"/>
      <scheme val="minor"/>
    </font>
    <font>
      <b/>
      <sz val="10"/>
      <color theme="1"/>
      <name val="Calibri"/>
      <family val="2"/>
      <scheme val="minor"/>
    </font>
    <font>
      <b/>
      <sz val="10"/>
      <color rgb="FFFFFFFF"/>
      <name val="Calibri"/>
      <family val="2"/>
    </font>
    <font>
      <sz val="10"/>
      <color theme="1"/>
      <name val="Calibri"/>
      <family val="2"/>
    </font>
    <font>
      <u/>
      <sz val="10"/>
      <color theme="1"/>
      <name val="Calibri"/>
      <family val="2"/>
    </font>
    <font>
      <vertAlign val="subscript"/>
      <sz val="10"/>
      <color theme="1"/>
      <name val="Calibri"/>
      <family val="2"/>
    </font>
    <font>
      <sz val="11"/>
      <name val="Calibri"/>
      <family val="2"/>
      <scheme val="minor"/>
    </font>
    <font>
      <sz val="11"/>
      <color theme="1"/>
      <name val="Calibri"/>
      <family val="2"/>
      <scheme val="minor"/>
    </font>
    <font>
      <sz val="10"/>
      <name val="Arial"/>
      <family val="2"/>
    </font>
    <font>
      <sz val="8"/>
      <color indexed="23"/>
      <name val="Calibri"/>
      <family val="2"/>
      <scheme val="minor"/>
    </font>
    <font>
      <sz val="10"/>
      <color indexed="23"/>
      <name val="Calibri"/>
      <family val="2"/>
      <scheme val="minor"/>
    </font>
    <font>
      <b/>
      <sz val="12"/>
      <color theme="4"/>
      <name val="Calibri Light"/>
      <family val="1"/>
      <scheme val="major"/>
    </font>
    <font>
      <sz val="10"/>
      <color theme="4"/>
      <name val="Calibri Light"/>
      <family val="1"/>
      <scheme val="major"/>
    </font>
    <font>
      <b/>
      <sz val="9"/>
      <name val="Arial"/>
      <family val="2"/>
    </font>
    <font>
      <sz val="9"/>
      <name val="Arial"/>
      <family val="2"/>
    </font>
    <font>
      <b/>
      <sz val="8"/>
      <name val="Arial"/>
      <family val="2"/>
    </font>
    <font>
      <sz val="10"/>
      <name val="Arial"/>
      <family val="2"/>
    </font>
    <font>
      <vertAlign val="superscript"/>
      <sz val="10"/>
      <name val="Arial"/>
      <family val="2"/>
    </font>
    <font>
      <sz val="8"/>
      <name val="Arial"/>
      <family val="2"/>
    </font>
    <font>
      <b/>
      <sz val="12"/>
      <name val="Arial"/>
      <family val="2"/>
    </font>
    <font>
      <b/>
      <i/>
      <sz val="8"/>
      <name val="Arial"/>
      <family val="2"/>
    </font>
    <font>
      <b/>
      <sz val="16"/>
      <color theme="0"/>
      <name val="Calibri"/>
      <family val="2"/>
      <scheme val="minor"/>
    </font>
    <font>
      <u/>
      <sz val="10"/>
      <color theme="1"/>
      <name val="Calibri"/>
      <family val="2"/>
      <scheme val="minor"/>
    </font>
    <font>
      <u/>
      <sz val="10"/>
      <color rgb="FF000000"/>
      <name val="Calibri"/>
      <family val="2"/>
      <scheme val="minor"/>
    </font>
    <font>
      <vertAlign val="subscript"/>
      <sz val="10"/>
      <color rgb="FF000000"/>
      <name val="Calibri"/>
      <family val="2"/>
      <scheme val="minor"/>
    </font>
    <font>
      <b/>
      <sz val="11"/>
      <color theme="0"/>
      <name val="Calibri"/>
      <family val="2"/>
      <scheme val="minor"/>
    </font>
    <font>
      <sz val="10"/>
      <name val="Calibri"/>
      <family val="2"/>
      <scheme val="minor"/>
    </font>
    <font>
      <sz val="8"/>
      <name val="Calibri"/>
      <family val="2"/>
      <scheme val="minor"/>
    </font>
    <font>
      <sz val="9"/>
      <color theme="1"/>
      <name val="Calibri"/>
      <family val="2"/>
      <scheme val="minor"/>
    </font>
    <font>
      <u/>
      <sz val="9"/>
      <color theme="10"/>
      <name val="Calibri"/>
      <family val="2"/>
      <scheme val="minor"/>
    </font>
    <font>
      <b/>
      <sz val="9"/>
      <color theme="1"/>
      <name val="Calibri"/>
      <family val="2"/>
      <scheme val="minor"/>
    </font>
    <font>
      <sz val="24"/>
      <color theme="1"/>
      <name val="Calibri"/>
      <family val="2"/>
      <scheme val="minor"/>
    </font>
    <font>
      <sz val="26"/>
      <color theme="1"/>
      <name val="Calibri"/>
      <family val="2"/>
      <scheme val="minor"/>
    </font>
    <font>
      <i/>
      <sz val="11"/>
      <color theme="1"/>
      <name val="Calibri"/>
      <family val="2"/>
      <scheme val="minor"/>
    </font>
    <font>
      <b/>
      <i/>
      <sz val="11"/>
      <color theme="1"/>
      <name val="Calibri"/>
      <family val="2"/>
      <scheme val="minor"/>
    </font>
    <font>
      <b/>
      <i/>
      <u/>
      <sz val="11"/>
      <color theme="1"/>
      <name val="Calibri"/>
      <family val="2"/>
      <scheme val="minor"/>
    </font>
    <font>
      <i/>
      <sz val="11"/>
      <color rgb="FFFF0000"/>
      <name val="Calibri"/>
      <family val="2"/>
      <scheme val="minor"/>
    </font>
    <font>
      <b/>
      <i/>
      <sz val="11"/>
      <color rgb="FFFF0000"/>
      <name val="Calibri"/>
      <family val="2"/>
      <scheme val="minor"/>
    </font>
    <font>
      <b/>
      <shadow/>
      <sz val="18"/>
      <color rgb="FF000000"/>
      <name val="Calibri"/>
      <family val="2"/>
      <scheme val="minor"/>
    </font>
    <font>
      <i/>
      <sz val="9"/>
      <color theme="1"/>
      <name val="Calibri"/>
      <family val="2"/>
      <scheme val="minor"/>
    </font>
    <font>
      <b/>
      <sz val="11"/>
      <color rgb="FF000000"/>
      <name val="Calibri"/>
      <family val="2"/>
      <scheme val="minor"/>
    </font>
    <font>
      <sz val="11"/>
      <color rgb="FF000000"/>
      <name val="Calibri"/>
      <family val="2"/>
      <scheme val="minor"/>
    </font>
    <font>
      <u/>
      <sz val="10"/>
      <color theme="10"/>
      <name val="Calibri"/>
      <family val="2"/>
      <scheme val="minor"/>
    </font>
    <font>
      <b/>
      <i/>
      <u/>
      <sz val="18"/>
      <color theme="1"/>
      <name val="Calibri"/>
      <family val="2"/>
      <scheme val="minor"/>
    </font>
  </fonts>
  <fills count="27">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rgb="FFFF66FF"/>
        <bgColor indexed="64"/>
      </patternFill>
    </fill>
    <fill>
      <patternFill patternType="solid">
        <fgColor rgb="FF7F7F7F"/>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rgb="FF808080"/>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theme="7" tint="0.59999389629810485"/>
        <bgColor indexed="64"/>
      </patternFill>
    </fill>
    <fill>
      <patternFill patternType="solid">
        <fgColor rgb="FFFFC00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rgb="FFFFFF00"/>
        <bgColor indexed="64"/>
      </patternFill>
    </fill>
    <fill>
      <patternFill patternType="solid">
        <fgColor rgb="FFF2F2F2"/>
        <bgColor rgb="FF000000"/>
      </patternFill>
    </fill>
    <fill>
      <patternFill patternType="solid">
        <fgColor rgb="FFE7E9EA"/>
        <bgColor indexed="64"/>
      </patternFill>
    </fill>
    <fill>
      <patternFill patternType="solid">
        <fgColor rgb="FF92D050"/>
        <bgColor indexed="64"/>
      </patternFill>
    </fill>
    <fill>
      <patternFill patternType="solid">
        <fgColor rgb="FF0070C0"/>
        <bgColor indexed="64"/>
      </patternFill>
    </fill>
    <fill>
      <patternFill patternType="solid">
        <fgColor theme="8" tint="0.59999389629810485"/>
        <bgColor indexed="64"/>
      </patternFill>
    </fill>
  </fills>
  <borders count="71">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style="thick">
        <color theme="4"/>
      </bottom>
      <diagonal/>
    </border>
    <border>
      <left style="thin">
        <color indexed="64"/>
      </left>
      <right style="thin">
        <color indexed="64"/>
      </right>
      <top/>
      <bottom style="thick">
        <color theme="4"/>
      </bottom>
      <diagonal/>
    </border>
    <border>
      <left style="thin">
        <color indexed="64"/>
      </left>
      <right/>
      <top/>
      <bottom style="thick">
        <color theme="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slantDashDot">
        <color auto="1"/>
      </left>
      <right/>
      <top style="slantDashDot">
        <color auto="1"/>
      </top>
      <bottom/>
      <diagonal/>
    </border>
    <border>
      <left/>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style="medium">
        <color indexed="64"/>
      </left>
      <right/>
      <top/>
      <bottom style="thin">
        <color indexed="64"/>
      </bottom>
      <diagonal/>
    </border>
    <border>
      <left/>
      <right/>
      <top style="thin">
        <color indexed="64"/>
      </top>
      <bottom style="thin">
        <color indexed="64"/>
      </bottom>
      <diagonal/>
    </border>
    <border>
      <left style="medium">
        <color indexed="64"/>
      </left>
      <right style="medium">
        <color rgb="FFFFFFFF"/>
      </right>
      <top/>
      <bottom style="medium">
        <color rgb="FFFFFFFF"/>
      </bottom>
      <diagonal/>
    </border>
    <border>
      <left/>
      <right style="medium">
        <color indexed="64"/>
      </right>
      <top/>
      <bottom style="medium">
        <color rgb="FFFFFFFF"/>
      </bottom>
      <diagonal/>
    </border>
    <border>
      <left style="medium">
        <color indexed="64"/>
      </left>
      <right style="medium">
        <color rgb="FFFFFFFF"/>
      </right>
      <top/>
      <bottom style="medium">
        <color indexed="64"/>
      </bottom>
      <diagonal/>
    </border>
    <border>
      <left style="medium">
        <color indexed="64"/>
      </left>
      <right style="medium">
        <color rgb="FFFFFFFF"/>
      </right>
      <top style="medium">
        <color indexed="64"/>
      </top>
      <bottom style="double">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6">
    <xf numFmtId="0" fontId="0" fillId="0" borderId="0"/>
    <xf numFmtId="0" fontId="9" fillId="0" borderId="0" applyNumberFormat="0" applyFill="0" applyBorder="0" applyAlignment="0" applyProtection="0"/>
    <xf numFmtId="9" fontId="17" fillId="0" borderId="0" applyFont="0" applyFill="0" applyBorder="0" applyAlignment="0" applyProtection="0"/>
    <xf numFmtId="0" fontId="18" fillId="0" borderId="0"/>
    <xf numFmtId="9" fontId="26" fillId="0" borderId="0" applyFont="0" applyFill="0" applyBorder="0" applyAlignment="0" applyProtection="0"/>
    <xf numFmtId="43" fontId="17" fillId="0" borderId="0" applyFont="0" applyFill="0" applyBorder="0" applyAlignment="0" applyProtection="0"/>
  </cellStyleXfs>
  <cellXfs count="379">
    <xf numFmtId="0" fontId="0" fillId="0" borderId="0" xfId="0"/>
    <xf numFmtId="0" fontId="0" fillId="0" borderId="0" xfId="0" applyAlignment="1">
      <alignment horizontal="center" vertical="center"/>
    </xf>
    <xf numFmtId="0" fontId="0" fillId="0" borderId="1" xfId="0" applyBorder="1"/>
    <xf numFmtId="0" fontId="0" fillId="0" borderId="4" xfId="0" applyBorder="1" applyAlignment="1">
      <alignment horizontal="center" vertical="center"/>
    </xf>
    <xf numFmtId="0" fontId="0" fillId="2" borderId="0" xfId="0" applyFill="1"/>
    <xf numFmtId="0" fontId="0" fillId="2" borderId="0" xfId="0" applyFill="1" applyAlignment="1">
      <alignment horizontal="center" vertical="center"/>
    </xf>
    <xf numFmtId="0" fontId="0" fillId="2" borderId="0" xfId="0" applyFill="1" applyAlignment="1">
      <alignment horizontal="center"/>
    </xf>
    <xf numFmtId="0" fontId="0" fillId="0" borderId="2" xfId="0" applyBorder="1" applyAlignment="1">
      <alignment horizontal="center"/>
    </xf>
    <xf numFmtId="0" fontId="0" fillId="0" borderId="4" xfId="0" applyBorder="1"/>
    <xf numFmtId="0" fontId="0" fillId="0" borderId="5" xfId="0" applyBorder="1" applyAlignment="1">
      <alignment horizontal="center"/>
    </xf>
    <xf numFmtId="0" fontId="0" fillId="4" borderId="0" xfId="0" applyFill="1"/>
    <xf numFmtId="0" fontId="0" fillId="4" borderId="0" xfId="0" applyFill="1" applyAlignment="1">
      <alignment horizontal="center" vertical="center"/>
    </xf>
    <xf numFmtId="0" fontId="0" fillId="4" borderId="0" xfId="0" applyFill="1" applyAlignment="1">
      <alignment horizontal="center"/>
    </xf>
    <xf numFmtId="0" fontId="0" fillId="0" borderId="2" xfId="0" applyBorder="1" applyAlignment="1">
      <alignment horizontal="center" vertical="center"/>
    </xf>
    <xf numFmtId="0" fontId="0" fillId="0" borderId="5" xfId="0"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wrapText="1"/>
    </xf>
    <xf numFmtId="0" fontId="1" fillId="0" borderId="10" xfId="0" applyFont="1" applyBorder="1" applyAlignment="1">
      <alignment vertical="center" wrapText="1"/>
    </xf>
    <xf numFmtId="0" fontId="1" fillId="0" borderId="11" xfId="0" applyFont="1" applyBorder="1" applyAlignment="1">
      <alignment horizontal="center" vertical="center" wrapText="1"/>
    </xf>
    <xf numFmtId="0" fontId="0" fillId="5" borderId="7" xfId="0" applyFill="1" applyBorder="1" applyAlignment="1" applyProtection="1">
      <alignment horizontal="center"/>
      <protection locked="0"/>
    </xf>
    <xf numFmtId="0" fontId="0" fillId="5" borderId="6" xfId="0" applyFill="1" applyBorder="1" applyAlignment="1" applyProtection="1">
      <alignment horizontal="center"/>
      <protection locked="0"/>
    </xf>
    <xf numFmtId="0" fontId="0" fillId="5" borderId="7" xfId="0" applyFill="1" applyBorder="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5" borderId="8" xfId="0" applyFill="1" applyBorder="1" applyAlignment="1" applyProtection="1">
      <alignment horizontal="center" vertical="center"/>
      <protection locked="0"/>
    </xf>
    <xf numFmtId="0" fontId="2" fillId="0" borderId="0" xfId="0" applyFont="1"/>
    <xf numFmtId="0" fontId="0" fillId="5" borderId="12" xfId="0" applyFill="1" applyBorder="1" applyAlignment="1" applyProtection="1">
      <alignment horizontal="center"/>
      <protection locked="0"/>
    </xf>
    <xf numFmtId="0" fontId="0" fillId="2" borderId="0" xfId="0" applyFill="1" applyAlignment="1" applyProtection="1">
      <alignment horizontal="center"/>
      <protection locked="0"/>
    </xf>
    <xf numFmtId="0" fontId="1" fillId="0" borderId="0" xfId="0" applyFont="1"/>
    <xf numFmtId="0" fontId="0" fillId="0" borderId="13" xfId="0" applyBorder="1"/>
    <xf numFmtId="0" fontId="0" fillId="6" borderId="0" xfId="0" applyFill="1"/>
    <xf numFmtId="0" fontId="0" fillId="0" borderId="0" xfId="0" applyAlignment="1">
      <alignment wrapText="1"/>
    </xf>
    <xf numFmtId="0" fontId="0" fillId="0" borderId="0" xfId="0" applyAlignment="1">
      <alignment vertical="top"/>
    </xf>
    <xf numFmtId="0" fontId="0" fillId="0" borderId="0" xfId="0" applyAlignment="1">
      <alignment horizontal="left" vertical="top" wrapText="1"/>
    </xf>
    <xf numFmtId="0" fontId="4" fillId="0" borderId="0" xfId="0" applyFont="1"/>
    <xf numFmtId="0" fontId="7" fillId="8" borderId="16" xfId="0" applyFont="1" applyFill="1" applyBorder="1" applyAlignment="1">
      <alignment horizontal="center" vertical="center"/>
    </xf>
    <xf numFmtId="0" fontId="7" fillId="8" borderId="5" xfId="0" applyFont="1" applyFill="1" applyBorder="1" applyAlignment="1">
      <alignment horizontal="center" vertical="center"/>
    </xf>
    <xf numFmtId="0" fontId="6" fillId="7" borderId="14" xfId="0" applyFont="1" applyFill="1" applyBorder="1" applyAlignment="1">
      <alignment horizontal="center" vertical="center" wrapText="1"/>
    </xf>
    <xf numFmtId="0" fontId="6" fillId="7" borderId="15" xfId="0" applyFont="1" applyFill="1" applyBorder="1" applyAlignment="1">
      <alignment horizontal="center" vertical="center" wrapText="1"/>
    </xf>
    <xf numFmtId="164" fontId="7" fillId="8" borderId="5" xfId="0" applyNumberFormat="1" applyFont="1" applyFill="1" applyBorder="1" applyAlignment="1">
      <alignment horizontal="center" vertical="center"/>
    </xf>
    <xf numFmtId="0" fontId="5" fillId="0" borderId="0" xfId="0" applyFont="1"/>
    <xf numFmtId="0" fontId="8" fillId="0" borderId="0" xfId="0" applyFont="1"/>
    <xf numFmtId="0" fontId="3" fillId="0" borderId="0" xfId="0" applyFont="1" applyAlignment="1">
      <alignment wrapText="1"/>
    </xf>
    <xf numFmtId="0" fontId="1" fillId="0" borderId="0" xfId="0" applyFont="1" applyAlignment="1">
      <alignment vertical="top"/>
    </xf>
    <xf numFmtId="0" fontId="9" fillId="4" borderId="0" xfId="1" quotePrefix="1" applyFill="1"/>
    <xf numFmtId="0" fontId="0" fillId="0" borderId="0" xfId="0" applyAlignment="1">
      <alignment vertical="top" wrapText="1"/>
    </xf>
    <xf numFmtId="0" fontId="1" fillId="0" borderId="0" xfId="0" applyFont="1" applyAlignment="1">
      <alignment vertical="top" wrapText="1"/>
    </xf>
    <xf numFmtId="0" fontId="11" fillId="0" borderId="0" xfId="0" applyFont="1" applyAlignment="1">
      <alignment horizontal="center" vertical="center"/>
    </xf>
    <xf numFmtId="0" fontId="12" fillId="7" borderId="14" xfId="0" applyFont="1" applyFill="1" applyBorder="1" applyAlignment="1">
      <alignment horizontal="center" vertical="center" wrapText="1"/>
    </xf>
    <xf numFmtId="0" fontId="13" fillId="0" borderId="16" xfId="0" applyFont="1" applyBorder="1" applyAlignment="1">
      <alignment horizontal="left" vertical="center" wrapText="1"/>
    </xf>
    <xf numFmtId="0" fontId="13" fillId="0" borderId="5" xfId="0" applyFont="1" applyBorder="1" applyAlignment="1">
      <alignment horizontal="center" vertical="center" wrapText="1"/>
    </xf>
    <xf numFmtId="0" fontId="9" fillId="0" borderId="0" xfId="1" applyAlignment="1">
      <alignment vertical="center"/>
    </xf>
    <xf numFmtId="0" fontId="16" fillId="0" borderId="0" xfId="0" applyFont="1" applyAlignment="1">
      <alignment wrapText="1"/>
    </xf>
    <xf numFmtId="49" fontId="19" fillId="0" borderId="0" xfId="3" applyNumberFormat="1" applyFont="1"/>
    <xf numFmtId="0" fontId="20" fillId="0" borderId="0" xfId="3" applyFont="1"/>
    <xf numFmtId="0" fontId="18" fillId="0" borderId="0" xfId="3"/>
    <xf numFmtId="0" fontId="21" fillId="0" borderId="0" xfId="3" applyFont="1"/>
    <xf numFmtId="0" fontId="22" fillId="0" borderId="0" xfId="3" applyFont="1"/>
    <xf numFmtId="0" fontId="23" fillId="0" borderId="18" xfId="3" applyFont="1" applyBorder="1"/>
    <xf numFmtId="0" fontId="24" fillId="0" borderId="18" xfId="3" applyFont="1" applyBorder="1"/>
    <xf numFmtId="0" fontId="24" fillId="0" borderId="0" xfId="3" applyFont="1"/>
    <xf numFmtId="0" fontId="18" fillId="0" borderId="19" xfId="3" applyBorder="1"/>
    <xf numFmtId="0" fontId="18" fillId="0" borderId="20" xfId="3" applyBorder="1"/>
    <xf numFmtId="0" fontId="25" fillId="0" borderId="12" xfId="3" applyFont="1" applyBorder="1" applyAlignment="1">
      <alignment vertical="center" wrapText="1"/>
    </xf>
    <xf numFmtId="0" fontId="26" fillId="0" borderId="0" xfId="3" applyFont="1"/>
    <xf numFmtId="0" fontId="18" fillId="0" borderId="24" xfId="3" applyBorder="1"/>
    <xf numFmtId="0" fontId="18" fillId="0" borderId="12" xfId="3" applyBorder="1"/>
    <xf numFmtId="0" fontId="25" fillId="0" borderId="24" xfId="3" applyFont="1" applyBorder="1" applyAlignment="1">
      <alignment vertical="center" wrapText="1"/>
    </xf>
    <xf numFmtId="0" fontId="18" fillId="0" borderId="21" xfId="3" applyBorder="1"/>
    <xf numFmtId="0" fontId="18" fillId="0" borderId="12" xfId="3" applyBorder="1" applyAlignment="1">
      <alignment horizontal="center"/>
    </xf>
    <xf numFmtId="0" fontId="25" fillId="0" borderId="26"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28" xfId="3" applyFont="1" applyBorder="1" applyAlignment="1">
      <alignment horizontal="center" vertical="center" wrapText="1"/>
    </xf>
    <xf numFmtId="165" fontId="28" fillId="0" borderId="0" xfId="3" applyNumberFormat="1" applyFont="1" applyAlignment="1">
      <alignment horizontal="right" indent="1"/>
    </xf>
    <xf numFmtId="166" fontId="25" fillId="0" borderId="0" xfId="3" applyNumberFormat="1" applyFont="1"/>
    <xf numFmtId="0" fontId="25" fillId="0" borderId="0" xfId="3" applyFont="1"/>
    <xf numFmtId="166" fontId="28" fillId="0" borderId="0" xfId="3" applyNumberFormat="1" applyFont="1" applyAlignment="1">
      <alignment horizontal="left" indent="1"/>
    </xf>
    <xf numFmtId="0" fontId="28" fillId="0" borderId="0" xfId="3" applyFont="1" applyAlignment="1">
      <alignment horizontal="left" indent="1"/>
    </xf>
    <xf numFmtId="9" fontId="0" fillId="0" borderId="0" xfId="4" applyFont="1"/>
    <xf numFmtId="166" fontId="28" fillId="0" borderId="0" xfId="3" applyNumberFormat="1" applyFont="1" applyAlignment="1">
      <alignment horizontal="left" indent="2"/>
    </xf>
    <xf numFmtId="166" fontId="28" fillId="0" borderId="0" xfId="3" applyNumberFormat="1" applyFont="1" applyAlignment="1">
      <alignment horizontal="left" indent="3"/>
    </xf>
    <xf numFmtId="0" fontId="25" fillId="0" borderId="0" xfId="3" applyFont="1" applyAlignment="1">
      <alignment horizontal="left"/>
    </xf>
    <xf numFmtId="0" fontId="28" fillId="0" borderId="0" xfId="3" applyFont="1"/>
    <xf numFmtId="0" fontId="25" fillId="0" borderId="0" xfId="3" applyFont="1" applyAlignment="1">
      <alignment horizontal="left" indent="1"/>
    </xf>
    <xf numFmtId="0" fontId="28" fillId="0" borderId="0" xfId="3" applyFont="1" applyAlignment="1">
      <alignment horizontal="left" indent="2"/>
    </xf>
    <xf numFmtId="0" fontId="25" fillId="0" borderId="0" xfId="3" applyFont="1" applyAlignment="1">
      <alignment horizontal="left" indent="2"/>
    </xf>
    <xf numFmtId="166" fontId="25" fillId="0" borderId="0" xfId="3" applyNumberFormat="1" applyFont="1" applyAlignment="1">
      <alignment horizontal="left" indent="2"/>
    </xf>
    <xf numFmtId="0" fontId="18" fillId="0" borderId="22" xfId="3" applyBorder="1"/>
    <xf numFmtId="165" fontId="28" fillId="0" borderId="22" xfId="3" applyNumberFormat="1" applyFont="1" applyBorder="1" applyAlignment="1">
      <alignment horizontal="right" indent="1"/>
    </xf>
    <xf numFmtId="0" fontId="29" fillId="0" borderId="18" xfId="3" applyFont="1" applyBorder="1"/>
    <xf numFmtId="0" fontId="28" fillId="0" borderId="22" xfId="3" applyFont="1" applyBorder="1"/>
    <xf numFmtId="0" fontId="28" fillId="0" borderId="0" xfId="3" applyFont="1" applyAlignment="1">
      <alignment horizontal="left" indent="3"/>
    </xf>
    <xf numFmtId="0" fontId="25" fillId="0" borderId="0" xfId="3" applyFont="1" applyAlignment="1">
      <alignment horizontal="left" indent="3"/>
    </xf>
    <xf numFmtId="166" fontId="28" fillId="0" borderId="0" xfId="3" applyNumberFormat="1" applyFont="1" applyAlignment="1">
      <alignment horizontal="left" indent="4"/>
    </xf>
    <xf numFmtId="0" fontId="30" fillId="0" borderId="0" xfId="3" applyFont="1" applyAlignment="1">
      <alignment horizontal="left" indent="1"/>
    </xf>
    <xf numFmtId="0" fontId="18" fillId="0" borderId="18" xfId="3" applyBorder="1"/>
    <xf numFmtId="165" fontId="28" fillId="0" borderId="18" xfId="3" applyNumberFormat="1" applyFont="1" applyBorder="1" applyAlignment="1">
      <alignment horizontal="right" indent="1"/>
    </xf>
    <xf numFmtId="165" fontId="28" fillId="0" borderId="0" xfId="3" applyNumberFormat="1" applyFont="1" applyAlignment="1">
      <alignment horizontal="right"/>
    </xf>
    <xf numFmtId="9" fontId="18" fillId="0" borderId="0" xfId="2" applyFont="1"/>
    <xf numFmtId="0" fontId="18" fillId="0" borderId="0" xfId="3" applyAlignment="1">
      <alignment horizontal="right"/>
    </xf>
    <xf numFmtId="0" fontId="31" fillId="9" borderId="6" xfId="0" applyFont="1" applyFill="1" applyBorder="1" applyAlignment="1">
      <alignment horizontal="center" vertical="center" wrapText="1"/>
    </xf>
    <xf numFmtId="0" fontId="0" fillId="0" borderId="6" xfId="0" applyBorder="1" applyAlignment="1">
      <alignment vertical="center" wrapText="1"/>
    </xf>
    <xf numFmtId="0" fontId="16" fillId="0" borderId="6" xfId="0" applyFont="1" applyBorder="1" applyAlignment="1">
      <alignment vertical="center" wrapText="1"/>
    </xf>
    <xf numFmtId="0" fontId="0" fillId="0" borderId="0" xfId="0" applyAlignment="1">
      <alignment vertical="center"/>
    </xf>
    <xf numFmtId="0" fontId="5" fillId="0" borderId="6" xfId="0" applyFont="1" applyBorder="1" applyAlignment="1">
      <alignment horizontal="justify" vertical="center"/>
    </xf>
    <xf numFmtId="0" fontId="16" fillId="0" borderId="0" xfId="0" applyFont="1" applyAlignment="1">
      <alignment vertical="top" wrapText="1"/>
    </xf>
    <xf numFmtId="0" fontId="9" fillId="0" borderId="0" xfId="1" quotePrefix="1"/>
    <xf numFmtId="0" fontId="32" fillId="0" borderId="0" xfId="0" applyFont="1" applyAlignment="1">
      <alignment horizontal="left" vertical="center"/>
    </xf>
    <xf numFmtId="0" fontId="6" fillId="12" borderId="6" xfId="0" applyFont="1" applyFill="1" applyBorder="1" applyAlignment="1">
      <alignment horizontal="center" vertical="center" wrapText="1"/>
    </xf>
    <xf numFmtId="0" fontId="5" fillId="0" borderId="6" xfId="0" applyFont="1" applyBorder="1" applyAlignment="1">
      <alignment horizontal="center" vertical="center" wrapText="1"/>
    </xf>
    <xf numFmtId="0" fontId="33" fillId="0" borderId="6" xfId="0" applyFont="1" applyBorder="1" applyAlignment="1">
      <alignment horizontal="center" vertical="center" wrapText="1"/>
    </xf>
    <xf numFmtId="0" fontId="7" fillId="0" borderId="6" xfId="0" applyFont="1" applyBorder="1" applyAlignment="1">
      <alignment horizontal="center" vertical="center" wrapText="1"/>
    </xf>
    <xf numFmtId="0" fontId="0" fillId="0" borderId="6" xfId="0" applyBorder="1" applyAlignment="1">
      <alignment horizontal="center"/>
    </xf>
    <xf numFmtId="164" fontId="0" fillId="0" borderId="6" xfId="0" applyNumberFormat="1" applyBorder="1" applyAlignment="1">
      <alignment horizontal="center"/>
    </xf>
    <xf numFmtId="167" fontId="0" fillId="0" borderId="6" xfId="0" applyNumberFormat="1" applyBorder="1" applyAlignment="1">
      <alignment horizontal="center"/>
    </xf>
    <xf numFmtId="0" fontId="0" fillId="0" borderId="30" xfId="0" applyBorder="1"/>
    <xf numFmtId="0" fontId="0" fillId="0" borderId="32" xfId="0" applyBorder="1"/>
    <xf numFmtId="0" fontId="36" fillId="0" borderId="0" xfId="0" applyFont="1"/>
    <xf numFmtId="0" fontId="35" fillId="13" borderId="6" xfId="0" applyFont="1" applyFill="1" applyBorder="1" applyAlignment="1">
      <alignment horizontal="center"/>
    </xf>
    <xf numFmtId="0" fontId="0" fillId="0" borderId="29" xfId="0" applyBorder="1"/>
    <xf numFmtId="0" fontId="0" fillId="0" borderId="31" xfId="0" applyBorder="1"/>
    <xf numFmtId="0" fontId="1" fillId="0" borderId="0" xfId="0" applyFont="1" applyAlignment="1">
      <alignment wrapText="1"/>
    </xf>
    <xf numFmtId="0" fontId="1" fillId="15" borderId="33" xfId="0" applyFont="1" applyFill="1" applyBorder="1"/>
    <xf numFmtId="0" fontId="1" fillId="15" borderId="34" xfId="0" applyFont="1" applyFill="1" applyBorder="1" applyAlignment="1">
      <alignment wrapText="1"/>
    </xf>
    <xf numFmtId="0" fontId="16" fillId="0" borderId="0" xfId="0" applyFont="1"/>
    <xf numFmtId="0" fontId="31" fillId="9" borderId="12" xfId="0" applyFont="1" applyFill="1" applyBorder="1" applyAlignment="1">
      <alignment horizontal="center" vertical="center" wrapText="1"/>
    </xf>
    <xf numFmtId="0" fontId="3" fillId="0" borderId="6" xfId="0" applyFont="1" applyBorder="1" applyAlignment="1">
      <alignment vertical="center" wrapText="1"/>
    </xf>
    <xf numFmtId="0" fontId="1" fillId="10" borderId="20" xfId="0" applyFont="1" applyFill="1" applyBorder="1" applyAlignment="1">
      <alignment horizontal="center" vertical="center" wrapText="1"/>
    </xf>
    <xf numFmtId="0" fontId="1" fillId="10" borderId="39" xfId="0" applyFont="1" applyFill="1" applyBorder="1" applyAlignment="1">
      <alignment horizontal="center" vertical="center" wrapText="1"/>
    </xf>
    <xf numFmtId="0" fontId="38" fillId="0" borderId="33" xfId="0" applyFont="1" applyBorder="1" applyAlignment="1">
      <alignment horizontal="center" vertical="center"/>
    </xf>
    <xf numFmtId="0" fontId="39" fillId="0" borderId="36" xfId="1" quotePrefix="1" applyFont="1" applyFill="1" applyBorder="1" applyAlignment="1">
      <alignment vertical="center" wrapText="1"/>
    </xf>
    <xf numFmtId="0" fontId="38" fillId="0" borderId="29" xfId="0" applyFont="1" applyBorder="1" applyAlignment="1">
      <alignment horizontal="center" vertical="center"/>
    </xf>
    <xf numFmtId="0" fontId="38" fillId="0" borderId="6" xfId="0" applyFont="1" applyBorder="1" applyAlignment="1">
      <alignment vertical="center" wrapText="1"/>
    </xf>
    <xf numFmtId="0" fontId="39" fillId="0" borderId="6" xfId="1" quotePrefix="1" applyFont="1" applyFill="1" applyBorder="1" applyAlignment="1">
      <alignment vertical="center" wrapText="1"/>
    </xf>
    <xf numFmtId="0" fontId="38" fillId="14" borderId="29" xfId="0" applyFont="1" applyFill="1" applyBorder="1" applyAlignment="1">
      <alignment horizontal="center" vertical="center"/>
    </xf>
    <xf numFmtId="0" fontId="38" fillId="14" borderId="6" xfId="0" applyFont="1" applyFill="1" applyBorder="1" applyAlignment="1">
      <alignment vertical="center" wrapText="1"/>
    </xf>
    <xf numFmtId="0" fontId="38" fillId="0" borderId="38" xfId="0" applyFont="1" applyBorder="1" applyAlignment="1">
      <alignment horizontal="center" vertical="center"/>
    </xf>
    <xf numFmtId="0" fontId="38" fillId="0" borderId="20" xfId="0" applyFont="1" applyBorder="1" applyAlignment="1">
      <alignment vertical="center" wrapText="1"/>
    </xf>
    <xf numFmtId="0" fontId="39" fillId="0" borderId="20" xfId="1" quotePrefix="1" applyFont="1" applyFill="1" applyBorder="1" applyAlignment="1">
      <alignment vertical="center" wrapText="1"/>
    </xf>
    <xf numFmtId="0" fontId="39" fillId="0" borderId="7" xfId="1" quotePrefix="1" applyFont="1" applyFill="1" applyBorder="1" applyAlignment="1">
      <alignment vertical="center" wrapText="1"/>
    </xf>
    <xf numFmtId="0" fontId="38" fillId="14" borderId="31" xfId="0" applyFont="1" applyFill="1" applyBorder="1" applyAlignment="1">
      <alignment horizontal="center" vertical="center"/>
    </xf>
    <xf numFmtId="0" fontId="38" fillId="14" borderId="8" xfId="0" applyFont="1" applyFill="1" applyBorder="1" applyAlignment="1">
      <alignment vertical="center" wrapText="1"/>
    </xf>
    <xf numFmtId="0" fontId="39" fillId="0" borderId="8" xfId="1" quotePrefix="1" applyFont="1" applyFill="1" applyBorder="1" applyAlignment="1">
      <alignment vertical="center" wrapText="1"/>
    </xf>
    <xf numFmtId="0" fontId="1" fillId="10" borderId="47" xfId="0" applyFont="1" applyFill="1" applyBorder="1" applyAlignment="1">
      <alignment horizontal="center" vertical="center" wrapText="1"/>
    </xf>
    <xf numFmtId="0" fontId="1" fillId="10" borderId="48" xfId="0" applyFont="1" applyFill="1" applyBorder="1" applyAlignment="1">
      <alignment horizontal="center" vertical="center" wrapText="1"/>
    </xf>
    <xf numFmtId="0" fontId="1" fillId="10" borderId="49" xfId="0" applyFont="1" applyFill="1" applyBorder="1" applyAlignment="1">
      <alignment horizontal="center" vertical="center" wrapText="1"/>
    </xf>
    <xf numFmtId="0" fontId="1" fillId="10" borderId="50" xfId="0" applyFont="1" applyFill="1" applyBorder="1" applyAlignment="1">
      <alignment horizontal="center" vertical="center" wrapText="1"/>
    </xf>
    <xf numFmtId="0" fontId="38" fillId="14" borderId="40" xfId="0" applyFont="1" applyFill="1" applyBorder="1" applyAlignment="1">
      <alignment horizontal="center" vertical="center"/>
    </xf>
    <xf numFmtId="0" fontId="38" fillId="14" borderId="7" xfId="0" applyFont="1" applyFill="1" applyBorder="1" applyAlignment="1">
      <alignment vertical="center" wrapText="1"/>
    </xf>
    <xf numFmtId="0" fontId="38" fillId="0" borderId="0" xfId="0" applyFont="1" applyAlignment="1">
      <alignment vertical="center"/>
    </xf>
    <xf numFmtId="0" fontId="41" fillId="0" borderId="0" xfId="0" applyFont="1"/>
    <xf numFmtId="0" fontId="0" fillId="0" borderId="2" xfId="0" applyBorder="1"/>
    <xf numFmtId="0" fontId="9" fillId="0" borderId="1" xfId="1" applyBorder="1"/>
    <xf numFmtId="0" fontId="0" fillId="0" borderId="0" xfId="0" applyAlignment="1">
      <alignment horizontal="center"/>
    </xf>
    <xf numFmtId="0" fontId="0" fillId="18" borderId="0" xfId="0" applyFill="1"/>
    <xf numFmtId="0" fontId="0" fillId="18" borderId="37" xfId="0" applyFill="1" applyBorder="1"/>
    <xf numFmtId="0" fontId="0" fillId="18" borderId="44" xfId="0" applyFill="1" applyBorder="1"/>
    <xf numFmtId="0" fontId="0" fillId="18" borderId="2" xfId="0" applyFill="1" applyBorder="1"/>
    <xf numFmtId="0" fontId="0" fillId="18" borderId="4" xfId="0" applyFill="1" applyBorder="1"/>
    <xf numFmtId="0" fontId="0" fillId="18" borderId="5" xfId="0" applyFill="1" applyBorder="1"/>
    <xf numFmtId="0" fontId="0" fillId="19" borderId="52" xfId="0" applyFill="1" applyBorder="1" applyAlignment="1">
      <alignment horizontal="left"/>
    </xf>
    <xf numFmtId="0" fontId="0" fillId="19" borderId="16" xfId="0" applyFill="1" applyBorder="1" applyAlignment="1">
      <alignment horizontal="left"/>
    </xf>
    <xf numFmtId="0" fontId="0" fillId="18" borderId="3" xfId="0" applyFill="1" applyBorder="1" applyAlignment="1">
      <alignment horizontal="center" vertical="center"/>
    </xf>
    <xf numFmtId="0" fontId="0" fillId="18" borderId="5" xfId="0" applyFill="1" applyBorder="1" applyAlignment="1">
      <alignment horizontal="center" vertical="center"/>
    </xf>
    <xf numFmtId="0" fontId="0" fillId="18" borderId="4" xfId="0" applyFill="1" applyBorder="1" applyAlignment="1">
      <alignment horizontal="center" vertical="center"/>
    </xf>
    <xf numFmtId="168" fontId="0" fillId="0" borderId="0" xfId="5" applyNumberFormat="1" applyFont="1" applyFill="1"/>
    <xf numFmtId="168" fontId="0" fillId="0" borderId="0" xfId="5" applyNumberFormat="1" applyFont="1" applyFill="1" applyAlignment="1">
      <alignment horizontal="right"/>
    </xf>
    <xf numFmtId="0" fontId="0" fillId="0" borderId="0" xfId="0" applyAlignment="1">
      <alignment horizontal="left"/>
    </xf>
    <xf numFmtId="9" fontId="0" fillId="0" borderId="1" xfId="2" applyFont="1" applyBorder="1"/>
    <xf numFmtId="9" fontId="0" fillId="0" borderId="0" xfId="2" applyFont="1" applyBorder="1"/>
    <xf numFmtId="9" fontId="0" fillId="0" borderId="2" xfId="2" applyFont="1" applyBorder="1"/>
    <xf numFmtId="0" fontId="0" fillId="0" borderId="3" xfId="0" applyBorder="1"/>
    <xf numFmtId="0" fontId="0" fillId="0" borderId="5" xfId="0" applyBorder="1"/>
    <xf numFmtId="0" fontId="0" fillId="20" borderId="1" xfId="0" applyFill="1" applyBorder="1"/>
    <xf numFmtId="0" fontId="0" fillId="20" borderId="2" xfId="0" applyFill="1" applyBorder="1"/>
    <xf numFmtId="9" fontId="0" fillId="20" borderId="1" xfId="2" applyFont="1" applyFill="1" applyBorder="1"/>
    <xf numFmtId="9" fontId="0" fillId="20" borderId="0" xfId="2" applyFont="1" applyFill="1" applyBorder="1"/>
    <xf numFmtId="9" fontId="0" fillId="20" borderId="2" xfId="2" applyFont="1" applyFill="1" applyBorder="1"/>
    <xf numFmtId="0" fontId="1" fillId="19" borderId="42" xfId="0" applyFont="1" applyFill="1" applyBorder="1"/>
    <xf numFmtId="0" fontId="1" fillId="19" borderId="15" xfId="0" applyFont="1" applyFill="1" applyBorder="1" applyAlignment="1">
      <alignment wrapText="1"/>
    </xf>
    <xf numFmtId="0" fontId="1" fillId="19" borderId="3" xfId="0" applyFont="1" applyFill="1" applyBorder="1"/>
    <xf numFmtId="0" fontId="1" fillId="19" borderId="4" xfId="0" applyFont="1" applyFill="1" applyBorder="1"/>
    <xf numFmtId="0" fontId="1" fillId="19" borderId="5" xfId="0" applyFont="1" applyFill="1" applyBorder="1" applyAlignment="1">
      <alignment wrapText="1"/>
    </xf>
    <xf numFmtId="0" fontId="0" fillId="19" borderId="3" xfId="0" applyFill="1" applyBorder="1" applyAlignment="1">
      <alignment vertical="top" wrapText="1"/>
    </xf>
    <xf numFmtId="0" fontId="0" fillId="19" borderId="4" xfId="0" applyFill="1" applyBorder="1" applyAlignment="1">
      <alignment vertical="top" wrapText="1"/>
    </xf>
    <xf numFmtId="0" fontId="0" fillId="19" borderId="5" xfId="0" applyFill="1" applyBorder="1" applyAlignment="1">
      <alignment vertical="top" wrapText="1"/>
    </xf>
    <xf numFmtId="0" fontId="1" fillId="19" borderId="1" xfId="0" applyFont="1" applyFill="1" applyBorder="1" applyAlignment="1">
      <alignment wrapText="1"/>
    </xf>
    <xf numFmtId="0" fontId="1" fillId="19" borderId="0" xfId="0" applyFont="1" applyFill="1" applyAlignment="1">
      <alignment wrapText="1"/>
    </xf>
    <xf numFmtId="0" fontId="1" fillId="19" borderId="2" xfId="0" applyFont="1" applyFill="1" applyBorder="1" applyAlignment="1">
      <alignment wrapText="1"/>
    </xf>
    <xf numFmtId="9" fontId="0" fillId="0" borderId="51" xfId="2" applyFont="1" applyBorder="1"/>
    <xf numFmtId="9" fontId="0" fillId="0" borderId="37" xfId="2" applyFont="1" applyBorder="1"/>
    <xf numFmtId="9" fontId="0" fillId="0" borderId="44" xfId="2" applyFont="1" applyBorder="1"/>
    <xf numFmtId="9" fontId="0" fillId="0" borderId="3" xfId="2" applyFont="1" applyBorder="1"/>
    <xf numFmtId="9" fontId="0" fillId="0" borderId="4" xfId="2" applyFont="1" applyBorder="1"/>
    <xf numFmtId="9" fontId="0" fillId="0" borderId="5" xfId="2" applyFont="1" applyBorder="1"/>
    <xf numFmtId="0" fontId="0" fillId="0" borderId="0" xfId="0" applyAlignment="1">
      <alignment horizontal="center" wrapText="1"/>
    </xf>
    <xf numFmtId="169" fontId="0" fillId="0" borderId="0" xfId="0" applyNumberFormat="1" applyAlignment="1">
      <alignment horizontal="center" wrapText="1"/>
    </xf>
    <xf numFmtId="169" fontId="0" fillId="0" borderId="0" xfId="0" applyNumberFormat="1" applyAlignment="1">
      <alignment horizontal="center"/>
    </xf>
    <xf numFmtId="0" fontId="47" fillId="4" borderId="53" xfId="0" applyFont="1" applyFill="1" applyBorder="1"/>
    <xf numFmtId="0" fontId="0" fillId="4" borderId="54" xfId="0" applyFill="1" applyBorder="1"/>
    <xf numFmtId="0" fontId="0" fillId="4" borderId="55" xfId="0" applyFill="1" applyBorder="1"/>
    <xf numFmtId="0" fontId="0" fillId="4" borderId="56" xfId="0" applyFill="1" applyBorder="1"/>
    <xf numFmtId="0" fontId="0" fillId="4" borderId="57" xfId="0" applyFill="1" applyBorder="1"/>
    <xf numFmtId="0" fontId="2" fillId="4" borderId="56" xfId="0" applyFont="1" applyFill="1" applyBorder="1"/>
    <xf numFmtId="0" fontId="0" fillId="4" borderId="58" xfId="0" applyFill="1" applyBorder="1"/>
    <xf numFmtId="0" fontId="0" fillId="4" borderId="59" xfId="0" applyFill="1" applyBorder="1"/>
    <xf numFmtId="0" fontId="0" fillId="4" borderId="60" xfId="0" applyFill="1" applyBorder="1"/>
    <xf numFmtId="0" fontId="9" fillId="0" borderId="0" xfId="1"/>
    <xf numFmtId="0" fontId="0" fillId="21" borderId="0" xfId="0" applyFill="1"/>
    <xf numFmtId="0" fontId="38" fillId="0" borderId="29" xfId="0" applyFont="1" applyBorder="1" applyAlignment="1">
      <alignment horizontal="center" vertical="center" wrapText="1"/>
    </xf>
    <xf numFmtId="0" fontId="38" fillId="0" borderId="38" xfId="0" applyFont="1" applyBorder="1" applyAlignment="1">
      <alignment horizontal="center" vertical="center" wrapText="1"/>
    </xf>
    <xf numFmtId="9" fontId="0" fillId="0" borderId="0" xfId="2" applyFont="1"/>
    <xf numFmtId="0" fontId="1" fillId="0" borderId="0" xfId="0" applyFont="1" applyAlignment="1">
      <alignment vertical="center"/>
    </xf>
    <xf numFmtId="9" fontId="1" fillId="0" borderId="0" xfId="4" applyFont="1" applyAlignment="1">
      <alignment vertical="center"/>
    </xf>
    <xf numFmtId="0" fontId="48" fillId="0" borderId="0" xfId="0" applyFont="1" applyAlignment="1">
      <alignment vertical="center"/>
    </xf>
    <xf numFmtId="0" fontId="38" fillId="0" borderId="33" xfId="0" applyFont="1" applyBorder="1" applyAlignment="1">
      <alignment vertical="center" wrapText="1"/>
    </xf>
    <xf numFmtId="0" fontId="38" fillId="0" borderId="29" xfId="0" applyFont="1" applyBorder="1" applyAlignment="1">
      <alignment vertical="center" wrapText="1"/>
    </xf>
    <xf numFmtId="0" fontId="38" fillId="0" borderId="38" xfId="0" applyFont="1" applyBorder="1" applyAlignment="1">
      <alignment vertical="center" wrapText="1"/>
    </xf>
    <xf numFmtId="0" fontId="38" fillId="0" borderId="40" xfId="0" applyFont="1" applyBorder="1" applyAlignment="1">
      <alignment vertical="center" wrapText="1"/>
    </xf>
    <xf numFmtId="0" fontId="38" fillId="0" borderId="31" xfId="0" applyFont="1" applyBorder="1" applyAlignment="1">
      <alignment vertical="center" wrapText="1"/>
    </xf>
    <xf numFmtId="0" fontId="38" fillId="0" borderId="61" xfId="0" applyFont="1" applyBorder="1" applyAlignment="1">
      <alignment horizontal="center" vertical="center" wrapText="1"/>
    </xf>
    <xf numFmtId="0" fontId="38" fillId="0" borderId="41" xfId="0" applyFont="1" applyBorder="1" applyAlignment="1">
      <alignment horizontal="center" vertical="center" wrapText="1"/>
    </xf>
    <xf numFmtId="0" fontId="50" fillId="22" borderId="6" xfId="0" applyFont="1" applyFill="1" applyBorder="1" applyAlignment="1">
      <alignment horizontal="center" wrapText="1"/>
    </xf>
    <xf numFmtId="0" fontId="51" fillId="0" borderId="6" xfId="0" applyFont="1" applyBorder="1"/>
    <xf numFmtId="0" fontId="51" fillId="0" borderId="6" xfId="0" applyFont="1" applyBorder="1" applyAlignment="1">
      <alignment horizontal="center"/>
    </xf>
    <xf numFmtId="0" fontId="51" fillId="0" borderId="0" xfId="0" applyFont="1" applyAlignment="1">
      <alignment vertical="top" wrapText="1"/>
    </xf>
    <xf numFmtId="0" fontId="0" fillId="0" borderId="0" xfId="0" applyAlignment="1">
      <alignment vertical="center" wrapText="1"/>
    </xf>
    <xf numFmtId="0" fontId="1" fillId="0" borderId="0" xfId="0" applyFont="1" applyAlignment="1">
      <alignment horizontal="left" vertical="top"/>
    </xf>
    <xf numFmtId="0" fontId="10" fillId="0" borderId="0" xfId="0" applyFont="1"/>
    <xf numFmtId="0" fontId="38" fillId="0" borderId="40" xfId="0" applyFont="1" applyBorder="1" applyAlignment="1">
      <alignment horizontal="center" vertical="center"/>
    </xf>
    <xf numFmtId="0" fontId="38" fillId="0" borderId="7" xfId="0" applyFont="1" applyBorder="1" applyAlignment="1">
      <alignment vertical="center" wrapText="1"/>
    </xf>
    <xf numFmtId="0" fontId="39" fillId="0" borderId="45" xfId="1" applyFont="1" applyBorder="1" applyAlignment="1">
      <alignment vertical="center" wrapText="1"/>
    </xf>
    <xf numFmtId="0" fontId="38" fillId="0" borderId="36" xfId="0" applyFont="1" applyBorder="1" applyAlignment="1">
      <alignment vertical="center" wrapText="1"/>
    </xf>
    <xf numFmtId="0" fontId="38" fillId="0" borderId="36" xfId="0" applyFont="1" applyBorder="1" applyAlignment="1">
      <alignment vertical="center"/>
    </xf>
    <xf numFmtId="0" fontId="38" fillId="0" borderId="34" xfId="0" applyFont="1" applyBorder="1" applyAlignment="1">
      <alignment vertical="center"/>
    </xf>
    <xf numFmtId="0" fontId="39" fillId="0" borderId="35" xfId="1" applyFont="1" applyBorder="1" applyAlignment="1">
      <alignment vertical="center" wrapText="1"/>
    </xf>
    <xf numFmtId="0" fontId="38" fillId="0" borderId="6" xfId="0" applyFont="1" applyBorder="1" applyAlignment="1">
      <alignment vertical="center"/>
    </xf>
    <xf numFmtId="0" fontId="38" fillId="0" borderId="30" xfId="0" applyFont="1" applyBorder="1" applyAlignment="1">
      <alignment vertical="center"/>
    </xf>
    <xf numFmtId="0" fontId="39" fillId="0" borderId="21" xfId="1" applyFont="1" applyBorder="1" applyAlignment="1">
      <alignment vertical="center" wrapText="1"/>
    </xf>
    <xf numFmtId="0" fontId="38" fillId="0" borderId="20" xfId="0" applyFont="1" applyBorder="1" applyAlignment="1">
      <alignment vertical="center"/>
    </xf>
    <xf numFmtId="0" fontId="38" fillId="0" borderId="39" xfId="0" applyFont="1" applyBorder="1" applyAlignment="1">
      <alignment vertical="center"/>
    </xf>
    <xf numFmtId="0" fontId="39" fillId="0" borderId="23" xfId="1" applyFont="1" applyBorder="1" applyAlignment="1">
      <alignment vertical="center" wrapText="1"/>
    </xf>
    <xf numFmtId="0" fontId="38" fillId="0" borderId="40" xfId="0" applyFont="1" applyBorder="1" applyAlignment="1">
      <alignment vertical="center"/>
    </xf>
    <xf numFmtId="0" fontId="38" fillId="0" borderId="7" xfId="0" applyFont="1" applyBorder="1" applyAlignment="1">
      <alignment vertical="center"/>
    </xf>
    <xf numFmtId="0" fontId="38" fillId="0" borderId="41" xfId="0" applyFont="1" applyBorder="1" applyAlignment="1">
      <alignment vertical="center"/>
    </xf>
    <xf numFmtId="0" fontId="38" fillId="0" borderId="29" xfId="0" applyFont="1" applyBorder="1" applyAlignment="1">
      <alignment vertical="center"/>
    </xf>
    <xf numFmtId="0" fontId="39" fillId="0" borderId="46" xfId="1" applyFont="1" applyBorder="1" applyAlignment="1">
      <alignment vertical="center" wrapText="1"/>
    </xf>
    <xf numFmtId="0" fontId="38" fillId="0" borderId="31" xfId="0" applyFont="1" applyBorder="1" applyAlignment="1">
      <alignment vertical="center"/>
    </xf>
    <xf numFmtId="0" fontId="38" fillId="0" borderId="8" xfId="0" applyFont="1" applyBorder="1" applyAlignment="1">
      <alignment vertical="center"/>
    </xf>
    <xf numFmtId="0" fontId="38" fillId="0" borderId="8" xfId="0" applyFont="1" applyBorder="1" applyAlignment="1">
      <alignment vertical="center" wrapText="1"/>
    </xf>
    <xf numFmtId="0" fontId="38" fillId="0" borderId="32" xfId="0" applyFont="1" applyBorder="1" applyAlignment="1">
      <alignment vertical="center"/>
    </xf>
    <xf numFmtId="0" fontId="1" fillId="0" borderId="0" xfId="0" applyFont="1" applyAlignment="1">
      <alignment horizontal="left" vertical="center"/>
    </xf>
    <xf numFmtId="0" fontId="43" fillId="0" borderId="0" xfId="0" applyFont="1"/>
    <xf numFmtId="0" fontId="0" fillId="0" borderId="51" xfId="0" applyBorder="1"/>
    <xf numFmtId="0" fontId="0" fillId="0" borderId="44" xfId="0" applyBorder="1"/>
    <xf numFmtId="0" fontId="1" fillId="19" borderId="14" xfId="0" applyFont="1" applyFill="1" applyBorder="1"/>
    <xf numFmtId="0" fontId="1" fillId="19" borderId="15" xfId="0" applyFont="1" applyFill="1" applyBorder="1"/>
    <xf numFmtId="0" fontId="50" fillId="0" borderId="0" xfId="0" applyFont="1"/>
    <xf numFmtId="0" fontId="1" fillId="16" borderId="42" xfId="0" applyFont="1" applyFill="1" applyBorder="1" applyAlignment="1">
      <alignment horizontal="left" vertical="center"/>
    </xf>
    <xf numFmtId="0" fontId="1" fillId="16" borderId="43" xfId="0" applyFont="1" applyFill="1" applyBorder="1" applyAlignment="1">
      <alignment horizontal="left" vertical="center"/>
    </xf>
    <xf numFmtId="0" fontId="1" fillId="16" borderId="15" xfId="0" applyFont="1" applyFill="1" applyBorder="1" applyAlignment="1">
      <alignment horizontal="left" vertical="center"/>
    </xf>
    <xf numFmtId="0" fontId="38" fillId="0" borderId="48" xfId="0" applyFont="1" applyBorder="1" applyAlignment="1">
      <alignment vertical="center"/>
    </xf>
    <xf numFmtId="0" fontId="38" fillId="0" borderId="49" xfId="0" applyFont="1" applyBorder="1" applyAlignment="1">
      <alignment vertical="center"/>
    </xf>
    <xf numFmtId="0" fontId="38" fillId="0" borderId="48" xfId="0" applyFont="1" applyBorder="1" applyAlignment="1">
      <alignment vertical="center" wrapText="1"/>
    </xf>
    <xf numFmtId="0" fontId="38" fillId="0" borderId="49" xfId="0" applyFont="1" applyBorder="1" applyAlignment="1">
      <alignment vertical="center" wrapText="1"/>
    </xf>
    <xf numFmtId="0" fontId="38" fillId="0" borderId="50" xfId="0" applyFont="1" applyBorder="1" applyAlignment="1">
      <alignment vertical="center"/>
    </xf>
    <xf numFmtId="0" fontId="38" fillId="0" borderId="48" xfId="0" applyFont="1" applyBorder="1" applyAlignment="1">
      <alignment horizontal="center" vertical="center"/>
    </xf>
    <xf numFmtId="0" fontId="38" fillId="0" borderId="49" xfId="0" applyFont="1" applyBorder="1" applyAlignment="1">
      <alignment horizontal="center" vertical="center" wrapText="1"/>
    </xf>
    <xf numFmtId="0" fontId="52" fillId="0" borderId="49" xfId="1" quotePrefix="1" applyFont="1" applyFill="1" applyBorder="1" applyAlignment="1">
      <alignment vertical="center" wrapText="1"/>
    </xf>
    <xf numFmtId="0" fontId="53" fillId="0" borderId="0" xfId="0" applyFont="1"/>
    <xf numFmtId="0" fontId="38" fillId="0" borderId="30" xfId="0" applyFont="1" applyBorder="1" applyAlignment="1">
      <alignment vertical="center" wrapText="1"/>
    </xf>
    <xf numFmtId="0" fontId="51" fillId="23" borderId="63" xfId="0" applyFont="1" applyFill="1" applyBorder="1" applyAlignment="1">
      <alignment horizontal="center" vertical="center" wrapText="1"/>
    </xf>
    <xf numFmtId="0" fontId="51" fillId="23" borderId="64" xfId="0" applyFont="1" applyFill="1" applyBorder="1" applyAlignment="1">
      <alignment horizontal="center" vertical="center" wrapText="1"/>
    </xf>
    <xf numFmtId="0" fontId="51" fillId="23" borderId="65" xfId="0" applyFont="1" applyFill="1" applyBorder="1" applyAlignment="1">
      <alignment horizontal="center" vertical="center" wrapText="1"/>
    </xf>
    <xf numFmtId="0" fontId="51" fillId="23" borderId="5" xfId="0" applyFont="1" applyFill="1" applyBorder="1" applyAlignment="1">
      <alignment horizontal="center" vertical="center" wrapText="1"/>
    </xf>
    <xf numFmtId="0" fontId="50" fillId="23" borderId="66" xfId="0" applyFont="1" applyFill="1" applyBorder="1" applyAlignment="1">
      <alignment horizontal="center" vertical="center" wrapText="1"/>
    </xf>
    <xf numFmtId="0" fontId="50" fillId="23" borderId="11" xfId="0" applyFont="1" applyFill="1" applyBorder="1" applyAlignment="1">
      <alignment horizontal="center" vertical="center" wrapText="1"/>
    </xf>
    <xf numFmtId="0" fontId="1" fillId="10" borderId="67" xfId="0" applyFont="1" applyFill="1" applyBorder="1" applyAlignment="1">
      <alignment horizontal="center" vertical="center" wrapText="1"/>
    </xf>
    <xf numFmtId="0" fontId="38" fillId="0" borderId="69" xfId="0" applyFont="1" applyBorder="1" applyAlignment="1">
      <alignment horizontal="center" vertical="center"/>
    </xf>
    <xf numFmtId="0" fontId="38" fillId="24" borderId="69" xfId="0" applyFont="1" applyFill="1" applyBorder="1" applyAlignment="1">
      <alignment horizontal="center" vertical="center"/>
    </xf>
    <xf numFmtId="0" fontId="38" fillId="24" borderId="47" xfId="0" applyFont="1" applyFill="1" applyBorder="1" applyAlignment="1">
      <alignment horizontal="center" vertical="center"/>
    </xf>
    <xf numFmtId="0" fontId="38" fillId="17" borderId="67" xfId="0" applyFont="1" applyFill="1" applyBorder="1" applyAlignment="1">
      <alignment horizontal="center" vertical="center"/>
    </xf>
    <xf numFmtId="0" fontId="38" fillId="25" borderId="69" xfId="0" applyFont="1" applyFill="1" applyBorder="1" applyAlignment="1">
      <alignment horizontal="center" vertical="center"/>
    </xf>
    <xf numFmtId="0" fontId="38" fillId="26" borderId="25" xfId="0" applyFont="1" applyFill="1" applyBorder="1" applyAlignment="1">
      <alignment horizontal="center" vertical="center"/>
    </xf>
    <xf numFmtId="0" fontId="38" fillId="26" borderId="69" xfId="0" applyFont="1" applyFill="1" applyBorder="1" applyAlignment="1">
      <alignment horizontal="center" vertical="center"/>
    </xf>
    <xf numFmtId="0" fontId="38" fillId="26" borderId="70" xfId="0" applyFont="1" applyFill="1" applyBorder="1" applyAlignment="1">
      <alignment horizontal="center" vertical="center"/>
    </xf>
    <xf numFmtId="0" fontId="38" fillId="11" borderId="25" xfId="0" applyFont="1" applyFill="1" applyBorder="1" applyAlignment="1">
      <alignment horizontal="center" vertical="center"/>
    </xf>
    <xf numFmtId="0" fontId="38" fillId="11" borderId="69" xfId="0" applyFont="1" applyFill="1" applyBorder="1" applyAlignment="1">
      <alignment horizontal="center" vertical="center"/>
    </xf>
    <xf numFmtId="0" fontId="38" fillId="24" borderId="68" xfId="0" applyFont="1" applyFill="1" applyBorder="1" applyAlignment="1">
      <alignment horizontal="center" vertical="center"/>
    </xf>
    <xf numFmtId="0" fontId="0" fillId="0" borderId="1" xfId="0"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0" fontId="0" fillId="0" borderId="6" xfId="0" applyBorder="1" applyAlignment="1">
      <alignment vertical="center"/>
    </xf>
    <xf numFmtId="0" fontId="45" fillId="0" borderId="1" xfId="0" applyFont="1" applyBorder="1"/>
    <xf numFmtId="0" fontId="44" fillId="0" borderId="1" xfId="0" applyFont="1" applyBorder="1" applyAlignment="1">
      <alignment horizontal="left" vertical="top" wrapText="1"/>
    </xf>
    <xf numFmtId="0" fontId="44" fillId="0" borderId="0" xfId="0" applyFont="1" applyAlignment="1">
      <alignment horizontal="left" vertical="top" wrapText="1"/>
    </xf>
    <xf numFmtId="0" fontId="44" fillId="0" borderId="2" xfId="0" applyFont="1" applyBorder="1" applyAlignment="1">
      <alignment horizontal="left" vertical="top" wrapText="1"/>
    </xf>
    <xf numFmtId="0" fontId="44" fillId="0" borderId="3" xfId="0" applyFont="1" applyBorder="1" applyAlignment="1">
      <alignment horizontal="left" vertical="top" wrapText="1"/>
    </xf>
    <xf numFmtId="0" fontId="44" fillId="0" borderId="4" xfId="0" applyFont="1" applyBorder="1" applyAlignment="1">
      <alignment horizontal="left" vertical="top" wrapText="1"/>
    </xf>
    <xf numFmtId="0" fontId="44" fillId="0" borderId="5" xfId="0" applyFont="1" applyBorder="1" applyAlignment="1">
      <alignment horizontal="left" vertical="top" wrapText="1"/>
    </xf>
    <xf numFmtId="0" fontId="0" fillId="0" borderId="1" xfId="0" applyBorder="1" applyAlignment="1">
      <alignment horizontal="left" wrapText="1"/>
    </xf>
    <xf numFmtId="0" fontId="0" fillId="0" borderId="0" xfId="0" applyAlignment="1">
      <alignment horizontal="left" wrapText="1"/>
    </xf>
    <xf numFmtId="0" fontId="0" fillId="0" borderId="2" xfId="0" applyBorder="1" applyAlignment="1">
      <alignment horizontal="left" wrapText="1"/>
    </xf>
    <xf numFmtId="0" fontId="42" fillId="17" borderId="42" xfId="0" applyFont="1" applyFill="1" applyBorder="1" applyAlignment="1">
      <alignment horizontal="center"/>
    </xf>
    <xf numFmtId="0" fontId="42" fillId="17" borderId="43" xfId="0" applyFont="1" applyFill="1" applyBorder="1" applyAlignment="1">
      <alignment horizontal="center"/>
    </xf>
    <xf numFmtId="0" fontId="42" fillId="17" borderId="15" xfId="0" applyFont="1" applyFill="1" applyBorder="1" applyAlignment="1">
      <alignment horizontal="center"/>
    </xf>
    <xf numFmtId="0" fontId="0" fillId="0" borderId="51" xfId="0" applyBorder="1" applyAlignment="1">
      <alignment horizontal="left" wrapText="1"/>
    </xf>
    <xf numFmtId="0" fontId="0" fillId="0" borderId="37" xfId="0" applyBorder="1" applyAlignment="1">
      <alignment horizontal="left" wrapText="1"/>
    </xf>
    <xf numFmtId="0" fontId="0" fillId="0" borderId="44" xfId="0" applyBorder="1" applyAlignment="1">
      <alignment horizontal="left" wrapText="1"/>
    </xf>
    <xf numFmtId="0" fontId="16" fillId="0" borderId="1" xfId="0" applyFont="1" applyBorder="1" applyAlignment="1">
      <alignment horizontal="left" vertical="top" wrapText="1"/>
    </xf>
    <xf numFmtId="0" fontId="16" fillId="0" borderId="0" xfId="0" applyFont="1" applyAlignment="1">
      <alignment horizontal="left" vertical="top" wrapText="1"/>
    </xf>
    <xf numFmtId="0" fontId="16" fillId="0" borderId="2" xfId="0" applyFont="1" applyBorder="1" applyAlignment="1">
      <alignment horizontal="left" vertical="top" wrapText="1"/>
    </xf>
    <xf numFmtId="0" fontId="49" fillId="14" borderId="0" xfId="0" applyFont="1" applyFill="1" applyAlignment="1">
      <alignment horizontal="center" vertical="center"/>
    </xf>
    <xf numFmtId="0" fontId="40" fillId="16" borderId="42" xfId="0" applyFont="1" applyFill="1" applyBorder="1" applyAlignment="1">
      <alignment horizontal="left" vertical="center"/>
    </xf>
    <xf numFmtId="0" fontId="40" fillId="16" borderId="43" xfId="0" applyFont="1" applyFill="1" applyBorder="1" applyAlignment="1">
      <alignment horizontal="left" vertical="center"/>
    </xf>
    <xf numFmtId="0" fontId="40" fillId="16" borderId="15" xfId="0" applyFont="1" applyFill="1" applyBorder="1" applyAlignment="1">
      <alignment horizontal="left" vertical="center"/>
    </xf>
    <xf numFmtId="0" fontId="1" fillId="10" borderId="33" xfId="0" applyFont="1" applyFill="1" applyBorder="1" applyAlignment="1">
      <alignment horizontal="center" vertical="center" wrapText="1"/>
    </xf>
    <xf numFmtId="0" fontId="1" fillId="10" borderId="36" xfId="0" applyFont="1" applyFill="1" applyBorder="1" applyAlignment="1">
      <alignment horizontal="center" vertical="center" wrapText="1"/>
    </xf>
    <xf numFmtId="0" fontId="1" fillId="10" borderId="34" xfId="0" applyFont="1" applyFill="1" applyBorder="1" applyAlignment="1">
      <alignment horizontal="center" vertical="center" wrapText="1"/>
    </xf>
    <xf numFmtId="0" fontId="1" fillId="16" borderId="3" xfId="0" applyFont="1" applyFill="1" applyBorder="1" applyAlignment="1">
      <alignment horizontal="left" vertical="center"/>
    </xf>
    <xf numFmtId="0" fontId="1" fillId="16" borderId="4" xfId="0" applyFont="1" applyFill="1" applyBorder="1" applyAlignment="1">
      <alignment horizontal="left" vertical="center"/>
    </xf>
    <xf numFmtId="0" fontId="1" fillId="16" borderId="37" xfId="0" applyFont="1" applyFill="1" applyBorder="1" applyAlignment="1">
      <alignment horizontal="left" vertical="center"/>
    </xf>
    <xf numFmtId="0" fontId="1" fillId="16" borderId="44" xfId="0" applyFont="1" applyFill="1" applyBorder="1" applyAlignment="1">
      <alignment horizontal="left" vertical="center"/>
    </xf>
    <xf numFmtId="0" fontId="1" fillId="16" borderId="42" xfId="0" applyFont="1" applyFill="1" applyBorder="1" applyAlignment="1">
      <alignment horizontal="left" vertical="center"/>
    </xf>
    <xf numFmtId="0" fontId="1" fillId="16" borderId="43" xfId="0" applyFont="1" applyFill="1" applyBorder="1" applyAlignment="1">
      <alignment horizontal="left" vertical="center"/>
    </xf>
    <xf numFmtId="0" fontId="1" fillId="16" borderId="15" xfId="0" applyFont="1" applyFill="1" applyBorder="1" applyAlignment="1">
      <alignment horizontal="left" vertical="center"/>
    </xf>
    <xf numFmtId="0" fontId="0" fillId="0" borderId="0" xfId="0" applyAlignment="1">
      <alignment horizontal="center"/>
    </xf>
    <xf numFmtId="0" fontId="0" fillId="18" borderId="9" xfId="0" applyFill="1" applyBorder="1" applyAlignment="1">
      <alignment horizontal="center" vertical="center" wrapText="1"/>
    </xf>
    <xf numFmtId="0" fontId="0" fillId="18" borderId="11" xfId="0" applyFill="1" applyBorder="1" applyAlignment="1">
      <alignment horizontal="center" vertical="center" wrapText="1"/>
    </xf>
    <xf numFmtId="0" fontId="0" fillId="18" borderId="10" xfId="0" applyFill="1" applyBorder="1" applyAlignment="1">
      <alignment horizontal="center"/>
    </xf>
    <xf numFmtId="0" fontId="0" fillId="18" borderId="11" xfId="0" applyFill="1" applyBorder="1" applyAlignment="1">
      <alignment horizontal="center"/>
    </xf>
    <xf numFmtId="0" fontId="44" fillId="19" borderId="17" xfId="0" applyFont="1" applyFill="1" applyBorder="1" applyAlignment="1">
      <alignment horizontal="center" vertical="center"/>
    </xf>
    <xf numFmtId="0" fontId="44" fillId="19" borderId="52" xfId="0" applyFont="1" applyFill="1" applyBorder="1" applyAlignment="1">
      <alignment horizontal="center" vertical="center"/>
    </xf>
    <xf numFmtId="9" fontId="1" fillId="0" borderId="1" xfId="2" applyFont="1" applyBorder="1" applyAlignment="1">
      <alignment horizontal="center"/>
    </xf>
    <xf numFmtId="9" fontId="1" fillId="0" borderId="0" xfId="2" applyFont="1" applyBorder="1" applyAlignment="1">
      <alignment horizontal="center"/>
    </xf>
    <xf numFmtId="9" fontId="1" fillId="0" borderId="2" xfId="2" applyFont="1" applyBorder="1" applyAlignment="1">
      <alignment horizont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9" fontId="1" fillId="0" borderId="3" xfId="2" applyFont="1" applyBorder="1" applyAlignment="1">
      <alignment horizontal="center"/>
    </xf>
    <xf numFmtId="9" fontId="1" fillId="0" borderId="4" xfId="2" applyFont="1" applyBorder="1" applyAlignment="1">
      <alignment horizontal="center"/>
    </xf>
    <xf numFmtId="9" fontId="1" fillId="0" borderId="5" xfId="2" applyFont="1"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31" fillId="9" borderId="6" xfId="0" applyFont="1" applyFill="1" applyBorder="1" applyAlignment="1">
      <alignment horizontal="center" vertical="center"/>
    </xf>
    <xf numFmtId="0" fontId="0" fillId="0" borderId="0" xfId="0" applyAlignment="1">
      <alignment horizontal="left" vertical="center" wrapText="1"/>
    </xf>
    <xf numFmtId="0" fontId="0" fillId="0" borderId="0" xfId="0" applyAlignment="1">
      <alignment horizontal="left" vertical="top" wrapText="1"/>
    </xf>
    <xf numFmtId="0" fontId="5" fillId="0" borderId="6" xfId="0" applyFont="1" applyBorder="1" applyAlignment="1">
      <alignment horizontal="center" vertical="center" wrapText="1"/>
    </xf>
    <xf numFmtId="0" fontId="7" fillId="0" borderId="6" xfId="0" applyFont="1" applyBorder="1" applyAlignment="1">
      <alignment horizontal="center" vertical="center" wrapText="1"/>
    </xf>
    <xf numFmtId="0" fontId="51" fillId="0" borderId="0" xfId="0" applyFont="1" applyAlignment="1">
      <alignment horizontal="left" vertical="top" wrapText="1"/>
    </xf>
    <xf numFmtId="0" fontId="33" fillId="0" borderId="6" xfId="0" applyFont="1" applyBorder="1" applyAlignment="1">
      <alignment horizontal="center" vertical="center" wrapText="1"/>
    </xf>
    <xf numFmtId="0" fontId="0" fillId="0" borderId="0" xfId="0" applyAlignment="1">
      <alignment vertical="center" wrapText="1"/>
    </xf>
    <xf numFmtId="0" fontId="13" fillId="0" borderId="17" xfId="0" applyFont="1" applyBorder="1" applyAlignment="1">
      <alignment horizontal="center" vertical="center" wrapText="1"/>
    </xf>
    <xf numFmtId="0" fontId="13" fillId="0" borderId="16" xfId="0" applyFont="1" applyBorder="1" applyAlignment="1">
      <alignment horizontal="center" vertical="center" wrapText="1"/>
    </xf>
    <xf numFmtId="0" fontId="0" fillId="0" borderId="0" xfId="0"/>
    <xf numFmtId="0" fontId="11" fillId="0" borderId="62" xfId="0" applyFont="1" applyBorder="1" applyAlignment="1">
      <alignment horizontal="center" vertical="center"/>
    </xf>
    <xf numFmtId="0" fontId="9" fillId="0" borderId="0" xfId="1" applyAlignment="1">
      <alignment horizontal="left" vertical="center"/>
    </xf>
    <xf numFmtId="0" fontId="28" fillId="0" borderId="0" xfId="3" applyFont="1" applyAlignment="1">
      <alignment horizontal="left" vertical="top" wrapText="1"/>
    </xf>
    <xf numFmtId="0" fontId="25" fillId="0" borderId="21" xfId="3" applyFont="1" applyBorder="1" applyAlignment="1">
      <alignment horizontal="center" vertical="center"/>
    </xf>
    <xf numFmtId="0" fontId="25" fillId="0" borderId="22" xfId="3" applyFont="1" applyBorder="1" applyAlignment="1">
      <alignment horizontal="center" vertical="center"/>
    </xf>
    <xf numFmtId="0" fontId="25" fillId="0" borderId="23" xfId="3" applyFont="1" applyBorder="1" applyAlignment="1">
      <alignment horizontal="center" vertical="center"/>
    </xf>
    <xf numFmtId="0" fontId="25" fillId="0" borderId="18" xfId="3" applyFont="1" applyBorder="1" applyAlignment="1">
      <alignment horizontal="center" vertical="center"/>
    </xf>
    <xf numFmtId="0" fontId="25" fillId="0" borderId="24" xfId="3" applyFont="1" applyBorder="1" applyAlignment="1">
      <alignment horizontal="center" vertical="center" wrapText="1"/>
    </xf>
    <xf numFmtId="0" fontId="25" fillId="0" borderId="0" xfId="3" applyFont="1" applyAlignment="1">
      <alignment horizontal="center" vertical="center" wrapText="1"/>
    </xf>
    <xf numFmtId="0" fontId="25" fillId="0" borderId="19" xfId="3" applyFont="1" applyBorder="1" applyAlignment="1">
      <alignment horizontal="center" vertical="center" wrapText="1"/>
    </xf>
    <xf numFmtId="0" fontId="25" fillId="0" borderId="23" xfId="3" applyFont="1" applyBorder="1" applyAlignment="1">
      <alignment horizontal="center" vertical="center" wrapText="1"/>
    </xf>
    <xf numFmtId="0" fontId="25" fillId="0" borderId="18" xfId="3" applyFont="1" applyBorder="1" applyAlignment="1">
      <alignment horizontal="center" vertical="center" wrapText="1"/>
    </xf>
    <xf numFmtId="0" fontId="25" fillId="0" borderId="25" xfId="3" applyFont="1" applyBorder="1" applyAlignment="1">
      <alignment horizontal="center" vertical="center" wrapText="1"/>
    </xf>
    <xf numFmtId="0" fontId="25" fillId="0" borderId="21" xfId="3" applyFont="1" applyBorder="1" applyAlignment="1">
      <alignment horizontal="center" vertical="center" wrapText="1"/>
    </xf>
    <xf numFmtId="0" fontId="25" fillId="0" borderId="22" xfId="3" applyFont="1" applyBorder="1" applyAlignment="1">
      <alignment horizontal="center" vertical="center" wrapText="1"/>
    </xf>
    <xf numFmtId="0" fontId="25" fillId="0" borderId="12" xfId="3" applyFont="1" applyBorder="1" applyAlignment="1">
      <alignment horizontal="center" vertical="center" wrapText="1"/>
    </xf>
    <xf numFmtId="0" fontId="25" fillId="0" borderId="27" xfId="3" applyFont="1" applyBorder="1" applyAlignment="1">
      <alignment horizontal="center" vertical="center" wrapText="1"/>
    </xf>
    <xf numFmtId="0" fontId="25" fillId="0" borderId="28" xfId="3" applyFont="1" applyBorder="1" applyAlignment="1">
      <alignment horizontal="center" vertical="center" wrapText="1"/>
    </xf>
    <xf numFmtId="0" fontId="0" fillId="0" borderId="1" xfId="0" applyBorder="1" applyAlignment="1">
      <alignment horizontal="center" vertical="center" textRotation="60"/>
    </xf>
    <xf numFmtId="0" fontId="0" fillId="0" borderId="3" xfId="0" applyBorder="1" applyAlignment="1">
      <alignment horizontal="center" vertical="center" textRotation="60"/>
    </xf>
    <xf numFmtId="0" fontId="0" fillId="3" borderId="1" xfId="0" applyFill="1" applyBorder="1" applyAlignment="1">
      <alignment horizontal="center" vertical="center" textRotation="60"/>
    </xf>
    <xf numFmtId="0" fontId="0" fillId="3" borderId="1" xfId="0" applyFill="1" applyBorder="1" applyAlignment="1">
      <alignment horizontal="center" vertical="center" textRotation="60" wrapText="1"/>
    </xf>
    <xf numFmtId="0" fontId="0" fillId="3" borderId="3" xfId="0" applyFill="1" applyBorder="1" applyAlignment="1">
      <alignment horizontal="center" vertical="center" textRotation="60" wrapText="1"/>
    </xf>
    <xf numFmtId="0" fontId="0" fillId="0" borderId="1" xfId="0" applyBorder="1" applyAlignment="1">
      <alignment horizontal="center" vertical="center" textRotation="60" wrapText="1"/>
    </xf>
  </cellXfs>
  <cellStyles count="6">
    <cellStyle name="Comma" xfId="5" builtinId="3"/>
    <cellStyle name="Hyperlink" xfId="1" builtinId="8"/>
    <cellStyle name="Normal" xfId="0" builtinId="0"/>
    <cellStyle name="Normal 2" xfId="3" xr:uid="{00000000-0005-0000-0000-000002000000}"/>
    <cellStyle name="Percent" xfId="2" builtinId="5"/>
    <cellStyle name="Percent 2" xfId="4" xr:uid="{00000000-0005-0000-0000-000004000000}"/>
  </cellStyles>
  <dxfs count="0"/>
  <tableStyles count="0" defaultTableStyle="TableStyleMedium2" defaultPivotStyle="PivotStyleLight16"/>
  <colors>
    <mruColors>
      <color rgb="FFFFFF00"/>
      <color rgb="FFFF66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2.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9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microsoft.com/office/2017/10/relationships/person" Target="persons/perso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drawings/_rels/drawing1.xml.rels><?xml version="1.0" encoding="UTF-8" standalone="yes"?>
<Relationships xmlns="http://schemas.openxmlformats.org/package/2006/relationships"><Relationship Id="rId2" Type="http://schemas.openxmlformats.org/officeDocument/2006/relationships/image" Target="cid:image003.png@01D9CC38.775C1AA0" TargetMode="External"/><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43.png"/><Relationship Id="rId2" Type="http://schemas.openxmlformats.org/officeDocument/2006/relationships/image" Target="../media/image42.png"/><Relationship Id="rId1" Type="http://schemas.openxmlformats.org/officeDocument/2006/relationships/image" Target="../media/image41.png"/><Relationship Id="rId6" Type="http://schemas.openxmlformats.org/officeDocument/2006/relationships/image" Target="../media/image46.png"/><Relationship Id="rId5" Type="http://schemas.openxmlformats.org/officeDocument/2006/relationships/image" Target="../media/image45.png"/><Relationship Id="rId4" Type="http://schemas.openxmlformats.org/officeDocument/2006/relationships/image" Target="../media/image4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36.png"/><Relationship Id="rId13" Type="http://schemas.openxmlformats.org/officeDocument/2006/relationships/image" Target="../media/image27.png"/><Relationship Id="rId18" Type="http://schemas.openxmlformats.org/officeDocument/2006/relationships/image" Target="../media/image45.png"/><Relationship Id="rId26" Type="http://schemas.openxmlformats.org/officeDocument/2006/relationships/image" Target="../media/image20.png"/><Relationship Id="rId3" Type="http://schemas.openxmlformats.org/officeDocument/2006/relationships/image" Target="../media/image41.png"/><Relationship Id="rId21" Type="http://schemas.openxmlformats.org/officeDocument/2006/relationships/image" Target="../media/image49.png"/><Relationship Id="rId7" Type="http://schemas.openxmlformats.org/officeDocument/2006/relationships/image" Target="../media/image35.png"/><Relationship Id="rId12" Type="http://schemas.openxmlformats.org/officeDocument/2006/relationships/image" Target="../media/image26.png"/><Relationship Id="rId17" Type="http://schemas.openxmlformats.org/officeDocument/2006/relationships/image" Target="../media/image44.png"/><Relationship Id="rId25" Type="http://schemas.openxmlformats.org/officeDocument/2006/relationships/image" Target="../media/image19.png"/><Relationship Id="rId2" Type="http://schemas.openxmlformats.org/officeDocument/2006/relationships/image" Target="../media/image30.png"/><Relationship Id="rId16" Type="http://schemas.openxmlformats.org/officeDocument/2006/relationships/image" Target="../media/image43.png"/><Relationship Id="rId20" Type="http://schemas.openxmlformats.org/officeDocument/2006/relationships/image" Target="../media/image48.png"/><Relationship Id="rId29" Type="http://schemas.openxmlformats.org/officeDocument/2006/relationships/image" Target="../media/image23.png"/><Relationship Id="rId1" Type="http://schemas.openxmlformats.org/officeDocument/2006/relationships/image" Target="../media/image24.png"/><Relationship Id="rId6" Type="http://schemas.openxmlformats.org/officeDocument/2006/relationships/image" Target="../media/image34.png"/><Relationship Id="rId11" Type="http://schemas.openxmlformats.org/officeDocument/2006/relationships/image" Target="../media/image25.png"/><Relationship Id="rId24" Type="http://schemas.openxmlformats.org/officeDocument/2006/relationships/image" Target="../media/image18.png"/><Relationship Id="rId5" Type="http://schemas.openxmlformats.org/officeDocument/2006/relationships/image" Target="../media/image33.png"/><Relationship Id="rId15" Type="http://schemas.openxmlformats.org/officeDocument/2006/relationships/image" Target="../media/image42.png"/><Relationship Id="rId23" Type="http://schemas.openxmlformats.org/officeDocument/2006/relationships/image" Target="../media/image51.png"/><Relationship Id="rId28" Type="http://schemas.openxmlformats.org/officeDocument/2006/relationships/image" Target="../media/image22.png"/><Relationship Id="rId10" Type="http://schemas.openxmlformats.org/officeDocument/2006/relationships/image" Target="../media/image32.png"/><Relationship Id="rId19" Type="http://schemas.openxmlformats.org/officeDocument/2006/relationships/image" Target="../media/image46.png"/><Relationship Id="rId4" Type="http://schemas.openxmlformats.org/officeDocument/2006/relationships/image" Target="../media/image47.png"/><Relationship Id="rId9" Type="http://schemas.openxmlformats.org/officeDocument/2006/relationships/image" Target="../media/image31.png"/><Relationship Id="rId14" Type="http://schemas.openxmlformats.org/officeDocument/2006/relationships/image" Target="../media/image28.png"/><Relationship Id="rId22" Type="http://schemas.openxmlformats.org/officeDocument/2006/relationships/image" Target="../media/image50.png"/><Relationship Id="rId27" Type="http://schemas.openxmlformats.org/officeDocument/2006/relationships/image" Target="../media/image2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3.png"/></Relationships>
</file>

<file path=xl/drawings/_rels/drawing14.xml.rels><?xml version="1.0" encoding="UTF-8" standalone="yes"?>
<Relationships xmlns="http://schemas.openxmlformats.org/package/2006/relationships"><Relationship Id="rId8" Type="http://schemas.openxmlformats.org/officeDocument/2006/relationships/image" Target="../media/image61.png"/><Relationship Id="rId13" Type="http://schemas.openxmlformats.org/officeDocument/2006/relationships/image" Target="../media/image66.png"/><Relationship Id="rId18" Type="http://schemas.openxmlformats.org/officeDocument/2006/relationships/image" Target="../media/image71.png"/><Relationship Id="rId3" Type="http://schemas.openxmlformats.org/officeDocument/2006/relationships/image" Target="../media/image56.png"/><Relationship Id="rId7" Type="http://schemas.openxmlformats.org/officeDocument/2006/relationships/image" Target="../media/image60.jpeg"/><Relationship Id="rId12" Type="http://schemas.openxmlformats.org/officeDocument/2006/relationships/image" Target="../media/image65.png"/><Relationship Id="rId17" Type="http://schemas.openxmlformats.org/officeDocument/2006/relationships/image" Target="../media/image70.png"/><Relationship Id="rId2" Type="http://schemas.openxmlformats.org/officeDocument/2006/relationships/image" Target="../media/image55.png"/><Relationship Id="rId16" Type="http://schemas.openxmlformats.org/officeDocument/2006/relationships/image" Target="../media/image69.png"/><Relationship Id="rId1" Type="http://schemas.openxmlformats.org/officeDocument/2006/relationships/image" Target="../media/image54.png"/><Relationship Id="rId6" Type="http://schemas.openxmlformats.org/officeDocument/2006/relationships/image" Target="../media/image59.png"/><Relationship Id="rId11" Type="http://schemas.openxmlformats.org/officeDocument/2006/relationships/image" Target="../media/image64.png"/><Relationship Id="rId5" Type="http://schemas.openxmlformats.org/officeDocument/2006/relationships/image" Target="../media/image58.png"/><Relationship Id="rId15" Type="http://schemas.openxmlformats.org/officeDocument/2006/relationships/image" Target="../media/image68.png"/><Relationship Id="rId10" Type="http://schemas.openxmlformats.org/officeDocument/2006/relationships/image" Target="../media/image63.png"/><Relationship Id="rId19" Type="http://schemas.openxmlformats.org/officeDocument/2006/relationships/image" Target="../media/image72.png"/><Relationship Id="rId4" Type="http://schemas.openxmlformats.org/officeDocument/2006/relationships/image" Target="../media/image57.png"/><Relationship Id="rId9" Type="http://schemas.openxmlformats.org/officeDocument/2006/relationships/image" Target="../media/image62.png"/><Relationship Id="rId14" Type="http://schemas.openxmlformats.org/officeDocument/2006/relationships/image" Target="../media/image67.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9.png"/></Relationships>
</file>

<file path=xl/drawings/_rels/drawing16.xml.rels><?xml version="1.0" encoding="UTF-8" standalone="yes"?>
<Relationships xmlns="http://schemas.openxmlformats.org/package/2006/relationships"><Relationship Id="rId1" Type="http://schemas.openxmlformats.org/officeDocument/2006/relationships/image" Target="../media/image7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53.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s>
</file>

<file path=xl/drawings/_rels/drawing5.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tmp"/></Relationships>
</file>

<file path=xl/drawings/_rels/drawing6.xml.rels><?xml version="1.0" encoding="UTF-8" standalone="yes"?>
<Relationships xmlns="http://schemas.openxmlformats.org/package/2006/relationships"><Relationship Id="rId3" Type="http://schemas.openxmlformats.org/officeDocument/2006/relationships/image" Target="../media/image20.png"/><Relationship Id="rId2" Type="http://schemas.openxmlformats.org/officeDocument/2006/relationships/image" Target="../media/image19.png"/><Relationship Id="rId1" Type="http://schemas.openxmlformats.org/officeDocument/2006/relationships/image" Target="../media/image18.png"/><Relationship Id="rId6" Type="http://schemas.openxmlformats.org/officeDocument/2006/relationships/image" Target="../media/image23.png"/><Relationship Id="rId5" Type="http://schemas.openxmlformats.org/officeDocument/2006/relationships/image" Target="../media/image22.png"/><Relationship Id="rId4" Type="http://schemas.openxmlformats.org/officeDocument/2006/relationships/image" Target="../media/image21.png"/></Relationships>
</file>

<file path=xl/drawings/_rels/drawing7.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5" Type="http://schemas.openxmlformats.org/officeDocument/2006/relationships/image" Target="../media/image28.png"/><Relationship Id="rId4" Type="http://schemas.openxmlformats.org/officeDocument/2006/relationships/image" Target="../media/image27.png"/></Relationships>
</file>

<file path=xl/drawings/_rels/drawing8.xml.rels><?xml version="1.0" encoding="UTF-8" standalone="yes"?>
<Relationships xmlns="http://schemas.openxmlformats.org/package/2006/relationships"><Relationship Id="rId8" Type="http://schemas.openxmlformats.org/officeDocument/2006/relationships/image" Target="../media/image36.png"/><Relationship Id="rId3" Type="http://schemas.openxmlformats.org/officeDocument/2006/relationships/image" Target="../media/image31.png"/><Relationship Id="rId7" Type="http://schemas.openxmlformats.org/officeDocument/2006/relationships/image" Target="../media/image35.png"/><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34.png"/><Relationship Id="rId5" Type="http://schemas.openxmlformats.org/officeDocument/2006/relationships/image" Target="../media/image33.png"/><Relationship Id="rId4" Type="http://schemas.openxmlformats.org/officeDocument/2006/relationships/image" Target="../media/image32.png"/></Relationships>
</file>

<file path=xl/drawings/_rels/drawing9.xml.rels><?xml version="1.0" encoding="UTF-8" standalone="yes"?>
<Relationships xmlns="http://schemas.openxmlformats.org/package/2006/relationships"><Relationship Id="rId3" Type="http://schemas.openxmlformats.org/officeDocument/2006/relationships/image" Target="../media/image39.png"/><Relationship Id="rId2" Type="http://schemas.openxmlformats.org/officeDocument/2006/relationships/image" Target="../media/image38.png"/><Relationship Id="rId1" Type="http://schemas.openxmlformats.org/officeDocument/2006/relationships/image" Target="../media/image37.png"/><Relationship Id="rId4" Type="http://schemas.openxmlformats.org/officeDocument/2006/relationships/image" Target="../media/image40.png"/></Relationships>
</file>

<file path=xl/drawings/drawing1.xml><?xml version="1.0" encoding="utf-8"?>
<xdr:wsDr xmlns:xdr="http://schemas.openxmlformats.org/drawingml/2006/spreadsheetDrawing" xmlns:a="http://schemas.openxmlformats.org/drawingml/2006/main">
  <xdr:twoCellAnchor>
    <xdr:from>
      <xdr:col>5</xdr:col>
      <xdr:colOff>90487</xdr:colOff>
      <xdr:row>30</xdr:row>
      <xdr:rowOff>4763</xdr:rowOff>
    </xdr:from>
    <xdr:to>
      <xdr:col>10</xdr:col>
      <xdr:colOff>42862</xdr:colOff>
      <xdr:row>42</xdr:row>
      <xdr:rowOff>157163</xdr:rowOff>
    </xdr:to>
    <xdr:pic>
      <xdr:nvPicPr>
        <xdr:cNvPr id="2" name="Picture 2">
          <a:extLst>
            <a:ext uri="{FF2B5EF4-FFF2-40B4-BE49-F238E27FC236}">
              <a16:creationId xmlns:a16="http://schemas.microsoft.com/office/drawing/2014/main" id="{04A40493-FE4A-8C02-442B-C3C243F050A5}"/>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328987" y="6181726"/>
          <a:ext cx="3190875" cy="2324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0</xdr:colOff>
      <xdr:row>3</xdr:row>
      <xdr:rowOff>66675</xdr:rowOff>
    </xdr:from>
    <xdr:to>
      <xdr:col>2</xdr:col>
      <xdr:colOff>8191500</xdr:colOff>
      <xdr:row>31</xdr:row>
      <xdr:rowOff>62865</xdr:rowOff>
    </xdr:to>
    <xdr:pic>
      <xdr:nvPicPr>
        <xdr:cNvPr id="4" name="Picture 3">
          <a:extLst>
            <a:ext uri="{FF2B5EF4-FFF2-40B4-BE49-F238E27FC236}">
              <a16:creationId xmlns:a16="http://schemas.microsoft.com/office/drawing/2014/main" id="{550CAD50-999B-EFD5-6EDD-D923DE1195A1}"/>
            </a:ext>
          </a:extLst>
        </xdr:cNvPr>
        <xdr:cNvPicPr>
          <a:picLocks noChangeAspect="1"/>
        </xdr:cNvPicPr>
      </xdr:nvPicPr>
      <xdr:blipFill>
        <a:blip xmlns:r="http://schemas.openxmlformats.org/officeDocument/2006/relationships" r:embed="rId1"/>
        <a:stretch>
          <a:fillRect/>
        </a:stretch>
      </xdr:blipFill>
      <xdr:spPr>
        <a:xfrm>
          <a:off x="1950720" y="1943101"/>
          <a:ext cx="8306607" cy="5151120"/>
        </a:xfrm>
        <a:prstGeom prst="rect">
          <a:avLst/>
        </a:prstGeom>
      </xdr:spPr>
    </xdr:pic>
    <xdr:clientData/>
  </xdr:twoCellAnchor>
  <xdr:twoCellAnchor>
    <xdr:from>
      <xdr:col>3</xdr:col>
      <xdr:colOff>533401</xdr:colOff>
      <xdr:row>4</xdr:row>
      <xdr:rowOff>1</xdr:rowOff>
    </xdr:from>
    <xdr:to>
      <xdr:col>13</xdr:col>
      <xdr:colOff>472440</xdr:colOff>
      <xdr:row>64</xdr:row>
      <xdr:rowOff>30480</xdr:rowOff>
    </xdr:to>
    <xdr:grpSp>
      <xdr:nvGrpSpPr>
        <xdr:cNvPr id="6" name="Group 5">
          <a:extLst>
            <a:ext uri="{FF2B5EF4-FFF2-40B4-BE49-F238E27FC236}">
              <a16:creationId xmlns:a16="http://schemas.microsoft.com/office/drawing/2014/main" id="{7DA59DCD-040C-8472-718B-D502FEFB4B64}"/>
            </a:ext>
          </a:extLst>
        </xdr:cNvPr>
        <xdr:cNvGrpSpPr/>
      </xdr:nvGrpSpPr>
      <xdr:grpSpPr>
        <a:xfrm>
          <a:off x="10911841" y="1508761"/>
          <a:ext cx="6705599" cy="11026139"/>
          <a:chOff x="10911840" y="1325880"/>
          <a:chExt cx="10266667" cy="16195593"/>
        </a:xfrm>
      </xdr:grpSpPr>
      <xdr:pic>
        <xdr:nvPicPr>
          <xdr:cNvPr id="2" name="Picture 1">
            <a:extLst>
              <a:ext uri="{FF2B5EF4-FFF2-40B4-BE49-F238E27FC236}">
                <a16:creationId xmlns:a16="http://schemas.microsoft.com/office/drawing/2014/main" id="{46358AFC-7A1A-C17A-6EC3-AD0FB39F6197}"/>
              </a:ext>
            </a:extLst>
          </xdr:cNvPr>
          <xdr:cNvPicPr>
            <a:picLocks noChangeAspect="1"/>
          </xdr:cNvPicPr>
        </xdr:nvPicPr>
        <xdr:blipFill>
          <a:blip xmlns:r="http://schemas.openxmlformats.org/officeDocument/2006/relationships" r:embed="rId2"/>
          <a:stretch>
            <a:fillRect/>
          </a:stretch>
        </xdr:blipFill>
        <xdr:spPr>
          <a:xfrm>
            <a:off x="10988040" y="1325880"/>
            <a:ext cx="10114286" cy="5447619"/>
          </a:xfrm>
          <a:prstGeom prst="rect">
            <a:avLst/>
          </a:prstGeom>
        </xdr:spPr>
      </xdr:pic>
      <xdr:pic>
        <xdr:nvPicPr>
          <xdr:cNvPr id="3" name="Picture 2">
            <a:extLst>
              <a:ext uri="{FF2B5EF4-FFF2-40B4-BE49-F238E27FC236}">
                <a16:creationId xmlns:a16="http://schemas.microsoft.com/office/drawing/2014/main" id="{5D544A42-5F83-F985-E934-27A4C66EC6B5}"/>
              </a:ext>
            </a:extLst>
          </xdr:cNvPr>
          <xdr:cNvPicPr>
            <a:picLocks noChangeAspect="1"/>
          </xdr:cNvPicPr>
        </xdr:nvPicPr>
        <xdr:blipFill>
          <a:blip xmlns:r="http://schemas.openxmlformats.org/officeDocument/2006/relationships" r:embed="rId3"/>
          <a:stretch>
            <a:fillRect/>
          </a:stretch>
        </xdr:blipFill>
        <xdr:spPr>
          <a:xfrm>
            <a:off x="11277600" y="6591300"/>
            <a:ext cx="9609524" cy="5314286"/>
          </a:xfrm>
          <a:prstGeom prst="rect">
            <a:avLst/>
          </a:prstGeom>
        </xdr:spPr>
      </xdr:pic>
      <xdr:pic>
        <xdr:nvPicPr>
          <xdr:cNvPr id="5" name="Picture 4">
            <a:extLst>
              <a:ext uri="{FF2B5EF4-FFF2-40B4-BE49-F238E27FC236}">
                <a16:creationId xmlns:a16="http://schemas.microsoft.com/office/drawing/2014/main" id="{D3C97BB5-822E-FB8E-1B5C-22E5670CA22F}"/>
              </a:ext>
            </a:extLst>
          </xdr:cNvPr>
          <xdr:cNvPicPr>
            <a:picLocks noChangeAspect="1"/>
          </xdr:cNvPicPr>
        </xdr:nvPicPr>
        <xdr:blipFill>
          <a:blip xmlns:r="http://schemas.openxmlformats.org/officeDocument/2006/relationships" r:embed="rId4"/>
          <a:stretch>
            <a:fillRect/>
          </a:stretch>
        </xdr:blipFill>
        <xdr:spPr>
          <a:xfrm>
            <a:off x="10911840" y="11788140"/>
            <a:ext cx="10266667" cy="5733333"/>
          </a:xfrm>
          <a:prstGeom prst="rect">
            <a:avLst/>
          </a:prstGeom>
        </xdr:spPr>
      </xdr:pic>
    </xdr:grpSp>
    <xdr:clientData/>
  </xdr:twoCellAnchor>
  <xdr:twoCellAnchor>
    <xdr:from>
      <xdr:col>15</xdr:col>
      <xdr:colOff>38101</xdr:colOff>
      <xdr:row>4</xdr:row>
      <xdr:rowOff>0</xdr:rowOff>
    </xdr:from>
    <xdr:to>
      <xdr:col>25</xdr:col>
      <xdr:colOff>320040</xdr:colOff>
      <xdr:row>45</xdr:row>
      <xdr:rowOff>160020</xdr:rowOff>
    </xdr:to>
    <xdr:grpSp>
      <xdr:nvGrpSpPr>
        <xdr:cNvPr id="9" name="Group 8">
          <a:extLst>
            <a:ext uri="{FF2B5EF4-FFF2-40B4-BE49-F238E27FC236}">
              <a16:creationId xmlns:a16="http://schemas.microsoft.com/office/drawing/2014/main" id="{F5E5B566-C995-DEC3-7B73-E5AB5FEE5491}"/>
            </a:ext>
          </a:extLst>
        </xdr:cNvPr>
        <xdr:cNvGrpSpPr/>
      </xdr:nvGrpSpPr>
      <xdr:grpSpPr>
        <a:xfrm>
          <a:off x="18402301" y="1508760"/>
          <a:ext cx="6377939" cy="7680960"/>
          <a:chOff x="22021800" y="1325880"/>
          <a:chExt cx="11342857" cy="13155118"/>
        </a:xfrm>
      </xdr:grpSpPr>
      <xdr:pic>
        <xdr:nvPicPr>
          <xdr:cNvPr id="7" name="Picture 6">
            <a:extLst>
              <a:ext uri="{FF2B5EF4-FFF2-40B4-BE49-F238E27FC236}">
                <a16:creationId xmlns:a16="http://schemas.microsoft.com/office/drawing/2014/main" id="{0F8BE736-33CF-52D1-DD24-D8095AAC66AE}"/>
              </a:ext>
            </a:extLst>
          </xdr:cNvPr>
          <xdr:cNvPicPr>
            <a:picLocks noChangeAspect="1"/>
          </xdr:cNvPicPr>
        </xdr:nvPicPr>
        <xdr:blipFill>
          <a:blip xmlns:r="http://schemas.openxmlformats.org/officeDocument/2006/relationships" r:embed="rId5"/>
          <a:stretch>
            <a:fillRect/>
          </a:stretch>
        </xdr:blipFill>
        <xdr:spPr>
          <a:xfrm>
            <a:off x="22021800" y="1325880"/>
            <a:ext cx="11342857" cy="6647619"/>
          </a:xfrm>
          <a:prstGeom prst="rect">
            <a:avLst/>
          </a:prstGeom>
        </xdr:spPr>
      </xdr:pic>
      <xdr:pic>
        <xdr:nvPicPr>
          <xdr:cNvPr id="8" name="Picture 7">
            <a:extLst>
              <a:ext uri="{FF2B5EF4-FFF2-40B4-BE49-F238E27FC236}">
                <a16:creationId xmlns:a16="http://schemas.microsoft.com/office/drawing/2014/main" id="{7191E602-778F-6046-923D-9343EB57028F}"/>
              </a:ext>
            </a:extLst>
          </xdr:cNvPr>
          <xdr:cNvPicPr>
            <a:picLocks noChangeAspect="1"/>
          </xdr:cNvPicPr>
        </xdr:nvPicPr>
        <xdr:blipFill>
          <a:blip xmlns:r="http://schemas.openxmlformats.org/officeDocument/2006/relationships" r:embed="rId6"/>
          <a:stretch>
            <a:fillRect/>
          </a:stretch>
        </xdr:blipFill>
        <xdr:spPr>
          <a:xfrm>
            <a:off x="22021800" y="7985760"/>
            <a:ext cx="11009524" cy="6495238"/>
          </a:xfrm>
          <a:prstGeom prst="rect">
            <a:avLst/>
          </a:prstGeom>
        </xdr:spPr>
      </xdr:pic>
    </xdr:grpSp>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6934200</xdr:colOff>
      <xdr:row>5</xdr:row>
      <xdr:rowOff>142875</xdr:rowOff>
    </xdr:from>
    <xdr:to>
      <xdr:col>8</xdr:col>
      <xdr:colOff>293370</xdr:colOff>
      <xdr:row>31</xdr:row>
      <xdr:rowOff>15240</xdr:rowOff>
    </xdr:to>
    <xdr:pic>
      <xdr:nvPicPr>
        <xdr:cNvPr id="2" name="Picture 1">
          <a:extLst>
            <a:ext uri="{FF2B5EF4-FFF2-40B4-BE49-F238E27FC236}">
              <a16:creationId xmlns:a16="http://schemas.microsoft.com/office/drawing/2014/main" id="{E8AE99A7-8877-4FA6-BB37-BB7277F7DF44}"/>
            </a:ext>
          </a:extLst>
        </xdr:cNvPr>
        <xdr:cNvPicPr>
          <a:picLocks noChangeAspect="1"/>
        </xdr:cNvPicPr>
      </xdr:nvPicPr>
      <xdr:blipFill>
        <a:blip xmlns:r="http://schemas.openxmlformats.org/officeDocument/2006/relationships" r:embed="rId1"/>
        <a:stretch>
          <a:fillRect/>
        </a:stretch>
      </xdr:blipFill>
      <xdr:spPr>
        <a:xfrm>
          <a:off x="8877300" y="1287780"/>
          <a:ext cx="5943600" cy="6334125"/>
        </a:xfrm>
        <a:prstGeom prst="rect">
          <a:avLst/>
        </a:prstGeom>
      </xdr:spPr>
    </xdr:pic>
    <xdr:clientData/>
  </xdr:twoCellAnchor>
  <xdr:twoCellAnchor editAs="oneCell">
    <xdr:from>
      <xdr:col>1</xdr:col>
      <xdr:colOff>161925</xdr:colOff>
      <xdr:row>6</xdr:row>
      <xdr:rowOff>0</xdr:rowOff>
    </xdr:from>
    <xdr:to>
      <xdr:col>2</xdr:col>
      <xdr:colOff>6755130</xdr:colOff>
      <xdr:row>28</xdr:row>
      <xdr:rowOff>129540</xdr:rowOff>
    </xdr:to>
    <xdr:pic>
      <xdr:nvPicPr>
        <xdr:cNvPr id="3" name="Picture 2">
          <a:extLst>
            <a:ext uri="{FF2B5EF4-FFF2-40B4-BE49-F238E27FC236}">
              <a16:creationId xmlns:a16="http://schemas.microsoft.com/office/drawing/2014/main" id="{ED8DBC0C-C3F7-4C14-B10A-974AE8D199B2}"/>
            </a:ext>
          </a:extLst>
        </xdr:cNvPr>
        <xdr:cNvPicPr>
          <a:picLocks noChangeAspect="1"/>
        </xdr:cNvPicPr>
      </xdr:nvPicPr>
      <xdr:blipFill>
        <a:blip xmlns:r="http://schemas.openxmlformats.org/officeDocument/2006/relationships" r:embed="rId2"/>
        <a:stretch>
          <a:fillRect/>
        </a:stretch>
      </xdr:blipFill>
      <xdr:spPr>
        <a:xfrm>
          <a:off x="777240" y="1341120"/>
          <a:ext cx="7917628" cy="5852159"/>
        </a:xfrm>
        <a:prstGeom prst="rect">
          <a:avLst/>
        </a:prstGeom>
      </xdr:spPr>
    </xdr:pic>
    <xdr:clientData/>
  </xdr:twoCellAnchor>
  <xdr:twoCellAnchor editAs="oneCell">
    <xdr:from>
      <xdr:col>10</xdr:col>
      <xdr:colOff>0</xdr:colOff>
      <xdr:row>6</xdr:row>
      <xdr:rowOff>0</xdr:rowOff>
    </xdr:from>
    <xdr:to>
      <xdr:col>23</xdr:col>
      <xdr:colOff>381000</xdr:colOff>
      <xdr:row>24</xdr:row>
      <xdr:rowOff>163830</xdr:rowOff>
    </xdr:to>
    <xdr:pic>
      <xdr:nvPicPr>
        <xdr:cNvPr id="5" name="Picture 4">
          <a:extLst>
            <a:ext uri="{FF2B5EF4-FFF2-40B4-BE49-F238E27FC236}">
              <a16:creationId xmlns:a16="http://schemas.microsoft.com/office/drawing/2014/main" id="{C44EE542-4A75-423E-B829-1B9F2CD6CA1A}"/>
            </a:ext>
          </a:extLst>
        </xdr:cNvPr>
        <xdr:cNvPicPr>
          <a:picLocks noChangeAspect="1"/>
        </xdr:cNvPicPr>
      </xdr:nvPicPr>
      <xdr:blipFill>
        <a:blip xmlns:r="http://schemas.openxmlformats.org/officeDocument/2006/relationships" r:embed="rId3"/>
        <a:stretch>
          <a:fillRect/>
        </a:stretch>
      </xdr:blipFill>
      <xdr:spPr>
        <a:xfrm>
          <a:off x="15735300" y="1508760"/>
          <a:ext cx="8306607" cy="5151120"/>
        </a:xfrm>
        <a:prstGeom prst="rect">
          <a:avLst/>
        </a:prstGeom>
      </xdr:spPr>
    </xdr:pic>
    <xdr:clientData/>
  </xdr:twoCellAnchor>
  <xdr:twoCellAnchor editAs="oneCell">
    <xdr:from>
      <xdr:col>31</xdr:col>
      <xdr:colOff>411481</xdr:colOff>
      <xdr:row>5</xdr:row>
      <xdr:rowOff>76201</xdr:rowOff>
    </xdr:from>
    <xdr:to>
      <xdr:col>40</xdr:col>
      <xdr:colOff>257176</xdr:colOff>
      <xdr:row>31</xdr:row>
      <xdr:rowOff>96791</xdr:rowOff>
    </xdr:to>
    <xdr:pic>
      <xdr:nvPicPr>
        <xdr:cNvPr id="6" name="Picture 5">
          <a:extLst>
            <a:ext uri="{FF2B5EF4-FFF2-40B4-BE49-F238E27FC236}">
              <a16:creationId xmlns:a16="http://schemas.microsoft.com/office/drawing/2014/main" id="{C2235E2D-B695-D620-B24B-6221994C17B1}"/>
            </a:ext>
          </a:extLst>
        </xdr:cNvPr>
        <xdr:cNvPicPr>
          <a:picLocks noChangeAspect="1"/>
        </xdr:cNvPicPr>
      </xdr:nvPicPr>
      <xdr:blipFill>
        <a:blip xmlns:r="http://schemas.openxmlformats.org/officeDocument/2006/relationships" r:embed="rId4"/>
        <a:stretch>
          <a:fillRect/>
        </a:stretch>
      </xdr:blipFill>
      <xdr:spPr>
        <a:xfrm>
          <a:off x="36415981" y="1424941"/>
          <a:ext cx="5334000" cy="6112780"/>
        </a:xfrm>
        <a:prstGeom prst="rect">
          <a:avLst/>
        </a:prstGeom>
      </xdr:spPr>
    </xdr:pic>
    <xdr:clientData/>
  </xdr:twoCellAnchor>
  <xdr:twoCellAnchor>
    <xdr:from>
      <xdr:col>1</xdr:col>
      <xdr:colOff>0</xdr:colOff>
      <xdr:row>39</xdr:row>
      <xdr:rowOff>0</xdr:rowOff>
    </xdr:from>
    <xdr:to>
      <xdr:col>2</xdr:col>
      <xdr:colOff>6278879</xdr:colOff>
      <xdr:row>104</xdr:row>
      <xdr:rowOff>137160</xdr:rowOff>
    </xdr:to>
    <xdr:grpSp>
      <xdr:nvGrpSpPr>
        <xdr:cNvPr id="4" name="Group 3">
          <a:extLst>
            <a:ext uri="{FF2B5EF4-FFF2-40B4-BE49-F238E27FC236}">
              <a16:creationId xmlns:a16="http://schemas.microsoft.com/office/drawing/2014/main" id="{FBB44E31-2404-41CD-A340-592A692D4975}"/>
            </a:ext>
          </a:extLst>
        </xdr:cNvPr>
        <xdr:cNvGrpSpPr/>
      </xdr:nvGrpSpPr>
      <xdr:grpSpPr>
        <a:xfrm>
          <a:off x="609600" y="8930640"/>
          <a:ext cx="7589519" cy="12024360"/>
          <a:chOff x="10477500" y="1097280"/>
          <a:chExt cx="10533333" cy="15372852"/>
        </a:xfrm>
      </xdr:grpSpPr>
      <xdr:pic>
        <xdr:nvPicPr>
          <xdr:cNvPr id="7" name="Picture 6">
            <a:extLst>
              <a:ext uri="{FF2B5EF4-FFF2-40B4-BE49-F238E27FC236}">
                <a16:creationId xmlns:a16="http://schemas.microsoft.com/office/drawing/2014/main" id="{1A163234-5200-1E7B-ADBB-7E876FEFA377}"/>
              </a:ext>
            </a:extLst>
          </xdr:cNvPr>
          <xdr:cNvPicPr>
            <a:picLocks noChangeAspect="1"/>
          </xdr:cNvPicPr>
        </xdr:nvPicPr>
        <xdr:blipFill>
          <a:blip xmlns:r="http://schemas.openxmlformats.org/officeDocument/2006/relationships" r:embed="rId5"/>
          <a:stretch>
            <a:fillRect/>
          </a:stretch>
        </xdr:blipFill>
        <xdr:spPr>
          <a:xfrm>
            <a:off x="10507980" y="1097280"/>
            <a:ext cx="10066667" cy="5380952"/>
          </a:xfrm>
          <a:prstGeom prst="rect">
            <a:avLst/>
          </a:prstGeom>
        </xdr:spPr>
      </xdr:pic>
      <xdr:pic>
        <xdr:nvPicPr>
          <xdr:cNvPr id="8" name="Picture 7">
            <a:extLst>
              <a:ext uri="{FF2B5EF4-FFF2-40B4-BE49-F238E27FC236}">
                <a16:creationId xmlns:a16="http://schemas.microsoft.com/office/drawing/2014/main" id="{368F9425-2D61-FBDF-B8BE-43F11B031150}"/>
              </a:ext>
            </a:extLst>
          </xdr:cNvPr>
          <xdr:cNvPicPr>
            <a:picLocks noChangeAspect="1"/>
          </xdr:cNvPicPr>
        </xdr:nvPicPr>
        <xdr:blipFill>
          <a:blip xmlns:r="http://schemas.openxmlformats.org/officeDocument/2006/relationships" r:embed="rId6"/>
          <a:stretch>
            <a:fillRect/>
          </a:stretch>
        </xdr:blipFill>
        <xdr:spPr>
          <a:xfrm>
            <a:off x="10904220" y="6347460"/>
            <a:ext cx="9923809" cy="4895238"/>
          </a:xfrm>
          <a:prstGeom prst="rect">
            <a:avLst/>
          </a:prstGeom>
        </xdr:spPr>
      </xdr:pic>
      <xdr:pic>
        <xdr:nvPicPr>
          <xdr:cNvPr id="9" name="Picture 8">
            <a:extLst>
              <a:ext uri="{FF2B5EF4-FFF2-40B4-BE49-F238E27FC236}">
                <a16:creationId xmlns:a16="http://schemas.microsoft.com/office/drawing/2014/main" id="{2B5AF3A7-5AE6-1D81-C3D5-7FFA2782A12D}"/>
              </a:ext>
            </a:extLst>
          </xdr:cNvPr>
          <xdr:cNvPicPr>
            <a:picLocks noChangeAspect="1"/>
          </xdr:cNvPicPr>
        </xdr:nvPicPr>
        <xdr:blipFill>
          <a:blip xmlns:r="http://schemas.openxmlformats.org/officeDocument/2006/relationships" r:embed="rId7"/>
          <a:stretch>
            <a:fillRect/>
          </a:stretch>
        </xdr:blipFill>
        <xdr:spPr>
          <a:xfrm>
            <a:off x="10690860" y="11163300"/>
            <a:ext cx="10171428" cy="2257143"/>
          </a:xfrm>
          <a:prstGeom prst="rect">
            <a:avLst/>
          </a:prstGeom>
        </xdr:spPr>
      </xdr:pic>
      <xdr:pic>
        <xdr:nvPicPr>
          <xdr:cNvPr id="10" name="Picture 9">
            <a:extLst>
              <a:ext uri="{FF2B5EF4-FFF2-40B4-BE49-F238E27FC236}">
                <a16:creationId xmlns:a16="http://schemas.microsoft.com/office/drawing/2014/main" id="{5A299987-8744-770A-82DA-89EC32AF63B8}"/>
              </a:ext>
            </a:extLst>
          </xdr:cNvPr>
          <xdr:cNvPicPr>
            <a:picLocks noChangeAspect="1"/>
          </xdr:cNvPicPr>
        </xdr:nvPicPr>
        <xdr:blipFill>
          <a:blip xmlns:r="http://schemas.openxmlformats.org/officeDocument/2006/relationships" r:embed="rId8"/>
          <a:stretch>
            <a:fillRect/>
          </a:stretch>
        </xdr:blipFill>
        <xdr:spPr>
          <a:xfrm>
            <a:off x="10477500" y="12489180"/>
            <a:ext cx="10533333" cy="3980952"/>
          </a:xfrm>
          <a:prstGeom prst="rect">
            <a:avLst/>
          </a:prstGeom>
        </xdr:spPr>
      </xdr:pic>
    </xdr:grpSp>
    <xdr:clientData/>
  </xdr:twoCellAnchor>
  <xdr:twoCellAnchor>
    <xdr:from>
      <xdr:col>1</xdr:col>
      <xdr:colOff>152400</xdr:colOff>
      <xdr:row>107</xdr:row>
      <xdr:rowOff>137160</xdr:rowOff>
    </xdr:from>
    <xdr:to>
      <xdr:col>2</xdr:col>
      <xdr:colOff>5638799</xdr:colOff>
      <xdr:row>144</xdr:row>
      <xdr:rowOff>53339</xdr:rowOff>
    </xdr:to>
    <xdr:grpSp>
      <xdr:nvGrpSpPr>
        <xdr:cNvPr id="11" name="Group 10">
          <a:extLst>
            <a:ext uri="{FF2B5EF4-FFF2-40B4-BE49-F238E27FC236}">
              <a16:creationId xmlns:a16="http://schemas.microsoft.com/office/drawing/2014/main" id="{38B667ED-0C0D-4476-9C87-B56F0E3050FF}"/>
            </a:ext>
          </a:extLst>
        </xdr:cNvPr>
        <xdr:cNvGrpSpPr/>
      </xdr:nvGrpSpPr>
      <xdr:grpSpPr>
        <a:xfrm>
          <a:off x="762000" y="21503640"/>
          <a:ext cx="6797039" cy="6682739"/>
          <a:chOff x="10972800" y="1028700"/>
          <a:chExt cx="11123809" cy="9503677"/>
        </a:xfrm>
      </xdr:grpSpPr>
      <xdr:pic>
        <xdr:nvPicPr>
          <xdr:cNvPr id="12" name="Picture 11">
            <a:extLst>
              <a:ext uri="{FF2B5EF4-FFF2-40B4-BE49-F238E27FC236}">
                <a16:creationId xmlns:a16="http://schemas.microsoft.com/office/drawing/2014/main" id="{CD314EE6-EC49-E690-0A2C-EDD3DC3F3F85}"/>
              </a:ext>
            </a:extLst>
          </xdr:cNvPr>
          <xdr:cNvPicPr>
            <a:picLocks noChangeAspect="1"/>
          </xdr:cNvPicPr>
        </xdr:nvPicPr>
        <xdr:blipFill>
          <a:blip xmlns:r="http://schemas.openxmlformats.org/officeDocument/2006/relationships" r:embed="rId9"/>
          <a:stretch>
            <a:fillRect/>
          </a:stretch>
        </xdr:blipFill>
        <xdr:spPr>
          <a:xfrm>
            <a:off x="10972800" y="1028700"/>
            <a:ext cx="11123809" cy="6733333"/>
          </a:xfrm>
          <a:prstGeom prst="rect">
            <a:avLst/>
          </a:prstGeom>
        </xdr:spPr>
      </xdr:pic>
      <xdr:pic>
        <xdr:nvPicPr>
          <xdr:cNvPr id="13" name="Picture 12">
            <a:extLst>
              <a:ext uri="{FF2B5EF4-FFF2-40B4-BE49-F238E27FC236}">
                <a16:creationId xmlns:a16="http://schemas.microsoft.com/office/drawing/2014/main" id="{F5CDA7D5-6F7F-18FC-3701-1989124DF402}"/>
              </a:ext>
            </a:extLst>
          </xdr:cNvPr>
          <xdr:cNvPicPr>
            <a:picLocks noChangeAspect="1"/>
          </xdr:cNvPicPr>
        </xdr:nvPicPr>
        <xdr:blipFill>
          <a:blip xmlns:r="http://schemas.openxmlformats.org/officeDocument/2006/relationships" r:embed="rId10"/>
          <a:stretch>
            <a:fillRect/>
          </a:stretch>
        </xdr:blipFill>
        <xdr:spPr>
          <a:xfrm>
            <a:off x="10980420" y="7589520"/>
            <a:ext cx="10961905" cy="2942857"/>
          </a:xfrm>
          <a:prstGeom prst="rect">
            <a:avLst/>
          </a:prstGeom>
        </xdr:spPr>
      </xdr:pic>
    </xdr:grpSp>
    <xdr:clientData/>
  </xdr:twoCellAnchor>
  <xdr:twoCellAnchor>
    <xdr:from>
      <xdr:col>2</xdr:col>
      <xdr:colOff>6911339</xdr:colOff>
      <xdr:row>78</xdr:row>
      <xdr:rowOff>76200</xdr:rowOff>
    </xdr:from>
    <xdr:to>
      <xdr:col>7</xdr:col>
      <xdr:colOff>45719</xdr:colOff>
      <xdr:row>115</xdr:row>
      <xdr:rowOff>129540</xdr:rowOff>
    </xdr:to>
    <xdr:grpSp>
      <xdr:nvGrpSpPr>
        <xdr:cNvPr id="14" name="Group 13">
          <a:extLst>
            <a:ext uri="{FF2B5EF4-FFF2-40B4-BE49-F238E27FC236}">
              <a16:creationId xmlns:a16="http://schemas.microsoft.com/office/drawing/2014/main" id="{C27DCA97-F16C-4A55-800F-1C0FD8FBBC75}"/>
            </a:ext>
          </a:extLst>
        </xdr:cNvPr>
        <xdr:cNvGrpSpPr/>
      </xdr:nvGrpSpPr>
      <xdr:grpSpPr>
        <a:xfrm>
          <a:off x="8831579" y="16139160"/>
          <a:ext cx="5105400" cy="6819900"/>
          <a:chOff x="5265420" y="0"/>
          <a:chExt cx="11104762" cy="13566584"/>
        </a:xfrm>
      </xdr:grpSpPr>
      <xdr:pic>
        <xdr:nvPicPr>
          <xdr:cNvPr id="15" name="Picture 14">
            <a:extLst>
              <a:ext uri="{FF2B5EF4-FFF2-40B4-BE49-F238E27FC236}">
                <a16:creationId xmlns:a16="http://schemas.microsoft.com/office/drawing/2014/main" id="{B22E1330-48A8-4E9C-7C45-453C6FE8E4EA}"/>
              </a:ext>
            </a:extLst>
          </xdr:cNvPr>
          <xdr:cNvPicPr>
            <a:picLocks noChangeAspect="1"/>
          </xdr:cNvPicPr>
        </xdr:nvPicPr>
        <xdr:blipFill>
          <a:blip xmlns:r="http://schemas.openxmlformats.org/officeDocument/2006/relationships" r:embed="rId11"/>
          <a:stretch>
            <a:fillRect/>
          </a:stretch>
        </xdr:blipFill>
        <xdr:spPr>
          <a:xfrm>
            <a:off x="5303520" y="0"/>
            <a:ext cx="10952381" cy="7019048"/>
          </a:xfrm>
          <a:prstGeom prst="rect">
            <a:avLst/>
          </a:prstGeom>
        </xdr:spPr>
      </xdr:pic>
      <xdr:pic>
        <xdr:nvPicPr>
          <xdr:cNvPr id="16" name="Picture 15">
            <a:extLst>
              <a:ext uri="{FF2B5EF4-FFF2-40B4-BE49-F238E27FC236}">
                <a16:creationId xmlns:a16="http://schemas.microsoft.com/office/drawing/2014/main" id="{4BB2094F-EFDD-FFF9-A5C1-43377D50C162}"/>
              </a:ext>
            </a:extLst>
          </xdr:cNvPr>
          <xdr:cNvPicPr>
            <a:picLocks noChangeAspect="1"/>
          </xdr:cNvPicPr>
        </xdr:nvPicPr>
        <xdr:blipFill>
          <a:blip xmlns:r="http://schemas.openxmlformats.org/officeDocument/2006/relationships" r:embed="rId12"/>
          <a:stretch>
            <a:fillRect/>
          </a:stretch>
        </xdr:blipFill>
        <xdr:spPr>
          <a:xfrm>
            <a:off x="5265420" y="6957060"/>
            <a:ext cx="11104762" cy="6609524"/>
          </a:xfrm>
          <a:prstGeom prst="rect">
            <a:avLst/>
          </a:prstGeom>
        </xdr:spPr>
      </xdr:pic>
    </xdr:grpSp>
    <xdr:clientData/>
  </xdr:twoCellAnchor>
  <xdr:twoCellAnchor>
    <xdr:from>
      <xdr:col>2</xdr:col>
      <xdr:colOff>6934200</xdr:colOff>
      <xdr:row>38</xdr:row>
      <xdr:rowOff>121920</xdr:rowOff>
    </xdr:from>
    <xdr:to>
      <xdr:col>8</xdr:col>
      <xdr:colOff>426719</xdr:colOff>
      <xdr:row>75</xdr:row>
      <xdr:rowOff>144780</xdr:rowOff>
    </xdr:to>
    <xdr:grpSp>
      <xdr:nvGrpSpPr>
        <xdr:cNvPr id="17" name="Group 16">
          <a:extLst>
            <a:ext uri="{FF2B5EF4-FFF2-40B4-BE49-F238E27FC236}">
              <a16:creationId xmlns:a16="http://schemas.microsoft.com/office/drawing/2014/main" id="{93E4BC7F-6221-4033-9BEB-CA4B442E1778}"/>
            </a:ext>
          </a:extLst>
        </xdr:cNvPr>
        <xdr:cNvGrpSpPr/>
      </xdr:nvGrpSpPr>
      <xdr:grpSpPr>
        <a:xfrm>
          <a:off x="8854440" y="8869680"/>
          <a:ext cx="6073139" cy="6789420"/>
          <a:chOff x="8877300" y="792480"/>
          <a:chExt cx="10080003" cy="9629300"/>
        </a:xfrm>
      </xdr:grpSpPr>
      <xdr:pic>
        <xdr:nvPicPr>
          <xdr:cNvPr id="18" name="Picture 17">
            <a:extLst>
              <a:ext uri="{FF2B5EF4-FFF2-40B4-BE49-F238E27FC236}">
                <a16:creationId xmlns:a16="http://schemas.microsoft.com/office/drawing/2014/main" id="{6BA210CD-1B70-08F6-1EFD-7F9D4017E21A}"/>
              </a:ext>
            </a:extLst>
          </xdr:cNvPr>
          <xdr:cNvPicPr>
            <a:picLocks noChangeAspect="1"/>
          </xdr:cNvPicPr>
        </xdr:nvPicPr>
        <xdr:blipFill>
          <a:blip xmlns:r="http://schemas.openxmlformats.org/officeDocument/2006/relationships" r:embed="rId13"/>
          <a:stretch>
            <a:fillRect/>
          </a:stretch>
        </xdr:blipFill>
        <xdr:spPr>
          <a:xfrm>
            <a:off x="8877300" y="792480"/>
            <a:ext cx="9914286" cy="5847619"/>
          </a:xfrm>
          <a:prstGeom prst="rect">
            <a:avLst/>
          </a:prstGeom>
        </xdr:spPr>
      </xdr:pic>
      <xdr:pic>
        <xdr:nvPicPr>
          <xdr:cNvPr id="19" name="Picture 18">
            <a:extLst>
              <a:ext uri="{FF2B5EF4-FFF2-40B4-BE49-F238E27FC236}">
                <a16:creationId xmlns:a16="http://schemas.microsoft.com/office/drawing/2014/main" id="{9098E786-B46C-7661-8B9F-A08B89D2E75E}"/>
              </a:ext>
            </a:extLst>
          </xdr:cNvPr>
          <xdr:cNvPicPr>
            <a:picLocks noChangeAspect="1"/>
          </xdr:cNvPicPr>
        </xdr:nvPicPr>
        <xdr:blipFill>
          <a:blip xmlns:r="http://schemas.openxmlformats.org/officeDocument/2006/relationships" r:embed="rId14"/>
          <a:stretch>
            <a:fillRect/>
          </a:stretch>
        </xdr:blipFill>
        <xdr:spPr>
          <a:xfrm>
            <a:off x="8900160" y="6621780"/>
            <a:ext cx="10057143" cy="3800000"/>
          </a:xfrm>
          <a:prstGeom prst="rect">
            <a:avLst/>
          </a:prstGeom>
        </xdr:spPr>
      </xdr:pic>
    </xdr:grpSp>
    <xdr:clientData/>
  </xdr:twoCellAnchor>
  <xdr:twoCellAnchor>
    <xdr:from>
      <xdr:col>9</xdr:col>
      <xdr:colOff>601980</xdr:colOff>
      <xdr:row>38</xdr:row>
      <xdr:rowOff>175261</xdr:rowOff>
    </xdr:from>
    <xdr:to>
      <xdr:col>20</xdr:col>
      <xdr:colOff>601979</xdr:colOff>
      <xdr:row>99</xdr:row>
      <xdr:rowOff>45720</xdr:rowOff>
    </xdr:to>
    <xdr:grpSp>
      <xdr:nvGrpSpPr>
        <xdr:cNvPr id="20" name="Group 19">
          <a:extLst>
            <a:ext uri="{FF2B5EF4-FFF2-40B4-BE49-F238E27FC236}">
              <a16:creationId xmlns:a16="http://schemas.microsoft.com/office/drawing/2014/main" id="{718FF39C-7E6C-4D82-AEBF-5BF518689932}"/>
            </a:ext>
          </a:extLst>
        </xdr:cNvPr>
        <xdr:cNvGrpSpPr/>
      </xdr:nvGrpSpPr>
      <xdr:grpSpPr>
        <a:xfrm>
          <a:off x="15712440" y="8923021"/>
          <a:ext cx="6705599" cy="11026139"/>
          <a:chOff x="10911840" y="1325880"/>
          <a:chExt cx="10266667" cy="16195593"/>
        </a:xfrm>
      </xdr:grpSpPr>
      <xdr:pic>
        <xdr:nvPicPr>
          <xdr:cNvPr id="21" name="Picture 20">
            <a:extLst>
              <a:ext uri="{FF2B5EF4-FFF2-40B4-BE49-F238E27FC236}">
                <a16:creationId xmlns:a16="http://schemas.microsoft.com/office/drawing/2014/main" id="{93A35DDE-A0AA-0A04-FA57-D8DE958607C6}"/>
              </a:ext>
            </a:extLst>
          </xdr:cNvPr>
          <xdr:cNvPicPr>
            <a:picLocks noChangeAspect="1"/>
          </xdr:cNvPicPr>
        </xdr:nvPicPr>
        <xdr:blipFill>
          <a:blip xmlns:r="http://schemas.openxmlformats.org/officeDocument/2006/relationships" r:embed="rId15"/>
          <a:stretch>
            <a:fillRect/>
          </a:stretch>
        </xdr:blipFill>
        <xdr:spPr>
          <a:xfrm>
            <a:off x="10988040" y="1325880"/>
            <a:ext cx="10114286" cy="5447619"/>
          </a:xfrm>
          <a:prstGeom prst="rect">
            <a:avLst/>
          </a:prstGeom>
        </xdr:spPr>
      </xdr:pic>
      <xdr:pic>
        <xdr:nvPicPr>
          <xdr:cNvPr id="22" name="Picture 21">
            <a:extLst>
              <a:ext uri="{FF2B5EF4-FFF2-40B4-BE49-F238E27FC236}">
                <a16:creationId xmlns:a16="http://schemas.microsoft.com/office/drawing/2014/main" id="{6C1E6800-1EAA-D234-A458-F3A60C3B2CC9}"/>
              </a:ext>
            </a:extLst>
          </xdr:cNvPr>
          <xdr:cNvPicPr>
            <a:picLocks noChangeAspect="1"/>
          </xdr:cNvPicPr>
        </xdr:nvPicPr>
        <xdr:blipFill>
          <a:blip xmlns:r="http://schemas.openxmlformats.org/officeDocument/2006/relationships" r:embed="rId16"/>
          <a:stretch>
            <a:fillRect/>
          </a:stretch>
        </xdr:blipFill>
        <xdr:spPr>
          <a:xfrm>
            <a:off x="11277600" y="6591300"/>
            <a:ext cx="9609524" cy="5314286"/>
          </a:xfrm>
          <a:prstGeom prst="rect">
            <a:avLst/>
          </a:prstGeom>
        </xdr:spPr>
      </xdr:pic>
      <xdr:pic>
        <xdr:nvPicPr>
          <xdr:cNvPr id="23" name="Picture 22">
            <a:extLst>
              <a:ext uri="{FF2B5EF4-FFF2-40B4-BE49-F238E27FC236}">
                <a16:creationId xmlns:a16="http://schemas.microsoft.com/office/drawing/2014/main" id="{E361C497-C7CE-BD12-0743-D3960E76A529}"/>
              </a:ext>
            </a:extLst>
          </xdr:cNvPr>
          <xdr:cNvPicPr>
            <a:picLocks noChangeAspect="1"/>
          </xdr:cNvPicPr>
        </xdr:nvPicPr>
        <xdr:blipFill>
          <a:blip xmlns:r="http://schemas.openxmlformats.org/officeDocument/2006/relationships" r:embed="rId17"/>
          <a:stretch>
            <a:fillRect/>
          </a:stretch>
        </xdr:blipFill>
        <xdr:spPr>
          <a:xfrm>
            <a:off x="10911840" y="11788140"/>
            <a:ext cx="10266667" cy="5733333"/>
          </a:xfrm>
          <a:prstGeom prst="rect">
            <a:avLst/>
          </a:prstGeom>
        </xdr:spPr>
      </xdr:pic>
    </xdr:grpSp>
    <xdr:clientData/>
  </xdr:twoCellAnchor>
  <xdr:twoCellAnchor>
    <xdr:from>
      <xdr:col>10</xdr:col>
      <xdr:colOff>76200</xdr:colOff>
      <xdr:row>101</xdr:row>
      <xdr:rowOff>22860</xdr:rowOff>
    </xdr:from>
    <xdr:to>
      <xdr:col>20</xdr:col>
      <xdr:colOff>358139</xdr:colOff>
      <xdr:row>143</xdr:row>
      <xdr:rowOff>22860</xdr:rowOff>
    </xdr:to>
    <xdr:grpSp>
      <xdr:nvGrpSpPr>
        <xdr:cNvPr id="24" name="Group 23">
          <a:extLst>
            <a:ext uri="{FF2B5EF4-FFF2-40B4-BE49-F238E27FC236}">
              <a16:creationId xmlns:a16="http://schemas.microsoft.com/office/drawing/2014/main" id="{8B498A9C-23C1-420B-A472-0F0CB626DE86}"/>
            </a:ext>
          </a:extLst>
        </xdr:cNvPr>
        <xdr:cNvGrpSpPr/>
      </xdr:nvGrpSpPr>
      <xdr:grpSpPr>
        <a:xfrm>
          <a:off x="15796260" y="20292060"/>
          <a:ext cx="6377939" cy="7680960"/>
          <a:chOff x="22021800" y="1325880"/>
          <a:chExt cx="11342857" cy="13155118"/>
        </a:xfrm>
      </xdr:grpSpPr>
      <xdr:pic>
        <xdr:nvPicPr>
          <xdr:cNvPr id="25" name="Picture 24">
            <a:extLst>
              <a:ext uri="{FF2B5EF4-FFF2-40B4-BE49-F238E27FC236}">
                <a16:creationId xmlns:a16="http://schemas.microsoft.com/office/drawing/2014/main" id="{5C4EA7D4-6948-E6D3-4A29-316CEB8AA09E}"/>
              </a:ext>
            </a:extLst>
          </xdr:cNvPr>
          <xdr:cNvPicPr>
            <a:picLocks noChangeAspect="1"/>
          </xdr:cNvPicPr>
        </xdr:nvPicPr>
        <xdr:blipFill>
          <a:blip xmlns:r="http://schemas.openxmlformats.org/officeDocument/2006/relationships" r:embed="rId18"/>
          <a:stretch>
            <a:fillRect/>
          </a:stretch>
        </xdr:blipFill>
        <xdr:spPr>
          <a:xfrm>
            <a:off x="22021800" y="1325880"/>
            <a:ext cx="11342857" cy="6647619"/>
          </a:xfrm>
          <a:prstGeom prst="rect">
            <a:avLst/>
          </a:prstGeom>
        </xdr:spPr>
      </xdr:pic>
      <xdr:pic>
        <xdr:nvPicPr>
          <xdr:cNvPr id="26" name="Picture 25">
            <a:extLst>
              <a:ext uri="{FF2B5EF4-FFF2-40B4-BE49-F238E27FC236}">
                <a16:creationId xmlns:a16="http://schemas.microsoft.com/office/drawing/2014/main" id="{DF82ED5C-DB17-3A9D-9841-0CC428C4C669}"/>
              </a:ext>
            </a:extLst>
          </xdr:cNvPr>
          <xdr:cNvPicPr>
            <a:picLocks noChangeAspect="1"/>
          </xdr:cNvPicPr>
        </xdr:nvPicPr>
        <xdr:blipFill>
          <a:blip xmlns:r="http://schemas.openxmlformats.org/officeDocument/2006/relationships" r:embed="rId19"/>
          <a:stretch>
            <a:fillRect/>
          </a:stretch>
        </xdr:blipFill>
        <xdr:spPr>
          <a:xfrm>
            <a:off x="22021800" y="7985760"/>
            <a:ext cx="11009524" cy="6495238"/>
          </a:xfrm>
          <a:prstGeom prst="rect">
            <a:avLst/>
          </a:prstGeom>
        </xdr:spPr>
      </xdr:pic>
    </xdr:grpSp>
    <xdr:clientData/>
  </xdr:twoCellAnchor>
  <xdr:twoCellAnchor>
    <xdr:from>
      <xdr:col>22</xdr:col>
      <xdr:colOff>7620</xdr:colOff>
      <xdr:row>39</xdr:row>
      <xdr:rowOff>38100</xdr:rowOff>
    </xdr:from>
    <xdr:to>
      <xdr:col>27</xdr:col>
      <xdr:colOff>342900</xdr:colOff>
      <xdr:row>68</xdr:row>
      <xdr:rowOff>167640</xdr:rowOff>
    </xdr:to>
    <xdr:grpSp>
      <xdr:nvGrpSpPr>
        <xdr:cNvPr id="29" name="Group 28">
          <a:extLst>
            <a:ext uri="{FF2B5EF4-FFF2-40B4-BE49-F238E27FC236}">
              <a16:creationId xmlns:a16="http://schemas.microsoft.com/office/drawing/2014/main" id="{F2D2A639-D741-A781-2623-20415E8AEE4C}"/>
            </a:ext>
          </a:extLst>
        </xdr:cNvPr>
        <xdr:cNvGrpSpPr/>
      </xdr:nvGrpSpPr>
      <xdr:grpSpPr>
        <a:xfrm>
          <a:off x="23042880" y="8968740"/>
          <a:ext cx="5524500" cy="5433060"/>
          <a:chOff x="24879300" y="6156960"/>
          <a:chExt cx="14586678" cy="10360672"/>
        </a:xfrm>
      </xdr:grpSpPr>
      <xdr:pic>
        <xdr:nvPicPr>
          <xdr:cNvPr id="27" name="Picture 26">
            <a:extLst>
              <a:ext uri="{FF2B5EF4-FFF2-40B4-BE49-F238E27FC236}">
                <a16:creationId xmlns:a16="http://schemas.microsoft.com/office/drawing/2014/main" id="{1CFC54BB-5157-FCA1-4135-B99E8D480BB9}"/>
              </a:ext>
            </a:extLst>
          </xdr:cNvPr>
          <xdr:cNvPicPr>
            <a:picLocks noChangeAspect="1"/>
          </xdr:cNvPicPr>
        </xdr:nvPicPr>
        <xdr:blipFill>
          <a:blip xmlns:r="http://schemas.openxmlformats.org/officeDocument/2006/relationships" r:embed="rId20"/>
          <a:stretch>
            <a:fillRect/>
          </a:stretch>
        </xdr:blipFill>
        <xdr:spPr>
          <a:xfrm>
            <a:off x="24879300" y="6156960"/>
            <a:ext cx="14571428" cy="5466667"/>
          </a:xfrm>
          <a:prstGeom prst="rect">
            <a:avLst/>
          </a:prstGeom>
        </xdr:spPr>
      </xdr:pic>
      <xdr:pic>
        <xdr:nvPicPr>
          <xdr:cNvPr id="28" name="Picture 27">
            <a:extLst>
              <a:ext uri="{FF2B5EF4-FFF2-40B4-BE49-F238E27FC236}">
                <a16:creationId xmlns:a16="http://schemas.microsoft.com/office/drawing/2014/main" id="{B85856E6-CCB5-2F3E-4790-963163AE6BD5}"/>
              </a:ext>
            </a:extLst>
          </xdr:cNvPr>
          <xdr:cNvPicPr>
            <a:picLocks noChangeAspect="1"/>
          </xdr:cNvPicPr>
        </xdr:nvPicPr>
        <xdr:blipFill>
          <a:blip xmlns:r="http://schemas.openxmlformats.org/officeDocument/2006/relationships" r:embed="rId21"/>
          <a:stretch>
            <a:fillRect/>
          </a:stretch>
        </xdr:blipFill>
        <xdr:spPr>
          <a:xfrm>
            <a:off x="24970740" y="11536680"/>
            <a:ext cx="14495238" cy="4980952"/>
          </a:xfrm>
          <a:prstGeom prst="rect">
            <a:avLst/>
          </a:prstGeom>
        </xdr:spPr>
      </xdr:pic>
    </xdr:grpSp>
    <xdr:clientData/>
  </xdr:twoCellAnchor>
  <xdr:twoCellAnchor editAs="oneCell">
    <xdr:from>
      <xdr:col>28</xdr:col>
      <xdr:colOff>601980</xdr:colOff>
      <xdr:row>39</xdr:row>
      <xdr:rowOff>53341</xdr:rowOff>
    </xdr:from>
    <xdr:to>
      <xdr:col>31</xdr:col>
      <xdr:colOff>47522</xdr:colOff>
      <xdr:row>59</xdr:row>
      <xdr:rowOff>142876</xdr:rowOff>
    </xdr:to>
    <xdr:pic>
      <xdr:nvPicPr>
        <xdr:cNvPr id="31" name="Picture 30">
          <a:extLst>
            <a:ext uri="{FF2B5EF4-FFF2-40B4-BE49-F238E27FC236}">
              <a16:creationId xmlns:a16="http://schemas.microsoft.com/office/drawing/2014/main" id="{0EFEAC69-3BB9-4795-25DE-0C0353B245FE}"/>
            </a:ext>
          </a:extLst>
        </xdr:cNvPr>
        <xdr:cNvPicPr>
          <a:picLocks noChangeAspect="1"/>
        </xdr:cNvPicPr>
      </xdr:nvPicPr>
      <xdr:blipFill>
        <a:blip xmlns:r="http://schemas.openxmlformats.org/officeDocument/2006/relationships" r:embed="rId22"/>
        <a:stretch>
          <a:fillRect/>
        </a:stretch>
      </xdr:blipFill>
      <xdr:spPr>
        <a:xfrm>
          <a:off x="29451300" y="8983981"/>
          <a:ext cx="6598817" cy="3749040"/>
        </a:xfrm>
        <a:prstGeom prst="rect">
          <a:avLst/>
        </a:prstGeom>
      </xdr:spPr>
    </xdr:pic>
    <xdr:clientData/>
  </xdr:twoCellAnchor>
  <xdr:twoCellAnchor editAs="oneCell">
    <xdr:from>
      <xdr:col>29</xdr:col>
      <xdr:colOff>7620</xdr:colOff>
      <xdr:row>61</xdr:row>
      <xdr:rowOff>175261</xdr:rowOff>
    </xdr:from>
    <xdr:to>
      <xdr:col>31</xdr:col>
      <xdr:colOff>67793</xdr:colOff>
      <xdr:row>85</xdr:row>
      <xdr:rowOff>114301</xdr:rowOff>
    </xdr:to>
    <xdr:pic>
      <xdr:nvPicPr>
        <xdr:cNvPr id="32" name="Picture 31">
          <a:extLst>
            <a:ext uri="{FF2B5EF4-FFF2-40B4-BE49-F238E27FC236}">
              <a16:creationId xmlns:a16="http://schemas.microsoft.com/office/drawing/2014/main" id="{84788B68-BBBA-88F7-5372-1C69941E8D1A}"/>
            </a:ext>
          </a:extLst>
        </xdr:cNvPr>
        <xdr:cNvPicPr>
          <a:picLocks noChangeAspect="1"/>
        </xdr:cNvPicPr>
      </xdr:nvPicPr>
      <xdr:blipFill>
        <a:blip xmlns:r="http://schemas.openxmlformats.org/officeDocument/2006/relationships" r:embed="rId23"/>
        <a:stretch>
          <a:fillRect/>
        </a:stretch>
      </xdr:blipFill>
      <xdr:spPr>
        <a:xfrm>
          <a:off x="29466540" y="14043661"/>
          <a:ext cx="6607658" cy="4328160"/>
        </a:xfrm>
        <a:prstGeom prst="rect">
          <a:avLst/>
        </a:prstGeom>
      </xdr:spPr>
    </xdr:pic>
    <xdr:clientData/>
  </xdr:twoCellAnchor>
  <xdr:twoCellAnchor>
    <xdr:from>
      <xdr:col>32</xdr:col>
      <xdr:colOff>190500</xdr:colOff>
      <xdr:row>39</xdr:row>
      <xdr:rowOff>167640</xdr:rowOff>
    </xdr:from>
    <xdr:to>
      <xdr:col>42</xdr:col>
      <xdr:colOff>182880</xdr:colOff>
      <xdr:row>88</xdr:row>
      <xdr:rowOff>99060</xdr:rowOff>
    </xdr:to>
    <xdr:grpSp>
      <xdr:nvGrpSpPr>
        <xdr:cNvPr id="36" name="Group 35">
          <a:extLst>
            <a:ext uri="{FF2B5EF4-FFF2-40B4-BE49-F238E27FC236}">
              <a16:creationId xmlns:a16="http://schemas.microsoft.com/office/drawing/2014/main" id="{A91DDE77-0056-3352-0FC2-AB2CEEB8ED38}"/>
            </a:ext>
          </a:extLst>
        </xdr:cNvPr>
        <xdr:cNvGrpSpPr/>
      </xdr:nvGrpSpPr>
      <xdr:grpSpPr>
        <a:xfrm>
          <a:off x="36789360" y="9098280"/>
          <a:ext cx="6088380" cy="8892540"/>
          <a:chOff x="36598860" y="9845040"/>
          <a:chExt cx="10120002" cy="12906138"/>
        </a:xfrm>
      </xdr:grpSpPr>
      <xdr:pic>
        <xdr:nvPicPr>
          <xdr:cNvPr id="33" name="Picture 32">
            <a:extLst>
              <a:ext uri="{FF2B5EF4-FFF2-40B4-BE49-F238E27FC236}">
                <a16:creationId xmlns:a16="http://schemas.microsoft.com/office/drawing/2014/main" id="{4F8FA2E8-0FEE-E081-FED7-6A7941303C43}"/>
              </a:ext>
            </a:extLst>
          </xdr:cNvPr>
          <xdr:cNvPicPr>
            <a:picLocks noChangeAspect="1"/>
          </xdr:cNvPicPr>
        </xdr:nvPicPr>
        <xdr:blipFill>
          <a:blip xmlns:r="http://schemas.openxmlformats.org/officeDocument/2006/relationships" r:embed="rId24"/>
          <a:stretch>
            <a:fillRect/>
          </a:stretch>
        </xdr:blipFill>
        <xdr:spPr>
          <a:xfrm>
            <a:off x="36614100" y="9845040"/>
            <a:ext cx="10104762" cy="5742857"/>
          </a:xfrm>
          <a:prstGeom prst="rect">
            <a:avLst/>
          </a:prstGeom>
        </xdr:spPr>
      </xdr:pic>
      <xdr:pic>
        <xdr:nvPicPr>
          <xdr:cNvPr id="34" name="Picture 33">
            <a:extLst>
              <a:ext uri="{FF2B5EF4-FFF2-40B4-BE49-F238E27FC236}">
                <a16:creationId xmlns:a16="http://schemas.microsoft.com/office/drawing/2014/main" id="{3F60FFB7-FD48-18EF-87C8-CDA34AC659E2}"/>
              </a:ext>
            </a:extLst>
          </xdr:cNvPr>
          <xdr:cNvPicPr>
            <a:picLocks noChangeAspect="1"/>
          </xdr:cNvPicPr>
        </xdr:nvPicPr>
        <xdr:blipFill>
          <a:blip xmlns:r="http://schemas.openxmlformats.org/officeDocument/2006/relationships" r:embed="rId25"/>
          <a:stretch>
            <a:fillRect/>
          </a:stretch>
        </xdr:blipFill>
        <xdr:spPr>
          <a:xfrm>
            <a:off x="36598860" y="15323820"/>
            <a:ext cx="9942857" cy="5600000"/>
          </a:xfrm>
          <a:prstGeom prst="rect">
            <a:avLst/>
          </a:prstGeom>
        </xdr:spPr>
      </xdr:pic>
      <xdr:pic>
        <xdr:nvPicPr>
          <xdr:cNvPr id="35" name="Picture 34">
            <a:extLst>
              <a:ext uri="{FF2B5EF4-FFF2-40B4-BE49-F238E27FC236}">
                <a16:creationId xmlns:a16="http://schemas.microsoft.com/office/drawing/2014/main" id="{30DD4511-7EDA-038D-6C14-42372F6261BE}"/>
              </a:ext>
            </a:extLst>
          </xdr:cNvPr>
          <xdr:cNvPicPr>
            <a:picLocks noChangeAspect="1"/>
          </xdr:cNvPicPr>
        </xdr:nvPicPr>
        <xdr:blipFill>
          <a:blip xmlns:r="http://schemas.openxmlformats.org/officeDocument/2006/relationships" r:embed="rId26"/>
          <a:stretch>
            <a:fillRect/>
          </a:stretch>
        </xdr:blipFill>
        <xdr:spPr>
          <a:xfrm>
            <a:off x="36652200" y="20855940"/>
            <a:ext cx="9904762" cy="1895238"/>
          </a:xfrm>
          <a:prstGeom prst="rect">
            <a:avLst/>
          </a:prstGeom>
        </xdr:spPr>
      </xdr:pic>
    </xdr:grpSp>
    <xdr:clientData/>
  </xdr:twoCellAnchor>
  <xdr:twoCellAnchor>
    <xdr:from>
      <xdr:col>32</xdr:col>
      <xdr:colOff>0</xdr:colOff>
      <xdr:row>91</xdr:row>
      <xdr:rowOff>0</xdr:rowOff>
    </xdr:from>
    <xdr:to>
      <xdr:col>41</xdr:col>
      <xdr:colOff>472440</xdr:colOff>
      <xdr:row>141</xdr:row>
      <xdr:rowOff>60960</xdr:rowOff>
    </xdr:to>
    <xdr:grpSp>
      <xdr:nvGrpSpPr>
        <xdr:cNvPr id="40" name="Group 39">
          <a:extLst>
            <a:ext uri="{FF2B5EF4-FFF2-40B4-BE49-F238E27FC236}">
              <a16:creationId xmlns:a16="http://schemas.microsoft.com/office/drawing/2014/main" id="{FC157257-C652-2413-BE7D-428A13BA1A3C}"/>
            </a:ext>
          </a:extLst>
        </xdr:cNvPr>
        <xdr:cNvGrpSpPr/>
      </xdr:nvGrpSpPr>
      <xdr:grpSpPr>
        <a:xfrm>
          <a:off x="36598860" y="18440400"/>
          <a:ext cx="5958840" cy="9204960"/>
          <a:chOff x="36614100" y="19354800"/>
          <a:chExt cx="11449532" cy="14594056"/>
        </a:xfrm>
      </xdr:grpSpPr>
      <xdr:pic>
        <xdr:nvPicPr>
          <xdr:cNvPr id="37" name="Picture 36">
            <a:extLst>
              <a:ext uri="{FF2B5EF4-FFF2-40B4-BE49-F238E27FC236}">
                <a16:creationId xmlns:a16="http://schemas.microsoft.com/office/drawing/2014/main" id="{E0FBFCBA-134C-73F1-2ECD-E8D1EC2BABF4}"/>
              </a:ext>
            </a:extLst>
          </xdr:cNvPr>
          <xdr:cNvPicPr>
            <a:picLocks noChangeAspect="1"/>
          </xdr:cNvPicPr>
        </xdr:nvPicPr>
        <xdr:blipFill>
          <a:blip xmlns:r="http://schemas.openxmlformats.org/officeDocument/2006/relationships" r:embed="rId27"/>
          <a:stretch>
            <a:fillRect/>
          </a:stretch>
        </xdr:blipFill>
        <xdr:spPr>
          <a:xfrm>
            <a:off x="36614100" y="19354800"/>
            <a:ext cx="11057143" cy="6733333"/>
          </a:xfrm>
          <a:prstGeom prst="rect">
            <a:avLst/>
          </a:prstGeom>
        </xdr:spPr>
      </xdr:pic>
      <xdr:pic>
        <xdr:nvPicPr>
          <xdr:cNvPr id="38" name="Picture 37">
            <a:extLst>
              <a:ext uri="{FF2B5EF4-FFF2-40B4-BE49-F238E27FC236}">
                <a16:creationId xmlns:a16="http://schemas.microsoft.com/office/drawing/2014/main" id="{AA006249-ABC0-C0FF-F272-E6970B9BF2CE}"/>
              </a:ext>
            </a:extLst>
          </xdr:cNvPr>
          <xdr:cNvPicPr>
            <a:picLocks noChangeAspect="1"/>
          </xdr:cNvPicPr>
        </xdr:nvPicPr>
        <xdr:blipFill>
          <a:blip xmlns:r="http://schemas.openxmlformats.org/officeDocument/2006/relationships" r:embed="rId28"/>
          <a:stretch>
            <a:fillRect/>
          </a:stretch>
        </xdr:blipFill>
        <xdr:spPr>
          <a:xfrm>
            <a:off x="36682680" y="25854660"/>
            <a:ext cx="11380952" cy="7019048"/>
          </a:xfrm>
          <a:prstGeom prst="rect">
            <a:avLst/>
          </a:prstGeom>
        </xdr:spPr>
      </xdr:pic>
      <xdr:pic>
        <xdr:nvPicPr>
          <xdr:cNvPr id="39" name="Picture 38">
            <a:extLst>
              <a:ext uri="{FF2B5EF4-FFF2-40B4-BE49-F238E27FC236}">
                <a16:creationId xmlns:a16="http://schemas.microsoft.com/office/drawing/2014/main" id="{10167D94-8FBE-865C-5E8D-268F9989882E}"/>
              </a:ext>
            </a:extLst>
          </xdr:cNvPr>
          <xdr:cNvPicPr>
            <a:picLocks noChangeAspect="1"/>
          </xdr:cNvPicPr>
        </xdr:nvPicPr>
        <xdr:blipFill>
          <a:blip xmlns:r="http://schemas.openxmlformats.org/officeDocument/2006/relationships" r:embed="rId29"/>
          <a:stretch>
            <a:fillRect/>
          </a:stretch>
        </xdr:blipFill>
        <xdr:spPr>
          <a:xfrm>
            <a:off x="36705540" y="32758380"/>
            <a:ext cx="10980952" cy="1190476"/>
          </a:xfrm>
          <a:prstGeom prst="rect">
            <a:avLst/>
          </a:prstGeom>
        </xdr:spPr>
      </xdr:pic>
    </xdr:grpSp>
    <xdr:clientData/>
  </xdr:twoCellAnchor>
</xdr:wsDr>
</file>

<file path=xl/drawings/drawing12.xml><?xml version="1.0" encoding="utf-8"?>
<xdr:wsDr xmlns:xdr="http://schemas.openxmlformats.org/drawingml/2006/spreadsheetDrawing" xmlns:a="http://schemas.openxmlformats.org/drawingml/2006/main">
  <xdr:twoCellAnchor editAs="oneCell">
    <xdr:from>
      <xdr:col>2</xdr:col>
      <xdr:colOff>1600200</xdr:colOff>
      <xdr:row>3</xdr:row>
      <xdr:rowOff>45721</xdr:rowOff>
    </xdr:from>
    <xdr:to>
      <xdr:col>2</xdr:col>
      <xdr:colOff>5780808</xdr:colOff>
      <xdr:row>17</xdr:row>
      <xdr:rowOff>133351</xdr:rowOff>
    </xdr:to>
    <xdr:pic>
      <xdr:nvPicPr>
        <xdr:cNvPr id="2" name="Picture 1">
          <a:extLst>
            <a:ext uri="{FF2B5EF4-FFF2-40B4-BE49-F238E27FC236}">
              <a16:creationId xmlns:a16="http://schemas.microsoft.com/office/drawing/2014/main" id="{7A8816DF-0A0D-0808-91B8-BC7BF8EFF19D}"/>
            </a:ext>
          </a:extLst>
        </xdr:cNvPr>
        <xdr:cNvPicPr>
          <a:picLocks noChangeAspect="1"/>
        </xdr:cNvPicPr>
      </xdr:nvPicPr>
      <xdr:blipFill>
        <a:blip xmlns:r="http://schemas.openxmlformats.org/officeDocument/2006/relationships" r:embed="rId1"/>
        <a:stretch>
          <a:fillRect/>
        </a:stretch>
      </xdr:blipFill>
      <xdr:spPr>
        <a:xfrm>
          <a:off x="3528060" y="822961"/>
          <a:ext cx="4182513" cy="26517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2</xdr:col>
      <xdr:colOff>1242060</xdr:colOff>
      <xdr:row>3</xdr:row>
      <xdr:rowOff>563880</xdr:rowOff>
    </xdr:from>
    <xdr:to>
      <xdr:col>2</xdr:col>
      <xdr:colOff>3086100</xdr:colOff>
      <xdr:row>4</xdr:row>
      <xdr:rowOff>872</xdr:rowOff>
    </xdr:to>
    <xdr:pic>
      <xdr:nvPicPr>
        <xdr:cNvPr id="2" name="Picture 1">
          <a:extLst>
            <a:ext uri="{FF2B5EF4-FFF2-40B4-BE49-F238E27FC236}">
              <a16:creationId xmlns:a16="http://schemas.microsoft.com/office/drawing/2014/main" id="{9DAF3471-50F4-4DB6-AACD-48F22ADAFF1F}"/>
            </a:ext>
          </a:extLst>
        </xdr:cNvPr>
        <xdr:cNvPicPr>
          <a:picLocks noChangeAspect="1"/>
        </xdr:cNvPicPr>
      </xdr:nvPicPr>
      <xdr:blipFill>
        <a:blip xmlns:r="http://schemas.openxmlformats.org/officeDocument/2006/relationships" r:embed="rId1"/>
        <a:stretch>
          <a:fillRect/>
        </a:stretch>
      </xdr:blipFill>
      <xdr:spPr>
        <a:xfrm>
          <a:off x="2994660" y="2994660"/>
          <a:ext cx="1844040" cy="72477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388620</xdr:colOff>
      <xdr:row>4</xdr:row>
      <xdr:rowOff>68580</xdr:rowOff>
    </xdr:from>
    <xdr:to>
      <xdr:col>2</xdr:col>
      <xdr:colOff>6187440</xdr:colOff>
      <xdr:row>45</xdr:row>
      <xdr:rowOff>56713</xdr:rowOff>
    </xdr:to>
    <xdr:pic>
      <xdr:nvPicPr>
        <xdr:cNvPr id="2" name="Picture 1">
          <a:extLst>
            <a:ext uri="{FF2B5EF4-FFF2-40B4-BE49-F238E27FC236}">
              <a16:creationId xmlns:a16="http://schemas.microsoft.com/office/drawing/2014/main" id="{AC3FB082-E933-205E-7A93-8CECD8356192}"/>
            </a:ext>
          </a:extLst>
        </xdr:cNvPr>
        <xdr:cNvPicPr>
          <a:picLocks noChangeAspect="1"/>
        </xdr:cNvPicPr>
      </xdr:nvPicPr>
      <xdr:blipFill>
        <a:blip xmlns:r="http://schemas.openxmlformats.org/officeDocument/2006/relationships" r:embed="rId1"/>
        <a:stretch>
          <a:fillRect/>
        </a:stretch>
      </xdr:blipFill>
      <xdr:spPr>
        <a:xfrm>
          <a:off x="998220" y="1028700"/>
          <a:ext cx="7109460" cy="7482403"/>
        </a:xfrm>
        <a:prstGeom prst="rect">
          <a:avLst/>
        </a:prstGeom>
      </xdr:spPr>
    </xdr:pic>
    <xdr:clientData/>
  </xdr:twoCellAnchor>
  <xdr:twoCellAnchor>
    <xdr:from>
      <xdr:col>2</xdr:col>
      <xdr:colOff>6568440</xdr:colOff>
      <xdr:row>5</xdr:row>
      <xdr:rowOff>15240</xdr:rowOff>
    </xdr:from>
    <xdr:to>
      <xdr:col>8</xdr:col>
      <xdr:colOff>30480</xdr:colOff>
      <xdr:row>120</xdr:row>
      <xdr:rowOff>74930</xdr:rowOff>
    </xdr:to>
    <xdr:grpSp>
      <xdr:nvGrpSpPr>
        <xdr:cNvPr id="9" name="Group 8">
          <a:extLst>
            <a:ext uri="{FF2B5EF4-FFF2-40B4-BE49-F238E27FC236}">
              <a16:creationId xmlns:a16="http://schemas.microsoft.com/office/drawing/2014/main" id="{DE1C95AB-289B-D93A-929B-3EB6C3AF927C}"/>
            </a:ext>
          </a:extLst>
        </xdr:cNvPr>
        <xdr:cNvGrpSpPr/>
      </xdr:nvGrpSpPr>
      <xdr:grpSpPr>
        <a:xfrm>
          <a:off x="8488680" y="1821180"/>
          <a:ext cx="5958840" cy="21090890"/>
          <a:chOff x="8496300" y="1158240"/>
          <a:chExt cx="5958840" cy="21090890"/>
        </a:xfrm>
      </xdr:grpSpPr>
      <xdr:grpSp>
        <xdr:nvGrpSpPr>
          <xdr:cNvPr id="5" name="Group 4">
            <a:extLst>
              <a:ext uri="{FF2B5EF4-FFF2-40B4-BE49-F238E27FC236}">
                <a16:creationId xmlns:a16="http://schemas.microsoft.com/office/drawing/2014/main" id="{A702B0FC-FA13-777B-20F9-9CFA6F51DEEF}"/>
              </a:ext>
            </a:extLst>
          </xdr:cNvPr>
          <xdr:cNvGrpSpPr/>
        </xdr:nvGrpSpPr>
        <xdr:grpSpPr>
          <a:xfrm>
            <a:off x="8496300" y="1158240"/>
            <a:ext cx="5943600" cy="11399520"/>
            <a:chOff x="8496300" y="1158240"/>
            <a:chExt cx="5943600" cy="11399520"/>
          </a:xfrm>
        </xdr:grpSpPr>
        <xdr:pic>
          <xdr:nvPicPr>
            <xdr:cNvPr id="3" name="Picture 2">
              <a:extLst>
                <a:ext uri="{FF2B5EF4-FFF2-40B4-BE49-F238E27FC236}">
                  <a16:creationId xmlns:a16="http://schemas.microsoft.com/office/drawing/2014/main" id="{020F7A3F-2B6F-088D-19DD-91843E4F9E88}"/>
                </a:ext>
              </a:extLst>
            </xdr:cNvPr>
            <xdr:cNvPicPr>
              <a:picLocks noChangeAspect="1"/>
            </xdr:cNvPicPr>
          </xdr:nvPicPr>
          <xdr:blipFill>
            <a:blip xmlns:r="http://schemas.openxmlformats.org/officeDocument/2006/relationships" r:embed="rId2"/>
            <a:stretch>
              <a:fillRect/>
            </a:stretch>
          </xdr:blipFill>
          <xdr:spPr>
            <a:xfrm>
              <a:off x="8496300" y="1158240"/>
              <a:ext cx="5943600" cy="7014845"/>
            </a:xfrm>
            <a:prstGeom prst="rect">
              <a:avLst/>
            </a:prstGeom>
          </xdr:spPr>
        </xdr:pic>
        <xdr:pic>
          <xdr:nvPicPr>
            <xdr:cNvPr id="4" name="Picture 3">
              <a:extLst>
                <a:ext uri="{FF2B5EF4-FFF2-40B4-BE49-F238E27FC236}">
                  <a16:creationId xmlns:a16="http://schemas.microsoft.com/office/drawing/2014/main" id="{0F5316E0-6931-457C-860D-2A27E3B751FA}"/>
                </a:ext>
              </a:extLst>
            </xdr:cNvPr>
            <xdr:cNvPicPr>
              <a:picLocks noChangeAspect="1"/>
            </xdr:cNvPicPr>
          </xdr:nvPicPr>
          <xdr:blipFill>
            <a:blip xmlns:r="http://schemas.openxmlformats.org/officeDocument/2006/relationships" r:embed="rId3"/>
            <a:stretch>
              <a:fillRect/>
            </a:stretch>
          </xdr:blipFill>
          <xdr:spPr>
            <a:xfrm>
              <a:off x="8526780" y="8122920"/>
              <a:ext cx="5875020" cy="4434840"/>
            </a:xfrm>
            <a:prstGeom prst="rect">
              <a:avLst/>
            </a:prstGeom>
          </xdr:spPr>
        </xdr:pic>
      </xdr:grpSp>
      <xdr:grpSp>
        <xdr:nvGrpSpPr>
          <xdr:cNvPr id="8" name="Group 7">
            <a:extLst>
              <a:ext uri="{FF2B5EF4-FFF2-40B4-BE49-F238E27FC236}">
                <a16:creationId xmlns:a16="http://schemas.microsoft.com/office/drawing/2014/main" id="{C5FA71F6-BC8B-4144-277E-C6171175ABBA}"/>
              </a:ext>
            </a:extLst>
          </xdr:cNvPr>
          <xdr:cNvGrpSpPr/>
        </xdr:nvGrpSpPr>
        <xdr:grpSpPr>
          <a:xfrm>
            <a:off x="8526780" y="12519660"/>
            <a:ext cx="5928360" cy="9729470"/>
            <a:chOff x="15034260" y="1143000"/>
            <a:chExt cx="5989320" cy="9737090"/>
          </a:xfrm>
        </xdr:grpSpPr>
        <xdr:pic>
          <xdr:nvPicPr>
            <xdr:cNvPr id="6" name="Picture 5">
              <a:extLst>
                <a:ext uri="{FF2B5EF4-FFF2-40B4-BE49-F238E27FC236}">
                  <a16:creationId xmlns:a16="http://schemas.microsoft.com/office/drawing/2014/main" id="{9FEBB4F3-8542-3D1E-FB64-09D4C427296A}"/>
                </a:ext>
              </a:extLst>
            </xdr:cNvPr>
            <xdr:cNvPicPr>
              <a:picLocks noChangeAspect="1"/>
            </xdr:cNvPicPr>
          </xdr:nvPicPr>
          <xdr:blipFill>
            <a:blip xmlns:r="http://schemas.openxmlformats.org/officeDocument/2006/relationships" r:embed="rId4"/>
            <a:stretch>
              <a:fillRect/>
            </a:stretch>
          </xdr:blipFill>
          <xdr:spPr>
            <a:xfrm>
              <a:off x="15034260" y="1143000"/>
              <a:ext cx="5943600" cy="6266815"/>
            </a:xfrm>
            <a:prstGeom prst="rect">
              <a:avLst/>
            </a:prstGeom>
          </xdr:spPr>
        </xdr:pic>
        <xdr:pic>
          <xdr:nvPicPr>
            <xdr:cNvPr id="7" name="Picture 6">
              <a:extLst>
                <a:ext uri="{FF2B5EF4-FFF2-40B4-BE49-F238E27FC236}">
                  <a16:creationId xmlns:a16="http://schemas.microsoft.com/office/drawing/2014/main" id="{8986E5A1-51E9-43C2-0D1E-45FDE65D5E24}"/>
                </a:ext>
              </a:extLst>
            </xdr:cNvPr>
            <xdr:cNvPicPr>
              <a:picLocks noChangeAspect="1"/>
            </xdr:cNvPicPr>
          </xdr:nvPicPr>
          <xdr:blipFill>
            <a:blip xmlns:r="http://schemas.openxmlformats.org/officeDocument/2006/relationships" r:embed="rId5"/>
            <a:stretch>
              <a:fillRect/>
            </a:stretch>
          </xdr:blipFill>
          <xdr:spPr>
            <a:xfrm>
              <a:off x="15041880" y="7376160"/>
              <a:ext cx="5981700" cy="3503930"/>
            </a:xfrm>
            <a:prstGeom prst="rect">
              <a:avLst/>
            </a:prstGeom>
          </xdr:spPr>
        </xdr:pic>
      </xdr:grpSp>
    </xdr:grpSp>
    <xdr:clientData/>
  </xdr:twoCellAnchor>
  <xdr:twoCellAnchor editAs="oneCell">
    <xdr:from>
      <xdr:col>9</xdr:col>
      <xdr:colOff>0</xdr:colOff>
      <xdr:row>5</xdr:row>
      <xdr:rowOff>0</xdr:rowOff>
    </xdr:from>
    <xdr:to>
      <xdr:col>14</xdr:col>
      <xdr:colOff>609077</xdr:colOff>
      <xdr:row>16</xdr:row>
      <xdr:rowOff>57150</xdr:rowOff>
    </xdr:to>
    <xdr:pic>
      <xdr:nvPicPr>
        <xdr:cNvPr id="10" name="Picture 9">
          <a:extLst>
            <a:ext uri="{FF2B5EF4-FFF2-40B4-BE49-F238E27FC236}">
              <a16:creationId xmlns:a16="http://schemas.microsoft.com/office/drawing/2014/main" id="{D1FB5873-D438-97C3-F024-490EDA3D548F}"/>
            </a:ext>
          </a:extLst>
        </xdr:cNvPr>
        <xdr:cNvPicPr>
          <a:picLocks noChangeAspect="1"/>
        </xdr:cNvPicPr>
      </xdr:nvPicPr>
      <xdr:blipFill>
        <a:blip xmlns:r="http://schemas.openxmlformats.org/officeDocument/2006/relationships" r:embed="rId6"/>
        <a:stretch>
          <a:fillRect/>
        </a:stretch>
      </xdr:blipFill>
      <xdr:spPr>
        <a:xfrm>
          <a:off x="15034260" y="1143000"/>
          <a:ext cx="3657077" cy="2065020"/>
        </a:xfrm>
        <a:prstGeom prst="rect">
          <a:avLst/>
        </a:prstGeom>
      </xdr:spPr>
    </xdr:pic>
    <xdr:clientData/>
  </xdr:twoCellAnchor>
  <xdr:twoCellAnchor editAs="oneCell">
    <xdr:from>
      <xdr:col>8</xdr:col>
      <xdr:colOff>594360</xdr:colOff>
      <xdr:row>19</xdr:row>
      <xdr:rowOff>0</xdr:rowOff>
    </xdr:from>
    <xdr:to>
      <xdr:col>18</xdr:col>
      <xdr:colOff>436245</xdr:colOff>
      <xdr:row>50</xdr:row>
      <xdr:rowOff>17145</xdr:rowOff>
    </xdr:to>
    <xdr:pic>
      <xdr:nvPicPr>
        <xdr:cNvPr id="12" name="Picture 11">
          <a:extLst>
            <a:ext uri="{FF2B5EF4-FFF2-40B4-BE49-F238E27FC236}">
              <a16:creationId xmlns:a16="http://schemas.microsoft.com/office/drawing/2014/main" id="{0AD603A4-09A5-9E56-702F-16FABF1A09A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5019020" y="3703320"/>
          <a:ext cx="5934075" cy="5695950"/>
        </a:xfrm>
        <a:prstGeom prst="rect">
          <a:avLst/>
        </a:prstGeom>
        <a:noFill/>
        <a:ln>
          <a:noFill/>
        </a:ln>
      </xdr:spPr>
    </xdr:pic>
    <xdr:clientData/>
  </xdr:twoCellAnchor>
  <xdr:twoCellAnchor editAs="oneCell">
    <xdr:from>
      <xdr:col>8</xdr:col>
      <xdr:colOff>571500</xdr:colOff>
      <xdr:row>51</xdr:row>
      <xdr:rowOff>38100</xdr:rowOff>
    </xdr:from>
    <xdr:to>
      <xdr:col>18</xdr:col>
      <xdr:colOff>419100</xdr:colOff>
      <xdr:row>64</xdr:row>
      <xdr:rowOff>135255</xdr:rowOff>
    </xdr:to>
    <xdr:pic>
      <xdr:nvPicPr>
        <xdr:cNvPr id="13" name="Picture 12">
          <a:extLst>
            <a:ext uri="{FF2B5EF4-FFF2-40B4-BE49-F238E27FC236}">
              <a16:creationId xmlns:a16="http://schemas.microsoft.com/office/drawing/2014/main" id="{6456D96E-D020-C81C-1772-B0CEB34D66A1}"/>
            </a:ext>
          </a:extLst>
        </xdr:cNvPr>
        <xdr:cNvPicPr>
          <a:picLocks noChangeAspect="1"/>
        </xdr:cNvPicPr>
      </xdr:nvPicPr>
      <xdr:blipFill rotWithShape="1">
        <a:blip xmlns:r="http://schemas.openxmlformats.org/officeDocument/2006/relationships" r:embed="rId8"/>
        <a:srcRect t="66692"/>
        <a:stretch/>
      </xdr:blipFill>
      <xdr:spPr bwMode="auto">
        <a:xfrm>
          <a:off x="14996160" y="9593580"/>
          <a:ext cx="5943600" cy="2478405"/>
        </a:xfrm>
        <a:prstGeom prst="rect">
          <a:avLst/>
        </a:prstGeom>
        <a:ln>
          <a:noFill/>
        </a:ln>
        <a:extLst>
          <a:ext uri="{53640926-AAD7-44D8-BBD7-CCE9431645EC}">
            <a14:shadowObscured xmlns:a14="http://schemas.microsoft.com/office/drawing/2010/main"/>
          </a:ext>
        </a:extLst>
      </xdr:spPr>
    </xdr:pic>
    <xdr:clientData/>
  </xdr:twoCellAnchor>
  <xdr:twoCellAnchor>
    <xdr:from>
      <xdr:col>1</xdr:col>
      <xdr:colOff>0</xdr:colOff>
      <xdr:row>49</xdr:row>
      <xdr:rowOff>0</xdr:rowOff>
    </xdr:from>
    <xdr:to>
      <xdr:col>2</xdr:col>
      <xdr:colOff>3491264</xdr:colOff>
      <xdr:row>111</xdr:row>
      <xdr:rowOff>31641</xdr:rowOff>
    </xdr:to>
    <xdr:grpSp>
      <xdr:nvGrpSpPr>
        <xdr:cNvPr id="16" name="Group 15">
          <a:extLst>
            <a:ext uri="{FF2B5EF4-FFF2-40B4-BE49-F238E27FC236}">
              <a16:creationId xmlns:a16="http://schemas.microsoft.com/office/drawing/2014/main" id="{89235813-9051-151E-B80D-3B238A79E8F7}"/>
            </a:ext>
          </a:extLst>
        </xdr:cNvPr>
        <xdr:cNvGrpSpPr/>
      </xdr:nvGrpSpPr>
      <xdr:grpSpPr>
        <a:xfrm>
          <a:off x="609600" y="9852660"/>
          <a:ext cx="4801904" cy="11370201"/>
          <a:chOff x="609600" y="9189720"/>
          <a:chExt cx="4809524" cy="11370201"/>
        </a:xfrm>
      </xdr:grpSpPr>
      <xdr:pic>
        <xdr:nvPicPr>
          <xdr:cNvPr id="14" name="Picture 13">
            <a:extLst>
              <a:ext uri="{FF2B5EF4-FFF2-40B4-BE49-F238E27FC236}">
                <a16:creationId xmlns:a16="http://schemas.microsoft.com/office/drawing/2014/main" id="{0A4E54A0-90C7-E60D-11AA-635FF0DA176A}"/>
              </a:ext>
            </a:extLst>
          </xdr:cNvPr>
          <xdr:cNvPicPr>
            <a:picLocks noChangeAspect="1"/>
          </xdr:cNvPicPr>
        </xdr:nvPicPr>
        <xdr:blipFill>
          <a:blip xmlns:r="http://schemas.openxmlformats.org/officeDocument/2006/relationships" r:embed="rId9"/>
          <a:stretch>
            <a:fillRect/>
          </a:stretch>
        </xdr:blipFill>
        <xdr:spPr>
          <a:xfrm>
            <a:off x="609600" y="9189720"/>
            <a:ext cx="4809524" cy="5495238"/>
          </a:xfrm>
          <a:prstGeom prst="rect">
            <a:avLst/>
          </a:prstGeom>
        </xdr:spPr>
      </xdr:pic>
      <xdr:pic>
        <xdr:nvPicPr>
          <xdr:cNvPr id="15" name="Picture 14">
            <a:extLst>
              <a:ext uri="{FF2B5EF4-FFF2-40B4-BE49-F238E27FC236}">
                <a16:creationId xmlns:a16="http://schemas.microsoft.com/office/drawing/2014/main" id="{97AF1DDA-7CC6-21BD-E928-20256BE2B70B}"/>
              </a:ext>
            </a:extLst>
          </xdr:cNvPr>
          <xdr:cNvPicPr>
            <a:picLocks noChangeAspect="1"/>
          </xdr:cNvPicPr>
        </xdr:nvPicPr>
        <xdr:blipFill>
          <a:blip xmlns:r="http://schemas.openxmlformats.org/officeDocument/2006/relationships" r:embed="rId10"/>
          <a:stretch>
            <a:fillRect/>
          </a:stretch>
        </xdr:blipFill>
        <xdr:spPr>
          <a:xfrm>
            <a:off x="609600" y="14607540"/>
            <a:ext cx="4790476" cy="5952381"/>
          </a:xfrm>
          <a:prstGeom prst="rect">
            <a:avLst/>
          </a:prstGeom>
        </xdr:spPr>
      </xdr:pic>
    </xdr:grpSp>
    <xdr:clientData/>
  </xdr:twoCellAnchor>
  <xdr:twoCellAnchor>
    <xdr:from>
      <xdr:col>2</xdr:col>
      <xdr:colOff>6530340</xdr:colOff>
      <xdr:row>123</xdr:row>
      <xdr:rowOff>38099</xdr:rowOff>
    </xdr:from>
    <xdr:to>
      <xdr:col>8</xdr:col>
      <xdr:colOff>137160</xdr:colOff>
      <xdr:row>215</xdr:row>
      <xdr:rowOff>114300</xdr:rowOff>
    </xdr:to>
    <xdr:grpSp>
      <xdr:nvGrpSpPr>
        <xdr:cNvPr id="21" name="Group 20">
          <a:extLst>
            <a:ext uri="{FF2B5EF4-FFF2-40B4-BE49-F238E27FC236}">
              <a16:creationId xmlns:a16="http://schemas.microsoft.com/office/drawing/2014/main" id="{09C89199-812C-FCB0-F83E-91C053D0E556}"/>
            </a:ext>
          </a:extLst>
        </xdr:cNvPr>
        <xdr:cNvGrpSpPr/>
      </xdr:nvGrpSpPr>
      <xdr:grpSpPr>
        <a:xfrm>
          <a:off x="8450580" y="23423879"/>
          <a:ext cx="6103620" cy="16901161"/>
          <a:chOff x="8572500" y="22395180"/>
          <a:chExt cx="10371438" cy="19270261"/>
        </a:xfrm>
      </xdr:grpSpPr>
      <xdr:pic>
        <xdr:nvPicPr>
          <xdr:cNvPr id="17" name="Picture 16">
            <a:extLst>
              <a:ext uri="{FF2B5EF4-FFF2-40B4-BE49-F238E27FC236}">
                <a16:creationId xmlns:a16="http://schemas.microsoft.com/office/drawing/2014/main" id="{0B8359FC-BB5C-BBE3-19E8-949AFF245DAA}"/>
              </a:ext>
            </a:extLst>
          </xdr:cNvPr>
          <xdr:cNvPicPr>
            <a:picLocks noChangeAspect="1"/>
          </xdr:cNvPicPr>
        </xdr:nvPicPr>
        <xdr:blipFill>
          <a:blip xmlns:r="http://schemas.openxmlformats.org/officeDocument/2006/relationships" r:embed="rId11"/>
          <a:stretch>
            <a:fillRect/>
          </a:stretch>
        </xdr:blipFill>
        <xdr:spPr>
          <a:xfrm>
            <a:off x="8656320" y="22395180"/>
            <a:ext cx="10028571" cy="6276190"/>
          </a:xfrm>
          <a:prstGeom prst="rect">
            <a:avLst/>
          </a:prstGeom>
        </xdr:spPr>
      </xdr:pic>
      <xdr:pic>
        <xdr:nvPicPr>
          <xdr:cNvPr id="18" name="Picture 17">
            <a:extLst>
              <a:ext uri="{FF2B5EF4-FFF2-40B4-BE49-F238E27FC236}">
                <a16:creationId xmlns:a16="http://schemas.microsoft.com/office/drawing/2014/main" id="{BDA7C6ED-BDE8-0AB8-13CA-94E6FEA431DC}"/>
              </a:ext>
            </a:extLst>
          </xdr:cNvPr>
          <xdr:cNvPicPr>
            <a:picLocks noChangeAspect="1"/>
          </xdr:cNvPicPr>
        </xdr:nvPicPr>
        <xdr:blipFill>
          <a:blip xmlns:r="http://schemas.openxmlformats.org/officeDocument/2006/relationships" r:embed="rId12"/>
          <a:stretch>
            <a:fillRect/>
          </a:stretch>
        </xdr:blipFill>
        <xdr:spPr>
          <a:xfrm>
            <a:off x="8686800" y="28597860"/>
            <a:ext cx="10171428" cy="5904762"/>
          </a:xfrm>
          <a:prstGeom prst="rect">
            <a:avLst/>
          </a:prstGeom>
        </xdr:spPr>
      </xdr:pic>
      <xdr:pic>
        <xdr:nvPicPr>
          <xdr:cNvPr id="19" name="Picture 18">
            <a:extLst>
              <a:ext uri="{FF2B5EF4-FFF2-40B4-BE49-F238E27FC236}">
                <a16:creationId xmlns:a16="http://schemas.microsoft.com/office/drawing/2014/main" id="{914E61A8-1593-20D8-FB8A-07F90A7863DD}"/>
              </a:ext>
            </a:extLst>
          </xdr:cNvPr>
          <xdr:cNvPicPr>
            <a:picLocks noChangeAspect="1"/>
          </xdr:cNvPicPr>
        </xdr:nvPicPr>
        <xdr:blipFill>
          <a:blip xmlns:r="http://schemas.openxmlformats.org/officeDocument/2006/relationships" r:embed="rId13"/>
          <a:stretch>
            <a:fillRect/>
          </a:stretch>
        </xdr:blipFill>
        <xdr:spPr>
          <a:xfrm>
            <a:off x="8572500" y="34457640"/>
            <a:ext cx="9952381" cy="1580952"/>
          </a:xfrm>
          <a:prstGeom prst="rect">
            <a:avLst/>
          </a:prstGeom>
        </xdr:spPr>
      </xdr:pic>
      <xdr:pic>
        <xdr:nvPicPr>
          <xdr:cNvPr id="20" name="Picture 19">
            <a:extLst>
              <a:ext uri="{FF2B5EF4-FFF2-40B4-BE49-F238E27FC236}">
                <a16:creationId xmlns:a16="http://schemas.microsoft.com/office/drawing/2014/main" id="{EAE580AA-480C-79FD-5DD9-6A10FA189F74}"/>
              </a:ext>
            </a:extLst>
          </xdr:cNvPr>
          <xdr:cNvPicPr>
            <a:picLocks noChangeAspect="1"/>
          </xdr:cNvPicPr>
        </xdr:nvPicPr>
        <xdr:blipFill>
          <a:blip xmlns:r="http://schemas.openxmlformats.org/officeDocument/2006/relationships" r:embed="rId14"/>
          <a:stretch>
            <a:fillRect/>
          </a:stretch>
        </xdr:blipFill>
        <xdr:spPr>
          <a:xfrm>
            <a:off x="8648700" y="35913060"/>
            <a:ext cx="10295238" cy="5752381"/>
          </a:xfrm>
          <a:prstGeom prst="rect">
            <a:avLst/>
          </a:prstGeom>
        </xdr:spPr>
      </xdr:pic>
    </xdr:grpSp>
    <xdr:clientData/>
  </xdr:twoCellAnchor>
  <xdr:twoCellAnchor>
    <xdr:from>
      <xdr:col>9</xdr:col>
      <xdr:colOff>0</xdr:colOff>
      <xdr:row>68</xdr:row>
      <xdr:rowOff>0</xdr:rowOff>
    </xdr:from>
    <xdr:to>
      <xdr:col>19</xdr:col>
      <xdr:colOff>76200</xdr:colOff>
      <xdr:row>97</xdr:row>
      <xdr:rowOff>53340</xdr:rowOff>
    </xdr:to>
    <xdr:grpSp>
      <xdr:nvGrpSpPr>
        <xdr:cNvPr id="24" name="Group 23">
          <a:extLst>
            <a:ext uri="{FF2B5EF4-FFF2-40B4-BE49-F238E27FC236}">
              <a16:creationId xmlns:a16="http://schemas.microsoft.com/office/drawing/2014/main" id="{65BB297F-5DB3-A53C-F6EB-EAE74D4F1AD8}"/>
            </a:ext>
          </a:extLst>
        </xdr:cNvPr>
        <xdr:cNvGrpSpPr/>
      </xdr:nvGrpSpPr>
      <xdr:grpSpPr>
        <a:xfrm>
          <a:off x="15026640" y="13327380"/>
          <a:ext cx="6172200" cy="5356860"/>
          <a:chOff x="15034260" y="12664440"/>
          <a:chExt cx="10363818" cy="9356912"/>
        </a:xfrm>
      </xdr:grpSpPr>
      <xdr:pic>
        <xdr:nvPicPr>
          <xdr:cNvPr id="22" name="Picture 21">
            <a:extLst>
              <a:ext uri="{FF2B5EF4-FFF2-40B4-BE49-F238E27FC236}">
                <a16:creationId xmlns:a16="http://schemas.microsoft.com/office/drawing/2014/main" id="{6F9B2180-6D6A-CF29-C509-D16671134DB5}"/>
              </a:ext>
            </a:extLst>
          </xdr:cNvPr>
          <xdr:cNvPicPr>
            <a:picLocks noChangeAspect="1"/>
          </xdr:cNvPicPr>
        </xdr:nvPicPr>
        <xdr:blipFill>
          <a:blip xmlns:r="http://schemas.openxmlformats.org/officeDocument/2006/relationships" r:embed="rId15"/>
          <a:stretch>
            <a:fillRect/>
          </a:stretch>
        </xdr:blipFill>
        <xdr:spPr>
          <a:xfrm>
            <a:off x="15034260" y="12664440"/>
            <a:ext cx="10066667" cy="5790476"/>
          </a:xfrm>
          <a:prstGeom prst="rect">
            <a:avLst/>
          </a:prstGeom>
        </xdr:spPr>
      </xdr:pic>
      <xdr:pic>
        <xdr:nvPicPr>
          <xdr:cNvPr id="23" name="Picture 22">
            <a:extLst>
              <a:ext uri="{FF2B5EF4-FFF2-40B4-BE49-F238E27FC236}">
                <a16:creationId xmlns:a16="http://schemas.microsoft.com/office/drawing/2014/main" id="{7A542315-6F44-7628-5F42-90C5C5A2ECC2}"/>
              </a:ext>
            </a:extLst>
          </xdr:cNvPr>
          <xdr:cNvPicPr>
            <a:picLocks noChangeAspect="1"/>
          </xdr:cNvPicPr>
        </xdr:nvPicPr>
        <xdr:blipFill>
          <a:blip xmlns:r="http://schemas.openxmlformats.org/officeDocument/2006/relationships" r:embed="rId16"/>
          <a:stretch>
            <a:fillRect/>
          </a:stretch>
        </xdr:blipFill>
        <xdr:spPr>
          <a:xfrm>
            <a:off x="15102840" y="18440400"/>
            <a:ext cx="10295238" cy="3580952"/>
          </a:xfrm>
          <a:prstGeom prst="rect">
            <a:avLst/>
          </a:prstGeom>
        </xdr:spPr>
      </xdr:pic>
    </xdr:grpSp>
    <xdr:clientData/>
  </xdr:twoCellAnchor>
  <xdr:twoCellAnchor>
    <xdr:from>
      <xdr:col>8</xdr:col>
      <xdr:colOff>449581</xdr:colOff>
      <xdr:row>100</xdr:row>
      <xdr:rowOff>1</xdr:rowOff>
    </xdr:from>
    <xdr:to>
      <xdr:col>18</xdr:col>
      <xdr:colOff>289561</xdr:colOff>
      <xdr:row>158</xdr:row>
      <xdr:rowOff>160021</xdr:rowOff>
    </xdr:to>
    <xdr:grpSp>
      <xdr:nvGrpSpPr>
        <xdr:cNvPr id="28" name="Group 27">
          <a:extLst>
            <a:ext uri="{FF2B5EF4-FFF2-40B4-BE49-F238E27FC236}">
              <a16:creationId xmlns:a16="http://schemas.microsoft.com/office/drawing/2014/main" id="{E27E5A2F-6D38-80A4-E652-E9279355C073}"/>
            </a:ext>
          </a:extLst>
        </xdr:cNvPr>
        <xdr:cNvGrpSpPr/>
      </xdr:nvGrpSpPr>
      <xdr:grpSpPr>
        <a:xfrm>
          <a:off x="14866621" y="19179541"/>
          <a:ext cx="5935980" cy="10767060"/>
          <a:chOff x="14874240" y="18516600"/>
          <a:chExt cx="7912401" cy="12909531"/>
        </a:xfrm>
      </xdr:grpSpPr>
      <xdr:pic>
        <xdr:nvPicPr>
          <xdr:cNvPr id="25" name="Picture 24">
            <a:extLst>
              <a:ext uri="{FF2B5EF4-FFF2-40B4-BE49-F238E27FC236}">
                <a16:creationId xmlns:a16="http://schemas.microsoft.com/office/drawing/2014/main" id="{BDCF931B-03BB-80E3-2074-FAD84F3E2634}"/>
              </a:ext>
            </a:extLst>
          </xdr:cNvPr>
          <xdr:cNvPicPr>
            <a:picLocks noChangeAspect="1"/>
          </xdr:cNvPicPr>
        </xdr:nvPicPr>
        <xdr:blipFill>
          <a:blip xmlns:r="http://schemas.openxmlformats.org/officeDocument/2006/relationships" r:embed="rId17"/>
          <a:stretch>
            <a:fillRect/>
          </a:stretch>
        </xdr:blipFill>
        <xdr:spPr>
          <a:xfrm>
            <a:off x="15034260" y="18516600"/>
            <a:ext cx="7752381" cy="6628571"/>
          </a:xfrm>
          <a:prstGeom prst="rect">
            <a:avLst/>
          </a:prstGeom>
        </xdr:spPr>
      </xdr:pic>
      <xdr:pic>
        <xdr:nvPicPr>
          <xdr:cNvPr id="26" name="Picture 25">
            <a:extLst>
              <a:ext uri="{FF2B5EF4-FFF2-40B4-BE49-F238E27FC236}">
                <a16:creationId xmlns:a16="http://schemas.microsoft.com/office/drawing/2014/main" id="{C873A335-0FA1-999F-6265-D70D0C528F8D}"/>
              </a:ext>
            </a:extLst>
          </xdr:cNvPr>
          <xdr:cNvPicPr>
            <a:picLocks noChangeAspect="1"/>
          </xdr:cNvPicPr>
        </xdr:nvPicPr>
        <xdr:blipFill>
          <a:blip xmlns:r="http://schemas.openxmlformats.org/officeDocument/2006/relationships" r:embed="rId18"/>
          <a:stretch>
            <a:fillRect/>
          </a:stretch>
        </xdr:blipFill>
        <xdr:spPr>
          <a:xfrm>
            <a:off x="14874240" y="25100280"/>
            <a:ext cx="7895238" cy="1361905"/>
          </a:xfrm>
          <a:prstGeom prst="rect">
            <a:avLst/>
          </a:prstGeom>
        </xdr:spPr>
      </xdr:pic>
      <xdr:pic>
        <xdr:nvPicPr>
          <xdr:cNvPr id="27" name="Picture 26">
            <a:extLst>
              <a:ext uri="{FF2B5EF4-FFF2-40B4-BE49-F238E27FC236}">
                <a16:creationId xmlns:a16="http://schemas.microsoft.com/office/drawing/2014/main" id="{21FCC856-EACA-197D-4E55-6DA728851BBD}"/>
              </a:ext>
            </a:extLst>
          </xdr:cNvPr>
          <xdr:cNvPicPr>
            <a:picLocks noChangeAspect="1"/>
          </xdr:cNvPicPr>
        </xdr:nvPicPr>
        <xdr:blipFill>
          <a:blip xmlns:r="http://schemas.openxmlformats.org/officeDocument/2006/relationships" r:embed="rId19"/>
          <a:stretch>
            <a:fillRect/>
          </a:stretch>
        </xdr:blipFill>
        <xdr:spPr>
          <a:xfrm>
            <a:off x="14980920" y="26197560"/>
            <a:ext cx="7685714" cy="5228571"/>
          </a:xfrm>
          <a:prstGeom prst="rect">
            <a:avLst/>
          </a:prstGeom>
        </xdr:spPr>
      </xdr:pic>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2</xdr:col>
      <xdr:colOff>609600</xdr:colOff>
      <xdr:row>3</xdr:row>
      <xdr:rowOff>962025</xdr:rowOff>
    </xdr:from>
    <xdr:to>
      <xdr:col>2</xdr:col>
      <xdr:colOff>2781300</xdr:colOff>
      <xdr:row>3</xdr:row>
      <xdr:rowOff>1548765</xdr:rowOff>
    </xdr:to>
    <xdr:pic>
      <xdr:nvPicPr>
        <xdr:cNvPr id="2" name="Picture 1">
          <a:extLst>
            <a:ext uri="{FF2B5EF4-FFF2-40B4-BE49-F238E27FC236}">
              <a16:creationId xmlns:a16="http://schemas.microsoft.com/office/drawing/2014/main" id="{157265FA-3943-53D0-70E6-37FD7239C283}"/>
            </a:ext>
          </a:extLst>
        </xdr:cNvPr>
        <xdr:cNvPicPr>
          <a:picLocks noChangeAspect="1"/>
        </xdr:cNvPicPr>
      </xdr:nvPicPr>
      <xdr:blipFill>
        <a:blip xmlns:r="http://schemas.openxmlformats.org/officeDocument/2006/relationships" r:embed="rId1"/>
        <a:stretch>
          <a:fillRect/>
        </a:stretch>
      </xdr:blipFill>
      <xdr:spPr>
        <a:xfrm>
          <a:off x="1837691" y="2251711"/>
          <a:ext cx="2172970" cy="594468"/>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2</xdr:col>
      <xdr:colOff>1181100</xdr:colOff>
      <xdr:row>4</xdr:row>
      <xdr:rowOff>1569720</xdr:rowOff>
    </xdr:from>
    <xdr:to>
      <xdr:col>2</xdr:col>
      <xdr:colOff>3095625</xdr:colOff>
      <xdr:row>4</xdr:row>
      <xdr:rowOff>2473868</xdr:rowOff>
    </xdr:to>
    <xdr:pic>
      <xdr:nvPicPr>
        <xdr:cNvPr id="4" name="Picture 3">
          <a:extLst>
            <a:ext uri="{FF2B5EF4-FFF2-40B4-BE49-F238E27FC236}">
              <a16:creationId xmlns:a16="http://schemas.microsoft.com/office/drawing/2014/main" id="{F5A4F429-2C0A-1566-8957-6F0717F0CC4B}"/>
            </a:ext>
          </a:extLst>
        </xdr:cNvPr>
        <xdr:cNvPicPr>
          <a:picLocks noChangeAspect="1"/>
        </xdr:cNvPicPr>
      </xdr:nvPicPr>
      <xdr:blipFill>
        <a:blip xmlns:r="http://schemas.openxmlformats.org/officeDocument/2006/relationships" r:embed="rId1"/>
        <a:stretch>
          <a:fillRect/>
        </a:stretch>
      </xdr:blipFill>
      <xdr:spPr>
        <a:xfrm>
          <a:off x="2446020" y="3291840"/>
          <a:ext cx="1912620" cy="904148"/>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762000</xdr:colOff>
      <xdr:row>3</xdr:row>
      <xdr:rowOff>914400</xdr:rowOff>
    </xdr:from>
    <xdr:to>
      <xdr:col>2</xdr:col>
      <xdr:colOff>3581400</xdr:colOff>
      <xdr:row>4</xdr:row>
      <xdr:rowOff>15240</xdr:rowOff>
    </xdr:to>
    <xdr:pic>
      <xdr:nvPicPr>
        <xdr:cNvPr id="3" name="Picture 2">
          <a:extLst>
            <a:ext uri="{FF2B5EF4-FFF2-40B4-BE49-F238E27FC236}">
              <a16:creationId xmlns:a16="http://schemas.microsoft.com/office/drawing/2014/main" id="{DEDA2EA4-FACA-6D2E-5C8A-083F2A6EAD6B}"/>
            </a:ext>
          </a:extLst>
        </xdr:cNvPr>
        <xdr:cNvPicPr>
          <a:picLocks noChangeAspect="1"/>
        </xdr:cNvPicPr>
      </xdr:nvPicPr>
      <xdr:blipFill>
        <a:blip xmlns:r="http://schemas.openxmlformats.org/officeDocument/2006/relationships" r:embed="rId1"/>
        <a:stretch>
          <a:fillRect/>
        </a:stretch>
      </xdr:blipFill>
      <xdr:spPr>
        <a:xfrm>
          <a:off x="2705100" y="2240281"/>
          <a:ext cx="2827020" cy="8135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72390</xdr:colOff>
      <xdr:row>17</xdr:row>
      <xdr:rowOff>76200</xdr:rowOff>
    </xdr:from>
    <xdr:to>
      <xdr:col>10</xdr:col>
      <xdr:colOff>441309</xdr:colOff>
      <xdr:row>409</xdr:row>
      <xdr:rowOff>29572</xdr:rowOff>
    </xdr:to>
    <xdr:grpSp>
      <xdr:nvGrpSpPr>
        <xdr:cNvPr id="13" name="Group 12">
          <a:extLst>
            <a:ext uri="{FF2B5EF4-FFF2-40B4-BE49-F238E27FC236}">
              <a16:creationId xmlns:a16="http://schemas.microsoft.com/office/drawing/2014/main" id="{2B7C3E18-9814-5905-09F6-823BFD3E2BFF}"/>
            </a:ext>
          </a:extLst>
        </xdr:cNvPr>
        <xdr:cNvGrpSpPr/>
      </xdr:nvGrpSpPr>
      <xdr:grpSpPr>
        <a:xfrm>
          <a:off x="1291590" y="3185160"/>
          <a:ext cx="5245719" cy="71642332"/>
          <a:chOff x="1200150" y="2533650"/>
          <a:chExt cx="5241909" cy="70891762"/>
        </a:xfrm>
      </xdr:grpSpPr>
      <xdr:pic>
        <xdr:nvPicPr>
          <xdr:cNvPr id="3" name="Picture 2">
            <a:extLst>
              <a:ext uri="{FF2B5EF4-FFF2-40B4-BE49-F238E27FC236}">
                <a16:creationId xmlns:a16="http://schemas.microsoft.com/office/drawing/2014/main" id="{A58ECBF8-06E5-CFD6-BBD5-9B620A058EB5}"/>
              </a:ext>
            </a:extLst>
          </xdr:cNvPr>
          <xdr:cNvPicPr>
            <a:picLocks noChangeAspect="1"/>
          </xdr:cNvPicPr>
        </xdr:nvPicPr>
        <xdr:blipFill>
          <a:blip xmlns:r="http://schemas.openxmlformats.org/officeDocument/2006/relationships" r:embed="rId1"/>
          <a:stretch>
            <a:fillRect/>
          </a:stretch>
        </xdr:blipFill>
        <xdr:spPr>
          <a:xfrm>
            <a:off x="1219200" y="2533650"/>
            <a:ext cx="4902857" cy="7013334"/>
          </a:xfrm>
          <a:prstGeom prst="rect">
            <a:avLst/>
          </a:prstGeom>
        </xdr:spPr>
      </xdr:pic>
      <xdr:pic>
        <xdr:nvPicPr>
          <xdr:cNvPr id="4" name="Picture 3">
            <a:extLst>
              <a:ext uri="{FF2B5EF4-FFF2-40B4-BE49-F238E27FC236}">
                <a16:creationId xmlns:a16="http://schemas.microsoft.com/office/drawing/2014/main" id="{823953D8-D4EA-75B4-47A7-446031309517}"/>
              </a:ext>
            </a:extLst>
          </xdr:cNvPr>
          <xdr:cNvPicPr>
            <a:picLocks noChangeAspect="1"/>
          </xdr:cNvPicPr>
        </xdr:nvPicPr>
        <xdr:blipFill>
          <a:blip xmlns:r="http://schemas.openxmlformats.org/officeDocument/2006/relationships" r:embed="rId2"/>
          <a:stretch>
            <a:fillRect/>
          </a:stretch>
        </xdr:blipFill>
        <xdr:spPr>
          <a:xfrm>
            <a:off x="1268730" y="9498330"/>
            <a:ext cx="4786666" cy="6998095"/>
          </a:xfrm>
          <a:prstGeom prst="rect">
            <a:avLst/>
          </a:prstGeom>
        </xdr:spPr>
      </xdr:pic>
      <xdr:pic>
        <xdr:nvPicPr>
          <xdr:cNvPr id="5" name="Picture 4">
            <a:extLst>
              <a:ext uri="{FF2B5EF4-FFF2-40B4-BE49-F238E27FC236}">
                <a16:creationId xmlns:a16="http://schemas.microsoft.com/office/drawing/2014/main" id="{B37250D9-0858-F598-93CB-7590A3A8BDA5}"/>
              </a:ext>
            </a:extLst>
          </xdr:cNvPr>
          <xdr:cNvPicPr>
            <a:picLocks noChangeAspect="1"/>
          </xdr:cNvPicPr>
        </xdr:nvPicPr>
        <xdr:blipFill>
          <a:blip xmlns:r="http://schemas.openxmlformats.org/officeDocument/2006/relationships" r:embed="rId3"/>
          <a:stretch>
            <a:fillRect/>
          </a:stretch>
        </xdr:blipFill>
        <xdr:spPr>
          <a:xfrm>
            <a:off x="1272540" y="16508730"/>
            <a:ext cx="4767621" cy="7123809"/>
          </a:xfrm>
          <a:prstGeom prst="rect">
            <a:avLst/>
          </a:prstGeom>
        </xdr:spPr>
      </xdr:pic>
      <xdr:pic>
        <xdr:nvPicPr>
          <xdr:cNvPr id="6" name="Picture 5">
            <a:extLst>
              <a:ext uri="{FF2B5EF4-FFF2-40B4-BE49-F238E27FC236}">
                <a16:creationId xmlns:a16="http://schemas.microsoft.com/office/drawing/2014/main" id="{AABCC6BD-D619-E0D4-F4A3-B0EF187A0758}"/>
              </a:ext>
            </a:extLst>
          </xdr:cNvPr>
          <xdr:cNvPicPr>
            <a:picLocks noChangeAspect="1"/>
          </xdr:cNvPicPr>
        </xdr:nvPicPr>
        <xdr:blipFill>
          <a:blip xmlns:r="http://schemas.openxmlformats.org/officeDocument/2006/relationships" r:embed="rId4"/>
          <a:stretch>
            <a:fillRect/>
          </a:stretch>
        </xdr:blipFill>
        <xdr:spPr>
          <a:xfrm>
            <a:off x="1219200" y="23627715"/>
            <a:ext cx="4857143" cy="7093335"/>
          </a:xfrm>
          <a:prstGeom prst="rect">
            <a:avLst/>
          </a:prstGeom>
        </xdr:spPr>
      </xdr:pic>
      <xdr:pic>
        <xdr:nvPicPr>
          <xdr:cNvPr id="7" name="Picture 6">
            <a:extLst>
              <a:ext uri="{FF2B5EF4-FFF2-40B4-BE49-F238E27FC236}">
                <a16:creationId xmlns:a16="http://schemas.microsoft.com/office/drawing/2014/main" id="{97DE5ED4-4C55-DE7A-B7A0-A0E6B3CF3DE9}"/>
              </a:ext>
            </a:extLst>
          </xdr:cNvPr>
          <xdr:cNvPicPr>
            <a:picLocks noChangeAspect="1"/>
          </xdr:cNvPicPr>
        </xdr:nvPicPr>
        <xdr:blipFill>
          <a:blip xmlns:r="http://schemas.openxmlformats.org/officeDocument/2006/relationships" r:embed="rId5"/>
          <a:stretch>
            <a:fillRect/>
          </a:stretch>
        </xdr:blipFill>
        <xdr:spPr>
          <a:xfrm>
            <a:off x="1219200" y="30697170"/>
            <a:ext cx="4935239" cy="7001905"/>
          </a:xfrm>
          <a:prstGeom prst="rect">
            <a:avLst/>
          </a:prstGeom>
        </xdr:spPr>
      </xdr:pic>
      <xdr:pic>
        <xdr:nvPicPr>
          <xdr:cNvPr id="8" name="Picture 7">
            <a:extLst>
              <a:ext uri="{FF2B5EF4-FFF2-40B4-BE49-F238E27FC236}">
                <a16:creationId xmlns:a16="http://schemas.microsoft.com/office/drawing/2014/main" id="{450F3406-0CA4-FDAD-79C1-45CE4E8EBD42}"/>
              </a:ext>
            </a:extLst>
          </xdr:cNvPr>
          <xdr:cNvPicPr>
            <a:picLocks noChangeAspect="1"/>
          </xdr:cNvPicPr>
        </xdr:nvPicPr>
        <xdr:blipFill>
          <a:blip xmlns:r="http://schemas.openxmlformats.org/officeDocument/2006/relationships" r:embed="rId6"/>
          <a:stretch>
            <a:fillRect/>
          </a:stretch>
        </xdr:blipFill>
        <xdr:spPr>
          <a:xfrm>
            <a:off x="1219200" y="37688520"/>
            <a:ext cx="5051429" cy="6992380"/>
          </a:xfrm>
          <a:prstGeom prst="rect">
            <a:avLst/>
          </a:prstGeom>
        </xdr:spPr>
      </xdr:pic>
      <xdr:pic>
        <xdr:nvPicPr>
          <xdr:cNvPr id="9" name="Picture 8">
            <a:extLst>
              <a:ext uri="{FF2B5EF4-FFF2-40B4-BE49-F238E27FC236}">
                <a16:creationId xmlns:a16="http://schemas.microsoft.com/office/drawing/2014/main" id="{FFBC768D-2832-61BD-27F9-D18EFE44767B}"/>
              </a:ext>
            </a:extLst>
          </xdr:cNvPr>
          <xdr:cNvPicPr>
            <a:picLocks noChangeAspect="1"/>
          </xdr:cNvPicPr>
        </xdr:nvPicPr>
        <xdr:blipFill>
          <a:blip xmlns:r="http://schemas.openxmlformats.org/officeDocument/2006/relationships" r:embed="rId7"/>
          <a:stretch>
            <a:fillRect/>
          </a:stretch>
        </xdr:blipFill>
        <xdr:spPr>
          <a:xfrm>
            <a:off x="1219200" y="44679870"/>
            <a:ext cx="5123809" cy="7240000"/>
          </a:xfrm>
          <a:prstGeom prst="rect">
            <a:avLst/>
          </a:prstGeom>
        </xdr:spPr>
      </xdr:pic>
      <xdr:pic>
        <xdr:nvPicPr>
          <xdr:cNvPr id="10" name="Picture 9">
            <a:extLst>
              <a:ext uri="{FF2B5EF4-FFF2-40B4-BE49-F238E27FC236}">
                <a16:creationId xmlns:a16="http://schemas.microsoft.com/office/drawing/2014/main" id="{7D457626-FDB9-3391-4C91-22890B42D598}"/>
              </a:ext>
            </a:extLst>
          </xdr:cNvPr>
          <xdr:cNvPicPr>
            <a:picLocks noChangeAspect="1"/>
          </xdr:cNvPicPr>
        </xdr:nvPicPr>
        <xdr:blipFill>
          <a:blip xmlns:r="http://schemas.openxmlformats.org/officeDocument/2006/relationships" r:embed="rId8"/>
          <a:stretch>
            <a:fillRect/>
          </a:stretch>
        </xdr:blipFill>
        <xdr:spPr>
          <a:xfrm>
            <a:off x="1219200" y="59013090"/>
            <a:ext cx="5066667" cy="7146671"/>
          </a:xfrm>
          <a:prstGeom prst="rect">
            <a:avLst/>
          </a:prstGeom>
        </xdr:spPr>
      </xdr:pic>
      <xdr:pic>
        <xdr:nvPicPr>
          <xdr:cNvPr id="11" name="Picture 10">
            <a:extLst>
              <a:ext uri="{FF2B5EF4-FFF2-40B4-BE49-F238E27FC236}">
                <a16:creationId xmlns:a16="http://schemas.microsoft.com/office/drawing/2014/main" id="{6832A987-95FC-4DDE-4767-058149C2C20F}"/>
              </a:ext>
            </a:extLst>
          </xdr:cNvPr>
          <xdr:cNvPicPr>
            <a:picLocks noChangeAspect="1"/>
          </xdr:cNvPicPr>
        </xdr:nvPicPr>
        <xdr:blipFill>
          <a:blip xmlns:r="http://schemas.openxmlformats.org/officeDocument/2006/relationships" r:embed="rId9"/>
          <a:stretch>
            <a:fillRect/>
          </a:stretch>
        </xdr:blipFill>
        <xdr:spPr>
          <a:xfrm>
            <a:off x="1200150" y="51911250"/>
            <a:ext cx="5104759" cy="7144762"/>
          </a:xfrm>
          <a:prstGeom prst="rect">
            <a:avLst/>
          </a:prstGeom>
        </xdr:spPr>
      </xdr:pic>
      <xdr:pic>
        <xdr:nvPicPr>
          <xdr:cNvPr id="12" name="Picture 11">
            <a:extLst>
              <a:ext uri="{FF2B5EF4-FFF2-40B4-BE49-F238E27FC236}">
                <a16:creationId xmlns:a16="http://schemas.microsoft.com/office/drawing/2014/main" id="{7370260D-40D2-026C-952C-018AD16107D1}"/>
              </a:ext>
            </a:extLst>
          </xdr:cNvPr>
          <xdr:cNvPicPr>
            <a:picLocks noChangeAspect="1"/>
          </xdr:cNvPicPr>
        </xdr:nvPicPr>
        <xdr:blipFill>
          <a:blip xmlns:r="http://schemas.openxmlformats.org/officeDocument/2006/relationships" r:embed="rId10"/>
          <a:stretch>
            <a:fillRect/>
          </a:stretch>
        </xdr:blipFill>
        <xdr:spPr>
          <a:xfrm>
            <a:off x="1230630" y="66153030"/>
            <a:ext cx="5211429" cy="7272382"/>
          </a:xfrm>
          <a:prstGeom prst="rect">
            <a:avLst/>
          </a:prstGeom>
        </xdr:spPr>
      </xdr:pic>
    </xdr:grpSp>
    <xdr:clientData/>
  </xdr:twoCellAnchor>
  <xdr:twoCellAnchor>
    <xdr:from>
      <xdr:col>2</xdr:col>
      <xdr:colOff>102870</xdr:colOff>
      <xdr:row>39</xdr:row>
      <xdr:rowOff>28576</xdr:rowOff>
    </xdr:from>
    <xdr:to>
      <xdr:col>9</xdr:col>
      <xdr:colOff>554355</xdr:colOff>
      <xdr:row>60</xdr:row>
      <xdr:rowOff>165735</xdr:rowOff>
    </xdr:to>
    <xdr:sp macro="" textlink="">
      <xdr:nvSpPr>
        <xdr:cNvPr id="16" name="Rectangle 15">
          <a:extLst>
            <a:ext uri="{FF2B5EF4-FFF2-40B4-BE49-F238E27FC236}">
              <a16:creationId xmlns:a16="http://schemas.microsoft.com/office/drawing/2014/main" id="{BE4F45DD-5E05-44FB-9838-97DF2F2F4E98}"/>
            </a:ext>
          </a:extLst>
        </xdr:cNvPr>
        <xdr:cNvSpPr/>
      </xdr:nvSpPr>
      <xdr:spPr>
        <a:xfrm>
          <a:off x="1322070" y="9077326"/>
          <a:ext cx="4718685" cy="3937634"/>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91440</xdr:colOff>
      <xdr:row>1</xdr:row>
      <xdr:rowOff>72392</xdr:rowOff>
    </xdr:from>
    <xdr:to>
      <xdr:col>18</xdr:col>
      <xdr:colOff>506730</xdr:colOff>
      <xdr:row>14</xdr:row>
      <xdr:rowOff>76201</xdr:rowOff>
    </xdr:to>
    <xdr:sp macro="" textlink="">
      <xdr:nvSpPr>
        <xdr:cNvPr id="2" name="TextBox 1">
          <a:extLst>
            <a:ext uri="{FF2B5EF4-FFF2-40B4-BE49-F238E27FC236}">
              <a16:creationId xmlns:a16="http://schemas.microsoft.com/office/drawing/2014/main" id="{A5312786-2107-F635-9377-737F3A87C9CA}"/>
            </a:ext>
          </a:extLst>
        </xdr:cNvPr>
        <xdr:cNvSpPr txBox="1"/>
      </xdr:nvSpPr>
      <xdr:spPr>
        <a:xfrm>
          <a:off x="701040" y="253367"/>
          <a:ext cx="10778490" cy="235648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a:t>The</a:t>
          </a:r>
          <a:r>
            <a:rPr lang="en-US" sz="1400" baseline="0"/>
            <a:t> Indiana TRM Workbook developed by VEIC is best described </a:t>
          </a:r>
          <a:r>
            <a:rPr lang="en-US" sz="1400"/>
            <a:t>as change log that identifies where and how Indiana-specific considerations and assumptions should be substituted into the IL v10 TRM Volumes (or V11</a:t>
          </a:r>
          <a:r>
            <a:rPr lang="en-US" sz="1400" baseline="0"/>
            <a:t> for the additional measures noted in the Table of Contents)</a:t>
          </a:r>
          <a:r>
            <a:rPr lang="en-US" sz="1400"/>
            <a:t>. It is</a:t>
          </a:r>
          <a:r>
            <a:rPr lang="en-US" sz="1400" baseline="0"/>
            <a:t> not </a:t>
          </a:r>
          <a:r>
            <a:rPr lang="en-US" sz="1400"/>
            <a:t>designed to be used as a standalone document, but rather in conjunction with the publicly available Illinois TRM Volumes. All sections, subsections and measure numbers within this document align with those found in the IL v10 TRM Volumes, and within each, relevant direction is</a:t>
          </a:r>
          <a:r>
            <a:rPr lang="en-US" sz="1400" baseline="0"/>
            <a:t> </a:t>
          </a:r>
          <a:r>
            <a:rPr lang="en-US" sz="1400"/>
            <a:t>given to properly incorporate and/or substitute Indiana-specific considerations (as outlines in the Workplan Elements) into the Illinois TRM Volumes. </a:t>
          </a:r>
        </a:p>
        <a:p>
          <a:endParaRPr lang="en-US" sz="1400"/>
        </a:p>
        <a:p>
          <a:endParaRPr lang="en-US" sz="1400"/>
        </a:p>
        <a:p>
          <a:r>
            <a:rPr lang="en-US" sz="1400"/>
            <a:t>The following figures illustrate</a:t>
          </a:r>
          <a:r>
            <a:rPr lang="en-US" sz="1400" baseline="0"/>
            <a:t> how this Indiana TRM Workbook is used to substitute relevant Indiana-specific assumptions into the Illinois TRM. Highlighted boxes                                 indicate where substitutions should occur. </a:t>
          </a:r>
          <a:r>
            <a:rPr lang="en-US" sz="1400" b="1" i="1" baseline="0"/>
            <a:t>Note that even measures that were not identified as "High Priority"- and therefore do show up in this workbooks table of contents - may need loadshape and weather-based input substitutions.</a:t>
          </a:r>
        </a:p>
        <a:p>
          <a:endParaRPr lang="en-US" sz="1400" baseline="0"/>
        </a:p>
        <a:p>
          <a:endParaRPr lang="en-US" sz="1100"/>
        </a:p>
      </xdr:txBody>
    </xdr:sp>
    <xdr:clientData/>
  </xdr:twoCellAnchor>
  <xdr:twoCellAnchor>
    <xdr:from>
      <xdr:col>3</xdr:col>
      <xdr:colOff>348615</xdr:colOff>
      <xdr:row>11</xdr:row>
      <xdr:rowOff>69986</xdr:rowOff>
    </xdr:from>
    <xdr:to>
      <xdr:col>5</xdr:col>
      <xdr:colOff>148590</xdr:colOff>
      <xdr:row>12</xdr:row>
      <xdr:rowOff>81915</xdr:rowOff>
    </xdr:to>
    <xdr:sp macro="" textlink="">
      <xdr:nvSpPr>
        <xdr:cNvPr id="18" name="Rectangle 17">
          <a:extLst>
            <a:ext uri="{FF2B5EF4-FFF2-40B4-BE49-F238E27FC236}">
              <a16:creationId xmlns:a16="http://schemas.microsoft.com/office/drawing/2014/main" id="{515D2773-4B39-4B3B-B647-5CF264A1C074}"/>
            </a:ext>
          </a:extLst>
        </xdr:cNvPr>
        <xdr:cNvSpPr/>
      </xdr:nvSpPr>
      <xdr:spPr>
        <a:xfrm>
          <a:off x="2177415" y="2060711"/>
          <a:ext cx="1019175" cy="192904"/>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11430</xdr:colOff>
      <xdr:row>36</xdr:row>
      <xdr:rowOff>57151</xdr:rowOff>
    </xdr:from>
    <xdr:to>
      <xdr:col>24</xdr:col>
      <xdr:colOff>407671</xdr:colOff>
      <xdr:row>62</xdr:row>
      <xdr:rowOff>76201</xdr:rowOff>
    </xdr:to>
    <xdr:grpSp>
      <xdr:nvGrpSpPr>
        <xdr:cNvPr id="61" name="Group 60">
          <a:extLst>
            <a:ext uri="{FF2B5EF4-FFF2-40B4-BE49-F238E27FC236}">
              <a16:creationId xmlns:a16="http://schemas.microsoft.com/office/drawing/2014/main" id="{9E730BAA-7C1D-916E-47A9-A9D0C005CF47}"/>
            </a:ext>
          </a:extLst>
        </xdr:cNvPr>
        <xdr:cNvGrpSpPr/>
      </xdr:nvGrpSpPr>
      <xdr:grpSpPr>
        <a:xfrm>
          <a:off x="6717030" y="6640831"/>
          <a:ext cx="8321041" cy="4773930"/>
          <a:chOff x="6717030" y="6572251"/>
          <a:chExt cx="8321041" cy="4724400"/>
        </a:xfrm>
      </xdr:grpSpPr>
      <xdr:sp macro="" textlink="">
        <xdr:nvSpPr>
          <xdr:cNvPr id="20" name="Arrow: Left 19">
            <a:extLst>
              <a:ext uri="{FF2B5EF4-FFF2-40B4-BE49-F238E27FC236}">
                <a16:creationId xmlns:a16="http://schemas.microsoft.com/office/drawing/2014/main" id="{46BE0198-A1A1-1D1A-E05F-06FADA1E0039}"/>
              </a:ext>
            </a:extLst>
          </xdr:cNvPr>
          <xdr:cNvSpPr/>
        </xdr:nvSpPr>
        <xdr:spPr>
          <a:xfrm>
            <a:off x="6717030" y="6572251"/>
            <a:ext cx="8321041" cy="4724400"/>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tx1"/>
                </a:solidFill>
                <a:effectLst/>
                <a:latin typeface="+mn-lt"/>
                <a:ea typeface="+mn-ea"/>
                <a:cs typeface="+mn-cs"/>
              </a:rPr>
              <a:t>Loadshapes</a:t>
            </a:r>
            <a:r>
              <a:rPr lang="en-US" sz="1400" baseline="0">
                <a:solidFill>
                  <a:schemeClr val="tx1"/>
                </a:solidFill>
                <a:effectLst/>
                <a:latin typeface="+mn-lt"/>
                <a:ea typeface="+mn-ea"/>
                <a:cs typeface="+mn-cs"/>
              </a:rPr>
              <a:t> and corresponding Coincidence Factors are provided on the Loadshapes worksheet of this workbook. Utility-specific leadshapes should be used as appropriate. As an example, NIPSCO would use the following:</a:t>
            </a:r>
            <a:endParaRPr lang="en-US" sz="1400">
              <a:solidFill>
                <a:schemeClr val="tx1"/>
              </a:solidFill>
              <a:effectLst/>
            </a:endParaRPr>
          </a:p>
          <a:p>
            <a:pPr marL="0" indent="0" algn="l"/>
            <a:endParaRPr lang="en-US" sz="1100">
              <a:solidFill>
                <a:schemeClr val="lt1"/>
              </a:solidFill>
              <a:latin typeface="+mn-lt"/>
              <a:ea typeface="+mn-ea"/>
              <a:cs typeface="+mn-cs"/>
            </a:endParaRPr>
          </a:p>
        </xdr:txBody>
      </xdr:sp>
      <xdr:pic>
        <xdr:nvPicPr>
          <xdr:cNvPr id="22" name="Picture 21">
            <a:extLst>
              <a:ext uri="{FF2B5EF4-FFF2-40B4-BE49-F238E27FC236}">
                <a16:creationId xmlns:a16="http://schemas.microsoft.com/office/drawing/2014/main" id="{E61D8D92-985B-8FD1-BCCC-1A56BDE5DDC9}"/>
              </a:ext>
            </a:extLst>
          </xdr:cNvPr>
          <xdr:cNvPicPr>
            <a:picLocks noChangeAspect="1"/>
          </xdr:cNvPicPr>
        </xdr:nvPicPr>
        <xdr:blipFill>
          <a:blip xmlns:r="http://schemas.openxmlformats.org/officeDocument/2006/relationships" r:embed="rId11"/>
          <a:stretch>
            <a:fillRect/>
          </a:stretch>
        </xdr:blipFill>
        <xdr:spPr>
          <a:xfrm>
            <a:off x="9498330" y="8856569"/>
            <a:ext cx="4106402" cy="1081610"/>
          </a:xfrm>
          <a:prstGeom prst="rect">
            <a:avLst/>
          </a:prstGeom>
        </xdr:spPr>
      </xdr:pic>
    </xdr:grpSp>
    <xdr:clientData/>
  </xdr:twoCellAnchor>
  <xdr:twoCellAnchor>
    <xdr:from>
      <xdr:col>2</xdr:col>
      <xdr:colOff>409575</xdr:colOff>
      <xdr:row>78</xdr:row>
      <xdr:rowOff>38101</xdr:rowOff>
    </xdr:from>
    <xdr:to>
      <xdr:col>8</xdr:col>
      <xdr:colOff>140971</xdr:colOff>
      <xdr:row>86</xdr:row>
      <xdr:rowOff>133351</xdr:rowOff>
    </xdr:to>
    <xdr:sp macro="" textlink="">
      <xdr:nvSpPr>
        <xdr:cNvPr id="23" name="Rectangle 22">
          <a:extLst>
            <a:ext uri="{FF2B5EF4-FFF2-40B4-BE49-F238E27FC236}">
              <a16:creationId xmlns:a16="http://schemas.microsoft.com/office/drawing/2014/main" id="{0D1BB253-D287-4106-9B00-F2258B138872}"/>
            </a:ext>
          </a:extLst>
        </xdr:cNvPr>
        <xdr:cNvSpPr/>
      </xdr:nvSpPr>
      <xdr:spPr>
        <a:xfrm>
          <a:off x="1628775" y="16144876"/>
          <a:ext cx="3388996" cy="154305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15240</xdr:colOff>
      <xdr:row>70</xdr:row>
      <xdr:rowOff>38100</xdr:rowOff>
    </xdr:from>
    <xdr:to>
      <xdr:col>24</xdr:col>
      <xdr:colOff>398146</xdr:colOff>
      <xdr:row>96</xdr:row>
      <xdr:rowOff>57150</xdr:rowOff>
    </xdr:to>
    <xdr:grpSp>
      <xdr:nvGrpSpPr>
        <xdr:cNvPr id="62" name="Group 61">
          <a:extLst>
            <a:ext uri="{FF2B5EF4-FFF2-40B4-BE49-F238E27FC236}">
              <a16:creationId xmlns:a16="http://schemas.microsoft.com/office/drawing/2014/main" id="{EF3ADC7A-E4C0-2855-3B75-5A73C04A4821}"/>
            </a:ext>
          </a:extLst>
        </xdr:cNvPr>
        <xdr:cNvGrpSpPr/>
      </xdr:nvGrpSpPr>
      <xdr:grpSpPr>
        <a:xfrm>
          <a:off x="6720840" y="12839700"/>
          <a:ext cx="8307706" cy="4773930"/>
          <a:chOff x="6720840" y="12706350"/>
          <a:chExt cx="8307706" cy="4724400"/>
        </a:xfrm>
      </xdr:grpSpPr>
      <xdr:sp macro="" textlink="">
        <xdr:nvSpPr>
          <xdr:cNvPr id="24" name="Arrow: Left 23">
            <a:extLst>
              <a:ext uri="{FF2B5EF4-FFF2-40B4-BE49-F238E27FC236}">
                <a16:creationId xmlns:a16="http://schemas.microsoft.com/office/drawing/2014/main" id="{772AA3B2-F957-4EE0-94AA-FD5C24C47696}"/>
              </a:ext>
            </a:extLst>
          </xdr:cNvPr>
          <xdr:cNvSpPr/>
        </xdr:nvSpPr>
        <xdr:spPr>
          <a:xfrm>
            <a:off x="6720840" y="12706350"/>
            <a:ext cx="8307706" cy="4724400"/>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tx1"/>
                </a:solidFill>
                <a:effectLst/>
                <a:latin typeface="+mn-lt"/>
                <a:ea typeface="+mn-ea"/>
                <a:cs typeface="+mn-cs"/>
              </a:rPr>
              <a:t>The appropriate Indiana</a:t>
            </a:r>
            <a:r>
              <a:rPr lang="en-US" sz="1400" baseline="0">
                <a:solidFill>
                  <a:schemeClr val="tx1"/>
                </a:solidFill>
                <a:effectLst/>
                <a:latin typeface="+mn-lt"/>
                <a:ea typeface="+mn-ea"/>
                <a:cs typeface="+mn-cs"/>
              </a:rPr>
              <a:t> weather zone (as repredented by City), should be chosen from the table on the Weather Zone Mapping worksheet. In this example, the corresponding Illinois city in the Residential Cooling column should be chosen - a measure within the Marion region, for example, would select CDD for Chicago.</a:t>
            </a:r>
            <a:endParaRPr lang="en-US" sz="1400">
              <a:solidFill>
                <a:schemeClr val="tx1"/>
              </a:solidFill>
              <a:effectLst/>
            </a:endParaRPr>
          </a:p>
          <a:p>
            <a:pPr marL="0" indent="0" algn="l"/>
            <a:endParaRPr lang="en-US" sz="1100">
              <a:solidFill>
                <a:schemeClr val="lt1"/>
              </a:solidFill>
              <a:latin typeface="+mn-lt"/>
              <a:ea typeface="+mn-ea"/>
              <a:cs typeface="+mn-cs"/>
            </a:endParaRPr>
          </a:p>
        </xdr:txBody>
      </xdr:sp>
      <xdr:pic>
        <xdr:nvPicPr>
          <xdr:cNvPr id="25" name="Picture 24">
            <a:extLst>
              <a:ext uri="{FF2B5EF4-FFF2-40B4-BE49-F238E27FC236}">
                <a16:creationId xmlns:a16="http://schemas.microsoft.com/office/drawing/2014/main" id="{6640F49C-A366-E7E7-E82C-3B596D464663}"/>
              </a:ext>
            </a:extLst>
          </xdr:cNvPr>
          <xdr:cNvPicPr>
            <a:picLocks noChangeAspect="1"/>
          </xdr:cNvPicPr>
        </xdr:nvPicPr>
        <xdr:blipFill>
          <a:blip xmlns:r="http://schemas.openxmlformats.org/officeDocument/2006/relationships" r:embed="rId12"/>
          <a:stretch>
            <a:fillRect/>
          </a:stretch>
        </xdr:blipFill>
        <xdr:spPr>
          <a:xfrm>
            <a:off x="11565255" y="14875434"/>
            <a:ext cx="2475973" cy="1286313"/>
          </a:xfrm>
          <a:prstGeom prst="rect">
            <a:avLst/>
          </a:prstGeom>
        </xdr:spPr>
      </xdr:pic>
    </xdr:grpSp>
    <xdr:clientData/>
  </xdr:twoCellAnchor>
  <xdr:twoCellAnchor>
    <xdr:from>
      <xdr:col>10</xdr:col>
      <xdr:colOff>596265</xdr:colOff>
      <xdr:row>108</xdr:row>
      <xdr:rowOff>95249</xdr:rowOff>
    </xdr:from>
    <xdr:to>
      <xdr:col>35</xdr:col>
      <xdr:colOff>515179</xdr:colOff>
      <xdr:row>124</xdr:row>
      <xdr:rowOff>167640</xdr:rowOff>
    </xdr:to>
    <xdr:grpSp>
      <xdr:nvGrpSpPr>
        <xdr:cNvPr id="63" name="Group 62">
          <a:extLst>
            <a:ext uri="{FF2B5EF4-FFF2-40B4-BE49-F238E27FC236}">
              <a16:creationId xmlns:a16="http://schemas.microsoft.com/office/drawing/2014/main" id="{B0653083-568E-AEFE-166F-D2A7A60F524F}"/>
            </a:ext>
          </a:extLst>
        </xdr:cNvPr>
        <xdr:cNvGrpSpPr/>
      </xdr:nvGrpSpPr>
      <xdr:grpSpPr>
        <a:xfrm>
          <a:off x="6692265" y="19846289"/>
          <a:ext cx="15158914" cy="2998471"/>
          <a:chOff x="6692265" y="19640549"/>
          <a:chExt cx="15158914" cy="2967991"/>
        </a:xfrm>
      </xdr:grpSpPr>
      <xdr:pic>
        <xdr:nvPicPr>
          <xdr:cNvPr id="14" name="Picture 13">
            <a:extLst>
              <a:ext uri="{FF2B5EF4-FFF2-40B4-BE49-F238E27FC236}">
                <a16:creationId xmlns:a16="http://schemas.microsoft.com/office/drawing/2014/main" id="{71BB04A0-4739-7266-8AB7-A7CF0904B18E}"/>
              </a:ext>
            </a:extLst>
          </xdr:cNvPr>
          <xdr:cNvPicPr>
            <a:picLocks noChangeAspect="1"/>
          </xdr:cNvPicPr>
        </xdr:nvPicPr>
        <xdr:blipFill>
          <a:blip xmlns:r="http://schemas.openxmlformats.org/officeDocument/2006/relationships" r:embed="rId13"/>
          <a:stretch>
            <a:fillRect/>
          </a:stretch>
        </xdr:blipFill>
        <xdr:spPr>
          <a:xfrm>
            <a:off x="13235940" y="20103465"/>
            <a:ext cx="8615239" cy="2358097"/>
          </a:xfrm>
          <a:prstGeom prst="rect">
            <a:avLst/>
          </a:prstGeom>
        </xdr:spPr>
      </xdr:pic>
      <xdr:sp macro="" textlink="">
        <xdr:nvSpPr>
          <xdr:cNvPr id="26" name="Arrow: Left 25">
            <a:extLst>
              <a:ext uri="{FF2B5EF4-FFF2-40B4-BE49-F238E27FC236}">
                <a16:creationId xmlns:a16="http://schemas.microsoft.com/office/drawing/2014/main" id="{9CF98114-204B-4AB6-9B7B-12793D940003}"/>
              </a:ext>
            </a:extLst>
          </xdr:cNvPr>
          <xdr:cNvSpPr/>
        </xdr:nvSpPr>
        <xdr:spPr>
          <a:xfrm>
            <a:off x="6692265" y="19640549"/>
            <a:ext cx="6425565" cy="2967991"/>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400">
                <a:solidFill>
                  <a:schemeClr val="tx1"/>
                </a:solidFill>
                <a:latin typeface="+mn-lt"/>
                <a:ea typeface="+mn-ea"/>
                <a:cs typeface="+mn-cs"/>
              </a:rPr>
              <a:t>Referring to the worksheet for this High Priority measure (screenshot</a:t>
            </a:r>
            <a:r>
              <a:rPr lang="en-US" sz="1400" baseline="0">
                <a:solidFill>
                  <a:schemeClr val="tx1"/>
                </a:solidFill>
                <a:latin typeface="+mn-lt"/>
                <a:ea typeface="+mn-ea"/>
                <a:cs typeface="+mn-cs"/>
              </a:rPr>
              <a:t> at left)</a:t>
            </a:r>
            <a:r>
              <a:rPr lang="en-US" sz="1400">
                <a:solidFill>
                  <a:schemeClr val="tx1"/>
                </a:solidFill>
                <a:latin typeface="+mn-lt"/>
                <a:ea typeface="+mn-ea"/>
                <a:cs typeface="+mn-cs"/>
              </a:rPr>
              <a:t>,</a:t>
            </a:r>
            <a:r>
              <a:rPr lang="en-US" sz="1400" baseline="0">
                <a:solidFill>
                  <a:schemeClr val="tx1"/>
                </a:solidFill>
                <a:latin typeface="+mn-lt"/>
                <a:ea typeface="+mn-ea"/>
                <a:cs typeface="+mn-cs"/>
              </a:rPr>
              <a:t> we find that the variable IE should be ignored, and, for the purposes of program evaluation, 52% of homes are expected to have central cooling.</a:t>
            </a:r>
            <a:endParaRPr lang="en-US" sz="1400">
              <a:solidFill>
                <a:schemeClr val="tx1"/>
              </a:solidFill>
              <a:latin typeface="+mn-lt"/>
              <a:ea typeface="+mn-ea"/>
              <a:cs typeface="+mn-cs"/>
            </a:endParaRPr>
          </a:p>
        </xdr:txBody>
      </xdr:sp>
    </xdr:grpSp>
    <xdr:clientData/>
  </xdr:twoCellAnchor>
  <xdr:twoCellAnchor>
    <xdr:from>
      <xdr:col>2</xdr:col>
      <xdr:colOff>306705</xdr:colOff>
      <xdr:row>112</xdr:row>
      <xdr:rowOff>47625</xdr:rowOff>
    </xdr:from>
    <xdr:to>
      <xdr:col>10</xdr:col>
      <xdr:colOff>91440</xdr:colOff>
      <xdr:row>116</xdr:row>
      <xdr:rowOff>125730</xdr:rowOff>
    </xdr:to>
    <xdr:sp macro="" textlink="">
      <xdr:nvSpPr>
        <xdr:cNvPr id="27" name="Rectangle 26">
          <a:extLst>
            <a:ext uri="{FF2B5EF4-FFF2-40B4-BE49-F238E27FC236}">
              <a16:creationId xmlns:a16="http://schemas.microsoft.com/office/drawing/2014/main" id="{97992923-F2DF-4B11-BD4A-6B0DFC4C95C4}"/>
            </a:ext>
          </a:extLst>
        </xdr:cNvPr>
        <xdr:cNvSpPr/>
      </xdr:nvSpPr>
      <xdr:spPr>
        <a:xfrm>
          <a:off x="1525905" y="22307550"/>
          <a:ext cx="4661535" cy="802005"/>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466725</xdr:colOff>
      <xdr:row>116</xdr:row>
      <xdr:rowOff>171450</xdr:rowOff>
    </xdr:from>
    <xdr:to>
      <xdr:col>9</xdr:col>
      <xdr:colOff>38101</xdr:colOff>
      <xdr:row>121</xdr:row>
      <xdr:rowOff>11430</xdr:rowOff>
    </xdr:to>
    <xdr:sp macro="" textlink="">
      <xdr:nvSpPr>
        <xdr:cNvPr id="28" name="Rectangle 27">
          <a:extLst>
            <a:ext uri="{FF2B5EF4-FFF2-40B4-BE49-F238E27FC236}">
              <a16:creationId xmlns:a16="http://schemas.microsoft.com/office/drawing/2014/main" id="{AEC94BAC-5641-4796-9E92-417B30756BB7}"/>
            </a:ext>
          </a:extLst>
        </xdr:cNvPr>
        <xdr:cNvSpPr/>
      </xdr:nvSpPr>
      <xdr:spPr>
        <a:xfrm>
          <a:off x="1685925" y="23155275"/>
          <a:ext cx="3838576" cy="744855"/>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228600</xdr:colOff>
      <xdr:row>122</xdr:row>
      <xdr:rowOff>68580</xdr:rowOff>
    </xdr:from>
    <xdr:to>
      <xdr:col>27</xdr:col>
      <xdr:colOff>186690</xdr:colOff>
      <xdr:row>123</xdr:row>
      <xdr:rowOff>112395</xdr:rowOff>
    </xdr:to>
    <xdr:sp macro="" textlink="">
      <xdr:nvSpPr>
        <xdr:cNvPr id="29" name="Rectangle 28">
          <a:extLst>
            <a:ext uri="{FF2B5EF4-FFF2-40B4-BE49-F238E27FC236}">
              <a16:creationId xmlns:a16="http://schemas.microsoft.com/office/drawing/2014/main" id="{22DDF636-A52A-421F-A14C-8F5C8D7FB7B3}"/>
            </a:ext>
          </a:extLst>
        </xdr:cNvPr>
        <xdr:cNvSpPr/>
      </xdr:nvSpPr>
      <xdr:spPr>
        <a:xfrm>
          <a:off x="13639800" y="24138255"/>
          <a:ext cx="3006090" cy="22479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22</xdr:col>
      <xdr:colOff>253365</xdr:colOff>
      <xdr:row>117</xdr:row>
      <xdr:rowOff>76201</xdr:rowOff>
    </xdr:from>
    <xdr:to>
      <xdr:col>28</xdr:col>
      <xdr:colOff>392430</xdr:colOff>
      <xdr:row>118</xdr:row>
      <xdr:rowOff>123826</xdr:rowOff>
    </xdr:to>
    <xdr:sp macro="" textlink="">
      <xdr:nvSpPr>
        <xdr:cNvPr id="30" name="Rectangle 29">
          <a:extLst>
            <a:ext uri="{FF2B5EF4-FFF2-40B4-BE49-F238E27FC236}">
              <a16:creationId xmlns:a16="http://schemas.microsoft.com/office/drawing/2014/main" id="{C79D1E10-FFE6-4CB6-9F3D-5A0AFB82561C}"/>
            </a:ext>
          </a:extLst>
        </xdr:cNvPr>
        <xdr:cNvSpPr/>
      </xdr:nvSpPr>
      <xdr:spPr>
        <a:xfrm>
          <a:off x="13664565" y="23241001"/>
          <a:ext cx="3796665" cy="22860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7620</xdr:colOff>
      <xdr:row>132</xdr:row>
      <xdr:rowOff>28575</xdr:rowOff>
    </xdr:from>
    <xdr:to>
      <xdr:col>24</xdr:col>
      <xdr:colOff>388621</xdr:colOff>
      <xdr:row>158</xdr:row>
      <xdr:rowOff>57150</xdr:rowOff>
    </xdr:to>
    <xdr:grpSp>
      <xdr:nvGrpSpPr>
        <xdr:cNvPr id="68" name="Group 67">
          <a:extLst>
            <a:ext uri="{FF2B5EF4-FFF2-40B4-BE49-F238E27FC236}">
              <a16:creationId xmlns:a16="http://schemas.microsoft.com/office/drawing/2014/main" id="{C0434DDF-0BBB-8001-4B7A-93395093BC6A}"/>
            </a:ext>
          </a:extLst>
        </xdr:cNvPr>
        <xdr:cNvGrpSpPr/>
      </xdr:nvGrpSpPr>
      <xdr:grpSpPr>
        <a:xfrm>
          <a:off x="6713220" y="24168735"/>
          <a:ext cx="8305801" cy="4783455"/>
          <a:chOff x="6764655" y="23875365"/>
          <a:chExt cx="8305801" cy="4733925"/>
        </a:xfrm>
      </xdr:grpSpPr>
      <xdr:sp macro="" textlink="">
        <xdr:nvSpPr>
          <xdr:cNvPr id="34" name="Arrow: Left 33">
            <a:extLst>
              <a:ext uri="{FF2B5EF4-FFF2-40B4-BE49-F238E27FC236}">
                <a16:creationId xmlns:a16="http://schemas.microsoft.com/office/drawing/2014/main" id="{E8C88B33-C4CB-40F6-A2B0-92B1916A39B5}"/>
              </a:ext>
            </a:extLst>
          </xdr:cNvPr>
          <xdr:cNvSpPr/>
        </xdr:nvSpPr>
        <xdr:spPr>
          <a:xfrm>
            <a:off x="6764655" y="23875365"/>
            <a:ext cx="8305801" cy="4733925"/>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400">
                <a:solidFill>
                  <a:schemeClr val="tx1"/>
                </a:solidFill>
                <a:effectLst/>
                <a:latin typeface="+mn-lt"/>
                <a:ea typeface="+mn-ea"/>
                <a:cs typeface="+mn-cs"/>
              </a:rPr>
              <a:t>As was done for CDD above</a:t>
            </a:r>
            <a:r>
              <a:rPr lang="en-US" sz="1400" baseline="0">
                <a:solidFill>
                  <a:schemeClr val="tx1"/>
                </a:solidFill>
                <a:effectLst/>
                <a:latin typeface="+mn-lt"/>
                <a:ea typeface="+mn-ea"/>
                <a:cs typeface="+mn-cs"/>
              </a:rPr>
              <a:t>, t</a:t>
            </a:r>
            <a:r>
              <a:rPr lang="en-US" sz="1400">
                <a:solidFill>
                  <a:schemeClr val="tx1"/>
                </a:solidFill>
                <a:effectLst/>
                <a:latin typeface="+mn-lt"/>
                <a:ea typeface="+mn-ea"/>
                <a:cs typeface="+mn-cs"/>
              </a:rPr>
              <a:t>he appropriate selection</a:t>
            </a:r>
            <a:r>
              <a:rPr lang="en-US" sz="1400" baseline="0">
                <a:solidFill>
                  <a:schemeClr val="tx1"/>
                </a:solidFill>
                <a:effectLst/>
                <a:latin typeface="+mn-lt"/>
                <a:ea typeface="+mn-ea"/>
                <a:cs typeface="+mn-cs"/>
              </a:rPr>
              <a:t> is made from the table on the Weather Zone Mapping worksheet. A measure within the Marion region, for example, would select HDD for Chicago as indicated in the Residential Heating column.</a:t>
            </a:r>
            <a:endParaRPr lang="en-US" sz="1400">
              <a:solidFill>
                <a:schemeClr val="tx1"/>
              </a:solidFill>
              <a:effectLst/>
            </a:endParaRPr>
          </a:p>
          <a:p>
            <a:pPr marL="0" indent="0" algn="l"/>
            <a:endParaRPr lang="en-US" sz="1100">
              <a:solidFill>
                <a:schemeClr val="lt1"/>
              </a:solidFill>
              <a:latin typeface="+mn-lt"/>
              <a:ea typeface="+mn-ea"/>
              <a:cs typeface="+mn-cs"/>
            </a:endParaRPr>
          </a:p>
        </xdr:txBody>
      </xdr:sp>
      <xdr:pic>
        <xdr:nvPicPr>
          <xdr:cNvPr id="35" name="Picture 34">
            <a:extLst>
              <a:ext uri="{FF2B5EF4-FFF2-40B4-BE49-F238E27FC236}">
                <a16:creationId xmlns:a16="http://schemas.microsoft.com/office/drawing/2014/main" id="{23FD3CAA-8F61-A2AF-6753-B1490E9DC246}"/>
              </a:ext>
            </a:extLst>
          </xdr:cNvPr>
          <xdr:cNvPicPr>
            <a:picLocks noChangeAspect="1"/>
          </xdr:cNvPicPr>
        </xdr:nvPicPr>
        <xdr:blipFill>
          <a:blip xmlns:r="http://schemas.openxmlformats.org/officeDocument/2006/relationships" r:embed="rId14"/>
          <a:stretch>
            <a:fillRect/>
          </a:stretch>
        </xdr:blipFill>
        <xdr:spPr>
          <a:xfrm>
            <a:off x="12022391" y="26038912"/>
            <a:ext cx="2551505" cy="1309117"/>
          </a:xfrm>
          <a:prstGeom prst="rect">
            <a:avLst/>
          </a:prstGeom>
        </xdr:spPr>
      </xdr:pic>
    </xdr:grpSp>
    <xdr:clientData/>
  </xdr:twoCellAnchor>
  <xdr:twoCellAnchor>
    <xdr:from>
      <xdr:col>2</xdr:col>
      <xdr:colOff>495300</xdr:colOff>
      <xdr:row>141</xdr:row>
      <xdr:rowOff>133351</xdr:rowOff>
    </xdr:from>
    <xdr:to>
      <xdr:col>7</xdr:col>
      <xdr:colOff>586740</xdr:colOff>
      <xdr:row>149</xdr:row>
      <xdr:rowOff>152401</xdr:rowOff>
    </xdr:to>
    <xdr:sp macro="" textlink="">
      <xdr:nvSpPr>
        <xdr:cNvPr id="37" name="Rectangle 36">
          <a:extLst>
            <a:ext uri="{FF2B5EF4-FFF2-40B4-BE49-F238E27FC236}">
              <a16:creationId xmlns:a16="http://schemas.microsoft.com/office/drawing/2014/main" id="{18A998A9-184E-4D56-92A0-5D2A40DBC540}"/>
            </a:ext>
          </a:extLst>
        </xdr:cNvPr>
        <xdr:cNvSpPr/>
      </xdr:nvSpPr>
      <xdr:spPr>
        <a:xfrm>
          <a:off x="1714500" y="27641551"/>
          <a:ext cx="3139440" cy="146685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26670</xdr:colOff>
      <xdr:row>179</xdr:row>
      <xdr:rowOff>76200</xdr:rowOff>
    </xdr:from>
    <xdr:to>
      <xdr:col>21</xdr:col>
      <xdr:colOff>358140</xdr:colOff>
      <xdr:row>195</xdr:row>
      <xdr:rowOff>148591</xdr:rowOff>
    </xdr:to>
    <xdr:sp macro="" textlink="">
      <xdr:nvSpPr>
        <xdr:cNvPr id="41" name="Arrow: Left 40">
          <a:extLst>
            <a:ext uri="{FF2B5EF4-FFF2-40B4-BE49-F238E27FC236}">
              <a16:creationId xmlns:a16="http://schemas.microsoft.com/office/drawing/2014/main" id="{880C43CA-ABDD-43E3-80F9-EE9EE27FB889}"/>
            </a:ext>
          </a:extLst>
        </xdr:cNvPr>
        <xdr:cNvSpPr/>
      </xdr:nvSpPr>
      <xdr:spPr>
        <a:xfrm>
          <a:off x="6732270" y="32470725"/>
          <a:ext cx="6427470" cy="2967991"/>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400">
              <a:solidFill>
                <a:schemeClr val="tx1"/>
              </a:solidFill>
              <a:latin typeface="+mn-lt"/>
              <a:ea typeface="+mn-ea"/>
              <a:cs typeface="+mn-cs"/>
            </a:rPr>
            <a:t>As was done above for %Cool,</a:t>
          </a:r>
          <a:r>
            <a:rPr lang="en-US" sz="1400" baseline="0">
              <a:solidFill>
                <a:schemeClr val="tx1"/>
              </a:solidFill>
              <a:latin typeface="+mn-lt"/>
              <a:ea typeface="+mn-ea"/>
              <a:cs typeface="+mn-cs"/>
            </a:rPr>
            <a:t> per the measure worksheet a value of 32% should be used </a:t>
          </a:r>
          <a:r>
            <a:rPr lang="en-US" sz="1400" u="sng" baseline="0">
              <a:solidFill>
                <a:schemeClr val="tx1"/>
              </a:solidFill>
              <a:latin typeface="+mn-lt"/>
              <a:ea typeface="+mn-ea"/>
              <a:cs typeface="+mn-cs"/>
            </a:rPr>
            <a:t>in all cases</a:t>
          </a:r>
          <a:r>
            <a:rPr lang="en-US" sz="1400" baseline="0">
              <a:solidFill>
                <a:schemeClr val="tx1"/>
              </a:solidFill>
              <a:latin typeface="+mn-lt"/>
              <a:ea typeface="+mn-ea"/>
              <a:cs typeface="+mn-cs"/>
            </a:rPr>
            <a:t> when it is unknown if electric heat exists.</a:t>
          </a:r>
          <a:endParaRPr lang="en-US" sz="1400">
            <a:solidFill>
              <a:schemeClr val="tx1"/>
            </a:solidFill>
            <a:latin typeface="+mn-lt"/>
            <a:ea typeface="+mn-ea"/>
            <a:cs typeface="+mn-cs"/>
          </a:endParaRPr>
        </a:p>
      </xdr:txBody>
    </xdr:sp>
    <xdr:clientData/>
  </xdr:twoCellAnchor>
  <xdr:twoCellAnchor>
    <xdr:from>
      <xdr:col>2</xdr:col>
      <xdr:colOff>495300</xdr:colOff>
      <xdr:row>182</xdr:row>
      <xdr:rowOff>9525</xdr:rowOff>
    </xdr:from>
    <xdr:to>
      <xdr:col>9</xdr:col>
      <xdr:colOff>320040</xdr:colOff>
      <xdr:row>196</xdr:row>
      <xdr:rowOff>125730</xdr:rowOff>
    </xdr:to>
    <xdr:sp macro="" textlink="">
      <xdr:nvSpPr>
        <xdr:cNvPr id="42" name="Rectangle 41">
          <a:extLst>
            <a:ext uri="{FF2B5EF4-FFF2-40B4-BE49-F238E27FC236}">
              <a16:creationId xmlns:a16="http://schemas.microsoft.com/office/drawing/2014/main" id="{3845E67A-75F0-43EC-BB48-2278271FD5F7}"/>
            </a:ext>
          </a:extLst>
        </xdr:cNvPr>
        <xdr:cNvSpPr/>
      </xdr:nvSpPr>
      <xdr:spPr>
        <a:xfrm>
          <a:off x="1714500" y="34937700"/>
          <a:ext cx="4091940" cy="2649855"/>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21</xdr:col>
      <xdr:colOff>474345</xdr:colOff>
      <xdr:row>182</xdr:row>
      <xdr:rowOff>9526</xdr:rowOff>
    </xdr:from>
    <xdr:to>
      <xdr:col>35</xdr:col>
      <xdr:colOff>553279</xdr:colOff>
      <xdr:row>195</xdr:row>
      <xdr:rowOff>11138</xdr:rowOff>
    </xdr:to>
    <xdr:grpSp>
      <xdr:nvGrpSpPr>
        <xdr:cNvPr id="65" name="Group 64">
          <a:extLst>
            <a:ext uri="{FF2B5EF4-FFF2-40B4-BE49-F238E27FC236}">
              <a16:creationId xmlns:a16="http://schemas.microsoft.com/office/drawing/2014/main" id="{133B4355-0EA8-692C-DCE6-0DCDB73DEA41}"/>
            </a:ext>
          </a:extLst>
        </xdr:cNvPr>
        <xdr:cNvGrpSpPr/>
      </xdr:nvGrpSpPr>
      <xdr:grpSpPr>
        <a:xfrm>
          <a:off x="13275945" y="33293686"/>
          <a:ext cx="8613334" cy="2379052"/>
          <a:chOff x="13275945" y="32946976"/>
          <a:chExt cx="8613334" cy="2354287"/>
        </a:xfrm>
      </xdr:grpSpPr>
      <xdr:pic>
        <xdr:nvPicPr>
          <xdr:cNvPr id="40" name="Picture 39">
            <a:extLst>
              <a:ext uri="{FF2B5EF4-FFF2-40B4-BE49-F238E27FC236}">
                <a16:creationId xmlns:a16="http://schemas.microsoft.com/office/drawing/2014/main" id="{BCA43ED8-6AE2-4F38-880E-8AF975F2CA36}"/>
              </a:ext>
            </a:extLst>
          </xdr:cNvPr>
          <xdr:cNvPicPr>
            <a:picLocks noChangeAspect="1"/>
          </xdr:cNvPicPr>
        </xdr:nvPicPr>
        <xdr:blipFill>
          <a:blip xmlns:r="http://schemas.openxmlformats.org/officeDocument/2006/relationships" r:embed="rId13"/>
          <a:stretch>
            <a:fillRect/>
          </a:stretch>
        </xdr:blipFill>
        <xdr:spPr>
          <a:xfrm>
            <a:off x="13275945" y="32946976"/>
            <a:ext cx="8613334" cy="2354287"/>
          </a:xfrm>
          <a:prstGeom prst="rect">
            <a:avLst/>
          </a:prstGeom>
        </xdr:spPr>
      </xdr:pic>
      <xdr:sp macro="" textlink="">
        <xdr:nvSpPr>
          <xdr:cNvPr id="43" name="Rectangle 42">
            <a:extLst>
              <a:ext uri="{FF2B5EF4-FFF2-40B4-BE49-F238E27FC236}">
                <a16:creationId xmlns:a16="http://schemas.microsoft.com/office/drawing/2014/main" id="{59C09A47-673D-4841-B36D-C58364A59BD5}"/>
              </a:ext>
            </a:extLst>
          </xdr:cNvPr>
          <xdr:cNvSpPr/>
        </xdr:nvSpPr>
        <xdr:spPr>
          <a:xfrm>
            <a:off x="13740765" y="34267140"/>
            <a:ext cx="8090535" cy="363855"/>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22</xdr:col>
      <xdr:colOff>53340</xdr:colOff>
      <xdr:row>240</xdr:row>
      <xdr:rowOff>68580</xdr:rowOff>
    </xdr:from>
    <xdr:to>
      <xdr:col>35</xdr:col>
      <xdr:colOff>211455</xdr:colOff>
      <xdr:row>241</xdr:row>
      <xdr:rowOff>83820</xdr:rowOff>
    </xdr:to>
    <xdr:sp macro="" textlink="">
      <xdr:nvSpPr>
        <xdr:cNvPr id="46" name="Rectangle 45">
          <a:extLst>
            <a:ext uri="{FF2B5EF4-FFF2-40B4-BE49-F238E27FC236}">
              <a16:creationId xmlns:a16="http://schemas.microsoft.com/office/drawing/2014/main" id="{F6B004EF-F8DA-4285-85C2-28F1F5ECCA5A}"/>
            </a:ext>
          </a:extLst>
        </xdr:cNvPr>
        <xdr:cNvSpPr/>
      </xdr:nvSpPr>
      <xdr:spPr>
        <a:xfrm>
          <a:off x="13464540" y="45493305"/>
          <a:ext cx="8082915" cy="196215"/>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123826</xdr:colOff>
      <xdr:row>237</xdr:row>
      <xdr:rowOff>95251</xdr:rowOff>
    </xdr:from>
    <xdr:to>
      <xdr:col>10</xdr:col>
      <xdr:colOff>123826</xdr:colOff>
      <xdr:row>260</xdr:row>
      <xdr:rowOff>28576</xdr:rowOff>
    </xdr:to>
    <xdr:sp macro="" textlink="">
      <xdr:nvSpPr>
        <xdr:cNvPr id="47" name="Rectangle 46">
          <a:extLst>
            <a:ext uri="{FF2B5EF4-FFF2-40B4-BE49-F238E27FC236}">
              <a16:creationId xmlns:a16="http://schemas.microsoft.com/office/drawing/2014/main" id="{2836DFAC-625E-47C9-8165-1C03487F8FE0}"/>
            </a:ext>
          </a:extLst>
        </xdr:cNvPr>
        <xdr:cNvSpPr/>
      </xdr:nvSpPr>
      <xdr:spPr>
        <a:xfrm>
          <a:off x="1343026" y="44977051"/>
          <a:ext cx="4876800" cy="409575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15240</xdr:colOff>
      <xdr:row>229</xdr:row>
      <xdr:rowOff>91440</xdr:rowOff>
    </xdr:from>
    <xdr:to>
      <xdr:col>35</xdr:col>
      <xdr:colOff>591379</xdr:colOff>
      <xdr:row>253</xdr:row>
      <xdr:rowOff>102870</xdr:rowOff>
    </xdr:to>
    <xdr:grpSp>
      <xdr:nvGrpSpPr>
        <xdr:cNvPr id="66" name="Group 65">
          <a:extLst>
            <a:ext uri="{FF2B5EF4-FFF2-40B4-BE49-F238E27FC236}">
              <a16:creationId xmlns:a16="http://schemas.microsoft.com/office/drawing/2014/main" id="{B95BBAA9-F510-229B-90F7-2F43B1CD87D4}"/>
            </a:ext>
          </a:extLst>
        </xdr:cNvPr>
        <xdr:cNvGrpSpPr/>
      </xdr:nvGrpSpPr>
      <xdr:grpSpPr>
        <a:xfrm>
          <a:off x="6720840" y="41970960"/>
          <a:ext cx="15206539" cy="4400550"/>
          <a:chOff x="6720840" y="41534715"/>
          <a:chExt cx="15206539" cy="4354830"/>
        </a:xfrm>
      </xdr:grpSpPr>
      <xdr:pic>
        <xdr:nvPicPr>
          <xdr:cNvPr id="44" name="Picture 43">
            <a:extLst>
              <a:ext uri="{FF2B5EF4-FFF2-40B4-BE49-F238E27FC236}">
                <a16:creationId xmlns:a16="http://schemas.microsoft.com/office/drawing/2014/main" id="{C1A08DCA-3128-43EE-BD87-15101D8CD406}"/>
              </a:ext>
            </a:extLst>
          </xdr:cNvPr>
          <xdr:cNvPicPr>
            <a:picLocks noChangeAspect="1"/>
          </xdr:cNvPicPr>
        </xdr:nvPicPr>
        <xdr:blipFill>
          <a:blip xmlns:r="http://schemas.openxmlformats.org/officeDocument/2006/relationships" r:embed="rId13"/>
          <a:stretch>
            <a:fillRect/>
          </a:stretch>
        </xdr:blipFill>
        <xdr:spPr>
          <a:xfrm>
            <a:off x="13312140" y="42546271"/>
            <a:ext cx="8615239" cy="2358097"/>
          </a:xfrm>
          <a:prstGeom prst="rect">
            <a:avLst/>
          </a:prstGeom>
        </xdr:spPr>
      </xdr:pic>
      <xdr:sp macro="" textlink="">
        <xdr:nvSpPr>
          <xdr:cNvPr id="45" name="Arrow: Left 44">
            <a:extLst>
              <a:ext uri="{FF2B5EF4-FFF2-40B4-BE49-F238E27FC236}">
                <a16:creationId xmlns:a16="http://schemas.microsoft.com/office/drawing/2014/main" id="{7CE28193-B0E9-4F0E-AC46-06AA326611DB}"/>
              </a:ext>
            </a:extLst>
          </xdr:cNvPr>
          <xdr:cNvSpPr/>
        </xdr:nvSpPr>
        <xdr:spPr>
          <a:xfrm>
            <a:off x="6720840" y="41534715"/>
            <a:ext cx="6435090" cy="4354830"/>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400">
              <a:solidFill>
                <a:schemeClr val="tx1"/>
              </a:solidFill>
              <a:latin typeface="+mn-lt"/>
              <a:ea typeface="+mn-ea"/>
              <a:cs typeface="+mn-cs"/>
            </a:endParaRPr>
          </a:p>
          <a:p>
            <a:pPr marL="0" indent="0" algn="l"/>
            <a:r>
              <a:rPr lang="en-US" sz="1400">
                <a:solidFill>
                  <a:schemeClr val="tx1"/>
                </a:solidFill>
                <a:latin typeface="+mn-lt"/>
                <a:ea typeface="+mn-ea"/>
                <a:cs typeface="+mn-cs"/>
              </a:rPr>
              <a:t>Using the same lookup process as CDD and HDD, the relevant Chicago based city should be selected based on how it maps according to the Residential Cooling column</a:t>
            </a:r>
            <a:r>
              <a:rPr lang="en-US" sz="1400" baseline="0">
                <a:solidFill>
                  <a:schemeClr val="tx1"/>
                </a:solidFill>
                <a:latin typeface="+mn-lt"/>
                <a:ea typeface="+mn-ea"/>
                <a:cs typeface="+mn-cs"/>
              </a:rPr>
              <a:t> on the Weather Zone Mapping Table</a:t>
            </a:r>
            <a:r>
              <a:rPr lang="en-US" sz="1400">
                <a:solidFill>
                  <a:schemeClr val="tx1"/>
                </a:solidFill>
                <a:latin typeface="+mn-lt"/>
                <a:ea typeface="+mn-ea"/>
                <a:cs typeface="+mn-cs"/>
              </a:rPr>
              <a:t>.</a:t>
            </a:r>
          </a:p>
        </xdr:txBody>
      </xdr:sp>
      <xdr:pic>
        <xdr:nvPicPr>
          <xdr:cNvPr id="48" name="Picture 47">
            <a:extLst>
              <a:ext uri="{FF2B5EF4-FFF2-40B4-BE49-F238E27FC236}">
                <a16:creationId xmlns:a16="http://schemas.microsoft.com/office/drawing/2014/main" id="{09BB3FC4-158D-41F7-BE9D-61DC98F13789}"/>
              </a:ext>
            </a:extLst>
          </xdr:cNvPr>
          <xdr:cNvPicPr>
            <a:picLocks noChangeAspect="1"/>
          </xdr:cNvPicPr>
        </xdr:nvPicPr>
        <xdr:blipFill>
          <a:blip xmlns:r="http://schemas.openxmlformats.org/officeDocument/2006/relationships" r:embed="rId12"/>
          <a:stretch>
            <a:fillRect/>
          </a:stretch>
        </xdr:blipFill>
        <xdr:spPr>
          <a:xfrm>
            <a:off x="10488930" y="43608475"/>
            <a:ext cx="2110213" cy="1108028"/>
          </a:xfrm>
          <a:prstGeom prst="rect">
            <a:avLst/>
          </a:prstGeom>
        </xdr:spPr>
      </xdr:pic>
    </xdr:grpSp>
    <xdr:clientData/>
  </xdr:twoCellAnchor>
  <xdr:twoCellAnchor>
    <xdr:from>
      <xdr:col>11</xdr:col>
      <xdr:colOff>129540</xdr:colOff>
      <xdr:row>257</xdr:row>
      <xdr:rowOff>47624</xdr:rowOff>
    </xdr:from>
    <xdr:to>
      <xdr:col>21</xdr:col>
      <xdr:colOff>466725</xdr:colOff>
      <xdr:row>269</xdr:row>
      <xdr:rowOff>102869</xdr:rowOff>
    </xdr:to>
    <xdr:sp macro="" textlink="">
      <xdr:nvSpPr>
        <xdr:cNvPr id="49" name="Arrow: Left 48">
          <a:extLst>
            <a:ext uri="{FF2B5EF4-FFF2-40B4-BE49-F238E27FC236}">
              <a16:creationId xmlns:a16="http://schemas.microsoft.com/office/drawing/2014/main" id="{E656D140-80C2-44AF-BF5A-4398EC02FB1E}"/>
            </a:ext>
          </a:extLst>
        </xdr:cNvPr>
        <xdr:cNvSpPr/>
      </xdr:nvSpPr>
      <xdr:spPr>
        <a:xfrm>
          <a:off x="6835140" y="48548924"/>
          <a:ext cx="6433185" cy="2226945"/>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400">
            <a:solidFill>
              <a:schemeClr val="tx1"/>
            </a:solidFill>
            <a:latin typeface="+mn-lt"/>
            <a:ea typeface="+mn-ea"/>
            <a:cs typeface="+mn-cs"/>
          </a:endParaRPr>
        </a:p>
        <a:p>
          <a:pPr marL="0" indent="0" algn="l"/>
          <a:r>
            <a:rPr lang="en-US" sz="1400">
              <a:solidFill>
                <a:schemeClr val="tx1"/>
              </a:solidFill>
              <a:latin typeface="+mn-lt"/>
              <a:ea typeface="+mn-ea"/>
              <a:cs typeface="+mn-cs"/>
            </a:rPr>
            <a:t>As above, selected based on the loadshape</a:t>
          </a:r>
          <a:r>
            <a:rPr lang="en-US" sz="1400" baseline="0">
              <a:solidFill>
                <a:schemeClr val="tx1"/>
              </a:solidFill>
              <a:latin typeface="+mn-lt"/>
              <a:ea typeface="+mn-ea"/>
              <a:cs typeface="+mn-cs"/>
            </a:rPr>
            <a:t> from the Loadshapes worksheet.</a:t>
          </a:r>
          <a:endParaRPr lang="en-US" sz="1400">
            <a:solidFill>
              <a:schemeClr val="tx1"/>
            </a:solidFill>
            <a:latin typeface="+mn-lt"/>
            <a:ea typeface="+mn-ea"/>
            <a:cs typeface="+mn-cs"/>
          </a:endParaRPr>
        </a:p>
      </xdr:txBody>
    </xdr:sp>
    <xdr:clientData/>
  </xdr:twoCellAnchor>
  <xdr:twoCellAnchor>
    <xdr:from>
      <xdr:col>2</xdr:col>
      <xdr:colOff>219075</xdr:colOff>
      <xdr:row>260</xdr:row>
      <xdr:rowOff>95251</xdr:rowOff>
    </xdr:from>
    <xdr:to>
      <xdr:col>10</xdr:col>
      <xdr:colOff>15240</xdr:colOff>
      <xdr:row>266</xdr:row>
      <xdr:rowOff>19051</xdr:rowOff>
    </xdr:to>
    <xdr:sp macro="" textlink="">
      <xdr:nvSpPr>
        <xdr:cNvPr id="50" name="Rectangle 49">
          <a:extLst>
            <a:ext uri="{FF2B5EF4-FFF2-40B4-BE49-F238E27FC236}">
              <a16:creationId xmlns:a16="http://schemas.microsoft.com/office/drawing/2014/main" id="{ED7839DB-DBBC-460C-AF09-DB1001399A96}"/>
            </a:ext>
          </a:extLst>
        </xdr:cNvPr>
        <xdr:cNvSpPr/>
      </xdr:nvSpPr>
      <xdr:spPr>
        <a:xfrm>
          <a:off x="1438275" y="49139476"/>
          <a:ext cx="4672965" cy="100965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190500</xdr:colOff>
      <xdr:row>276</xdr:row>
      <xdr:rowOff>100965</xdr:rowOff>
    </xdr:from>
    <xdr:to>
      <xdr:col>9</xdr:col>
      <xdr:colOff>548640</xdr:colOff>
      <xdr:row>299</xdr:row>
      <xdr:rowOff>26670</xdr:rowOff>
    </xdr:to>
    <xdr:sp macro="" textlink="">
      <xdr:nvSpPr>
        <xdr:cNvPr id="51" name="Rectangle 50">
          <a:extLst>
            <a:ext uri="{FF2B5EF4-FFF2-40B4-BE49-F238E27FC236}">
              <a16:creationId xmlns:a16="http://schemas.microsoft.com/office/drawing/2014/main" id="{8826A054-91CC-4E75-A1C5-8003C0982D27}"/>
            </a:ext>
          </a:extLst>
        </xdr:cNvPr>
        <xdr:cNvSpPr/>
      </xdr:nvSpPr>
      <xdr:spPr>
        <a:xfrm>
          <a:off x="1409700" y="52040790"/>
          <a:ext cx="4625340" cy="408813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600075</xdr:colOff>
      <xdr:row>279</xdr:row>
      <xdr:rowOff>38100</xdr:rowOff>
    </xdr:from>
    <xdr:to>
      <xdr:col>21</xdr:col>
      <xdr:colOff>323850</xdr:colOff>
      <xdr:row>291</xdr:row>
      <xdr:rowOff>91440</xdr:rowOff>
    </xdr:to>
    <xdr:sp macro="" textlink="">
      <xdr:nvSpPr>
        <xdr:cNvPr id="52" name="Arrow: Left 51">
          <a:extLst>
            <a:ext uri="{FF2B5EF4-FFF2-40B4-BE49-F238E27FC236}">
              <a16:creationId xmlns:a16="http://schemas.microsoft.com/office/drawing/2014/main" id="{58E48FD5-92B2-44EE-AA8E-D822ADAC59D0}"/>
            </a:ext>
          </a:extLst>
        </xdr:cNvPr>
        <xdr:cNvSpPr/>
      </xdr:nvSpPr>
      <xdr:spPr>
        <a:xfrm>
          <a:off x="6696075" y="52520850"/>
          <a:ext cx="6429375" cy="2225040"/>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400">
            <a:solidFill>
              <a:schemeClr val="tx1"/>
            </a:solidFill>
            <a:latin typeface="+mn-lt"/>
            <a:ea typeface="+mn-ea"/>
            <a:cs typeface="+mn-cs"/>
          </a:endParaRPr>
        </a:p>
        <a:p>
          <a:pPr marL="0" indent="0" algn="l"/>
          <a:r>
            <a:rPr lang="en-US" sz="1400">
              <a:solidFill>
                <a:schemeClr val="tx1"/>
              </a:solidFill>
              <a:latin typeface="+mn-lt"/>
              <a:ea typeface="+mn-ea"/>
              <a:cs typeface="+mn-cs"/>
            </a:rPr>
            <a:t>Use identical mapping as</a:t>
          </a:r>
          <a:r>
            <a:rPr lang="en-US" sz="1400" baseline="0">
              <a:solidFill>
                <a:schemeClr val="tx1"/>
              </a:solidFill>
              <a:latin typeface="+mn-lt"/>
              <a:ea typeface="+mn-ea"/>
              <a:cs typeface="+mn-cs"/>
            </a:rPr>
            <a:t> was determined prior for Residential Heating</a:t>
          </a:r>
          <a:endParaRPr lang="en-US" sz="1400">
            <a:solidFill>
              <a:schemeClr val="tx1"/>
            </a:solidFill>
            <a:latin typeface="+mn-lt"/>
            <a:ea typeface="+mn-ea"/>
            <a:cs typeface="+mn-cs"/>
          </a:endParaRPr>
        </a:p>
      </xdr:txBody>
    </xdr:sp>
    <xdr:clientData/>
  </xdr:twoCellAnchor>
  <xdr:twoCellAnchor>
    <xdr:from>
      <xdr:col>11</xdr:col>
      <xdr:colOff>1905</xdr:colOff>
      <xdr:row>315</xdr:row>
      <xdr:rowOff>59055</xdr:rowOff>
    </xdr:from>
    <xdr:to>
      <xdr:col>35</xdr:col>
      <xdr:colOff>553279</xdr:colOff>
      <xdr:row>331</xdr:row>
      <xdr:rowOff>129541</xdr:rowOff>
    </xdr:to>
    <xdr:grpSp>
      <xdr:nvGrpSpPr>
        <xdr:cNvPr id="67" name="Group 66">
          <a:extLst>
            <a:ext uri="{FF2B5EF4-FFF2-40B4-BE49-F238E27FC236}">
              <a16:creationId xmlns:a16="http://schemas.microsoft.com/office/drawing/2014/main" id="{E21B1A0C-D3A4-C7DF-90F5-F3E2D8C26677}"/>
            </a:ext>
          </a:extLst>
        </xdr:cNvPr>
        <xdr:cNvGrpSpPr/>
      </xdr:nvGrpSpPr>
      <xdr:grpSpPr>
        <a:xfrm>
          <a:off x="6707505" y="57666255"/>
          <a:ext cx="15181774" cy="2996566"/>
          <a:chOff x="6707505" y="57066180"/>
          <a:chExt cx="15181774" cy="2966086"/>
        </a:xfrm>
      </xdr:grpSpPr>
      <xdr:pic>
        <xdr:nvPicPr>
          <xdr:cNvPr id="53" name="Picture 52">
            <a:extLst>
              <a:ext uri="{FF2B5EF4-FFF2-40B4-BE49-F238E27FC236}">
                <a16:creationId xmlns:a16="http://schemas.microsoft.com/office/drawing/2014/main" id="{62ACEFDB-01A6-4FFD-9E31-E3FFBA669315}"/>
              </a:ext>
            </a:extLst>
          </xdr:cNvPr>
          <xdr:cNvPicPr>
            <a:picLocks noChangeAspect="1"/>
          </xdr:cNvPicPr>
        </xdr:nvPicPr>
        <xdr:blipFill>
          <a:blip xmlns:r="http://schemas.openxmlformats.org/officeDocument/2006/relationships" r:embed="rId13"/>
          <a:stretch>
            <a:fillRect/>
          </a:stretch>
        </xdr:blipFill>
        <xdr:spPr>
          <a:xfrm>
            <a:off x="13277850" y="57523381"/>
            <a:ext cx="8611429" cy="2348572"/>
          </a:xfrm>
          <a:prstGeom prst="rect">
            <a:avLst/>
          </a:prstGeom>
        </xdr:spPr>
      </xdr:pic>
      <xdr:sp macro="" textlink="">
        <xdr:nvSpPr>
          <xdr:cNvPr id="54" name="Arrow: Left 53">
            <a:extLst>
              <a:ext uri="{FF2B5EF4-FFF2-40B4-BE49-F238E27FC236}">
                <a16:creationId xmlns:a16="http://schemas.microsoft.com/office/drawing/2014/main" id="{99C6F5DD-11FA-43EB-8196-69F8138AFA63}"/>
              </a:ext>
            </a:extLst>
          </xdr:cNvPr>
          <xdr:cNvSpPr/>
        </xdr:nvSpPr>
        <xdr:spPr>
          <a:xfrm>
            <a:off x="6707505" y="57066180"/>
            <a:ext cx="6417945" cy="2966086"/>
          </a:xfrm>
          <a:prstGeom prst="leftArrow">
            <a:avLst>
              <a:gd name="adj1" fmla="val 50000"/>
              <a:gd name="adj2" fmla="val 49795"/>
            </a:avLst>
          </a:prstGeom>
          <a:solidFill>
            <a:schemeClr val="accent5">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400">
                <a:solidFill>
                  <a:schemeClr val="tx1"/>
                </a:solidFill>
                <a:latin typeface="+mn-lt"/>
                <a:ea typeface="+mn-ea"/>
                <a:cs typeface="+mn-cs"/>
              </a:rPr>
              <a:t>As was noted</a:t>
            </a:r>
            <a:r>
              <a:rPr lang="en-US" sz="1400" baseline="0">
                <a:solidFill>
                  <a:schemeClr val="tx1"/>
                </a:solidFill>
                <a:latin typeface="+mn-lt"/>
                <a:ea typeface="+mn-ea"/>
                <a:cs typeface="+mn-cs"/>
              </a:rPr>
              <a:t> prior, variable IE is ignored. </a:t>
            </a:r>
          </a:p>
          <a:p>
            <a:pPr marL="0" indent="0" algn="l"/>
            <a:endParaRPr lang="en-US" sz="1400" baseline="0">
              <a:solidFill>
                <a:schemeClr val="tx1"/>
              </a:solidFill>
              <a:latin typeface="+mn-lt"/>
              <a:ea typeface="+mn-ea"/>
              <a:cs typeface="+mn-cs"/>
            </a:endParaRPr>
          </a:p>
          <a:p>
            <a:pPr marL="0" indent="0" algn="l"/>
            <a:r>
              <a:rPr lang="en-US" sz="1400" baseline="0">
                <a:solidFill>
                  <a:schemeClr val="tx1"/>
                </a:solidFill>
                <a:latin typeface="+mn-lt"/>
                <a:ea typeface="+mn-ea"/>
                <a:cs typeface="+mn-cs"/>
              </a:rPr>
              <a:t>A value of 68% should be used in all cases when it is unknown if gas heat exists.</a:t>
            </a:r>
            <a:endParaRPr lang="en-US" sz="1400">
              <a:solidFill>
                <a:schemeClr val="tx1"/>
              </a:solidFill>
              <a:latin typeface="+mn-lt"/>
              <a:ea typeface="+mn-ea"/>
              <a:cs typeface="+mn-cs"/>
            </a:endParaRPr>
          </a:p>
        </xdr:txBody>
      </xdr:sp>
      <xdr:sp macro="" textlink="">
        <xdr:nvSpPr>
          <xdr:cNvPr id="55" name="Rectangle 54">
            <a:extLst>
              <a:ext uri="{FF2B5EF4-FFF2-40B4-BE49-F238E27FC236}">
                <a16:creationId xmlns:a16="http://schemas.microsoft.com/office/drawing/2014/main" id="{9E5AB2D4-EF85-4C65-9F1E-0B10C6A286CB}"/>
              </a:ext>
            </a:extLst>
          </xdr:cNvPr>
          <xdr:cNvSpPr/>
        </xdr:nvSpPr>
        <xdr:spPr>
          <a:xfrm>
            <a:off x="13841731" y="59580780"/>
            <a:ext cx="3147059" cy="25527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56" name="Rectangle 55">
            <a:extLst>
              <a:ext uri="{FF2B5EF4-FFF2-40B4-BE49-F238E27FC236}">
                <a16:creationId xmlns:a16="http://schemas.microsoft.com/office/drawing/2014/main" id="{F1365FA9-013C-409C-BF04-A5EE3EA5C5FA}"/>
              </a:ext>
            </a:extLst>
          </xdr:cNvPr>
          <xdr:cNvSpPr/>
        </xdr:nvSpPr>
        <xdr:spPr>
          <a:xfrm>
            <a:off x="13826491" y="59207399"/>
            <a:ext cx="8016239" cy="356235"/>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2</xdr:col>
      <xdr:colOff>523874</xdr:colOff>
      <xdr:row>307</xdr:row>
      <xdr:rowOff>55245</xdr:rowOff>
    </xdr:from>
    <xdr:to>
      <xdr:col>9</xdr:col>
      <xdr:colOff>563880</xdr:colOff>
      <xdr:row>310</xdr:row>
      <xdr:rowOff>64770</xdr:rowOff>
    </xdr:to>
    <xdr:sp macro="" textlink="">
      <xdr:nvSpPr>
        <xdr:cNvPr id="57" name="Rectangle 56">
          <a:extLst>
            <a:ext uri="{FF2B5EF4-FFF2-40B4-BE49-F238E27FC236}">
              <a16:creationId xmlns:a16="http://schemas.microsoft.com/office/drawing/2014/main" id="{3C9174D4-DE2F-4032-BD44-57BED69321AD}"/>
            </a:ext>
          </a:extLst>
        </xdr:cNvPr>
        <xdr:cNvSpPr/>
      </xdr:nvSpPr>
      <xdr:spPr>
        <a:xfrm>
          <a:off x="1743074" y="57605295"/>
          <a:ext cx="4307206" cy="55245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278130</xdr:colOff>
      <xdr:row>310</xdr:row>
      <xdr:rowOff>93345</xdr:rowOff>
    </xdr:from>
    <xdr:to>
      <xdr:col>10</xdr:col>
      <xdr:colOff>9525</xdr:colOff>
      <xdr:row>339</xdr:row>
      <xdr:rowOff>114300</xdr:rowOff>
    </xdr:to>
    <xdr:sp macro="" textlink="">
      <xdr:nvSpPr>
        <xdr:cNvPr id="58" name="Rectangle 57">
          <a:extLst>
            <a:ext uri="{FF2B5EF4-FFF2-40B4-BE49-F238E27FC236}">
              <a16:creationId xmlns:a16="http://schemas.microsoft.com/office/drawing/2014/main" id="{2DF35AA6-384A-4995-8970-70B4A2471EE7}"/>
            </a:ext>
          </a:extLst>
        </xdr:cNvPr>
        <xdr:cNvSpPr/>
      </xdr:nvSpPr>
      <xdr:spPr>
        <a:xfrm>
          <a:off x="1497330" y="58186320"/>
          <a:ext cx="4608195" cy="5269230"/>
        </a:xfrm>
        <a:prstGeom prst="rect">
          <a:avLst/>
        </a:prstGeom>
        <a:solidFill>
          <a:srgbClr val="FFFF00">
            <a:alpha val="25000"/>
          </a:srgb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592455</xdr:colOff>
      <xdr:row>2</xdr:row>
      <xdr:rowOff>38099</xdr:rowOff>
    </xdr:from>
    <xdr:to>
      <xdr:col>18</xdr:col>
      <xdr:colOff>266700</xdr:colOff>
      <xdr:row>30</xdr:row>
      <xdr:rowOff>66674</xdr:rowOff>
    </xdr:to>
    <xdr:sp macro="" textlink="">
      <xdr:nvSpPr>
        <xdr:cNvPr id="2" name="TextBox 1">
          <a:extLst>
            <a:ext uri="{FF2B5EF4-FFF2-40B4-BE49-F238E27FC236}">
              <a16:creationId xmlns:a16="http://schemas.microsoft.com/office/drawing/2014/main" id="{6D79BDE3-2FEB-4B5E-7EB3-5785E554D0FE}"/>
            </a:ext>
          </a:extLst>
        </xdr:cNvPr>
        <xdr:cNvSpPr txBox="1"/>
      </xdr:nvSpPr>
      <xdr:spPr>
        <a:xfrm>
          <a:off x="592455" y="400049"/>
          <a:ext cx="10647045" cy="5095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a:t>Current Indiana State Building Energy Code relies heavily on ASHRAE 90.1-2007 for commercial buildings. As a general rule of thumb, the TRM aims to estimate the gross impact of efficiency measures, leaving net adjustments (for effects such as freeridership, etc.) to be determined and applied during program evaluation. In instances where state or local code severely lags national model codes and/or the Code of Federal Regulations, gross to net adjustments to certain measures and technology types can be extreme. </a:t>
          </a:r>
        </a:p>
        <a:p>
          <a:endParaRPr lang="en-US" sz="1600"/>
        </a:p>
        <a:p>
          <a:r>
            <a:rPr lang="en-US" sz="1600"/>
            <a:t>The Code of Federal Standards often follows national model code specifications, and since Federal Code dictates manufacturing practices (and therefore what can be legally sold to distributors), manufacturers are diligent about ensuring their product offerings meet current national model code and/or Code of Federal Regulations requirements. Thus, jurisdictions that recognize old versions of code run the risk of assuming a baseline that is unrealistic due to technological or efficiency advancement driven by national level codes. While net adjustments will account for these effects during evaluation, it can present great challenges for efficiency program planning and implementation, especially when impacts closer to gross numbers are expected. </a:t>
          </a:r>
        </a:p>
        <a:p>
          <a:endParaRPr lang="en-US" sz="1600"/>
        </a:p>
        <a:p>
          <a:r>
            <a:rPr lang="en-US" sz="1600"/>
            <a:t>Throughout the TRM Workbook, VEIC has suggested appropriate (and alternative) baselines for several commercial measures in cases where significant net adjustments should be expected if ASHRAE 90.1-2007 is taken as baseline. These are recommendations only and programs are left to decide appropriate baseline specifications considering tolerance for risk as well as ability to substantiate baseline choice.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457200</xdr:colOff>
      <xdr:row>1</xdr:row>
      <xdr:rowOff>64770</xdr:rowOff>
    </xdr:from>
    <xdr:to>
      <xdr:col>11</xdr:col>
      <xdr:colOff>468630</xdr:colOff>
      <xdr:row>6</xdr:row>
      <xdr:rowOff>91440</xdr:rowOff>
    </xdr:to>
    <xdr:sp macro="" textlink="">
      <xdr:nvSpPr>
        <xdr:cNvPr id="2" name="TextBox 1">
          <a:extLst>
            <a:ext uri="{FF2B5EF4-FFF2-40B4-BE49-F238E27FC236}">
              <a16:creationId xmlns:a16="http://schemas.microsoft.com/office/drawing/2014/main" id="{751AE587-C314-A2FA-166C-B88D1D335867}"/>
            </a:ext>
          </a:extLst>
        </xdr:cNvPr>
        <xdr:cNvSpPr txBox="1"/>
      </xdr:nvSpPr>
      <xdr:spPr>
        <a:xfrm>
          <a:off x="457200" y="245745"/>
          <a:ext cx="7650480" cy="931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following table shows how the five weather zones</a:t>
          </a:r>
          <a:r>
            <a:rPr lang="en-US" sz="1100" baseline="0"/>
            <a:t> recognized by the IL v10 TRMshould be mapped to the nine Indiana cities of interest. Appropriate selection should be made based on whether the measure impact is related to residential heating, residential cooling, commercial heating, or commercial cooling. For example, a residential air conditioning measure installed in Terre Haute would estimate impact by assuming the Belleville, Il weather inputs for the characterization.</a:t>
          </a:r>
          <a:endParaRPr lang="en-US" sz="1100"/>
        </a:p>
      </xdr:txBody>
    </xdr:sp>
    <xdr:clientData/>
  </xdr:twoCellAnchor>
  <xdr:twoCellAnchor>
    <xdr:from>
      <xdr:col>0</xdr:col>
      <xdr:colOff>358140</xdr:colOff>
      <xdr:row>20</xdr:row>
      <xdr:rowOff>93345</xdr:rowOff>
    </xdr:from>
    <xdr:to>
      <xdr:col>11</xdr:col>
      <xdr:colOff>377190</xdr:colOff>
      <xdr:row>31</xdr:row>
      <xdr:rowOff>87630</xdr:rowOff>
    </xdr:to>
    <xdr:sp macro="" textlink="">
      <xdr:nvSpPr>
        <xdr:cNvPr id="3" name="TextBox 2">
          <a:extLst>
            <a:ext uri="{FF2B5EF4-FFF2-40B4-BE49-F238E27FC236}">
              <a16:creationId xmlns:a16="http://schemas.microsoft.com/office/drawing/2014/main" id="{1C7D7367-D22F-45EA-96D0-77751B9D3BFA}"/>
            </a:ext>
          </a:extLst>
        </xdr:cNvPr>
        <xdr:cNvSpPr txBox="1"/>
      </xdr:nvSpPr>
      <xdr:spPr>
        <a:xfrm>
          <a:off x="358140" y="3760470"/>
          <a:ext cx="7658100" cy="19850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Mapping table was developed by comparison of likeness to the five representative Illinois weather stations</a:t>
          </a:r>
          <a:r>
            <a:rPr lang="en-US" sz="1100" baseline="0"/>
            <a:t> (see table below)</a:t>
          </a:r>
          <a:r>
            <a:rPr lang="en-US" sz="1100"/>
            <a:t>. TMY3 datasets were used since they were the</a:t>
          </a:r>
          <a:r>
            <a:rPr lang="en-US" sz="1100" baseline="0"/>
            <a:t> only available data source for the cities of interest. In keeping with the approach of the IL v10 TRM:</a:t>
          </a:r>
        </a:p>
        <a:p>
          <a:endParaRPr lang="en-US" sz="1100" baseline="0"/>
        </a:p>
        <a:p>
          <a:r>
            <a:rPr lang="en-US" sz="1100" baseline="0"/>
            <a:t>&gt; residential heating comparisons were made using heating degree days with a base of 60 degrees</a:t>
          </a: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&gt; residential cooling comparisons were made using cooling degree days with a base of 65 degrees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&gt; commercial heating comparisons were made using heating degree days with a base of 55 degrees</a:t>
          </a:r>
          <a:endParaRPr lang="en-US">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&gt; commercial cooling comparisons were made using cooling degree days with a base of 55 degrees</a:t>
          </a:r>
          <a:endParaRPr lang="en-US">
            <a:effectLst/>
          </a:endParaRPr>
        </a:p>
        <a:p>
          <a:endParaRPr lang="en-US" sz="1100"/>
        </a:p>
        <a:p>
          <a:r>
            <a:rPr lang="en-US" sz="1100"/>
            <a:t>Raw data files and degree day calculations are available on SharePoint.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0</xdr:colOff>
      <xdr:row>3</xdr:row>
      <xdr:rowOff>0</xdr:rowOff>
    </xdr:from>
    <xdr:to>
      <xdr:col>2</xdr:col>
      <xdr:colOff>5886752</xdr:colOff>
      <xdr:row>14</xdr:row>
      <xdr:rowOff>50270</xdr:rowOff>
    </xdr:to>
    <xdr:pic>
      <xdr:nvPicPr>
        <xdr:cNvPr id="5" name="Picture 4">
          <a:extLst>
            <a:ext uri="{FF2B5EF4-FFF2-40B4-BE49-F238E27FC236}">
              <a16:creationId xmlns:a16="http://schemas.microsoft.com/office/drawing/2014/main" id="{48A49899-E89F-38A4-D2F0-56C990E269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19200" y="1028700"/>
          <a:ext cx="5880402" cy="2038455"/>
        </a:xfrm>
        <a:prstGeom prst="rect">
          <a:avLst/>
        </a:prstGeom>
      </xdr:spPr>
    </xdr:pic>
    <xdr:clientData/>
  </xdr:twoCellAnchor>
  <xdr:twoCellAnchor editAs="oneCell">
    <xdr:from>
      <xdr:col>2</xdr:col>
      <xdr:colOff>320040</xdr:colOff>
      <xdr:row>18</xdr:row>
      <xdr:rowOff>106681</xdr:rowOff>
    </xdr:from>
    <xdr:to>
      <xdr:col>2</xdr:col>
      <xdr:colOff>5575300</xdr:colOff>
      <xdr:row>23</xdr:row>
      <xdr:rowOff>42873</xdr:rowOff>
    </xdr:to>
    <xdr:pic>
      <xdr:nvPicPr>
        <xdr:cNvPr id="2" name="Picture 1">
          <a:extLst>
            <a:ext uri="{FF2B5EF4-FFF2-40B4-BE49-F238E27FC236}">
              <a16:creationId xmlns:a16="http://schemas.microsoft.com/office/drawing/2014/main" id="{B01026AC-293A-4CF0-92D0-86470AAAE5CF}"/>
            </a:ext>
          </a:extLst>
        </xdr:cNvPr>
        <xdr:cNvPicPr>
          <a:picLocks noChangeAspect="1"/>
        </xdr:cNvPicPr>
      </xdr:nvPicPr>
      <xdr:blipFill>
        <a:blip xmlns:r="http://schemas.openxmlformats.org/officeDocument/2006/relationships" r:embed="rId2"/>
        <a:stretch>
          <a:fillRect/>
        </a:stretch>
      </xdr:blipFill>
      <xdr:spPr>
        <a:xfrm>
          <a:off x="1539240" y="3992881"/>
          <a:ext cx="5255260" cy="85059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42</xdr:row>
      <xdr:rowOff>0</xdr:rowOff>
    </xdr:from>
    <xdr:to>
      <xdr:col>5</xdr:col>
      <xdr:colOff>1508760</xdr:colOff>
      <xdr:row>90</xdr:row>
      <xdr:rowOff>114300</xdr:rowOff>
    </xdr:to>
    <xdr:grpSp>
      <xdr:nvGrpSpPr>
        <xdr:cNvPr id="3" name="Group 2">
          <a:extLst>
            <a:ext uri="{FF2B5EF4-FFF2-40B4-BE49-F238E27FC236}">
              <a16:creationId xmlns:a16="http://schemas.microsoft.com/office/drawing/2014/main" id="{CD3413BB-A4FE-431D-B5E4-C1C25088ECF6}"/>
            </a:ext>
          </a:extLst>
        </xdr:cNvPr>
        <xdr:cNvGrpSpPr/>
      </xdr:nvGrpSpPr>
      <xdr:grpSpPr>
        <a:xfrm>
          <a:off x="1356360" y="12443460"/>
          <a:ext cx="6423660" cy="8892540"/>
          <a:chOff x="36598860" y="9845040"/>
          <a:chExt cx="10120002" cy="12906138"/>
        </a:xfrm>
      </xdr:grpSpPr>
      <xdr:pic>
        <xdr:nvPicPr>
          <xdr:cNvPr id="4" name="Picture 3">
            <a:extLst>
              <a:ext uri="{FF2B5EF4-FFF2-40B4-BE49-F238E27FC236}">
                <a16:creationId xmlns:a16="http://schemas.microsoft.com/office/drawing/2014/main" id="{5B359EF4-C770-D4FA-E877-618654D51BB9}"/>
              </a:ext>
            </a:extLst>
          </xdr:cNvPr>
          <xdr:cNvPicPr>
            <a:picLocks noChangeAspect="1"/>
          </xdr:cNvPicPr>
        </xdr:nvPicPr>
        <xdr:blipFill>
          <a:blip xmlns:r="http://schemas.openxmlformats.org/officeDocument/2006/relationships" r:embed="rId1"/>
          <a:stretch>
            <a:fillRect/>
          </a:stretch>
        </xdr:blipFill>
        <xdr:spPr>
          <a:xfrm>
            <a:off x="36614100" y="9845040"/>
            <a:ext cx="10104762" cy="5742857"/>
          </a:xfrm>
          <a:prstGeom prst="rect">
            <a:avLst/>
          </a:prstGeom>
        </xdr:spPr>
      </xdr:pic>
      <xdr:pic>
        <xdr:nvPicPr>
          <xdr:cNvPr id="5" name="Picture 4">
            <a:extLst>
              <a:ext uri="{FF2B5EF4-FFF2-40B4-BE49-F238E27FC236}">
                <a16:creationId xmlns:a16="http://schemas.microsoft.com/office/drawing/2014/main" id="{EC92A53A-4C47-2706-072B-DF27DE14EBE0}"/>
              </a:ext>
            </a:extLst>
          </xdr:cNvPr>
          <xdr:cNvPicPr>
            <a:picLocks noChangeAspect="1"/>
          </xdr:cNvPicPr>
        </xdr:nvPicPr>
        <xdr:blipFill>
          <a:blip xmlns:r="http://schemas.openxmlformats.org/officeDocument/2006/relationships" r:embed="rId2"/>
          <a:stretch>
            <a:fillRect/>
          </a:stretch>
        </xdr:blipFill>
        <xdr:spPr>
          <a:xfrm>
            <a:off x="36598860" y="15323820"/>
            <a:ext cx="9942857" cy="5600000"/>
          </a:xfrm>
          <a:prstGeom prst="rect">
            <a:avLst/>
          </a:prstGeom>
        </xdr:spPr>
      </xdr:pic>
      <xdr:pic>
        <xdr:nvPicPr>
          <xdr:cNvPr id="6" name="Picture 5">
            <a:extLst>
              <a:ext uri="{FF2B5EF4-FFF2-40B4-BE49-F238E27FC236}">
                <a16:creationId xmlns:a16="http://schemas.microsoft.com/office/drawing/2014/main" id="{34C948E9-A1A3-C8BB-7AE8-E9D0F19AEE40}"/>
              </a:ext>
            </a:extLst>
          </xdr:cNvPr>
          <xdr:cNvPicPr>
            <a:picLocks noChangeAspect="1"/>
          </xdr:cNvPicPr>
        </xdr:nvPicPr>
        <xdr:blipFill>
          <a:blip xmlns:r="http://schemas.openxmlformats.org/officeDocument/2006/relationships" r:embed="rId3"/>
          <a:stretch>
            <a:fillRect/>
          </a:stretch>
        </xdr:blipFill>
        <xdr:spPr>
          <a:xfrm>
            <a:off x="36652200" y="20855940"/>
            <a:ext cx="9904762" cy="1895238"/>
          </a:xfrm>
          <a:prstGeom prst="rect">
            <a:avLst/>
          </a:prstGeom>
        </xdr:spPr>
      </xdr:pic>
    </xdr:grpSp>
    <xdr:clientData/>
  </xdr:twoCellAnchor>
  <xdr:twoCellAnchor>
    <xdr:from>
      <xdr:col>2</xdr:col>
      <xdr:colOff>15240</xdr:colOff>
      <xdr:row>94</xdr:row>
      <xdr:rowOff>0</xdr:rowOff>
    </xdr:from>
    <xdr:to>
      <xdr:col>5</xdr:col>
      <xdr:colOff>1394460</xdr:colOff>
      <xdr:row>144</xdr:row>
      <xdr:rowOff>60960</xdr:rowOff>
    </xdr:to>
    <xdr:grpSp>
      <xdr:nvGrpSpPr>
        <xdr:cNvPr id="7" name="Group 6">
          <a:extLst>
            <a:ext uri="{FF2B5EF4-FFF2-40B4-BE49-F238E27FC236}">
              <a16:creationId xmlns:a16="http://schemas.microsoft.com/office/drawing/2014/main" id="{9EA8A598-E100-4782-A3F0-AF9B1B47FC9B}"/>
            </a:ext>
          </a:extLst>
        </xdr:cNvPr>
        <xdr:cNvGrpSpPr/>
      </xdr:nvGrpSpPr>
      <xdr:grpSpPr>
        <a:xfrm>
          <a:off x="1371600" y="21953220"/>
          <a:ext cx="6294120" cy="9204960"/>
          <a:chOff x="36614100" y="19354800"/>
          <a:chExt cx="11449532" cy="14594056"/>
        </a:xfrm>
      </xdr:grpSpPr>
      <xdr:pic>
        <xdr:nvPicPr>
          <xdr:cNvPr id="8" name="Picture 7">
            <a:extLst>
              <a:ext uri="{FF2B5EF4-FFF2-40B4-BE49-F238E27FC236}">
                <a16:creationId xmlns:a16="http://schemas.microsoft.com/office/drawing/2014/main" id="{DFDDBF0C-46BF-BD04-ACCF-77DB8BCE2B2E}"/>
              </a:ext>
            </a:extLst>
          </xdr:cNvPr>
          <xdr:cNvPicPr>
            <a:picLocks noChangeAspect="1"/>
          </xdr:cNvPicPr>
        </xdr:nvPicPr>
        <xdr:blipFill>
          <a:blip xmlns:r="http://schemas.openxmlformats.org/officeDocument/2006/relationships" r:embed="rId4"/>
          <a:stretch>
            <a:fillRect/>
          </a:stretch>
        </xdr:blipFill>
        <xdr:spPr>
          <a:xfrm>
            <a:off x="36614100" y="19354800"/>
            <a:ext cx="11057143" cy="6733333"/>
          </a:xfrm>
          <a:prstGeom prst="rect">
            <a:avLst/>
          </a:prstGeom>
        </xdr:spPr>
      </xdr:pic>
      <xdr:pic>
        <xdr:nvPicPr>
          <xdr:cNvPr id="9" name="Picture 8">
            <a:extLst>
              <a:ext uri="{FF2B5EF4-FFF2-40B4-BE49-F238E27FC236}">
                <a16:creationId xmlns:a16="http://schemas.microsoft.com/office/drawing/2014/main" id="{4254978E-F4E8-8D80-D6D9-59D3BEE3E9F3}"/>
              </a:ext>
            </a:extLst>
          </xdr:cNvPr>
          <xdr:cNvPicPr>
            <a:picLocks noChangeAspect="1"/>
          </xdr:cNvPicPr>
        </xdr:nvPicPr>
        <xdr:blipFill>
          <a:blip xmlns:r="http://schemas.openxmlformats.org/officeDocument/2006/relationships" r:embed="rId5"/>
          <a:stretch>
            <a:fillRect/>
          </a:stretch>
        </xdr:blipFill>
        <xdr:spPr>
          <a:xfrm>
            <a:off x="36682680" y="25854660"/>
            <a:ext cx="11380952" cy="7019048"/>
          </a:xfrm>
          <a:prstGeom prst="rect">
            <a:avLst/>
          </a:prstGeom>
        </xdr:spPr>
      </xdr:pic>
      <xdr:pic>
        <xdr:nvPicPr>
          <xdr:cNvPr id="10" name="Picture 9">
            <a:extLst>
              <a:ext uri="{FF2B5EF4-FFF2-40B4-BE49-F238E27FC236}">
                <a16:creationId xmlns:a16="http://schemas.microsoft.com/office/drawing/2014/main" id="{3C7E4FD6-C06B-F484-58A6-5A50B9D0C5D2}"/>
              </a:ext>
            </a:extLst>
          </xdr:cNvPr>
          <xdr:cNvPicPr>
            <a:picLocks noChangeAspect="1"/>
          </xdr:cNvPicPr>
        </xdr:nvPicPr>
        <xdr:blipFill>
          <a:blip xmlns:r="http://schemas.openxmlformats.org/officeDocument/2006/relationships" r:embed="rId6"/>
          <a:stretch>
            <a:fillRect/>
          </a:stretch>
        </xdr:blipFill>
        <xdr:spPr>
          <a:xfrm>
            <a:off x="36705540" y="32758380"/>
            <a:ext cx="10980952" cy="1190476"/>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381000</xdr:colOff>
      <xdr:row>4</xdr:row>
      <xdr:rowOff>64770</xdr:rowOff>
    </xdr:from>
    <xdr:to>
      <xdr:col>2</xdr:col>
      <xdr:colOff>6324600</xdr:colOff>
      <xdr:row>38</xdr:row>
      <xdr:rowOff>173355</xdr:rowOff>
    </xdr:to>
    <xdr:pic>
      <xdr:nvPicPr>
        <xdr:cNvPr id="4" name="Picture 3">
          <a:extLst>
            <a:ext uri="{FF2B5EF4-FFF2-40B4-BE49-F238E27FC236}">
              <a16:creationId xmlns:a16="http://schemas.microsoft.com/office/drawing/2014/main" id="{5CC3C75A-CCDC-76BA-67E9-989E2B662FBB}"/>
            </a:ext>
          </a:extLst>
        </xdr:cNvPr>
        <xdr:cNvPicPr>
          <a:picLocks noChangeAspect="1"/>
        </xdr:cNvPicPr>
      </xdr:nvPicPr>
      <xdr:blipFill>
        <a:blip xmlns:r="http://schemas.openxmlformats.org/officeDocument/2006/relationships" r:embed="rId1"/>
        <a:stretch>
          <a:fillRect/>
        </a:stretch>
      </xdr:blipFill>
      <xdr:spPr>
        <a:xfrm>
          <a:off x="2324100" y="842010"/>
          <a:ext cx="5943600" cy="6334125"/>
        </a:xfrm>
        <a:prstGeom prst="rect">
          <a:avLst/>
        </a:prstGeom>
      </xdr:spPr>
    </xdr:pic>
    <xdr:clientData/>
  </xdr:twoCellAnchor>
  <xdr:twoCellAnchor>
    <xdr:from>
      <xdr:col>13</xdr:col>
      <xdr:colOff>137160</xdr:colOff>
      <xdr:row>3</xdr:row>
      <xdr:rowOff>121920</xdr:rowOff>
    </xdr:from>
    <xdr:to>
      <xdr:col>21</xdr:col>
      <xdr:colOff>373380</xdr:colOff>
      <xdr:row>40</xdr:row>
      <xdr:rowOff>175260</xdr:rowOff>
    </xdr:to>
    <xdr:grpSp>
      <xdr:nvGrpSpPr>
        <xdr:cNvPr id="5" name="Group 4">
          <a:extLst>
            <a:ext uri="{FF2B5EF4-FFF2-40B4-BE49-F238E27FC236}">
              <a16:creationId xmlns:a16="http://schemas.microsoft.com/office/drawing/2014/main" id="{34E2ADB6-1E54-ADE6-85F8-35656EE439CB}"/>
            </a:ext>
          </a:extLst>
        </xdr:cNvPr>
        <xdr:cNvGrpSpPr/>
      </xdr:nvGrpSpPr>
      <xdr:grpSpPr>
        <a:xfrm>
          <a:off x="17282160" y="899160"/>
          <a:ext cx="5113020" cy="6819900"/>
          <a:chOff x="5265420" y="0"/>
          <a:chExt cx="11104762" cy="13566584"/>
        </a:xfrm>
      </xdr:grpSpPr>
      <xdr:pic>
        <xdr:nvPicPr>
          <xdr:cNvPr id="2" name="Picture 1">
            <a:extLst>
              <a:ext uri="{FF2B5EF4-FFF2-40B4-BE49-F238E27FC236}">
                <a16:creationId xmlns:a16="http://schemas.microsoft.com/office/drawing/2014/main" id="{48E7FDE4-AF37-B642-2FA6-933DA8675F61}"/>
              </a:ext>
            </a:extLst>
          </xdr:cNvPr>
          <xdr:cNvPicPr>
            <a:picLocks noChangeAspect="1"/>
          </xdr:cNvPicPr>
        </xdr:nvPicPr>
        <xdr:blipFill>
          <a:blip xmlns:r="http://schemas.openxmlformats.org/officeDocument/2006/relationships" r:embed="rId2"/>
          <a:stretch>
            <a:fillRect/>
          </a:stretch>
        </xdr:blipFill>
        <xdr:spPr>
          <a:xfrm>
            <a:off x="5303520" y="0"/>
            <a:ext cx="10952381" cy="7019048"/>
          </a:xfrm>
          <a:prstGeom prst="rect">
            <a:avLst/>
          </a:prstGeom>
        </xdr:spPr>
      </xdr:pic>
      <xdr:pic>
        <xdr:nvPicPr>
          <xdr:cNvPr id="3" name="Picture 2">
            <a:extLst>
              <a:ext uri="{FF2B5EF4-FFF2-40B4-BE49-F238E27FC236}">
                <a16:creationId xmlns:a16="http://schemas.microsoft.com/office/drawing/2014/main" id="{CD3C12F2-A3B2-8861-99F3-B39253C43751}"/>
              </a:ext>
            </a:extLst>
          </xdr:cNvPr>
          <xdr:cNvPicPr>
            <a:picLocks noChangeAspect="1"/>
          </xdr:cNvPicPr>
        </xdr:nvPicPr>
        <xdr:blipFill>
          <a:blip xmlns:r="http://schemas.openxmlformats.org/officeDocument/2006/relationships" r:embed="rId3"/>
          <a:stretch>
            <a:fillRect/>
          </a:stretch>
        </xdr:blipFill>
        <xdr:spPr>
          <a:xfrm>
            <a:off x="5265420" y="6957060"/>
            <a:ext cx="11104762" cy="6609524"/>
          </a:xfrm>
          <a:prstGeom prst="rect">
            <a:avLst/>
          </a:prstGeom>
        </xdr:spPr>
      </xdr:pic>
    </xdr:grpSp>
    <xdr:clientData/>
  </xdr:twoCellAnchor>
  <xdr:twoCellAnchor>
    <xdr:from>
      <xdr:col>3</xdr:col>
      <xdr:colOff>38101</xdr:colOff>
      <xdr:row>5</xdr:row>
      <xdr:rowOff>99060</xdr:rowOff>
    </xdr:from>
    <xdr:to>
      <xdr:col>11</xdr:col>
      <xdr:colOff>571500</xdr:colOff>
      <xdr:row>42</xdr:row>
      <xdr:rowOff>121920</xdr:rowOff>
    </xdr:to>
    <xdr:grpSp>
      <xdr:nvGrpSpPr>
        <xdr:cNvPr id="8" name="Group 7">
          <a:extLst>
            <a:ext uri="{FF2B5EF4-FFF2-40B4-BE49-F238E27FC236}">
              <a16:creationId xmlns:a16="http://schemas.microsoft.com/office/drawing/2014/main" id="{9CE72863-A935-E696-B8BD-2F2A8C92A04D}"/>
            </a:ext>
          </a:extLst>
        </xdr:cNvPr>
        <xdr:cNvGrpSpPr/>
      </xdr:nvGrpSpPr>
      <xdr:grpSpPr>
        <a:xfrm>
          <a:off x="10416541" y="1242060"/>
          <a:ext cx="6080759" cy="6789420"/>
          <a:chOff x="8877300" y="792480"/>
          <a:chExt cx="10080003" cy="9629300"/>
        </a:xfrm>
      </xdr:grpSpPr>
      <xdr:pic>
        <xdr:nvPicPr>
          <xdr:cNvPr id="6" name="Picture 5">
            <a:extLst>
              <a:ext uri="{FF2B5EF4-FFF2-40B4-BE49-F238E27FC236}">
                <a16:creationId xmlns:a16="http://schemas.microsoft.com/office/drawing/2014/main" id="{9B6C3CDF-4840-B070-5A54-D19B1F0551F7}"/>
              </a:ext>
            </a:extLst>
          </xdr:cNvPr>
          <xdr:cNvPicPr>
            <a:picLocks noChangeAspect="1"/>
          </xdr:cNvPicPr>
        </xdr:nvPicPr>
        <xdr:blipFill>
          <a:blip xmlns:r="http://schemas.openxmlformats.org/officeDocument/2006/relationships" r:embed="rId4"/>
          <a:stretch>
            <a:fillRect/>
          </a:stretch>
        </xdr:blipFill>
        <xdr:spPr>
          <a:xfrm>
            <a:off x="8877300" y="792480"/>
            <a:ext cx="9914286" cy="5847619"/>
          </a:xfrm>
          <a:prstGeom prst="rect">
            <a:avLst/>
          </a:prstGeom>
        </xdr:spPr>
      </xdr:pic>
      <xdr:pic>
        <xdr:nvPicPr>
          <xdr:cNvPr id="7" name="Picture 6">
            <a:extLst>
              <a:ext uri="{FF2B5EF4-FFF2-40B4-BE49-F238E27FC236}">
                <a16:creationId xmlns:a16="http://schemas.microsoft.com/office/drawing/2014/main" id="{FD506A6E-BE26-AB30-6F49-3C62CD45A5B7}"/>
              </a:ext>
            </a:extLst>
          </xdr:cNvPr>
          <xdr:cNvPicPr>
            <a:picLocks noChangeAspect="1"/>
          </xdr:cNvPicPr>
        </xdr:nvPicPr>
        <xdr:blipFill>
          <a:blip xmlns:r="http://schemas.openxmlformats.org/officeDocument/2006/relationships" r:embed="rId5"/>
          <a:stretch>
            <a:fillRect/>
          </a:stretch>
        </xdr:blipFill>
        <xdr:spPr>
          <a:xfrm>
            <a:off x="8900160" y="6621780"/>
            <a:ext cx="10057143" cy="38000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529590</xdr:colOff>
      <xdr:row>36</xdr:row>
      <xdr:rowOff>960120</xdr:rowOff>
    </xdr:from>
    <xdr:to>
      <xdr:col>2</xdr:col>
      <xdr:colOff>2701290</xdr:colOff>
      <xdr:row>36</xdr:row>
      <xdr:rowOff>1550670</xdr:rowOff>
    </xdr:to>
    <xdr:pic>
      <xdr:nvPicPr>
        <xdr:cNvPr id="2" name="Picture 1">
          <a:extLst>
            <a:ext uri="{FF2B5EF4-FFF2-40B4-BE49-F238E27FC236}">
              <a16:creationId xmlns:a16="http://schemas.microsoft.com/office/drawing/2014/main" id="{283CD1F9-D85F-4370-A8B2-B39340D90E51}"/>
            </a:ext>
          </a:extLst>
        </xdr:cNvPr>
        <xdr:cNvPicPr>
          <a:picLocks noChangeAspect="1"/>
        </xdr:cNvPicPr>
      </xdr:nvPicPr>
      <xdr:blipFill>
        <a:blip xmlns:r="http://schemas.openxmlformats.org/officeDocument/2006/relationships" r:embed="rId1"/>
        <a:stretch>
          <a:fillRect/>
        </a:stretch>
      </xdr:blipFill>
      <xdr:spPr>
        <a:xfrm>
          <a:off x="2457450" y="8077200"/>
          <a:ext cx="2171700" cy="596265"/>
        </a:xfrm>
        <a:prstGeom prst="rect">
          <a:avLst/>
        </a:prstGeom>
      </xdr:spPr>
    </xdr:pic>
    <xdr:clientData/>
  </xdr:twoCellAnchor>
  <xdr:twoCellAnchor editAs="oneCell">
    <xdr:from>
      <xdr:col>2</xdr:col>
      <xdr:colOff>238125</xdr:colOff>
      <xdr:row>4</xdr:row>
      <xdr:rowOff>9525</xdr:rowOff>
    </xdr:from>
    <xdr:to>
      <xdr:col>2</xdr:col>
      <xdr:colOff>8153400</xdr:colOff>
      <xdr:row>34</xdr:row>
      <xdr:rowOff>152400</xdr:rowOff>
    </xdr:to>
    <xdr:pic>
      <xdr:nvPicPr>
        <xdr:cNvPr id="8" name="Picture 7">
          <a:extLst>
            <a:ext uri="{FF2B5EF4-FFF2-40B4-BE49-F238E27FC236}">
              <a16:creationId xmlns:a16="http://schemas.microsoft.com/office/drawing/2014/main" id="{E8354172-1E3D-5C9B-991C-58C614D8F756}"/>
            </a:ext>
          </a:extLst>
        </xdr:cNvPr>
        <xdr:cNvPicPr>
          <a:picLocks noChangeAspect="1"/>
        </xdr:cNvPicPr>
      </xdr:nvPicPr>
      <xdr:blipFill>
        <a:blip xmlns:r="http://schemas.openxmlformats.org/officeDocument/2006/relationships" r:embed="rId2"/>
        <a:stretch>
          <a:fillRect/>
        </a:stretch>
      </xdr:blipFill>
      <xdr:spPr>
        <a:xfrm>
          <a:off x="2179321" y="1043941"/>
          <a:ext cx="7917628" cy="5852159"/>
        </a:xfrm>
        <a:prstGeom prst="rect">
          <a:avLst/>
        </a:prstGeom>
      </xdr:spPr>
    </xdr:pic>
    <xdr:clientData/>
  </xdr:twoCellAnchor>
  <xdr:twoCellAnchor>
    <xdr:from>
      <xdr:col>16</xdr:col>
      <xdr:colOff>121921</xdr:colOff>
      <xdr:row>6</xdr:row>
      <xdr:rowOff>60961</xdr:rowOff>
    </xdr:from>
    <xdr:to>
      <xdr:col>27</xdr:col>
      <xdr:colOff>220980</xdr:colOff>
      <xdr:row>41</xdr:row>
      <xdr:rowOff>99060</xdr:rowOff>
    </xdr:to>
    <xdr:grpSp>
      <xdr:nvGrpSpPr>
        <xdr:cNvPr id="5" name="Group 4">
          <a:extLst>
            <a:ext uri="{FF2B5EF4-FFF2-40B4-BE49-F238E27FC236}">
              <a16:creationId xmlns:a16="http://schemas.microsoft.com/office/drawing/2014/main" id="{E459F061-F556-D3DC-5E36-ED6BFB955CD0}"/>
            </a:ext>
          </a:extLst>
        </xdr:cNvPr>
        <xdr:cNvGrpSpPr/>
      </xdr:nvGrpSpPr>
      <xdr:grpSpPr>
        <a:xfrm>
          <a:off x="19072861" y="1996441"/>
          <a:ext cx="6804659" cy="8618219"/>
          <a:chOff x="10972800" y="1028700"/>
          <a:chExt cx="11123809" cy="9503677"/>
        </a:xfrm>
      </xdr:grpSpPr>
      <xdr:pic>
        <xdr:nvPicPr>
          <xdr:cNvPr id="3" name="Picture 2">
            <a:extLst>
              <a:ext uri="{FF2B5EF4-FFF2-40B4-BE49-F238E27FC236}">
                <a16:creationId xmlns:a16="http://schemas.microsoft.com/office/drawing/2014/main" id="{40ED739C-715F-8822-F278-41975AAC2EDF}"/>
              </a:ext>
            </a:extLst>
          </xdr:cNvPr>
          <xdr:cNvPicPr>
            <a:picLocks noChangeAspect="1"/>
          </xdr:cNvPicPr>
        </xdr:nvPicPr>
        <xdr:blipFill>
          <a:blip xmlns:r="http://schemas.openxmlformats.org/officeDocument/2006/relationships" r:embed="rId3"/>
          <a:stretch>
            <a:fillRect/>
          </a:stretch>
        </xdr:blipFill>
        <xdr:spPr>
          <a:xfrm>
            <a:off x="10972800" y="1028700"/>
            <a:ext cx="11123809" cy="6733333"/>
          </a:xfrm>
          <a:prstGeom prst="rect">
            <a:avLst/>
          </a:prstGeom>
        </xdr:spPr>
      </xdr:pic>
      <xdr:pic>
        <xdr:nvPicPr>
          <xdr:cNvPr id="4" name="Picture 3">
            <a:extLst>
              <a:ext uri="{FF2B5EF4-FFF2-40B4-BE49-F238E27FC236}">
                <a16:creationId xmlns:a16="http://schemas.microsoft.com/office/drawing/2014/main" id="{DEAAC6C3-61E5-FF32-41CF-53D44F134D52}"/>
              </a:ext>
            </a:extLst>
          </xdr:cNvPr>
          <xdr:cNvPicPr>
            <a:picLocks noChangeAspect="1"/>
          </xdr:cNvPicPr>
        </xdr:nvPicPr>
        <xdr:blipFill>
          <a:blip xmlns:r="http://schemas.openxmlformats.org/officeDocument/2006/relationships" r:embed="rId4"/>
          <a:stretch>
            <a:fillRect/>
          </a:stretch>
        </xdr:blipFill>
        <xdr:spPr>
          <a:xfrm>
            <a:off x="10980420" y="7589520"/>
            <a:ext cx="10961905" cy="2942857"/>
          </a:xfrm>
          <a:prstGeom prst="rect">
            <a:avLst/>
          </a:prstGeom>
        </xdr:spPr>
      </xdr:pic>
    </xdr:grpSp>
    <xdr:clientData/>
  </xdr:twoCellAnchor>
  <xdr:twoCellAnchor>
    <xdr:from>
      <xdr:col>3</xdr:col>
      <xdr:colOff>563880</xdr:colOff>
      <xdr:row>6</xdr:row>
      <xdr:rowOff>137160</xdr:rowOff>
    </xdr:from>
    <xdr:to>
      <xdr:col>15</xdr:col>
      <xdr:colOff>175259</xdr:colOff>
      <xdr:row>61</xdr:row>
      <xdr:rowOff>76200</xdr:rowOff>
    </xdr:to>
    <xdr:grpSp>
      <xdr:nvGrpSpPr>
        <xdr:cNvPr id="11" name="Group 10">
          <a:extLst>
            <a:ext uri="{FF2B5EF4-FFF2-40B4-BE49-F238E27FC236}">
              <a16:creationId xmlns:a16="http://schemas.microsoft.com/office/drawing/2014/main" id="{89B7EDCE-7264-53CC-65BB-9CA57041BF93}"/>
            </a:ext>
          </a:extLst>
        </xdr:cNvPr>
        <xdr:cNvGrpSpPr/>
      </xdr:nvGrpSpPr>
      <xdr:grpSpPr>
        <a:xfrm>
          <a:off x="10919460" y="2072640"/>
          <a:ext cx="7597139" cy="12237720"/>
          <a:chOff x="10477500" y="1097280"/>
          <a:chExt cx="10533333" cy="15372852"/>
        </a:xfrm>
      </xdr:grpSpPr>
      <xdr:pic>
        <xdr:nvPicPr>
          <xdr:cNvPr id="6" name="Picture 5">
            <a:extLst>
              <a:ext uri="{FF2B5EF4-FFF2-40B4-BE49-F238E27FC236}">
                <a16:creationId xmlns:a16="http://schemas.microsoft.com/office/drawing/2014/main" id="{F018FFFC-A710-B55E-34C1-38EEB2CDDC09}"/>
              </a:ext>
            </a:extLst>
          </xdr:cNvPr>
          <xdr:cNvPicPr>
            <a:picLocks noChangeAspect="1"/>
          </xdr:cNvPicPr>
        </xdr:nvPicPr>
        <xdr:blipFill>
          <a:blip xmlns:r="http://schemas.openxmlformats.org/officeDocument/2006/relationships" r:embed="rId5"/>
          <a:stretch>
            <a:fillRect/>
          </a:stretch>
        </xdr:blipFill>
        <xdr:spPr>
          <a:xfrm>
            <a:off x="10507980" y="1097280"/>
            <a:ext cx="10066667" cy="5380952"/>
          </a:xfrm>
          <a:prstGeom prst="rect">
            <a:avLst/>
          </a:prstGeom>
        </xdr:spPr>
      </xdr:pic>
      <xdr:pic>
        <xdr:nvPicPr>
          <xdr:cNvPr id="7" name="Picture 6">
            <a:extLst>
              <a:ext uri="{FF2B5EF4-FFF2-40B4-BE49-F238E27FC236}">
                <a16:creationId xmlns:a16="http://schemas.microsoft.com/office/drawing/2014/main" id="{76B9962A-214A-CAD4-4FF4-BD4ED4B4210D}"/>
              </a:ext>
            </a:extLst>
          </xdr:cNvPr>
          <xdr:cNvPicPr>
            <a:picLocks noChangeAspect="1"/>
          </xdr:cNvPicPr>
        </xdr:nvPicPr>
        <xdr:blipFill>
          <a:blip xmlns:r="http://schemas.openxmlformats.org/officeDocument/2006/relationships" r:embed="rId6"/>
          <a:stretch>
            <a:fillRect/>
          </a:stretch>
        </xdr:blipFill>
        <xdr:spPr>
          <a:xfrm>
            <a:off x="10904220" y="6347460"/>
            <a:ext cx="9923809" cy="4895238"/>
          </a:xfrm>
          <a:prstGeom prst="rect">
            <a:avLst/>
          </a:prstGeom>
        </xdr:spPr>
      </xdr:pic>
      <xdr:pic>
        <xdr:nvPicPr>
          <xdr:cNvPr id="9" name="Picture 8">
            <a:extLst>
              <a:ext uri="{FF2B5EF4-FFF2-40B4-BE49-F238E27FC236}">
                <a16:creationId xmlns:a16="http://schemas.microsoft.com/office/drawing/2014/main" id="{07C04F4B-E1BF-0A72-E0AF-F15C51CDFC0D}"/>
              </a:ext>
            </a:extLst>
          </xdr:cNvPr>
          <xdr:cNvPicPr>
            <a:picLocks noChangeAspect="1"/>
          </xdr:cNvPicPr>
        </xdr:nvPicPr>
        <xdr:blipFill>
          <a:blip xmlns:r="http://schemas.openxmlformats.org/officeDocument/2006/relationships" r:embed="rId7"/>
          <a:stretch>
            <a:fillRect/>
          </a:stretch>
        </xdr:blipFill>
        <xdr:spPr>
          <a:xfrm>
            <a:off x="10690860" y="11163300"/>
            <a:ext cx="10171428" cy="2257143"/>
          </a:xfrm>
          <a:prstGeom prst="rect">
            <a:avLst/>
          </a:prstGeom>
        </xdr:spPr>
      </xdr:pic>
      <xdr:pic>
        <xdr:nvPicPr>
          <xdr:cNvPr id="10" name="Picture 9">
            <a:extLst>
              <a:ext uri="{FF2B5EF4-FFF2-40B4-BE49-F238E27FC236}">
                <a16:creationId xmlns:a16="http://schemas.microsoft.com/office/drawing/2014/main" id="{824E9923-0FE4-FE2A-3844-835728B73AD4}"/>
              </a:ext>
            </a:extLst>
          </xdr:cNvPr>
          <xdr:cNvPicPr>
            <a:picLocks noChangeAspect="1"/>
          </xdr:cNvPicPr>
        </xdr:nvPicPr>
        <xdr:blipFill>
          <a:blip xmlns:r="http://schemas.openxmlformats.org/officeDocument/2006/relationships" r:embed="rId8"/>
          <a:stretch>
            <a:fillRect/>
          </a:stretch>
        </xdr:blipFill>
        <xdr:spPr>
          <a:xfrm>
            <a:off x="10477500" y="12489180"/>
            <a:ext cx="10533333" cy="3980952"/>
          </a:xfrm>
          <a:prstGeom prst="rect">
            <a:avLst/>
          </a:prstGeom>
        </xdr:spPr>
      </xdr:pic>
    </xdr:grp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440055</xdr:colOff>
      <xdr:row>3</xdr:row>
      <xdr:rowOff>89535</xdr:rowOff>
    </xdr:from>
    <xdr:to>
      <xdr:col>2</xdr:col>
      <xdr:colOff>4482465</xdr:colOff>
      <xdr:row>17</xdr:row>
      <xdr:rowOff>131445</xdr:rowOff>
    </xdr:to>
    <xdr:pic>
      <xdr:nvPicPr>
        <xdr:cNvPr id="2" name="Picture 1">
          <a:extLst>
            <a:ext uri="{FF2B5EF4-FFF2-40B4-BE49-F238E27FC236}">
              <a16:creationId xmlns:a16="http://schemas.microsoft.com/office/drawing/2014/main" id="{A73236C6-11DB-BF48-079A-CD9D99914DB8}"/>
            </a:ext>
          </a:extLst>
        </xdr:cNvPr>
        <xdr:cNvPicPr>
          <a:picLocks noChangeAspect="1"/>
        </xdr:cNvPicPr>
      </xdr:nvPicPr>
      <xdr:blipFill>
        <a:blip xmlns:r="http://schemas.openxmlformats.org/officeDocument/2006/relationships" r:embed="rId1"/>
        <a:stretch>
          <a:fillRect/>
        </a:stretch>
      </xdr:blipFill>
      <xdr:spPr>
        <a:xfrm>
          <a:off x="2367915" y="874395"/>
          <a:ext cx="4048125" cy="2606040"/>
        </a:xfrm>
        <a:prstGeom prst="rect">
          <a:avLst/>
        </a:prstGeom>
      </xdr:spPr>
    </xdr:pic>
    <xdr:clientData/>
  </xdr:twoCellAnchor>
  <xdr:twoCellAnchor editAs="oneCell">
    <xdr:from>
      <xdr:col>4</xdr:col>
      <xdr:colOff>0</xdr:colOff>
      <xdr:row>4</xdr:row>
      <xdr:rowOff>0</xdr:rowOff>
    </xdr:from>
    <xdr:to>
      <xdr:col>13</xdr:col>
      <xdr:colOff>177165</xdr:colOff>
      <xdr:row>19</xdr:row>
      <xdr:rowOff>19121</xdr:rowOff>
    </xdr:to>
    <xdr:pic>
      <xdr:nvPicPr>
        <xdr:cNvPr id="3" name="Picture 2">
          <a:extLst>
            <a:ext uri="{FF2B5EF4-FFF2-40B4-BE49-F238E27FC236}">
              <a16:creationId xmlns:a16="http://schemas.microsoft.com/office/drawing/2014/main" id="{85FD613E-FE0A-8D78-644A-D42B55ADB8A6}"/>
            </a:ext>
          </a:extLst>
        </xdr:cNvPr>
        <xdr:cNvPicPr>
          <a:picLocks noChangeAspect="1"/>
        </xdr:cNvPicPr>
      </xdr:nvPicPr>
      <xdr:blipFill>
        <a:blip xmlns:r="http://schemas.openxmlformats.org/officeDocument/2006/relationships" r:embed="rId2"/>
        <a:stretch>
          <a:fillRect/>
        </a:stretch>
      </xdr:blipFill>
      <xdr:spPr>
        <a:xfrm>
          <a:off x="11003280" y="975360"/>
          <a:ext cx="6339840" cy="2758511"/>
        </a:xfrm>
        <a:prstGeom prst="rect">
          <a:avLst/>
        </a:prstGeom>
      </xdr:spPr>
    </xdr:pic>
    <xdr:clientData/>
  </xdr:twoCellAnchor>
  <xdr:twoCellAnchor>
    <xdr:from>
      <xdr:col>14</xdr:col>
      <xdr:colOff>1</xdr:colOff>
      <xdr:row>4</xdr:row>
      <xdr:rowOff>0</xdr:rowOff>
    </xdr:from>
    <xdr:to>
      <xdr:col>24</xdr:col>
      <xdr:colOff>601981</xdr:colOff>
      <xdr:row>24</xdr:row>
      <xdr:rowOff>0</xdr:rowOff>
    </xdr:to>
    <xdr:grpSp>
      <xdr:nvGrpSpPr>
        <xdr:cNvPr id="6" name="Group 5">
          <a:extLst>
            <a:ext uri="{FF2B5EF4-FFF2-40B4-BE49-F238E27FC236}">
              <a16:creationId xmlns:a16="http://schemas.microsoft.com/office/drawing/2014/main" id="{D77CB693-7C7A-EEFF-39B9-07B99A2E24D0}"/>
            </a:ext>
          </a:extLst>
        </xdr:cNvPr>
        <xdr:cNvGrpSpPr/>
      </xdr:nvGrpSpPr>
      <xdr:grpSpPr>
        <a:xfrm>
          <a:off x="17754601" y="1158240"/>
          <a:ext cx="6697980" cy="3657600"/>
          <a:chOff x="18379441" y="975360"/>
          <a:chExt cx="6697980" cy="3964887"/>
        </a:xfrm>
      </xdr:grpSpPr>
      <xdr:pic>
        <xdr:nvPicPr>
          <xdr:cNvPr id="4" name="Picture 3">
            <a:extLst>
              <a:ext uri="{FF2B5EF4-FFF2-40B4-BE49-F238E27FC236}">
                <a16:creationId xmlns:a16="http://schemas.microsoft.com/office/drawing/2014/main" id="{14E96137-61AB-87FA-B88D-0080EDBD7B47}"/>
              </a:ext>
            </a:extLst>
          </xdr:cNvPr>
          <xdr:cNvPicPr>
            <a:picLocks noChangeAspect="1"/>
          </xdr:cNvPicPr>
        </xdr:nvPicPr>
        <xdr:blipFill>
          <a:blip xmlns:r="http://schemas.openxmlformats.org/officeDocument/2006/relationships" r:embed="rId3"/>
          <a:stretch>
            <a:fillRect/>
          </a:stretch>
        </xdr:blipFill>
        <xdr:spPr>
          <a:xfrm>
            <a:off x="18379441" y="975360"/>
            <a:ext cx="6697980" cy="3210553"/>
          </a:xfrm>
          <a:prstGeom prst="rect">
            <a:avLst/>
          </a:prstGeom>
        </xdr:spPr>
      </xdr:pic>
      <xdr:pic>
        <xdr:nvPicPr>
          <xdr:cNvPr id="5" name="Picture 4">
            <a:extLst>
              <a:ext uri="{FF2B5EF4-FFF2-40B4-BE49-F238E27FC236}">
                <a16:creationId xmlns:a16="http://schemas.microsoft.com/office/drawing/2014/main" id="{8A9BA678-FEB6-D7F2-93D2-8FD3CB1A5C83}"/>
              </a:ext>
            </a:extLst>
          </xdr:cNvPr>
          <xdr:cNvPicPr>
            <a:picLocks noChangeAspect="1"/>
          </xdr:cNvPicPr>
        </xdr:nvPicPr>
        <xdr:blipFill>
          <a:blip xmlns:r="http://schemas.openxmlformats.org/officeDocument/2006/relationships" r:embed="rId4"/>
          <a:stretch>
            <a:fillRect/>
          </a:stretch>
        </xdr:blipFill>
        <xdr:spPr>
          <a:xfrm>
            <a:off x="18707100" y="4137660"/>
            <a:ext cx="3520440" cy="802587"/>
          </a:xfrm>
          <a:prstGeom prst="rect">
            <a:avLst/>
          </a:prstGeom>
        </xdr:spPr>
      </xdr:pic>
    </xdr:grp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lsag.info/technical-reference-manual/il-statewide-technical-reference-manual-version-10-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25.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ecfr.gov/current/title-10/chapter-II/subchapter-D/part-431/subpart-E/subject-group-ECFRe1ae92ed608f22e/section-431.87"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www.ecfr.gov/current/title-10/chapter-II/subchapter-D/part-431/subpart-D/subject-group-ECFRccb2410f73209ee/section-431.77"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4.xml.rels><?xml version="1.0" encoding="UTF-8" standalone="yes"?>
<Relationships xmlns="http://schemas.openxmlformats.org/package/2006/relationships"><Relationship Id="rId26" Type="http://schemas.openxmlformats.org/officeDocument/2006/relationships/hyperlink" Target="https://www.ilsag.info/wp-content/uploads/IL-TRM_Effective_010122_v10.0_Vol_2_C_and_I_09242021.pdf" TargetMode="External"/><Relationship Id="rId21" Type="http://schemas.openxmlformats.org/officeDocument/2006/relationships/hyperlink" Target="https://www.ilsag.info/wp-content/uploads/IL-TRM_Effective_010122_v10.0_Vol_2_C_and_I_09242021.pdf" TargetMode="External"/><Relationship Id="rId42" Type="http://schemas.openxmlformats.org/officeDocument/2006/relationships/hyperlink" Target="https://www.ilsag.info/wp-content/uploads/IL-TRM_Effective_010122_v10.0_Vol_3_Res_09242021.pdf" TargetMode="External"/><Relationship Id="rId47" Type="http://schemas.openxmlformats.org/officeDocument/2006/relationships/hyperlink" Target="https://www.ilsag.info/wp-content/uploads/IL-TRM_Effective_010122_v10.0_Vol_3_Res_09242021.pdf" TargetMode="External"/><Relationship Id="rId63" Type="http://schemas.openxmlformats.org/officeDocument/2006/relationships/hyperlink" Target="https://urldefense.com/v3/__https:/urldefense.proofpoint.com/v2/url?u=https-3A__www.ilsag.info_wp-2Dcontent_uploads_IL-2DTRM-5FEffective-5F010123-5Fv11.0-5FVol-5F3-5FRes-5F09222022-5FFINAL.pdf-23page-3D74&amp;d=DwMFAg&amp;c=YOzCdXTMOJcLV4Fef-GHb6nrhLxjqDiiUHMmocUCjOQ&amp;r=5v302HkReVdBd6jNDchKhODzi52-7LsfyEOrcYExowE&amp;m=Zuhw508dpA_kt-263VgqtLjqo8K5VB_KRiGkIuDmiVVhTH_ciwetbcwFFOCPPhBy&amp;s=OmXah--LELrXucHc_0jvxA6V21vJ7ZtRXEyOo16SFHU&amp;e=__;!!KKjTGA!kNp6IkGmrg5SBJM0JJ1ggEm-_lFkCLIauYEOoCWqx2uuu1CAHum3RpN0n3S8gZL22i-KWx7T_RDt42iD$" TargetMode="External"/><Relationship Id="rId68" Type="http://schemas.openxmlformats.org/officeDocument/2006/relationships/hyperlink" Target="https://urldefense.com/v3/__https:/urldefense.proofpoint.com/v2/url?u=https-3A__www.ilsag.info_wp-2Dcontent_uploads_IL-2DTRM-5FEffective-5F010123-5Fv11.0-5FVol-5F3-5FRes-5F09222022-5FFINAL.pdf-23page-3D440&amp;d=DwMFAg&amp;c=YOzCdXTMOJcLV4Fef-GHb6nrhLxjqDiiUHMmocUCjOQ&amp;r=5v302HkReVdBd6jNDchKhODzi52-7LsfyEOrcYExowE&amp;m=Zuhw508dpA_kt-263VgqtLjqo8K5VB_KRiGkIuDmiVVhTH_ciwetbcwFFOCPPhBy&amp;s=aQEdAxGz7r9xLEGguqjTP7yFRspXeHDJqJOZqEzIkYg&amp;e=__;!!KKjTGA!kNp6IkGmrg5SBJM0JJ1ggEm-_lFkCLIauYEOoCWqx2uuu1CAHum3RpN0n3S8gZL22i-KWx7T_Z7_bg7V$" TargetMode="External"/><Relationship Id="rId2" Type="http://schemas.openxmlformats.org/officeDocument/2006/relationships/hyperlink" Target="https://www.ilsag.info/wp-content/uploads/IL-TRM_Effective_010122_v10.0_Vol_2_C_and_I_09242021.pdf" TargetMode="External"/><Relationship Id="rId16" Type="http://schemas.openxmlformats.org/officeDocument/2006/relationships/hyperlink" Target="https://www.ilsag.info/wp-content/uploads/IL-TRM_Effective_010122_v10.0_Vol_2_C_and_I_09242021.pdf" TargetMode="External"/><Relationship Id="rId29" Type="http://schemas.openxmlformats.org/officeDocument/2006/relationships/hyperlink" Target="https://www.ilsag.info/wp-content/uploads/IL-TRM_Effective_010122_v10.0_Vol_2_C_and_I_09242021.pdf" TargetMode="External"/><Relationship Id="rId11" Type="http://schemas.openxmlformats.org/officeDocument/2006/relationships/hyperlink" Target="https://www.ilsag.info/wp-content/uploads/IL-TRM_Effective_010122_v10.0_Vol_2_C_and_I_09242021.pdf" TargetMode="External"/><Relationship Id="rId24" Type="http://schemas.openxmlformats.org/officeDocument/2006/relationships/hyperlink" Target="https://www.ilsag.info/wp-content/uploads/IL-TRM_Effective_010122_v10.0_Vol_2_C_and_I_09242021.pdf" TargetMode="External"/><Relationship Id="rId32" Type="http://schemas.openxmlformats.org/officeDocument/2006/relationships/hyperlink" Target="https://www.ilsag.info/wp-content/uploads/IL-TRM_Effective_010122_v10.0_Vol_3_Res_09242021.pdf" TargetMode="External"/><Relationship Id="rId37" Type="http://schemas.openxmlformats.org/officeDocument/2006/relationships/hyperlink" Target="https://www.ilsag.info/wp-content/uploads/IL-TRM_Effective_010122_v10.0_Vol_3_Res_09242021.pdf" TargetMode="External"/><Relationship Id="rId40" Type="http://schemas.openxmlformats.org/officeDocument/2006/relationships/hyperlink" Target="https://www.ilsag.info/wp-content/uploads/IL-TRM_Effective_010122_v10.0_Vol_3_Res_09242021.pdf" TargetMode="External"/><Relationship Id="rId45" Type="http://schemas.openxmlformats.org/officeDocument/2006/relationships/hyperlink" Target="https://www.ilsag.info/wp-content/uploads/IL-TRM_Effective_010122_v10.0_Vol_3_Res_09242021.pdf" TargetMode="External"/><Relationship Id="rId53" Type="http://schemas.openxmlformats.org/officeDocument/2006/relationships/hyperlink" Target="https://urldefense.com/v3/__https:/urldefense.proofpoint.com/v2/url?u=https-3A__www.ilsag.info_wp-2Dcontent_uploads_IL-2DTRM-5FEffective-5F010123-5Fv11.0-5FVol-5F2-5FC-5Fand-5FI-5F092222-5FFINAL.pdf-23page-3D594&amp;d=DwMFAg&amp;c=YOzCdXTMOJcLV4Fef-GHb6nrhLxjqDiiUHMmocUCjOQ&amp;r=5v302HkReVdBd6jNDchKhODzi52-7LsfyEOrcYExowE&amp;m=Zuhw508dpA_kt-263VgqtLjqo8K5VB_KRiGkIuDmiVVhTH_ciwetbcwFFOCPPhBy&amp;s=Pz6JHqQoyOTOEpsFeeJJs7OIPXn_lGAZjYMcOMtU7ns&amp;e=__;!!KKjTGA!kNp6IkGmrg5SBJM0JJ1ggEm-_lFkCLIauYEOoCWqx2uuu1CAHum3RpN0n3S8gZL22i-KWx7T_Yk70XrH$" TargetMode="External"/><Relationship Id="rId58" Type="http://schemas.openxmlformats.org/officeDocument/2006/relationships/hyperlink" Target="https://urldefense.com/v3/__https:/urldefense.proofpoint.com/v2/url?u=https-3A__www.ilsag.info_wp-2Dcontent_uploads_IL-2DTRM-5FEffective-5F010123-5Fv11.0-5FVol-5F2-5FC-5Fand-5FI-5F092222-5FFINAL.pdf-23page-3D926&amp;d=DwMFAg&amp;c=YOzCdXTMOJcLV4Fef-GHb6nrhLxjqDiiUHMmocUCjOQ&amp;r=5v302HkReVdBd6jNDchKhODzi52-7LsfyEOrcYExowE&amp;m=Zuhw508dpA_kt-263VgqtLjqo8K5VB_KRiGkIuDmiVVhTH_ciwetbcwFFOCPPhBy&amp;s=OcMAxbuU0DkgavA_XYqqQIOGnPblAtyLJyb6pKK2n-c&amp;e=__;!!KKjTGA!kNp6IkGmrg5SBJM0JJ1ggEm-_lFkCLIauYEOoCWqx2uuu1CAHum3RpN0n3S8gZL22i-KWx7T_bXQOTd8$" TargetMode="External"/><Relationship Id="rId66" Type="http://schemas.openxmlformats.org/officeDocument/2006/relationships/hyperlink" Target="https://urldefense.com/v3/__https:/urldefense.proofpoint.com/v2/url?u=https-3A__www.ilsag.info_wp-2Dcontent_uploads_IL-2DTRM-5FEffective-5F010123-5Fv11.0-5FVol-5F3-5FRes-5F09222022-5FFINAL.pdf-23page-3D304&amp;d=DwMFAg&amp;c=YOzCdXTMOJcLV4Fef-GHb6nrhLxjqDiiUHMmocUCjOQ&amp;r=5v302HkReVdBd6jNDchKhODzi52-7LsfyEOrcYExowE&amp;m=Zuhw508dpA_kt-263VgqtLjqo8K5VB_KRiGkIuDmiVVhTH_ciwetbcwFFOCPPhBy&amp;s=VrKLVbIe4ADCdHnpBNZMGm_8lvySszD51shad7YnGNA&amp;e=__;!!KKjTGA!kNp6IkGmrg5SBJM0JJ1ggEm-_lFkCLIauYEOoCWqx2uuu1CAHum3RpN0n3S8gZL22i-KWx7T_d3nxLju$" TargetMode="External"/><Relationship Id="rId5" Type="http://schemas.openxmlformats.org/officeDocument/2006/relationships/hyperlink" Target="https://www.ilsag.info/wp-content/uploads/IL-TRM_Effective_010122_v10.0_Vol_2_C_and_I_09242021.pdf" TargetMode="External"/><Relationship Id="rId61" Type="http://schemas.openxmlformats.org/officeDocument/2006/relationships/hyperlink" Target="https://urldefense.com/v3/__https:/urldefense.proofpoint.com/v2/url?u=https-3A__www.ilsag.info_wp-2Dcontent_uploads_IL-2DTRM-5FEffective-5F010123-5Fv11.0-5FVol-5F2-5FC-5Fand-5FI-5F092222-5FFINAL.pdf-23page-3D951&amp;d=DwMFAg&amp;c=YOzCdXTMOJcLV4Fef-GHb6nrhLxjqDiiUHMmocUCjOQ&amp;r=5v302HkReVdBd6jNDchKhODzi52-7LsfyEOrcYExowE&amp;m=Zuhw508dpA_kt-263VgqtLjqo8K5VB_KRiGkIuDmiVVhTH_ciwetbcwFFOCPPhBy&amp;s=F3vF2iYqZ8JWg40-JH4xH5jl-t8ZnmprxCNP7JR1XAY&amp;e=__;!!KKjTGA!kNp6IkGmrg5SBJM0JJ1ggEm-_lFkCLIauYEOoCWqx2uuu1CAHum3RpN0n3S8gZL22i-KWx7T_eC8LTny$" TargetMode="External"/><Relationship Id="rId19" Type="http://schemas.openxmlformats.org/officeDocument/2006/relationships/hyperlink" Target="https://www.ilsag.info/wp-content/uploads/IL-TRM_Effective_010122_v10.0_Vol_2_C_and_I_09242021.pdf" TargetMode="External"/><Relationship Id="rId14" Type="http://schemas.openxmlformats.org/officeDocument/2006/relationships/hyperlink" Target="https://www.ilsag.info/wp-content/uploads/IL-TRM_Effective_010122_v10.0_Vol_2_C_and_I_09242021.pdf" TargetMode="External"/><Relationship Id="rId22" Type="http://schemas.openxmlformats.org/officeDocument/2006/relationships/hyperlink" Target="https://www.ilsag.info/wp-content/uploads/IL-TRM_Effective_010122_v10.0_Vol_2_C_and_I_09242021.pdf" TargetMode="External"/><Relationship Id="rId27" Type="http://schemas.openxmlformats.org/officeDocument/2006/relationships/hyperlink" Target="https://www.ilsag.info/wp-content/uploads/IL-TRM_Effective_010122_v10.0_Vol_2_C_and_I_09242021.pdf" TargetMode="External"/><Relationship Id="rId30" Type="http://schemas.openxmlformats.org/officeDocument/2006/relationships/hyperlink" Target="https://www.ilsag.info/wp-content/uploads/IL-TRM_Effective_010122_v10.0_Vol_2_C_and_I_09242021.pdf" TargetMode="External"/><Relationship Id="rId35" Type="http://schemas.openxmlformats.org/officeDocument/2006/relationships/hyperlink" Target="https://www.ilsag.info/wp-content/uploads/IL-TRM_Effective_010122_v10.0_Vol_3_Res_09242021.pdf" TargetMode="External"/><Relationship Id="rId43" Type="http://schemas.openxmlformats.org/officeDocument/2006/relationships/hyperlink" Target="https://www.ilsag.info/wp-content/uploads/IL-TRM_Effective_010122_v10.0_Vol_3_Res_09242021.pdf" TargetMode="External"/><Relationship Id="rId48" Type="http://schemas.openxmlformats.org/officeDocument/2006/relationships/hyperlink" Target="https://www.ilsag.info/wp-content/uploads/IL-TRM_Effective_010122_v10.0_Vol_3_Res_09242021.pdf" TargetMode="External"/><Relationship Id="rId56" Type="http://schemas.openxmlformats.org/officeDocument/2006/relationships/hyperlink" Target="https://urldefense.com/v3/__https:/urldefense.proofpoint.com/v2/url?u=https-3A__www.ilsag.info_wp-2Dcontent_uploads_IL-2DTRM-5FEffective-5F010123-5Fv11.0-5FVol-5F2-5FC-5Fand-5FI-5F092222-5FFINAL.pdf-23page-3D629&amp;d=DwMFAg&amp;c=YOzCdXTMOJcLV4Fef-GHb6nrhLxjqDiiUHMmocUCjOQ&amp;r=5v302HkReVdBd6jNDchKhODzi52-7LsfyEOrcYExowE&amp;m=Zuhw508dpA_kt-263VgqtLjqo8K5VB_KRiGkIuDmiVVhTH_ciwetbcwFFOCPPhBy&amp;s=y_Mun3tR8cBNcOO5VwmAFVXE9LwRKXyj4ImRpzGk-uM&amp;e=__;!!KKjTGA!kNp6IkGmrg5SBJM0JJ1ggEm-_lFkCLIauYEOoCWqx2uuu1CAHum3RpN0n3S8gZL22i-KWx7T_QogYxQL$" TargetMode="External"/><Relationship Id="rId64" Type="http://schemas.openxmlformats.org/officeDocument/2006/relationships/hyperlink" Target="https://urldefense.com/v3/__https:/urldefense.proofpoint.com/v2/url?u=https-3A__www.ilsag.info_wp-2Dcontent_uploads_IL-2DTRM-5FEffective-5F010123-5Fv11.0-5FVol-5F3-5FRes-5F09222022-5FFINAL.pdf-23page-3D86&amp;d=DwMFAg&amp;c=YOzCdXTMOJcLV4Fef-GHb6nrhLxjqDiiUHMmocUCjOQ&amp;r=5v302HkReVdBd6jNDchKhODzi52-7LsfyEOrcYExowE&amp;m=Zuhw508dpA_kt-263VgqtLjqo8K5VB_KRiGkIuDmiVVhTH_ciwetbcwFFOCPPhBy&amp;s=0du1451jQcUMxN5iAPCrK7ZRXOcixIk-TuvmwWgv0vk&amp;e=__;!!KKjTGA!kNp6IkGmrg5SBJM0JJ1ggEm-_lFkCLIauYEOoCWqx2uuu1CAHum3RpN0n3S8gZL22i-KWx7T_bhFl9kI$" TargetMode="External"/><Relationship Id="rId69" Type="http://schemas.openxmlformats.org/officeDocument/2006/relationships/hyperlink" Target="https://urldefense.com/v3/__https:/urldefense.proofpoint.com/v2/url?u=https-3A__www.ilsag.info_wp-2Dcontent_uploads_IL-2DTRM-5FEffective-5F010123-5Fv11.0-5FVol-5F3-5FRes-5F09222022-5FFINAL.pdf-23page-3D446&amp;d=DwMFAg&amp;c=YOzCdXTMOJcLV4Fef-GHb6nrhLxjqDiiUHMmocUCjOQ&amp;r=5v302HkReVdBd6jNDchKhODzi52-7LsfyEOrcYExowE&amp;m=Zuhw508dpA_kt-263VgqtLjqo8K5VB_KRiGkIuDmiVVhTH_ciwetbcwFFOCPPhBy&amp;s=uJ2sQaO0ZqQY-bqkrI56itZnLrkQ2ehUszBhCj7ejps&amp;e=__;!!KKjTGA!kNp6IkGmrg5SBJM0JJ1ggEm-_lFkCLIauYEOoCWqx2uuu1CAHum3RpN0n3S8gZL22i-KWx7T_R1ZtvNA$" TargetMode="External"/><Relationship Id="rId8" Type="http://schemas.openxmlformats.org/officeDocument/2006/relationships/hyperlink" Target="https://www.ilsag.info/wp-content/uploads/IL-TRM_Effective_010122_v10.0_Vol_2_C_and_I_09242021.pdf" TargetMode="External"/><Relationship Id="rId51" Type="http://schemas.openxmlformats.org/officeDocument/2006/relationships/hyperlink" Target="https://www.ilsag.info/wp-content/uploads/IL-TRM_Effective_010122_v10.0_Vol_2_C_and_I_09242021.pdf" TargetMode="External"/><Relationship Id="rId72" Type="http://schemas.openxmlformats.org/officeDocument/2006/relationships/hyperlink" Target="https://urldefense.com/v3/__https:/urldefense.proofpoint.com/v2/url?u=https-3A__www.ilsag.info_wp-2Dcontent_uploads_IL-2DTRM-5FEffective-5F010123-5Fv11.0-5FVol-5F2-5FC-5Fand-5FI-5F092222-5FFINAL.pdf-23page-3D620&amp;d=DwMFAg&amp;c=YOzCdXTMOJcLV4Fef-GHb6nrhLxjqDiiUHMmocUCjOQ&amp;r=5v302HkReVdBd6jNDchKhODzi52-7LsfyEOrcYExowE&amp;m=Zuhw508dpA_kt-263VgqtLjqo8K5VB_KRiGkIuDmiVVhTH_ciwetbcwFFOCPPhBy&amp;s=h1YnyuJ0Ssb6Rf0g1bFAz8C9j5hODX23EW8fWLasiAU&amp;e=__;!!KKjTGA!kNp6IkGmrg5SBJM0JJ1ggEm-_lFkCLIauYEOoCWqx2uuu1CAHum3RpN0n3S8gZL22i-KWx7T_Y_0otoR$" TargetMode="External"/><Relationship Id="rId3" Type="http://schemas.openxmlformats.org/officeDocument/2006/relationships/hyperlink" Target="https://www.ilsag.info/wp-content/uploads/IL-TRM_Effective_010122_v10.0_Vol_2_C_and_I_09242021.pdf" TargetMode="External"/><Relationship Id="rId12" Type="http://schemas.openxmlformats.org/officeDocument/2006/relationships/hyperlink" Target="https://www.ilsag.info/wp-content/uploads/IL-TRM_Effective_010122_v10.0_Vol_2_C_and_I_09242021.pdf" TargetMode="External"/><Relationship Id="rId17" Type="http://schemas.openxmlformats.org/officeDocument/2006/relationships/hyperlink" Target="https://www.ilsag.info/wp-content/uploads/IL-TRM_Effective_010122_v10.0_Vol_2_C_and_I_09242021.pdf" TargetMode="External"/><Relationship Id="rId25" Type="http://schemas.openxmlformats.org/officeDocument/2006/relationships/hyperlink" Target="https://www.ilsag.info/wp-content/uploads/IL-TRM_Effective_010122_v10.0_Vol_2_C_and_I_09242021.pdf" TargetMode="External"/><Relationship Id="rId33" Type="http://schemas.openxmlformats.org/officeDocument/2006/relationships/hyperlink" Target="https://www.ilsag.info/wp-content/uploads/IL-TRM_Effective_010122_v10.0_Vol_3_Res_09242021.pdf" TargetMode="External"/><Relationship Id="rId38" Type="http://schemas.openxmlformats.org/officeDocument/2006/relationships/hyperlink" Target="https://www.ilsag.info/wp-content/uploads/IL-TRM_Effective_010122_v10.0_Vol_3_Res_09242021.pdf" TargetMode="External"/><Relationship Id="rId46" Type="http://schemas.openxmlformats.org/officeDocument/2006/relationships/hyperlink" Target="https://www.ilsag.info/wp-content/uploads/IL-TRM_Effective_010122_v10.0_Vol_3_Res_09242021.pdf" TargetMode="External"/><Relationship Id="rId59" Type="http://schemas.openxmlformats.org/officeDocument/2006/relationships/hyperlink" Target="https://urldefense.com/v3/__https:/urldefense.proofpoint.com/v2/url?u=https-3A__www.ilsag.info_wp-2Dcontent_uploads_IL-2DTRM-5FEffective-5F010123-5Fv11.0-5FVol-5F2-5FC-5Fand-5FI-5F092222-5FFINAL.pdf-23page-3D933&amp;d=DwMFAg&amp;c=YOzCdXTMOJcLV4Fef-GHb6nrhLxjqDiiUHMmocUCjOQ&amp;r=5v302HkReVdBd6jNDchKhODzi52-7LsfyEOrcYExowE&amp;m=Zuhw508dpA_kt-263VgqtLjqo8K5VB_KRiGkIuDmiVVhTH_ciwetbcwFFOCPPhBy&amp;s=HZDQhOoliTYlgzyHP6Pf34x5nDYQN-shy2WHPF2quso&amp;e=__;!!KKjTGA!kNp6IkGmrg5SBJM0JJ1ggEm-_lFkCLIauYEOoCWqx2uuu1CAHum3RpN0n3S8gZL22i-KWx7T_bjyDwWG$" TargetMode="External"/><Relationship Id="rId67" Type="http://schemas.openxmlformats.org/officeDocument/2006/relationships/hyperlink" Target="https://urldefense.com/v3/__https:/urldefense.proofpoint.com/v2/url?u=https-3A__www.ilsag.info_wp-2Dcontent_uploads_IL-2DTRM-5FEffective-5F010123-5Fv11.0-5FVol-5F3-5FRes-5F09222022-5FFINAL.pdf-23page-3D359&amp;d=DwMFAg&amp;c=YOzCdXTMOJcLV4Fef-GHb6nrhLxjqDiiUHMmocUCjOQ&amp;r=5v302HkReVdBd6jNDchKhODzi52-7LsfyEOrcYExowE&amp;m=Zuhw508dpA_kt-263VgqtLjqo8K5VB_KRiGkIuDmiVVhTH_ciwetbcwFFOCPPhBy&amp;s=vlARv85BRUUG16q9IPDQRx9tEvSp_Sazu4hy-U0-_s0&amp;e=__;!!KKjTGA!kNp6IkGmrg5SBJM0JJ1ggEm-_lFkCLIauYEOoCWqx2uuu1CAHum3RpN0n3S8gZL22i-KWx7T_at5pWJL$" TargetMode="External"/><Relationship Id="rId20" Type="http://schemas.openxmlformats.org/officeDocument/2006/relationships/hyperlink" Target="https://www.ilsag.info/wp-content/uploads/IL-TRM_Effective_010122_v10.0_Vol_2_C_and_I_09242021.pdf" TargetMode="External"/><Relationship Id="rId41" Type="http://schemas.openxmlformats.org/officeDocument/2006/relationships/hyperlink" Target="https://www.ilsag.info/wp-content/uploads/IL-TRM_Effective_010122_v10.0_Vol_3_Res_09242021.pdf" TargetMode="External"/><Relationship Id="rId54" Type="http://schemas.openxmlformats.org/officeDocument/2006/relationships/hyperlink" Target="https://urldefense.com/v3/__https:/urldefense.proofpoint.com/v2/url?u=https-3A__www.ilsag.info_wp-2Dcontent_uploads_IL-2DTRM-5FEffective-5F010123-5Fv11.0-5FVol-5F2-5FC-5Fand-5FI-5F092222-5FFINAL.pdf-23page-3D601&amp;d=DwMFAg&amp;c=YOzCdXTMOJcLV4Fef-GHb6nrhLxjqDiiUHMmocUCjOQ&amp;r=5v302HkReVdBd6jNDchKhODzi52-7LsfyEOrcYExowE&amp;m=Zuhw508dpA_kt-263VgqtLjqo8K5VB_KRiGkIuDmiVVhTH_ciwetbcwFFOCPPhBy&amp;s=Oes8S4rhNK3eWXwhEH-glWgLqGQ-YP6GGUqnpo87YeA&amp;e=__;!!KKjTGA!kNp6IkGmrg5SBJM0JJ1ggEm-_lFkCLIauYEOoCWqx2uuu1CAHum3RpN0n3S8gZL22i-KWx7T_eGrvQVD$" TargetMode="External"/><Relationship Id="rId62" Type="http://schemas.openxmlformats.org/officeDocument/2006/relationships/hyperlink" Target="https://urldefense.com/v3/__https:/urldefense.proofpoint.com/v2/url?u=https-3A__www.ilsag.info_wp-2Dcontent_uploads_IL-2DTRM-5FEffective-5F010123-5Fv11.0-5FVol-5F3-5FRes-5F09222022-5FFINAL.pdf-23page-3D69&amp;d=DwMFAg&amp;c=YOzCdXTMOJcLV4Fef-GHb6nrhLxjqDiiUHMmocUCjOQ&amp;r=5v302HkReVdBd6jNDchKhODzi52-7LsfyEOrcYExowE&amp;m=Zuhw508dpA_kt-263VgqtLjqo8K5VB_KRiGkIuDmiVVhTH_ciwetbcwFFOCPPhBy&amp;s=EpuiVaeZ9CAnJs_gKwTFfBrXH3AuyDSfOYOohHb2dBg&amp;e=__;!!KKjTGA!kNp6IkGmrg5SBJM0JJ1ggEm-_lFkCLIauYEOoCWqx2uuu1CAHum3RpN0n3S8gZL22i-KWx7T_Wlg13JA$" TargetMode="External"/><Relationship Id="rId70" Type="http://schemas.openxmlformats.org/officeDocument/2006/relationships/hyperlink" Target="https://urldefense.com/v3/__https:/urldefense.proofpoint.com/v2/url?u=https-3A__www.ilsag.info_wp-2Dcontent_uploads_IL-2DTRM-5FEffective-5F010123-5Fv11.0-5FVol-5F3-5FRes-5F09222022-5FFINAL.pdf-23page-3D461&amp;d=DwMFAg&amp;c=YOzCdXTMOJcLV4Fef-GHb6nrhLxjqDiiUHMmocUCjOQ&amp;r=5v302HkReVdBd6jNDchKhODzi52-7LsfyEOrcYExowE&amp;m=Zuhw508dpA_kt-263VgqtLjqo8K5VB_KRiGkIuDmiVVhTH_ciwetbcwFFOCPPhBy&amp;s=TQ1iIuqMa_9R95coV-mp2N-ok33F9SQBjsqhDDxMTfo&amp;e=__;!!KKjTGA!kNp6IkGmrg5SBJM0JJ1ggEm-_lFkCLIauYEOoCWqx2uuu1CAHum3RpN0n3S8gZL22i-KWx7T_efaLqpu$" TargetMode="External"/><Relationship Id="rId1" Type="http://schemas.openxmlformats.org/officeDocument/2006/relationships/hyperlink" Target="https://www.ilsag.info/wp-content/uploads/IL-TRM_Effective_010122_v10.0_Vol_2_C_and_I_09242021.pdf" TargetMode="External"/><Relationship Id="rId6" Type="http://schemas.openxmlformats.org/officeDocument/2006/relationships/hyperlink" Target="https://www.ilsag.info/wp-content/uploads/IL-TRM_Effective_010122_v10.0_Vol_2_C_and_I_09242021.pdf" TargetMode="External"/><Relationship Id="rId15" Type="http://schemas.openxmlformats.org/officeDocument/2006/relationships/hyperlink" Target="https://www.ilsag.info/wp-content/uploads/IL-TRM_Effective_010122_v10.0_Vol_2_C_and_I_09242021.pdf" TargetMode="External"/><Relationship Id="rId23" Type="http://schemas.openxmlformats.org/officeDocument/2006/relationships/hyperlink" Target="https://www.ilsag.info/wp-content/uploads/IL-TRM_Effective_010122_v10.0_Vol_2_C_and_I_09242021.pdf" TargetMode="External"/><Relationship Id="rId28" Type="http://schemas.openxmlformats.org/officeDocument/2006/relationships/hyperlink" Target="https://www.ilsag.info/wp-content/uploads/IL-TRM_Effective_010122_v10.0_Vol_2_C_and_I_09242021.pdf" TargetMode="External"/><Relationship Id="rId36" Type="http://schemas.openxmlformats.org/officeDocument/2006/relationships/hyperlink" Target="https://www.ilsag.info/wp-content/uploads/IL-TRM_Effective_010122_v10.0_Vol_3_Res_09242021.pdf" TargetMode="External"/><Relationship Id="rId49" Type="http://schemas.openxmlformats.org/officeDocument/2006/relationships/hyperlink" Target="https://www.ilsag.info/wp-content/uploads/IL-TRM_Effective_010122_v10.0_Vol_3_Res_09242021.pdf" TargetMode="External"/><Relationship Id="rId57" Type="http://schemas.openxmlformats.org/officeDocument/2006/relationships/hyperlink" Target="https://urldefense.com/v3/__https:/urldefense.proofpoint.com/v2/url?u=https-3A__www.ilsag.info_wp-2Dcontent_uploads_IL-2DTRM-5FEffective-5F010123-5Fv11.0-5FVol-5F2-5FC-5Fand-5FI-5F092222-5FFINAL.pdf-23page-3D632&amp;d=DwMFAg&amp;c=YOzCdXTMOJcLV4Fef-GHb6nrhLxjqDiiUHMmocUCjOQ&amp;r=5v302HkReVdBd6jNDchKhODzi52-7LsfyEOrcYExowE&amp;m=Zuhw508dpA_kt-263VgqtLjqo8K5VB_KRiGkIuDmiVVhTH_ciwetbcwFFOCPPhBy&amp;s=wuhxgGs4yOD7vlln3E8b_S4TfKQSeJbB_54yrTl7qFY&amp;e=__;!!KKjTGA!kNp6IkGmrg5SBJM0JJ1ggEm-_lFkCLIauYEOoCWqx2uuu1CAHum3RpN0n3S8gZL22i-KWx7T_V0z4IdY$" TargetMode="External"/><Relationship Id="rId10" Type="http://schemas.openxmlformats.org/officeDocument/2006/relationships/hyperlink" Target="https://www.ilsag.info/wp-content/uploads/IL-TRM_Effective_010122_v10.0_Vol_2_C_and_I_09242021.pdf" TargetMode="External"/><Relationship Id="rId31" Type="http://schemas.openxmlformats.org/officeDocument/2006/relationships/hyperlink" Target="https://www.ilsag.info/wp-content/uploads/IL-TRM_Effective_010122_v10.0_Vol_2_C_and_I_09242021.pdf" TargetMode="External"/><Relationship Id="rId44" Type="http://schemas.openxmlformats.org/officeDocument/2006/relationships/hyperlink" Target="https://www.ilsag.info/wp-content/uploads/IL-TRM_Effective_010122_v10.0_Vol_3_Res_09242021.pdf" TargetMode="External"/><Relationship Id="rId52" Type="http://schemas.openxmlformats.org/officeDocument/2006/relationships/hyperlink" Target="https://urldefense.com/v3/__https:/urldefense.proofpoint.com/v2/url?u=https-3A__www.ilsag.info_wp-2Dcontent_uploads_IL-2DTRM-5FEffective-5F010123-5Fv11.0-5FVol-5F2-5FC-5Fand-5FI-5F092222-5FFINAL.pdf-23page-3D586&amp;d=DwMFAg&amp;c=YOzCdXTMOJcLV4Fef-GHb6nrhLxjqDiiUHMmocUCjOQ&amp;r=5v302HkReVdBd6jNDchKhODzi52-7LsfyEOrcYExowE&amp;m=Zuhw508dpA_kt-263VgqtLjqo8K5VB_KRiGkIuDmiVVhTH_ciwetbcwFFOCPPhBy&amp;s=3Ic36ex3gQ6037AN2yijO_YPhckIrf0iTkLFCYDamN4&amp;e=__;!!KKjTGA!kNp6IkGmrg5SBJM0JJ1ggEm-_lFkCLIauYEOoCWqx2uuu1CAHum3RpN0n3S8gZL22i-KWx7T_U1QwJB0$" TargetMode="External"/><Relationship Id="rId60" Type="http://schemas.openxmlformats.org/officeDocument/2006/relationships/hyperlink" Target="https://urldefense.com/v3/__https:/urldefense.proofpoint.com/v2/url?u=https-3A__www.ilsag.info_wp-2Dcontent_uploads_IL-2DTRM-5FEffective-5F010123-5Fv11.0-5FVol-5F2-5FC-5Fand-5FI-5F092222-5FFINAL.pdf-23page-3D943&amp;d=DwMFAg&amp;c=YOzCdXTMOJcLV4Fef-GHb6nrhLxjqDiiUHMmocUCjOQ&amp;r=5v302HkReVdBd6jNDchKhODzi52-7LsfyEOrcYExowE&amp;m=Zuhw508dpA_kt-263VgqtLjqo8K5VB_KRiGkIuDmiVVhTH_ciwetbcwFFOCPPhBy&amp;s=iiT6CtAEwrTzhqlh89LsEHqyWNsVIq7vvYEA1GBSifk&amp;e=__;!!KKjTGA!kNp6IkGmrg5SBJM0JJ1ggEm-_lFkCLIauYEOoCWqx2uuu1CAHum3RpN0n3S8gZL22i-KWx7T_V7K5Vzm$" TargetMode="External"/><Relationship Id="rId65" Type="http://schemas.openxmlformats.org/officeDocument/2006/relationships/hyperlink" Target="https://urldefense.com/v3/__https:/urldefense.proofpoint.com/v2/url?u=https-3A__www.ilsag.info_wp-2Dcontent_uploads_IL-2DTRM-5FEffective-5F010123-5Fv11.0-5FVol-5F3-5FRes-5F09222022-5FFINAL.pdf-23page-3D232&amp;d=DwMFAg&amp;c=YOzCdXTMOJcLV4Fef-GHb6nrhLxjqDiiUHMmocUCjOQ&amp;r=5v302HkReVdBd6jNDchKhODzi52-7LsfyEOrcYExowE&amp;m=Zuhw508dpA_kt-263VgqtLjqo8K5VB_KRiGkIuDmiVVhTH_ciwetbcwFFOCPPhBy&amp;s=FrW8FV8ZjQM_l5hJl__PmSJ5cIE4lQwzfaobj9KR5QY&amp;e=__;!!KKjTGA!kNp6IkGmrg5SBJM0JJ1ggEm-_lFkCLIauYEOoCWqx2uuu1CAHum3RpN0n3S8gZL22i-KWx7T_cmI4hVb$" TargetMode="External"/><Relationship Id="rId73" Type="http://schemas.openxmlformats.org/officeDocument/2006/relationships/printerSettings" Target="../printerSettings/printerSettings3.bin"/><Relationship Id="rId4" Type="http://schemas.openxmlformats.org/officeDocument/2006/relationships/hyperlink" Target="https://www.ilsag.info/wp-content/uploads/IL-TRM_Effective_010122_v10.0_Vol_2_C_and_I_09242021.pdf" TargetMode="External"/><Relationship Id="rId9" Type="http://schemas.openxmlformats.org/officeDocument/2006/relationships/hyperlink" Target="https://www.ilsag.info/wp-content/uploads/IL-TRM_Effective_010122_v10.0_Vol_2_C_and_I_09242021.pdf" TargetMode="External"/><Relationship Id="rId13" Type="http://schemas.openxmlformats.org/officeDocument/2006/relationships/hyperlink" Target="https://www.ilsag.info/wp-content/uploads/IL-TRM_Effective_010122_v10.0_Vol_2_C_and_I_09242021.pdf" TargetMode="External"/><Relationship Id="rId18" Type="http://schemas.openxmlformats.org/officeDocument/2006/relationships/hyperlink" Target="https://www.ilsag.info/wp-content/uploads/IL-TRM_Effective_010122_v10.0_Vol_2_C_and_I_09242021.pdf" TargetMode="External"/><Relationship Id="rId39" Type="http://schemas.openxmlformats.org/officeDocument/2006/relationships/hyperlink" Target="https://www.ilsag.info/wp-content/uploads/IL-TRM_Effective_010122_v10.0_Vol_3_Res_09242021.pdf" TargetMode="External"/><Relationship Id="rId34" Type="http://schemas.openxmlformats.org/officeDocument/2006/relationships/hyperlink" Target="https://www.ilsag.info/wp-content/uploads/IL-TRM_Effective_010122_v10.0_Vol_3_Res_09242021.pdf" TargetMode="External"/><Relationship Id="rId50" Type="http://schemas.openxmlformats.org/officeDocument/2006/relationships/hyperlink" Target="https://www.ilsag.info/wp-content/uploads/IL-TRM_Effective_010122_v10.0_Vol_3_Res_09242021.pdf" TargetMode="External"/><Relationship Id="rId55" Type="http://schemas.openxmlformats.org/officeDocument/2006/relationships/hyperlink" Target="https://urldefense.com/v3/__https:/urldefense.proofpoint.com/v2/url?u=https-3A__www.ilsag.info_wp-2Dcontent_uploads_IL-2DTRM-5FEffective-5F010123-5Fv11.0-5FVol-5F2-5FC-5Fand-5FI-5F092222-5FFINAL.pdf-23page-3D608&amp;d=DwMFAg&amp;c=YOzCdXTMOJcLV4Fef-GHb6nrhLxjqDiiUHMmocUCjOQ&amp;r=5v302HkReVdBd6jNDchKhODzi52-7LsfyEOrcYExowE&amp;m=Zuhw508dpA_kt-263VgqtLjqo8K5VB_KRiGkIuDmiVVhTH_ciwetbcwFFOCPPhBy&amp;s=BUXo_ABQyJZe0Uj4j-iBY52LooF0MbAvuqvROhrWNVU&amp;e=__;!!KKjTGA!kNp6IkGmrg5SBJM0JJ1ggEm-_lFkCLIauYEOoCWqx2uuu1CAHum3RpN0n3S8gZL22i-KWx7T_UPJ5Pec$" TargetMode="External"/><Relationship Id="rId7" Type="http://schemas.openxmlformats.org/officeDocument/2006/relationships/hyperlink" Target="https://www.ilsag.info/wp-content/uploads/IL-TRM_Effective_010122_v10.0_Vol_2_C_and_I_09242021.pdf" TargetMode="External"/><Relationship Id="rId71" Type="http://schemas.openxmlformats.org/officeDocument/2006/relationships/hyperlink" Target="https://urldefense.com/v3/__https:/urldefense.proofpoint.com/v2/url?u=https-3A__www.ilsag.info_wp-2Dcontent_uploads_IL-2DTRM-5FEffective-5F010123-5Fv11.0-5FVol-5F3-5FRes-5F09222022-5FFINAL.pdf-23page-3D469&amp;d=DwMFAg&amp;c=YOzCdXTMOJcLV4Fef-GHb6nrhLxjqDiiUHMmocUCjOQ&amp;r=5v302HkReVdBd6jNDchKhODzi52-7LsfyEOrcYExowE&amp;m=Zuhw508dpA_kt-263VgqtLjqo8K5VB_KRiGkIuDmiVVhTH_ciwetbcwFFOCPPhBy&amp;s=bDkJPNaqwHtxtN4D479tzdLMPGSFpAYvNRP2KziXOkU&amp;e=__;!!KKjTGA!kNp6IkGmrg5SBJM0JJ1ggEm-_lFkCLIauYEOoCWqx2uuu1CAHum3RpN0n3S8gZL22i-KWx7T_VdjynXl$" TargetMode="Externa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0.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2.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5.bin"/></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64.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0392D-C605-4ACD-A46F-DD11C9A4BBE9}">
  <sheetPr codeName="Sheet59">
    <tabColor rgb="FFFFC000"/>
  </sheetPr>
  <dimension ref="A1:P82"/>
  <sheetViews>
    <sheetView showGridLines="0" tabSelected="1" workbookViewId="0">
      <selection activeCell="A7" sqref="A7:P9"/>
    </sheetView>
  </sheetViews>
  <sheetFormatPr defaultRowHeight="14.4" x14ac:dyDescent="0.3"/>
  <sheetData>
    <row r="1" spans="1:16" s="149" customFormat="1" ht="34.200000000000003" thickBot="1" x14ac:dyDescent="0.7">
      <c r="A1" s="302" t="s">
        <v>1193</v>
      </c>
      <c r="B1" s="303"/>
      <c r="C1" s="303"/>
      <c r="D1" s="303"/>
      <c r="E1" s="303"/>
      <c r="F1" s="303"/>
      <c r="G1" s="303"/>
      <c r="H1" s="303"/>
      <c r="I1" s="303"/>
      <c r="J1" s="303"/>
      <c r="K1" s="303"/>
      <c r="L1" s="303"/>
      <c r="M1" s="303"/>
      <c r="N1" s="303"/>
      <c r="O1" s="303"/>
      <c r="P1" s="304"/>
    </row>
    <row r="2" spans="1:16" x14ac:dyDescent="0.3">
      <c r="A2" s="305" t="s">
        <v>1195</v>
      </c>
      <c r="B2" s="306"/>
      <c r="C2" s="306"/>
      <c r="D2" s="306"/>
      <c r="E2" s="306"/>
      <c r="F2" s="306"/>
      <c r="G2" s="306"/>
      <c r="H2" s="306"/>
      <c r="I2" s="306"/>
      <c r="J2" s="306"/>
      <c r="K2" s="306"/>
      <c r="L2" s="306"/>
      <c r="M2" s="306"/>
      <c r="N2" s="306"/>
      <c r="O2" s="306"/>
      <c r="P2" s="307"/>
    </row>
    <row r="3" spans="1:16" x14ac:dyDescent="0.3">
      <c r="A3" s="299"/>
      <c r="B3" s="300"/>
      <c r="C3" s="300"/>
      <c r="D3" s="300"/>
      <c r="E3" s="300"/>
      <c r="F3" s="300"/>
      <c r="G3" s="300"/>
      <c r="H3" s="300"/>
      <c r="I3" s="300"/>
      <c r="J3" s="300"/>
      <c r="K3" s="300"/>
      <c r="L3" s="300"/>
      <c r="M3" s="300"/>
      <c r="N3" s="300"/>
      <c r="O3" s="300"/>
      <c r="P3" s="301"/>
    </row>
    <row r="4" spans="1:16" x14ac:dyDescent="0.3">
      <c r="A4" s="151" t="s">
        <v>1194</v>
      </c>
      <c r="P4" s="150"/>
    </row>
    <row r="5" spans="1:16" x14ac:dyDescent="0.3">
      <c r="A5" s="292" t="s">
        <v>2133</v>
      </c>
      <c r="P5" s="150"/>
    </row>
    <row r="6" spans="1:16" x14ac:dyDescent="0.3">
      <c r="A6" s="2"/>
      <c r="P6" s="150"/>
    </row>
    <row r="7" spans="1:16" x14ac:dyDescent="0.3">
      <c r="A7" s="308" t="s">
        <v>2137</v>
      </c>
      <c r="B7" s="309"/>
      <c r="C7" s="309"/>
      <c r="D7" s="309"/>
      <c r="E7" s="309"/>
      <c r="F7" s="309"/>
      <c r="G7" s="309"/>
      <c r="H7" s="309"/>
      <c r="I7" s="309"/>
      <c r="J7" s="309"/>
      <c r="K7" s="309"/>
      <c r="L7" s="309"/>
      <c r="M7" s="309"/>
      <c r="N7" s="309"/>
      <c r="O7" s="309"/>
      <c r="P7" s="310"/>
    </row>
    <row r="8" spans="1:16" x14ac:dyDescent="0.3">
      <c r="A8" s="308"/>
      <c r="B8" s="309"/>
      <c r="C8" s="309"/>
      <c r="D8" s="309"/>
      <c r="E8" s="309"/>
      <c r="F8" s="309"/>
      <c r="G8" s="309"/>
      <c r="H8" s="309"/>
      <c r="I8" s="309"/>
      <c r="J8" s="309"/>
      <c r="K8" s="309"/>
      <c r="L8" s="309"/>
      <c r="M8" s="309"/>
      <c r="N8" s="309"/>
      <c r="O8" s="309"/>
      <c r="P8" s="310"/>
    </row>
    <row r="9" spans="1:16" x14ac:dyDescent="0.3">
      <c r="A9" s="308"/>
      <c r="B9" s="309"/>
      <c r="C9" s="309"/>
      <c r="D9" s="309"/>
      <c r="E9" s="309"/>
      <c r="F9" s="309"/>
      <c r="G9" s="309"/>
      <c r="H9" s="309"/>
      <c r="I9" s="309"/>
      <c r="J9" s="309"/>
      <c r="K9" s="309"/>
      <c r="L9" s="309"/>
      <c r="M9" s="309"/>
      <c r="N9" s="309"/>
      <c r="O9" s="309"/>
      <c r="P9" s="310"/>
    </row>
    <row r="10" spans="1:16" x14ac:dyDescent="0.3">
      <c r="A10" s="2"/>
      <c r="P10" s="150"/>
    </row>
    <row r="11" spans="1:16" x14ac:dyDescent="0.3">
      <c r="A11" s="299" t="s">
        <v>2087</v>
      </c>
      <c r="B11" s="300"/>
      <c r="C11" s="300"/>
      <c r="D11" s="300"/>
      <c r="E11" s="300"/>
      <c r="F11" s="300"/>
      <c r="G11" s="300"/>
      <c r="H11" s="300"/>
      <c r="I11" s="300"/>
      <c r="J11" s="300"/>
      <c r="K11" s="300"/>
      <c r="L11" s="300"/>
      <c r="M11" s="300"/>
      <c r="N11" s="300"/>
      <c r="O11" s="300"/>
      <c r="P11" s="301"/>
    </row>
    <row r="12" spans="1:16" x14ac:dyDescent="0.3">
      <c r="A12" s="299"/>
      <c r="B12" s="300"/>
      <c r="C12" s="300"/>
      <c r="D12" s="300"/>
      <c r="E12" s="300"/>
      <c r="F12" s="300"/>
      <c r="G12" s="300"/>
      <c r="H12" s="300"/>
      <c r="I12" s="300"/>
      <c r="J12" s="300"/>
      <c r="K12" s="300"/>
      <c r="L12" s="300"/>
      <c r="M12" s="300"/>
      <c r="N12" s="300"/>
      <c r="O12" s="300"/>
      <c r="P12" s="301"/>
    </row>
    <row r="13" spans="1:16" ht="27.6" customHeight="1" x14ac:dyDescent="0.3">
      <c r="A13" s="299"/>
      <c r="B13" s="300"/>
      <c r="C13" s="300"/>
      <c r="D13" s="300"/>
      <c r="E13" s="300"/>
      <c r="F13" s="300"/>
      <c r="G13" s="300"/>
      <c r="H13" s="300"/>
      <c r="I13" s="300"/>
      <c r="J13" s="300"/>
      <c r="K13" s="300"/>
      <c r="L13" s="300"/>
      <c r="M13" s="300"/>
      <c r="N13" s="300"/>
      <c r="O13" s="300"/>
      <c r="P13" s="301"/>
    </row>
    <row r="14" spans="1:16" ht="27.6" customHeight="1" x14ac:dyDescent="0.3">
      <c r="A14" s="288"/>
      <c r="B14" s="289"/>
      <c r="C14" s="289"/>
      <c r="D14" s="289"/>
      <c r="E14" s="289"/>
      <c r="F14" s="289"/>
      <c r="G14" s="289"/>
      <c r="H14" s="289"/>
      <c r="I14" s="289"/>
      <c r="J14" s="289"/>
      <c r="K14" s="289"/>
      <c r="L14" s="289"/>
      <c r="M14" s="289"/>
      <c r="N14" s="289"/>
      <c r="O14" s="289"/>
      <c r="P14" s="290"/>
    </row>
    <row r="15" spans="1:16" ht="27.6" customHeight="1" x14ac:dyDescent="0.3">
      <c r="A15" s="299" t="s">
        <v>2135</v>
      </c>
      <c r="B15" s="300"/>
      <c r="C15" s="300"/>
      <c r="D15" s="300"/>
      <c r="E15" s="300"/>
      <c r="F15" s="300"/>
      <c r="G15" s="300"/>
      <c r="H15" s="300"/>
      <c r="I15" s="300"/>
      <c r="J15" s="300"/>
      <c r="K15" s="300"/>
      <c r="L15" s="300"/>
      <c r="M15" s="300"/>
      <c r="N15" s="300"/>
      <c r="O15" s="300"/>
      <c r="P15" s="301"/>
    </row>
    <row r="16" spans="1:16" x14ac:dyDescent="0.3">
      <c r="A16" s="2"/>
      <c r="P16" s="150"/>
    </row>
    <row r="17" spans="1:16" ht="14.4" customHeight="1" x14ac:dyDescent="0.3">
      <c r="A17" s="299" t="s">
        <v>1196</v>
      </c>
      <c r="B17" s="300"/>
      <c r="C17" s="300"/>
      <c r="D17" s="300"/>
      <c r="E17" s="300"/>
      <c r="F17" s="300"/>
      <c r="G17" s="300"/>
      <c r="H17" s="300"/>
      <c r="I17" s="300"/>
      <c r="J17" s="300"/>
      <c r="K17" s="300"/>
      <c r="L17" s="300"/>
      <c r="M17" s="300"/>
      <c r="N17" s="300"/>
      <c r="O17" s="300"/>
      <c r="P17" s="301"/>
    </row>
    <row r="18" spans="1:16" x14ac:dyDescent="0.3">
      <c r="A18" s="299"/>
      <c r="B18" s="300"/>
      <c r="C18" s="300"/>
      <c r="D18" s="300"/>
      <c r="E18" s="300"/>
      <c r="F18" s="300"/>
      <c r="G18" s="300"/>
      <c r="H18" s="300"/>
      <c r="I18" s="300"/>
      <c r="J18" s="300"/>
      <c r="K18" s="300"/>
      <c r="L18" s="300"/>
      <c r="M18" s="300"/>
      <c r="N18" s="300"/>
      <c r="O18" s="300"/>
      <c r="P18" s="301"/>
    </row>
    <row r="19" spans="1:16" x14ac:dyDescent="0.3">
      <c r="A19" s="299"/>
      <c r="B19" s="300"/>
      <c r="C19" s="300"/>
      <c r="D19" s="300"/>
      <c r="E19" s="300"/>
      <c r="F19" s="300"/>
      <c r="G19" s="300"/>
      <c r="H19" s="300"/>
      <c r="I19" s="300"/>
      <c r="J19" s="300"/>
      <c r="K19" s="300"/>
      <c r="L19" s="300"/>
      <c r="M19" s="300"/>
      <c r="N19" s="300"/>
      <c r="O19" s="300"/>
      <c r="P19" s="301"/>
    </row>
    <row r="20" spans="1:16" x14ac:dyDescent="0.3">
      <c r="A20" s="299"/>
      <c r="B20" s="300"/>
      <c r="C20" s="300"/>
      <c r="D20" s="300"/>
      <c r="E20" s="300"/>
      <c r="F20" s="300"/>
      <c r="G20" s="300"/>
      <c r="H20" s="300"/>
      <c r="I20" s="300"/>
      <c r="J20" s="300"/>
      <c r="K20" s="300"/>
      <c r="L20" s="300"/>
      <c r="M20" s="300"/>
      <c r="N20" s="300"/>
      <c r="O20" s="300"/>
      <c r="P20" s="301"/>
    </row>
    <row r="21" spans="1:16" x14ac:dyDescent="0.3">
      <c r="A21" s="2"/>
      <c r="P21" s="150"/>
    </row>
    <row r="22" spans="1:16" ht="14.4" customHeight="1" x14ac:dyDescent="0.3">
      <c r="A22" s="299" t="s">
        <v>2083</v>
      </c>
      <c r="B22" s="300"/>
      <c r="C22" s="300"/>
      <c r="D22" s="300"/>
      <c r="E22" s="300"/>
      <c r="F22" s="300"/>
      <c r="G22" s="300"/>
      <c r="H22" s="300"/>
      <c r="I22" s="300"/>
      <c r="J22" s="300"/>
      <c r="K22" s="300"/>
      <c r="L22" s="300"/>
      <c r="M22" s="300"/>
      <c r="N22" s="300"/>
      <c r="O22" s="300"/>
      <c r="P22" s="301"/>
    </row>
    <row r="23" spans="1:16" x14ac:dyDescent="0.3">
      <c r="A23" s="299"/>
      <c r="B23" s="300"/>
      <c r="C23" s="300"/>
      <c r="D23" s="300"/>
      <c r="E23" s="300"/>
      <c r="F23" s="300"/>
      <c r="G23" s="300"/>
      <c r="H23" s="300"/>
      <c r="I23" s="300"/>
      <c r="J23" s="300"/>
      <c r="K23" s="300"/>
      <c r="L23" s="300"/>
      <c r="M23" s="300"/>
      <c r="N23" s="300"/>
      <c r="O23" s="300"/>
      <c r="P23" s="301"/>
    </row>
    <row r="24" spans="1:16" x14ac:dyDescent="0.3">
      <c r="A24" s="299"/>
      <c r="B24" s="300"/>
      <c r="C24" s="300"/>
      <c r="D24" s="300"/>
      <c r="E24" s="300"/>
      <c r="F24" s="300"/>
      <c r="G24" s="300"/>
      <c r="H24" s="300"/>
      <c r="I24" s="300"/>
      <c r="J24" s="300"/>
      <c r="K24" s="300"/>
      <c r="L24" s="300"/>
      <c r="M24" s="300"/>
      <c r="N24" s="300"/>
      <c r="O24" s="300"/>
      <c r="P24" s="301"/>
    </row>
    <row r="25" spans="1:16" x14ac:dyDescent="0.3">
      <c r="A25" s="299" t="s">
        <v>2126</v>
      </c>
      <c r="B25" s="300"/>
      <c r="C25" s="300"/>
      <c r="D25" s="300"/>
      <c r="E25" s="300"/>
      <c r="F25" s="300"/>
      <c r="G25" s="300"/>
      <c r="H25" s="300"/>
      <c r="I25" s="300"/>
      <c r="J25" s="300"/>
      <c r="K25" s="300"/>
      <c r="L25" s="300"/>
      <c r="M25" s="300"/>
      <c r="N25" s="300"/>
      <c r="O25" s="300"/>
      <c r="P25" s="301"/>
    </row>
    <row r="26" spans="1:16" x14ac:dyDescent="0.3">
      <c r="A26" s="299"/>
      <c r="B26" s="300"/>
      <c r="C26" s="300"/>
      <c r="D26" s="300"/>
      <c r="E26" s="300"/>
      <c r="F26" s="300"/>
      <c r="G26" s="300"/>
      <c r="H26" s="300"/>
      <c r="I26" s="300"/>
      <c r="J26" s="300"/>
      <c r="K26" s="300"/>
      <c r="L26" s="300"/>
      <c r="M26" s="300"/>
      <c r="N26" s="300"/>
      <c r="O26" s="300"/>
      <c r="P26" s="301"/>
    </row>
    <row r="27" spans="1:16" x14ac:dyDescent="0.3">
      <c r="A27" s="288"/>
      <c r="B27" s="289"/>
      <c r="C27" s="289"/>
      <c r="D27" s="289"/>
      <c r="E27" s="289"/>
      <c r="F27" s="289"/>
      <c r="G27" s="289"/>
      <c r="H27" s="289"/>
      <c r="I27" s="289"/>
      <c r="J27" s="289"/>
      <c r="K27" s="289"/>
      <c r="L27" s="289"/>
      <c r="M27" s="289"/>
      <c r="N27" s="289"/>
      <c r="O27" s="289"/>
      <c r="P27" s="290"/>
    </row>
    <row r="28" spans="1:16" ht="45" customHeight="1" x14ac:dyDescent="0.3">
      <c r="A28" s="299" t="s">
        <v>2136</v>
      </c>
      <c r="B28" s="300"/>
      <c r="C28" s="300"/>
      <c r="D28" s="300"/>
      <c r="E28" s="300"/>
      <c r="F28" s="300"/>
      <c r="G28" s="300"/>
      <c r="H28" s="300"/>
      <c r="I28" s="300"/>
      <c r="J28" s="300"/>
      <c r="K28" s="300"/>
      <c r="L28" s="300"/>
      <c r="M28" s="300"/>
      <c r="N28" s="300"/>
      <c r="O28" s="300"/>
      <c r="P28" s="301"/>
    </row>
    <row r="29" spans="1:16" ht="13.5" customHeight="1" x14ac:dyDescent="0.3">
      <c r="A29" s="299"/>
      <c r="B29" s="300"/>
      <c r="C29" s="300"/>
      <c r="D29" s="300"/>
      <c r="E29" s="300"/>
      <c r="F29" s="300"/>
      <c r="G29" s="300"/>
      <c r="H29" s="300"/>
      <c r="I29" s="300"/>
      <c r="J29" s="300"/>
      <c r="K29" s="300"/>
      <c r="L29" s="300"/>
      <c r="M29" s="300"/>
      <c r="N29" s="300"/>
      <c r="O29" s="300"/>
      <c r="P29" s="301"/>
    </row>
    <row r="30" spans="1:16" x14ac:dyDescent="0.3">
      <c r="A30" s="288"/>
      <c r="B30" s="289"/>
      <c r="C30" s="289"/>
      <c r="D30" s="289"/>
      <c r="E30" s="289"/>
      <c r="F30" s="289"/>
      <c r="G30" s="289"/>
      <c r="H30" s="289"/>
      <c r="I30" s="289"/>
      <c r="J30" s="289"/>
      <c r="K30" s="289"/>
      <c r="L30" s="289"/>
      <c r="M30" s="289"/>
      <c r="N30" s="289"/>
      <c r="O30" s="289"/>
      <c r="P30" s="290"/>
    </row>
    <row r="31" spans="1:16" x14ac:dyDescent="0.3">
      <c r="A31" s="288"/>
      <c r="B31" s="289"/>
      <c r="C31" s="289"/>
      <c r="D31" s="289"/>
      <c r="E31" s="289"/>
      <c r="F31" s="289"/>
      <c r="G31" s="289"/>
      <c r="H31" s="289"/>
      <c r="I31" s="289"/>
      <c r="J31" s="289"/>
      <c r="K31" s="289"/>
      <c r="L31" s="289"/>
      <c r="M31" s="289"/>
      <c r="N31" s="289"/>
      <c r="O31" s="289"/>
      <c r="P31" s="290"/>
    </row>
    <row r="32" spans="1:16" x14ac:dyDescent="0.3">
      <c r="A32" s="288"/>
      <c r="B32" s="289"/>
      <c r="C32" s="289"/>
      <c r="D32" s="289"/>
      <c r="E32" s="289"/>
      <c r="F32" s="289"/>
      <c r="G32" s="289"/>
      <c r="H32" s="289"/>
      <c r="I32" s="289"/>
      <c r="J32" s="289"/>
      <c r="K32" s="289"/>
      <c r="L32" s="289"/>
      <c r="M32" s="289"/>
      <c r="N32" s="289"/>
      <c r="O32" s="289"/>
      <c r="P32" s="290"/>
    </row>
    <row r="33" spans="1:16" x14ac:dyDescent="0.3">
      <c r="A33" s="288"/>
      <c r="B33" s="289"/>
      <c r="C33" s="289"/>
      <c r="D33" s="289"/>
      <c r="E33" s="289"/>
      <c r="F33" s="289"/>
      <c r="G33" s="289"/>
      <c r="H33" s="289"/>
      <c r="I33" s="289"/>
      <c r="J33" s="289"/>
      <c r="K33" s="289"/>
      <c r="L33" s="289"/>
      <c r="M33" s="289"/>
      <c r="N33" s="289"/>
      <c r="O33" s="289"/>
      <c r="P33" s="290"/>
    </row>
    <row r="34" spans="1:16" x14ac:dyDescent="0.3">
      <c r="A34" s="288"/>
      <c r="B34" s="289"/>
      <c r="C34" s="289"/>
      <c r="D34" s="289"/>
      <c r="E34" s="289"/>
      <c r="F34" s="289"/>
      <c r="G34" s="289"/>
      <c r="H34" s="289"/>
      <c r="I34" s="289"/>
      <c r="J34" s="289"/>
      <c r="K34" s="289"/>
      <c r="L34" s="289"/>
      <c r="M34" s="289"/>
      <c r="N34" s="289"/>
      <c r="O34" s="289"/>
      <c r="P34" s="290"/>
    </row>
    <row r="35" spans="1:16" x14ac:dyDescent="0.3">
      <c r="A35" s="288"/>
      <c r="B35" s="289"/>
      <c r="C35" s="289"/>
      <c r="D35" s="289"/>
      <c r="E35" s="289"/>
      <c r="F35" s="289"/>
      <c r="G35" s="289"/>
      <c r="H35" s="289"/>
      <c r="I35" s="289"/>
      <c r="J35" s="289"/>
      <c r="K35" s="289"/>
      <c r="L35" s="289"/>
      <c r="M35" s="289"/>
      <c r="N35" s="289"/>
      <c r="O35" s="289"/>
      <c r="P35" s="290"/>
    </row>
    <row r="36" spans="1:16" x14ac:dyDescent="0.3">
      <c r="A36" s="288"/>
      <c r="B36" s="289"/>
      <c r="C36" s="289"/>
      <c r="D36" s="289"/>
      <c r="E36" s="289"/>
      <c r="F36" s="289"/>
      <c r="G36" s="289"/>
      <c r="H36" s="289"/>
      <c r="I36" s="289"/>
      <c r="J36" s="289"/>
      <c r="K36" s="289"/>
      <c r="L36" s="289"/>
      <c r="M36" s="289"/>
      <c r="N36" s="289"/>
      <c r="O36" s="289"/>
      <c r="P36" s="290"/>
    </row>
    <row r="37" spans="1:16" x14ac:dyDescent="0.3">
      <c r="A37" s="288"/>
      <c r="B37" s="289"/>
      <c r="C37" s="289"/>
      <c r="D37" s="289"/>
      <c r="E37" s="289"/>
      <c r="F37" s="289"/>
      <c r="G37" s="289"/>
      <c r="H37" s="289"/>
      <c r="I37" s="289"/>
      <c r="J37" s="289"/>
      <c r="K37" s="289"/>
      <c r="L37" s="289"/>
      <c r="M37" s="289"/>
      <c r="N37" s="289"/>
      <c r="O37" s="289"/>
      <c r="P37" s="290"/>
    </row>
    <row r="38" spans="1:16" x14ac:dyDescent="0.3">
      <c r="A38" s="288"/>
      <c r="B38" s="289"/>
      <c r="C38" s="289"/>
      <c r="D38" s="289"/>
      <c r="E38" s="289"/>
      <c r="G38" s="289"/>
      <c r="H38" s="289"/>
      <c r="I38" s="289"/>
      <c r="J38" s="289"/>
      <c r="K38" s="289"/>
      <c r="L38" s="289"/>
      <c r="M38" s="289"/>
      <c r="N38" s="289"/>
      <c r="O38" s="289"/>
      <c r="P38" s="290"/>
    </row>
    <row r="39" spans="1:16" x14ac:dyDescent="0.3">
      <c r="A39" s="288"/>
      <c r="B39" s="289"/>
      <c r="C39" s="289"/>
      <c r="D39" s="289"/>
      <c r="E39" s="289"/>
      <c r="F39" s="289"/>
      <c r="G39" s="289"/>
      <c r="H39" s="289"/>
      <c r="I39" s="289"/>
      <c r="J39" s="289"/>
      <c r="K39" s="289"/>
      <c r="L39" s="289"/>
      <c r="M39" s="289"/>
      <c r="N39" s="289"/>
      <c r="O39" s="289"/>
      <c r="P39" s="290"/>
    </row>
    <row r="40" spans="1:16" x14ac:dyDescent="0.3">
      <c r="A40" s="288"/>
      <c r="B40" s="289"/>
      <c r="C40" s="289"/>
      <c r="D40" s="289"/>
      <c r="E40" s="289"/>
      <c r="F40" s="289"/>
      <c r="G40" s="289"/>
      <c r="H40" s="289"/>
      <c r="I40" s="289"/>
      <c r="J40" s="289"/>
      <c r="K40" s="289"/>
      <c r="L40" s="289"/>
      <c r="M40" s="289"/>
      <c r="N40" s="289"/>
      <c r="O40" s="289"/>
      <c r="P40" s="290"/>
    </row>
    <row r="41" spans="1:16" x14ac:dyDescent="0.3">
      <c r="A41" s="288"/>
      <c r="B41" s="289"/>
      <c r="C41" s="289"/>
      <c r="D41" s="289"/>
      <c r="E41" s="289"/>
      <c r="F41" s="289"/>
      <c r="G41" s="289"/>
      <c r="H41" s="289"/>
      <c r="I41" s="289"/>
      <c r="J41" s="289"/>
      <c r="K41" s="289"/>
      <c r="L41" s="289"/>
      <c r="M41" s="289"/>
      <c r="N41" s="289"/>
      <c r="O41" s="289"/>
      <c r="P41" s="290"/>
    </row>
    <row r="42" spans="1:16" x14ac:dyDescent="0.3">
      <c r="A42" s="288"/>
      <c r="B42" s="289"/>
      <c r="C42" s="289"/>
      <c r="D42" s="289"/>
      <c r="E42" s="289"/>
      <c r="F42" s="289"/>
      <c r="G42" s="289"/>
      <c r="H42" s="289"/>
      <c r="I42" s="289"/>
      <c r="J42" s="289"/>
      <c r="K42" s="289"/>
      <c r="L42" s="289"/>
      <c r="M42" s="289"/>
      <c r="N42" s="289"/>
      <c r="O42" s="289"/>
      <c r="P42" s="290"/>
    </row>
    <row r="43" spans="1:16" x14ac:dyDescent="0.3">
      <c r="A43" s="2"/>
      <c r="P43" s="150"/>
    </row>
    <row r="44" spans="1:16" x14ac:dyDescent="0.3">
      <c r="A44" s="2"/>
      <c r="P44" s="150"/>
    </row>
    <row r="45" spans="1:16" x14ac:dyDescent="0.3">
      <c r="A45" s="293" t="s">
        <v>2084</v>
      </c>
      <c r="B45" s="294"/>
      <c r="C45" s="294"/>
      <c r="D45" s="294"/>
      <c r="E45" s="294"/>
      <c r="F45" s="294"/>
      <c r="G45" s="294"/>
      <c r="H45" s="294"/>
      <c r="I45" s="294"/>
      <c r="J45" s="294"/>
      <c r="K45" s="294"/>
      <c r="L45" s="294"/>
      <c r="M45" s="294"/>
      <c r="N45" s="294"/>
      <c r="O45" s="294"/>
      <c r="P45" s="295"/>
    </row>
    <row r="46" spans="1:16" x14ac:dyDescent="0.3">
      <c r="A46" s="293"/>
      <c r="B46" s="294"/>
      <c r="C46" s="294"/>
      <c r="D46" s="294"/>
      <c r="E46" s="294"/>
      <c r="F46" s="294"/>
      <c r="G46" s="294"/>
      <c r="H46" s="294"/>
      <c r="I46" s="294"/>
      <c r="J46" s="294"/>
      <c r="K46" s="294"/>
      <c r="L46" s="294"/>
      <c r="M46" s="294"/>
      <c r="N46" s="294"/>
      <c r="O46" s="294"/>
      <c r="P46" s="295"/>
    </row>
    <row r="47" spans="1:16" x14ac:dyDescent="0.3">
      <c r="A47" s="293"/>
      <c r="B47" s="294"/>
      <c r="C47" s="294"/>
      <c r="D47" s="294"/>
      <c r="E47" s="294"/>
      <c r="F47" s="294"/>
      <c r="G47" s="294"/>
      <c r="H47" s="294"/>
      <c r="I47" s="294"/>
      <c r="J47" s="294"/>
      <c r="K47" s="294"/>
      <c r="L47" s="294"/>
      <c r="M47" s="294"/>
      <c r="N47" s="294"/>
      <c r="O47" s="294"/>
      <c r="P47" s="295"/>
    </row>
    <row r="48" spans="1:16" x14ac:dyDescent="0.3">
      <c r="A48" s="293"/>
      <c r="B48" s="294"/>
      <c r="C48" s="294"/>
      <c r="D48" s="294"/>
      <c r="E48" s="294"/>
      <c r="F48" s="294"/>
      <c r="G48" s="294"/>
      <c r="H48" s="294"/>
      <c r="I48" s="294"/>
      <c r="J48" s="294"/>
      <c r="K48" s="294"/>
      <c r="L48" s="294"/>
      <c r="M48" s="294"/>
      <c r="N48" s="294"/>
      <c r="O48" s="294"/>
      <c r="P48" s="295"/>
    </row>
    <row r="49" spans="1:16" x14ac:dyDescent="0.3">
      <c r="A49" s="293"/>
      <c r="B49" s="294"/>
      <c r="C49" s="294"/>
      <c r="D49" s="294"/>
      <c r="E49" s="294"/>
      <c r="F49" s="294"/>
      <c r="G49" s="294"/>
      <c r="H49" s="294"/>
      <c r="I49" s="294"/>
      <c r="J49" s="294"/>
      <c r="K49" s="294"/>
      <c r="L49" s="294"/>
      <c r="M49" s="294"/>
      <c r="N49" s="294"/>
      <c r="O49" s="294"/>
      <c r="P49" s="295"/>
    </row>
    <row r="50" spans="1:16" x14ac:dyDescent="0.3">
      <c r="A50" s="293"/>
      <c r="B50" s="294"/>
      <c r="C50" s="294"/>
      <c r="D50" s="294"/>
      <c r="E50" s="294"/>
      <c r="F50" s="294"/>
      <c r="G50" s="294"/>
      <c r="H50" s="294"/>
      <c r="I50" s="294"/>
      <c r="J50" s="294"/>
      <c r="K50" s="294"/>
      <c r="L50" s="294"/>
      <c r="M50" s="294"/>
      <c r="N50" s="294"/>
      <c r="O50" s="294"/>
      <c r="P50" s="295"/>
    </row>
    <row r="51" spans="1:16" ht="15" thickBot="1" x14ac:dyDescent="0.35">
      <c r="A51" s="296"/>
      <c r="B51" s="297"/>
      <c r="C51" s="297"/>
      <c r="D51" s="297"/>
      <c r="E51" s="297"/>
      <c r="F51" s="297"/>
      <c r="G51" s="297"/>
      <c r="H51" s="297"/>
      <c r="I51" s="297"/>
      <c r="J51" s="297"/>
      <c r="K51" s="297"/>
      <c r="L51" s="297"/>
      <c r="M51" s="297"/>
      <c r="N51" s="297"/>
      <c r="O51" s="297"/>
      <c r="P51" s="298"/>
    </row>
    <row r="53" spans="1:16" ht="23.4" x14ac:dyDescent="0.45">
      <c r="A53" s="268" t="s">
        <v>2085</v>
      </c>
    </row>
    <row r="55" spans="1:16" x14ac:dyDescent="0.3">
      <c r="A55" t="s">
        <v>2086</v>
      </c>
    </row>
    <row r="57" spans="1:16" x14ac:dyDescent="0.3">
      <c r="A57" s="27" t="s">
        <v>2063</v>
      </c>
    </row>
    <row r="58" spans="1:16" x14ac:dyDescent="0.3">
      <c r="A58" t="s">
        <v>1818</v>
      </c>
    </row>
    <row r="60" spans="1:16" x14ac:dyDescent="0.3">
      <c r="A60" s="27" t="s">
        <v>2134</v>
      </c>
    </row>
    <row r="61" spans="1:16" x14ac:dyDescent="0.3">
      <c r="A61" t="s">
        <v>2059</v>
      </c>
    </row>
    <row r="62" spans="1:16" x14ac:dyDescent="0.3">
      <c r="A62" t="s">
        <v>1819</v>
      </c>
    </row>
    <row r="63" spans="1:16" x14ac:dyDescent="0.3">
      <c r="A63" t="s">
        <v>2046</v>
      </c>
    </row>
    <row r="64" spans="1:16" x14ac:dyDescent="0.3">
      <c r="A64" t="s">
        <v>2047</v>
      </c>
    </row>
    <row r="65" spans="1:1" x14ac:dyDescent="0.3">
      <c r="A65" t="s">
        <v>2060</v>
      </c>
    </row>
    <row r="66" spans="1:1" x14ac:dyDescent="0.3">
      <c r="A66" t="s">
        <v>1825</v>
      </c>
    </row>
    <row r="67" spans="1:1" x14ac:dyDescent="0.3">
      <c r="A67" t="s">
        <v>2061</v>
      </c>
    </row>
    <row r="68" spans="1:1" x14ac:dyDescent="0.3">
      <c r="A68" t="s">
        <v>1828</v>
      </c>
    </row>
    <row r="69" spans="1:1" x14ac:dyDescent="0.3">
      <c r="A69" t="s">
        <v>1830</v>
      </c>
    </row>
    <row r="70" spans="1:1" x14ac:dyDescent="0.3">
      <c r="A70" t="s">
        <v>1832</v>
      </c>
    </row>
    <row r="71" spans="1:1" x14ac:dyDescent="0.3">
      <c r="A71" t="s">
        <v>1834</v>
      </c>
    </row>
    <row r="73" spans="1:1" x14ac:dyDescent="0.3">
      <c r="A73" t="s">
        <v>2062</v>
      </c>
    </row>
    <row r="74" spans="1:1" x14ac:dyDescent="0.3">
      <c r="A74" t="s">
        <v>1836</v>
      </c>
    </row>
    <row r="75" spans="1:1" x14ac:dyDescent="0.3">
      <c r="A75" t="s">
        <v>1838</v>
      </c>
    </row>
    <row r="76" spans="1:1" x14ac:dyDescent="0.3">
      <c r="A76" t="s">
        <v>1840</v>
      </c>
    </row>
    <row r="77" spans="1:1" x14ac:dyDescent="0.3">
      <c r="A77" t="s">
        <v>1842</v>
      </c>
    </row>
    <row r="78" spans="1:1" x14ac:dyDescent="0.3">
      <c r="A78" t="s">
        <v>1844</v>
      </c>
    </row>
    <row r="79" spans="1:1" x14ac:dyDescent="0.3">
      <c r="A79" t="s">
        <v>1846</v>
      </c>
    </row>
    <row r="80" spans="1:1" x14ac:dyDescent="0.3">
      <c r="A80" t="s">
        <v>1848</v>
      </c>
    </row>
    <row r="81" spans="1:1" x14ac:dyDescent="0.3">
      <c r="A81" t="s">
        <v>1850</v>
      </c>
    </row>
    <row r="82" spans="1:1" x14ac:dyDescent="0.3">
      <c r="A82" t="s">
        <v>1852</v>
      </c>
    </row>
  </sheetData>
  <mergeCells count="10">
    <mergeCell ref="A45:P51"/>
    <mergeCell ref="A25:P26"/>
    <mergeCell ref="A1:P1"/>
    <mergeCell ref="A2:P3"/>
    <mergeCell ref="A11:P13"/>
    <mergeCell ref="A22:P24"/>
    <mergeCell ref="A17:P20"/>
    <mergeCell ref="A7:P9"/>
    <mergeCell ref="A15:P15"/>
    <mergeCell ref="A28:P29"/>
  </mergeCells>
  <hyperlinks>
    <hyperlink ref="A4" r:id="rId1" xr:uid="{5985AB38-1699-4CFF-ADEB-68BD3F5D1CAB}"/>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2900F-C5EF-40F9-BBAC-DC7780000779}">
  <sheetPr codeName="Sheet52">
    <tabColor rgb="FFFFFF00"/>
  </sheetPr>
  <dimension ref="A1:F33"/>
  <sheetViews>
    <sheetView workbookViewId="0">
      <pane ySplit="1" topLeftCell="A2" activePane="bottomLeft" state="frozen"/>
      <selection pane="bottomLeft" activeCell="C5" sqref="C5"/>
    </sheetView>
  </sheetViews>
  <sheetFormatPr defaultRowHeight="14.4" x14ac:dyDescent="0.3"/>
  <cols>
    <col min="1" max="1" width="6.88671875" customWidth="1"/>
    <col min="2" max="2" width="22.44140625" style="30" customWidth="1"/>
    <col min="3" max="3" width="68.109375" style="30" customWidth="1"/>
    <col min="4" max="4" width="27.109375" style="30" customWidth="1"/>
    <col min="5" max="5" width="42.5546875" customWidth="1"/>
    <col min="6" max="6" width="37.109375" style="30" customWidth="1"/>
  </cols>
  <sheetData>
    <row r="1" spans="1:6" ht="42" x14ac:dyDescent="0.3">
      <c r="A1" s="344" t="s">
        <v>557</v>
      </c>
      <c r="B1" s="344"/>
      <c r="C1" s="99" t="s">
        <v>971</v>
      </c>
      <c r="D1" s="99" t="s">
        <v>972</v>
      </c>
      <c r="E1" s="99" t="s">
        <v>1164</v>
      </c>
      <c r="F1" s="124" t="s">
        <v>1165</v>
      </c>
    </row>
    <row r="2" spans="1:6" s="102" customFormat="1" ht="28.8" x14ac:dyDescent="0.3">
      <c r="A2" s="291" t="s">
        <v>31</v>
      </c>
      <c r="B2" s="100" t="s">
        <v>32</v>
      </c>
      <c r="C2" s="100" t="s">
        <v>973</v>
      </c>
      <c r="D2" s="101" t="s">
        <v>974</v>
      </c>
      <c r="E2" s="101" t="s">
        <v>1166</v>
      </c>
      <c r="F2" s="100"/>
    </row>
    <row r="3" spans="1:6" s="102" customFormat="1" ht="43.2" x14ac:dyDescent="0.3">
      <c r="A3" s="291" t="s">
        <v>43</v>
      </c>
      <c r="B3" s="100" t="s">
        <v>44</v>
      </c>
      <c r="C3" s="100" t="s">
        <v>975</v>
      </c>
      <c r="D3" s="101" t="s">
        <v>976</v>
      </c>
      <c r="E3" s="101" t="s">
        <v>1166</v>
      </c>
      <c r="F3" s="100"/>
    </row>
    <row r="4" spans="1:6" s="102" customFormat="1" ht="28.8" x14ac:dyDescent="0.3">
      <c r="A4" s="291" t="s">
        <v>85</v>
      </c>
      <c r="B4" s="100" t="s">
        <v>86</v>
      </c>
      <c r="C4" s="100" t="s">
        <v>977</v>
      </c>
      <c r="D4" s="101" t="s">
        <v>974</v>
      </c>
      <c r="E4" s="101" t="s">
        <v>1166</v>
      </c>
      <c r="F4" s="125"/>
    </row>
    <row r="5" spans="1:6" s="102" customFormat="1" ht="43.2" x14ac:dyDescent="0.3">
      <c r="A5" s="291" t="s">
        <v>99</v>
      </c>
      <c r="B5" s="100" t="s">
        <v>100</v>
      </c>
      <c r="C5" s="100" t="s">
        <v>975</v>
      </c>
      <c r="D5" s="101" t="s">
        <v>976</v>
      </c>
      <c r="E5" s="101" t="s">
        <v>1166</v>
      </c>
      <c r="F5" s="100"/>
    </row>
    <row r="6" spans="1:6" s="102" customFormat="1" ht="43.2" x14ac:dyDescent="0.3">
      <c r="A6" s="291" t="s">
        <v>112</v>
      </c>
      <c r="B6" s="100" t="s">
        <v>113</v>
      </c>
      <c r="C6" s="100" t="s">
        <v>2128</v>
      </c>
      <c r="D6" s="101" t="s">
        <v>1187</v>
      </c>
      <c r="E6" s="101" t="s">
        <v>1167</v>
      </c>
      <c r="F6" s="100" t="s">
        <v>1188</v>
      </c>
    </row>
    <row r="7" spans="1:6" s="102" customFormat="1" ht="115.2" x14ac:dyDescent="0.3">
      <c r="A7" s="291" t="s">
        <v>116</v>
      </c>
      <c r="B7" s="100" t="s">
        <v>117</v>
      </c>
      <c r="C7" s="100" t="s">
        <v>979</v>
      </c>
      <c r="D7" s="101" t="s">
        <v>1189</v>
      </c>
      <c r="E7" s="101" t="s">
        <v>1169</v>
      </c>
      <c r="F7" s="100" t="s">
        <v>1170</v>
      </c>
    </row>
    <row r="8" spans="1:6" s="102" customFormat="1" ht="43.2" x14ac:dyDescent="0.3">
      <c r="A8" s="291" t="s">
        <v>122</v>
      </c>
      <c r="B8" s="100" t="s">
        <v>123</v>
      </c>
      <c r="C8" s="100" t="s">
        <v>980</v>
      </c>
      <c r="D8" s="101" t="s">
        <v>1190</v>
      </c>
      <c r="E8" s="101" t="s">
        <v>1171</v>
      </c>
      <c r="F8" s="100" t="s">
        <v>1168</v>
      </c>
    </row>
    <row r="9" spans="1:6" s="102" customFormat="1" ht="28.8" x14ac:dyDescent="0.3">
      <c r="A9" s="291" t="s">
        <v>135</v>
      </c>
      <c r="B9" s="100" t="s">
        <v>136</v>
      </c>
      <c r="C9" s="100" t="s">
        <v>981</v>
      </c>
      <c r="D9" s="101" t="s">
        <v>976</v>
      </c>
      <c r="E9" s="101" t="s">
        <v>1172</v>
      </c>
      <c r="F9" s="100" t="s">
        <v>1168</v>
      </c>
    </row>
    <row r="10" spans="1:6" s="102" customFormat="1" ht="57.6" x14ac:dyDescent="0.3">
      <c r="A10" s="291" t="s">
        <v>137</v>
      </c>
      <c r="B10" s="100" t="s">
        <v>138</v>
      </c>
      <c r="C10" s="100" t="s">
        <v>983</v>
      </c>
      <c r="D10" s="101" t="s">
        <v>982</v>
      </c>
      <c r="E10" s="101" t="s">
        <v>1166</v>
      </c>
      <c r="F10" s="100"/>
    </row>
    <row r="11" spans="1:6" s="102" customFormat="1" ht="72" x14ac:dyDescent="0.3">
      <c r="A11" s="291" t="s">
        <v>984</v>
      </c>
      <c r="B11" s="100" t="s">
        <v>145</v>
      </c>
      <c r="C11" s="100" t="s">
        <v>985</v>
      </c>
      <c r="D11" s="101" t="s">
        <v>976</v>
      </c>
      <c r="E11" s="101" t="s">
        <v>1173</v>
      </c>
      <c r="F11" s="100"/>
    </row>
    <row r="12" spans="1:6" s="102" customFormat="1" ht="57.6" x14ac:dyDescent="0.3">
      <c r="A12" s="291" t="s">
        <v>155</v>
      </c>
      <c r="B12" s="100" t="s">
        <v>156</v>
      </c>
      <c r="C12" s="100" t="s">
        <v>986</v>
      </c>
      <c r="D12" s="101" t="s">
        <v>976</v>
      </c>
      <c r="E12" s="101" t="s">
        <v>1166</v>
      </c>
      <c r="F12" s="100"/>
    </row>
    <row r="13" spans="1:6" s="102" customFormat="1" ht="28.8" x14ac:dyDescent="0.3">
      <c r="A13" s="291" t="s">
        <v>158</v>
      </c>
      <c r="B13" s="100" t="s">
        <v>159</v>
      </c>
      <c r="C13" s="100" t="s">
        <v>987</v>
      </c>
      <c r="D13" s="101" t="s">
        <v>978</v>
      </c>
      <c r="E13" s="101" t="s">
        <v>1166</v>
      </c>
      <c r="F13" s="100"/>
    </row>
    <row r="14" spans="1:6" s="102" customFormat="1" ht="72" x14ac:dyDescent="0.3">
      <c r="A14" s="291" t="s">
        <v>160</v>
      </c>
      <c r="B14" s="100" t="s">
        <v>988</v>
      </c>
      <c r="C14" s="100" t="s">
        <v>989</v>
      </c>
      <c r="D14" s="101" t="s">
        <v>976</v>
      </c>
      <c r="E14" s="101" t="s">
        <v>1173</v>
      </c>
      <c r="F14" s="100"/>
    </row>
    <row r="15" spans="1:6" s="102" customFormat="1" ht="57.6" x14ac:dyDescent="0.3">
      <c r="A15" s="291" t="s">
        <v>165</v>
      </c>
      <c r="B15" s="100" t="s">
        <v>166</v>
      </c>
      <c r="C15" s="100" t="s">
        <v>990</v>
      </c>
      <c r="D15" s="101" t="s">
        <v>991</v>
      </c>
      <c r="E15" s="101" t="s">
        <v>1166</v>
      </c>
      <c r="F15" s="100"/>
    </row>
    <row r="16" spans="1:6" s="102" customFormat="1" ht="28.8" x14ac:dyDescent="0.3">
      <c r="A16" s="291" t="s">
        <v>173</v>
      </c>
      <c r="B16" s="100" t="s">
        <v>174</v>
      </c>
      <c r="C16" s="100" t="s">
        <v>992</v>
      </c>
      <c r="D16" s="101" t="s">
        <v>993</v>
      </c>
      <c r="E16" s="101" t="s">
        <v>1166</v>
      </c>
      <c r="F16" s="100"/>
    </row>
    <row r="17" spans="1:6" s="102" customFormat="1" ht="57.6" x14ac:dyDescent="0.3">
      <c r="A17" s="291" t="s">
        <v>185</v>
      </c>
      <c r="B17" s="100" t="s">
        <v>186</v>
      </c>
      <c r="C17" s="100" t="s">
        <v>990</v>
      </c>
      <c r="D17" s="101" t="s">
        <v>991</v>
      </c>
      <c r="E17" s="101" t="s">
        <v>1166</v>
      </c>
      <c r="F17" s="100"/>
    </row>
    <row r="18" spans="1:6" s="102" customFormat="1" ht="86.4" x14ac:dyDescent="0.3">
      <c r="A18" s="291" t="s">
        <v>994</v>
      </c>
      <c r="B18" s="100" t="s">
        <v>189</v>
      </c>
      <c r="C18" s="100" t="s">
        <v>995</v>
      </c>
      <c r="D18" s="101" t="s">
        <v>996</v>
      </c>
      <c r="E18" s="101" t="s">
        <v>1166</v>
      </c>
      <c r="F18" s="100"/>
    </row>
    <row r="19" spans="1:6" s="102" customFormat="1" ht="86.4" x14ac:dyDescent="0.3">
      <c r="A19" s="291" t="s">
        <v>200</v>
      </c>
      <c r="B19" s="100" t="s">
        <v>201</v>
      </c>
      <c r="C19" s="100" t="s">
        <v>997</v>
      </c>
      <c r="D19" s="101" t="s">
        <v>1189</v>
      </c>
      <c r="E19" s="101" t="s">
        <v>1174</v>
      </c>
      <c r="F19" s="100" t="s">
        <v>1175</v>
      </c>
    </row>
    <row r="20" spans="1:6" s="102" customFormat="1" ht="28.8" x14ac:dyDescent="0.3">
      <c r="A20" s="291" t="s">
        <v>202</v>
      </c>
      <c r="B20" s="100" t="s">
        <v>203</v>
      </c>
      <c r="C20" s="100" t="s">
        <v>998</v>
      </c>
      <c r="D20" s="101" t="s">
        <v>999</v>
      </c>
      <c r="E20" s="101" t="s">
        <v>1166</v>
      </c>
      <c r="F20" s="100"/>
    </row>
    <row r="21" spans="1:6" s="102" customFormat="1" ht="72" x14ac:dyDescent="0.3">
      <c r="A21" s="291" t="s">
        <v>210</v>
      </c>
      <c r="B21" s="100" t="s">
        <v>1000</v>
      </c>
      <c r="C21" s="100" t="s">
        <v>1001</v>
      </c>
      <c r="D21" s="101" t="s">
        <v>1191</v>
      </c>
      <c r="E21" s="101" t="s">
        <v>1176</v>
      </c>
      <c r="F21" s="100" t="s">
        <v>1177</v>
      </c>
    </row>
    <row r="22" spans="1:6" s="102" customFormat="1" ht="43.2" x14ac:dyDescent="0.3">
      <c r="A22" s="291" t="s">
        <v>223</v>
      </c>
      <c r="B22" s="100" t="s">
        <v>224</v>
      </c>
      <c r="C22" s="100" t="s">
        <v>1002</v>
      </c>
      <c r="D22" s="101" t="s">
        <v>976</v>
      </c>
      <c r="E22" s="101" t="s">
        <v>1166</v>
      </c>
      <c r="F22" s="100"/>
    </row>
    <row r="23" spans="1:6" s="102" customFormat="1" ht="43.2" x14ac:dyDescent="0.3">
      <c r="A23" s="291" t="s">
        <v>1003</v>
      </c>
      <c r="B23" s="100" t="s">
        <v>238</v>
      </c>
      <c r="C23" s="100" t="s">
        <v>1004</v>
      </c>
      <c r="D23" s="101" t="s">
        <v>1005</v>
      </c>
      <c r="E23" s="101" t="s">
        <v>1166</v>
      </c>
      <c r="F23" s="100"/>
    </row>
    <row r="24" spans="1:6" s="102" customFormat="1" ht="72" x14ac:dyDescent="0.3">
      <c r="A24" s="291" t="s">
        <v>1006</v>
      </c>
      <c r="B24" s="100" t="s">
        <v>241</v>
      </c>
      <c r="C24" s="100" t="s">
        <v>1007</v>
      </c>
      <c r="D24" s="101" t="s">
        <v>1189</v>
      </c>
      <c r="E24" s="101" t="s">
        <v>1178</v>
      </c>
      <c r="F24" s="100" t="s">
        <v>1175</v>
      </c>
    </row>
    <row r="25" spans="1:6" s="102" customFormat="1" ht="43.2" x14ac:dyDescent="0.3">
      <c r="A25" s="291" t="s">
        <v>244</v>
      </c>
      <c r="B25" s="100" t="s">
        <v>245</v>
      </c>
      <c r="C25" s="100" t="s">
        <v>1008</v>
      </c>
      <c r="D25" s="101" t="s">
        <v>1009</v>
      </c>
      <c r="E25" s="101" t="s">
        <v>1179</v>
      </c>
      <c r="F25" s="100"/>
    </row>
    <row r="26" spans="1:6" s="102" customFormat="1" ht="43.2" x14ac:dyDescent="0.3">
      <c r="A26" s="291" t="s">
        <v>249</v>
      </c>
      <c r="B26" s="100" t="s">
        <v>250</v>
      </c>
      <c r="C26" s="100" t="s">
        <v>1002</v>
      </c>
      <c r="D26" s="101" t="s">
        <v>976</v>
      </c>
      <c r="E26" s="101" t="s">
        <v>1166</v>
      </c>
      <c r="F26" s="100"/>
    </row>
    <row r="27" spans="1:6" s="102" customFormat="1" ht="115.2" x14ac:dyDescent="0.3">
      <c r="A27" s="291" t="s">
        <v>266</v>
      </c>
      <c r="B27" s="100" t="s">
        <v>267</v>
      </c>
      <c r="C27" s="100" t="s">
        <v>1010</v>
      </c>
      <c r="D27" s="101" t="s">
        <v>1005</v>
      </c>
      <c r="E27" s="101" t="s">
        <v>1180</v>
      </c>
      <c r="F27" s="100" t="s">
        <v>1181</v>
      </c>
    </row>
    <row r="28" spans="1:6" s="102" customFormat="1" ht="43.2" x14ac:dyDescent="0.3">
      <c r="A28" s="291" t="s">
        <v>271</v>
      </c>
      <c r="B28" s="100" t="s">
        <v>272</v>
      </c>
      <c r="C28" s="100" t="s">
        <v>1011</v>
      </c>
      <c r="D28" s="101" t="s">
        <v>993</v>
      </c>
      <c r="E28" s="101" t="s">
        <v>1182</v>
      </c>
      <c r="F28" s="100"/>
    </row>
    <row r="29" spans="1:6" s="102" customFormat="1" ht="41.4" x14ac:dyDescent="0.3">
      <c r="A29" s="291" t="s">
        <v>280</v>
      </c>
      <c r="B29" s="100" t="s">
        <v>281</v>
      </c>
      <c r="C29" s="103" t="s">
        <v>1011</v>
      </c>
      <c r="D29" s="101" t="s">
        <v>993</v>
      </c>
      <c r="E29" s="101" t="s">
        <v>974</v>
      </c>
      <c r="F29" s="100" t="s">
        <v>1183</v>
      </c>
    </row>
    <row r="30" spans="1:6" s="102" customFormat="1" ht="28.8" x14ac:dyDescent="0.3">
      <c r="A30" s="291" t="s">
        <v>306</v>
      </c>
      <c r="B30" s="100" t="s">
        <v>307</v>
      </c>
      <c r="C30" s="100" t="s">
        <v>1012</v>
      </c>
      <c r="D30" s="101" t="s">
        <v>993</v>
      </c>
      <c r="E30" s="101" t="s">
        <v>1184</v>
      </c>
      <c r="F30" s="100"/>
    </row>
    <row r="31" spans="1:6" s="102" customFormat="1" ht="28.8" x14ac:dyDescent="0.3">
      <c r="A31" s="291" t="s">
        <v>318</v>
      </c>
      <c r="B31" s="100" t="s">
        <v>319</v>
      </c>
      <c r="C31" s="100" t="s">
        <v>1012</v>
      </c>
      <c r="D31" s="101" t="s">
        <v>993</v>
      </c>
      <c r="E31" s="101" t="s">
        <v>1185</v>
      </c>
      <c r="F31" s="100"/>
    </row>
    <row r="32" spans="1:6" s="102" customFormat="1" ht="100.8" x14ac:dyDescent="0.3">
      <c r="A32" s="291" t="s">
        <v>349</v>
      </c>
      <c r="B32" s="100" t="s">
        <v>350</v>
      </c>
      <c r="C32" s="100" t="s">
        <v>1013</v>
      </c>
      <c r="D32" s="101" t="s">
        <v>999</v>
      </c>
      <c r="E32" s="101" t="s">
        <v>1166</v>
      </c>
      <c r="F32" s="100"/>
    </row>
    <row r="33" spans="1:6" s="102" customFormat="1" ht="28.8" x14ac:dyDescent="0.3">
      <c r="A33" s="291" t="s">
        <v>1014</v>
      </c>
      <c r="B33" s="100" t="s">
        <v>372</v>
      </c>
      <c r="C33" s="100" t="s">
        <v>990</v>
      </c>
      <c r="D33" s="101" t="s">
        <v>993</v>
      </c>
      <c r="E33" s="101" t="s">
        <v>1186</v>
      </c>
      <c r="F33" s="100"/>
    </row>
  </sheetData>
  <mergeCells count="1">
    <mergeCell ref="A1:B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15"/>
  <sheetViews>
    <sheetView workbookViewId="0">
      <selection activeCell="I17" sqref="I17"/>
    </sheetView>
  </sheetViews>
  <sheetFormatPr defaultRowHeight="14.4" x14ac:dyDescent="0.3"/>
  <sheetData>
    <row r="1" spans="1:1" x14ac:dyDescent="0.3">
      <c r="A1" t="s">
        <v>556</v>
      </c>
    </row>
    <row r="2" spans="1:1" x14ac:dyDescent="0.3">
      <c r="A2" s="24" t="s">
        <v>557</v>
      </c>
    </row>
    <row r="3" spans="1:1" x14ac:dyDescent="0.3">
      <c r="A3" t="s">
        <v>558</v>
      </c>
    </row>
    <row r="5" spans="1:1" x14ac:dyDescent="0.3">
      <c r="A5" s="27" t="s">
        <v>559</v>
      </c>
    </row>
    <row r="6" spans="1:1" x14ac:dyDescent="0.3">
      <c r="A6" t="s">
        <v>560</v>
      </c>
    </row>
    <row r="7" spans="1:1" x14ac:dyDescent="0.3">
      <c r="A7" t="s">
        <v>561</v>
      </c>
    </row>
    <row r="8" spans="1:1" x14ac:dyDescent="0.3">
      <c r="A8" t="s">
        <v>562</v>
      </c>
    </row>
    <row r="9" spans="1:1" x14ac:dyDescent="0.3">
      <c r="A9" t="s">
        <v>563</v>
      </c>
    </row>
    <row r="10" spans="1:1" x14ac:dyDescent="0.3">
      <c r="A10" t="s">
        <v>564</v>
      </c>
    </row>
    <row r="11" spans="1:1" x14ac:dyDescent="0.3">
      <c r="A11" t="s">
        <v>565</v>
      </c>
    </row>
    <row r="12" spans="1:1" x14ac:dyDescent="0.3">
      <c r="A12" t="s">
        <v>566</v>
      </c>
    </row>
    <row r="13" spans="1:1" x14ac:dyDescent="0.3">
      <c r="A13" t="s">
        <v>563</v>
      </c>
    </row>
    <row r="14" spans="1:1" x14ac:dyDescent="0.3">
      <c r="A14" t="s">
        <v>567</v>
      </c>
    </row>
    <row r="15" spans="1:1" x14ac:dyDescent="0.3">
      <c r="A15" t="s">
        <v>568</v>
      </c>
    </row>
  </sheetData>
  <pageMargins left="0.7" right="0.7" top="0.75" bottom="0.75" header="0.3" footer="0.3"/>
  <pageSetup orientation="portrait" horizontalDpi="4294967293"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rgb="FF92D050"/>
  </sheetPr>
  <dimension ref="A1:C18"/>
  <sheetViews>
    <sheetView workbookViewId="0">
      <selection activeCell="C16" sqref="C16"/>
    </sheetView>
  </sheetViews>
  <sheetFormatPr defaultRowHeight="14.4" x14ac:dyDescent="0.3"/>
  <cols>
    <col min="3" max="3" width="106.5546875" customWidth="1"/>
  </cols>
  <sheetData>
    <row r="1" spans="1:3" ht="18" x14ac:dyDescent="0.35">
      <c r="A1" s="33" t="s">
        <v>569</v>
      </c>
    </row>
    <row r="2" spans="1:3" x14ac:dyDescent="0.3">
      <c r="A2" s="206" t="s">
        <v>1761</v>
      </c>
    </row>
    <row r="3" spans="1:3" ht="43.2" x14ac:dyDescent="0.3">
      <c r="B3" s="42" t="s">
        <v>570</v>
      </c>
      <c r="C3" s="30" t="s">
        <v>2094</v>
      </c>
    </row>
    <row r="4" spans="1:3" x14ac:dyDescent="0.3">
      <c r="B4" s="42"/>
      <c r="C4" s="30"/>
    </row>
    <row r="5" spans="1:3" x14ac:dyDescent="0.3">
      <c r="B5" s="42"/>
      <c r="C5" s="30"/>
    </row>
    <row r="6" spans="1:3" x14ac:dyDescent="0.3">
      <c r="B6" s="42"/>
      <c r="C6" s="30"/>
    </row>
    <row r="7" spans="1:3" x14ac:dyDescent="0.3">
      <c r="B7" s="42"/>
      <c r="C7" s="30"/>
    </row>
    <row r="8" spans="1:3" x14ac:dyDescent="0.3">
      <c r="B8" s="42"/>
      <c r="C8" s="30"/>
    </row>
    <row r="9" spans="1:3" x14ac:dyDescent="0.3">
      <c r="B9" s="42"/>
      <c r="C9" s="30"/>
    </row>
    <row r="10" spans="1:3" x14ac:dyDescent="0.3">
      <c r="B10" s="42"/>
      <c r="C10" s="30"/>
    </row>
    <row r="11" spans="1:3" x14ac:dyDescent="0.3">
      <c r="B11" s="42"/>
      <c r="C11" s="30"/>
    </row>
    <row r="12" spans="1:3" x14ac:dyDescent="0.3">
      <c r="B12" s="42"/>
      <c r="C12" s="30"/>
    </row>
    <row r="13" spans="1:3" x14ac:dyDescent="0.3">
      <c r="B13" s="42"/>
      <c r="C13" s="30"/>
    </row>
    <row r="14" spans="1:3" x14ac:dyDescent="0.3">
      <c r="B14" s="42"/>
      <c r="C14" s="30"/>
    </row>
    <row r="15" spans="1:3" x14ac:dyDescent="0.3">
      <c r="B15" s="42"/>
      <c r="C15" s="30"/>
    </row>
    <row r="16" spans="1:3" ht="28.8" x14ac:dyDescent="0.3">
      <c r="B16" s="42" t="s">
        <v>571</v>
      </c>
      <c r="C16" s="30" t="s">
        <v>2096</v>
      </c>
    </row>
    <row r="18" spans="2:3" x14ac:dyDescent="0.3">
      <c r="B18" s="27" t="s">
        <v>574</v>
      </c>
      <c r="C18" t="s">
        <v>2095</v>
      </c>
    </row>
  </sheetData>
  <hyperlinks>
    <hyperlink ref="A2" location="'Table of Contents'!A1" display="Return to Table of Contents" xr:uid="{5FD30F82-7F6B-458D-81E0-7F9C976F936F}"/>
  </hyperlink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tabColor rgb="FF92D050"/>
  </sheetPr>
  <dimension ref="A1:B3"/>
  <sheetViews>
    <sheetView workbookViewId="0">
      <selection activeCell="A2" sqref="A2"/>
    </sheetView>
  </sheetViews>
  <sheetFormatPr defaultRowHeight="14.4" x14ac:dyDescent="0.3"/>
  <sheetData>
    <row r="1" spans="1:2" ht="18" x14ac:dyDescent="0.35">
      <c r="A1" s="33" t="s">
        <v>572</v>
      </c>
    </row>
    <row r="2" spans="1:2" x14ac:dyDescent="0.3">
      <c r="A2" s="206" t="s">
        <v>1761</v>
      </c>
    </row>
    <row r="3" spans="1:2" x14ac:dyDescent="0.3">
      <c r="B3" s="31" t="s">
        <v>665</v>
      </c>
    </row>
  </sheetData>
  <hyperlinks>
    <hyperlink ref="A2" location="'Table of Contents'!A1" display="Return to Table of Contents" xr:uid="{D4817B43-FD58-416B-BD0D-7A5A2E8BC8AC}"/>
  </hyperlink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rgb="FF92D050"/>
  </sheetPr>
  <dimension ref="A1:C5"/>
  <sheetViews>
    <sheetView workbookViewId="0">
      <selection activeCell="C9" sqref="B9:C9"/>
    </sheetView>
  </sheetViews>
  <sheetFormatPr defaultRowHeight="14.4" x14ac:dyDescent="0.3"/>
  <cols>
    <col min="2" max="2" width="24.5546875" customWidth="1"/>
    <col min="3" max="3" width="93.88671875" customWidth="1"/>
  </cols>
  <sheetData>
    <row r="1" spans="1:3" ht="18" x14ac:dyDescent="0.35">
      <c r="A1" s="33" t="s">
        <v>573</v>
      </c>
    </row>
    <row r="2" spans="1:3" x14ac:dyDescent="0.3">
      <c r="A2" s="206" t="s">
        <v>1761</v>
      </c>
    </row>
    <row r="3" spans="1:3" x14ac:dyDescent="0.3">
      <c r="B3" s="27" t="s">
        <v>574</v>
      </c>
    </row>
    <row r="4" spans="1:3" ht="43.2" x14ac:dyDescent="0.3">
      <c r="B4" s="44" t="s">
        <v>575</v>
      </c>
      <c r="C4" s="30" t="s">
        <v>1163</v>
      </c>
    </row>
    <row r="5" spans="1:3" ht="16.2" customHeight="1" x14ac:dyDescent="0.3">
      <c r="C5" s="30"/>
    </row>
  </sheetData>
  <hyperlinks>
    <hyperlink ref="A2" location="'Table of Contents'!A1" display="Return to Table of Contents" xr:uid="{4C35013C-2057-4E9B-99EB-118F426DAF68}"/>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rgb="FF92D050"/>
  </sheetPr>
  <dimension ref="A1:I11"/>
  <sheetViews>
    <sheetView workbookViewId="0">
      <selection activeCell="D15" sqref="D15"/>
    </sheetView>
  </sheetViews>
  <sheetFormatPr defaultRowHeight="14.4" x14ac:dyDescent="0.3"/>
  <cols>
    <col min="2" max="2" width="8.88671875" style="31"/>
    <col min="3" max="3" width="26.109375" customWidth="1"/>
    <col min="4" max="4" width="24.44140625" customWidth="1"/>
    <col min="5" max="5" width="15.88671875" customWidth="1"/>
  </cols>
  <sheetData>
    <row r="1" spans="1:9" ht="18" x14ac:dyDescent="0.35">
      <c r="A1" s="33" t="s">
        <v>576</v>
      </c>
    </row>
    <row r="2" spans="1:9" x14ac:dyDescent="0.3">
      <c r="A2" s="206" t="s">
        <v>1761</v>
      </c>
    </row>
    <row r="3" spans="1:9" ht="106.95" customHeight="1" x14ac:dyDescent="0.3">
      <c r="B3" s="42" t="s">
        <v>570</v>
      </c>
      <c r="C3" s="345" t="s">
        <v>2097</v>
      </c>
      <c r="D3" s="345"/>
      <c r="E3" s="345"/>
      <c r="F3" s="345"/>
      <c r="G3" s="345"/>
      <c r="H3" s="345"/>
      <c r="I3" s="345"/>
    </row>
    <row r="4" spans="1:9" ht="15" thickBot="1" x14ac:dyDescent="0.35">
      <c r="B4" s="42"/>
      <c r="C4" s="120" t="s">
        <v>2098</v>
      </c>
      <c r="D4" s="27"/>
    </row>
    <row r="5" spans="1:9" ht="28.8" x14ac:dyDescent="0.3">
      <c r="B5" s="42"/>
      <c r="C5" s="121" t="s">
        <v>892</v>
      </c>
      <c r="D5" s="122" t="s">
        <v>1112</v>
      </c>
    </row>
    <row r="6" spans="1:9" x14ac:dyDescent="0.3">
      <c r="B6" s="42"/>
      <c r="C6" s="118" t="s">
        <v>1105</v>
      </c>
      <c r="D6" s="114">
        <v>183</v>
      </c>
      <c r="E6" t="s">
        <v>1110</v>
      </c>
    </row>
    <row r="7" spans="1:9" x14ac:dyDescent="0.3">
      <c r="B7" s="42"/>
      <c r="C7" s="118" t="s">
        <v>1106</v>
      </c>
      <c r="D7" s="114">
        <v>3112</v>
      </c>
      <c r="E7" t="s">
        <v>1109</v>
      </c>
    </row>
    <row r="8" spans="1:9" x14ac:dyDescent="0.3">
      <c r="B8" s="42"/>
      <c r="C8" s="118" t="s">
        <v>1107</v>
      </c>
      <c r="D8" s="114">
        <v>2045</v>
      </c>
      <c r="E8" t="s">
        <v>1109</v>
      </c>
    </row>
    <row r="9" spans="1:9" ht="15" thickBot="1" x14ac:dyDescent="0.35">
      <c r="B9" s="42"/>
      <c r="C9" s="119" t="s">
        <v>1108</v>
      </c>
      <c r="D9" s="115">
        <v>1406</v>
      </c>
      <c r="E9" t="s">
        <v>1109</v>
      </c>
    </row>
    <row r="11" spans="1:9" ht="28.8" x14ac:dyDescent="0.3">
      <c r="B11" s="42" t="s">
        <v>571</v>
      </c>
      <c r="C11" s="30" t="s">
        <v>2099</v>
      </c>
    </row>
  </sheetData>
  <mergeCells count="1">
    <mergeCell ref="C3:I3"/>
  </mergeCells>
  <hyperlinks>
    <hyperlink ref="A2" location="'Table of Contents'!A1" display="Return to Table of Contents" xr:uid="{E83C6CD1-A426-4A16-9CC4-F01DBCEEB37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tabColor rgb="FF92D050"/>
  </sheetPr>
  <dimension ref="A1:C4"/>
  <sheetViews>
    <sheetView workbookViewId="0">
      <selection activeCell="A3" sqref="A3:XFD4"/>
    </sheetView>
  </sheetViews>
  <sheetFormatPr defaultRowHeight="14.4" x14ac:dyDescent="0.3"/>
  <cols>
    <col min="2" max="2" width="51.44140625" customWidth="1"/>
    <col min="3" max="3" width="82.5546875" customWidth="1"/>
  </cols>
  <sheetData>
    <row r="1" spans="1:3" ht="18" x14ac:dyDescent="0.35">
      <c r="A1" s="33" t="s">
        <v>577</v>
      </c>
    </row>
    <row r="2" spans="1:3" x14ac:dyDescent="0.3">
      <c r="A2" s="206" t="s">
        <v>1761</v>
      </c>
    </row>
    <row r="3" spans="1:3" ht="18" x14ac:dyDescent="0.35">
      <c r="A3" s="33"/>
      <c r="B3" s="27" t="s">
        <v>574</v>
      </c>
    </row>
    <row r="4" spans="1:3" ht="29.7" customHeight="1" x14ac:dyDescent="0.3">
      <c r="B4" s="32" t="s">
        <v>575</v>
      </c>
      <c r="C4" s="30" t="s">
        <v>1163</v>
      </c>
    </row>
  </sheetData>
  <hyperlinks>
    <hyperlink ref="A2" location="'Table of Contents'!A1" display="Return to Table of Contents" xr:uid="{15041BDC-0C9C-4E0F-A541-703630F3DA6A}"/>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tabColor rgb="FF92D050"/>
  </sheetPr>
  <dimension ref="A1:B4"/>
  <sheetViews>
    <sheetView workbookViewId="0">
      <selection activeCell="A4" sqref="A4"/>
    </sheetView>
  </sheetViews>
  <sheetFormatPr defaultRowHeight="14.4" x14ac:dyDescent="0.3"/>
  <sheetData>
    <row r="1" spans="1:2" ht="18" x14ac:dyDescent="0.35">
      <c r="A1" s="33" t="s">
        <v>578</v>
      </c>
    </row>
    <row r="2" spans="1:2" x14ac:dyDescent="0.3">
      <c r="B2" s="31" t="s">
        <v>665</v>
      </c>
    </row>
    <row r="4" spans="1:2" x14ac:dyDescent="0.3">
      <c r="A4" s="206" t="s">
        <v>1761</v>
      </c>
    </row>
  </sheetData>
  <hyperlinks>
    <hyperlink ref="A4" location="'Table of Contents'!A1" display="Return to Table of Contents" xr:uid="{418A7C4D-BEEC-424E-909F-A6920B5E33E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rgb="FF92D050"/>
  </sheetPr>
  <dimension ref="A1:B4"/>
  <sheetViews>
    <sheetView workbookViewId="0">
      <selection activeCell="A4" sqref="A4"/>
    </sheetView>
  </sheetViews>
  <sheetFormatPr defaultRowHeight="14.4" x14ac:dyDescent="0.3"/>
  <sheetData>
    <row r="1" spans="1:2" ht="18" x14ac:dyDescent="0.35">
      <c r="A1" s="33" t="s">
        <v>579</v>
      </c>
    </row>
    <row r="2" spans="1:2" x14ac:dyDescent="0.3">
      <c r="B2" s="31" t="s">
        <v>665</v>
      </c>
    </row>
    <row r="3" spans="1:2" x14ac:dyDescent="0.3">
      <c r="B3" s="27"/>
    </row>
    <row r="4" spans="1:2" x14ac:dyDescent="0.3">
      <c r="A4" s="206" t="s">
        <v>1761</v>
      </c>
    </row>
  </sheetData>
  <hyperlinks>
    <hyperlink ref="A4" location="'Table of Contents'!A1" display="Return to Table of Contents" xr:uid="{83136752-FA55-46F0-9F21-9ADBA9DED780}"/>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rgb="FF92D050"/>
  </sheetPr>
  <dimension ref="A1:B4"/>
  <sheetViews>
    <sheetView workbookViewId="0">
      <selection activeCell="A4" sqref="A4"/>
    </sheetView>
  </sheetViews>
  <sheetFormatPr defaultRowHeight="14.4" x14ac:dyDescent="0.3"/>
  <sheetData>
    <row r="1" spans="1:2" ht="18" x14ac:dyDescent="0.35">
      <c r="A1" s="33" t="s">
        <v>580</v>
      </c>
    </row>
    <row r="2" spans="1:2" x14ac:dyDescent="0.3">
      <c r="B2" s="31" t="s">
        <v>665</v>
      </c>
    </row>
    <row r="4" spans="1:2" x14ac:dyDescent="0.3">
      <c r="A4" s="206" t="s">
        <v>1761</v>
      </c>
    </row>
  </sheetData>
  <hyperlinks>
    <hyperlink ref="A4" location="'Table of Contents'!A1" display="Return to Table of Contents" xr:uid="{5AE75D23-35ED-4B83-866A-85180360C1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12D04-98C6-440C-B9D1-5271700BFECC}">
  <dimension ref="B2:C9"/>
  <sheetViews>
    <sheetView workbookViewId="0">
      <selection activeCell="C9" sqref="C9"/>
    </sheetView>
  </sheetViews>
  <sheetFormatPr defaultRowHeight="14.4" x14ac:dyDescent="0.3"/>
  <cols>
    <col min="2" max="2" width="28.21875" customWidth="1"/>
    <col min="3" max="3" width="55.88671875" customWidth="1"/>
  </cols>
  <sheetData>
    <row r="2" spans="2:3" ht="15" thickBot="1" x14ac:dyDescent="0.35"/>
    <row r="3" spans="2:3" ht="30.6" customHeight="1" thickBot="1" x14ac:dyDescent="0.35">
      <c r="B3" s="274" t="s">
        <v>2073</v>
      </c>
      <c r="C3" s="275" t="s">
        <v>1810</v>
      </c>
    </row>
    <row r="4" spans="2:3" ht="87.6" thickTop="1" thickBot="1" x14ac:dyDescent="0.35">
      <c r="B4" s="270" t="s">
        <v>2074</v>
      </c>
      <c r="C4" s="271" t="s">
        <v>2080</v>
      </c>
    </row>
    <row r="5" spans="2:3" ht="115.8" thickBot="1" x14ac:dyDescent="0.35">
      <c r="B5" s="270" t="s">
        <v>2075</v>
      </c>
      <c r="C5" s="271" t="s">
        <v>2129</v>
      </c>
    </row>
    <row r="6" spans="2:3" ht="101.4" thickBot="1" x14ac:dyDescent="0.35">
      <c r="B6" s="270" t="s">
        <v>2076</v>
      </c>
      <c r="C6" s="271" t="s">
        <v>2130</v>
      </c>
    </row>
    <row r="7" spans="2:3" ht="29.4" thickBot="1" x14ac:dyDescent="0.35">
      <c r="B7" s="270" t="s">
        <v>2077</v>
      </c>
      <c r="C7" s="271" t="s">
        <v>2131</v>
      </c>
    </row>
    <row r="8" spans="2:3" ht="43.8" thickBot="1" x14ac:dyDescent="0.35">
      <c r="B8" s="270" t="s">
        <v>2078</v>
      </c>
      <c r="C8" s="271" t="s">
        <v>2081</v>
      </c>
    </row>
    <row r="9" spans="2:3" ht="78.599999999999994" customHeight="1" thickBot="1" x14ac:dyDescent="0.35">
      <c r="B9" s="272" t="s">
        <v>2079</v>
      </c>
      <c r="C9" s="273" t="s">
        <v>2132</v>
      </c>
    </row>
  </sheetData>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tabColor rgb="FF92D050"/>
  </sheetPr>
  <dimension ref="A1:I11"/>
  <sheetViews>
    <sheetView workbookViewId="0">
      <selection activeCell="C11" sqref="C11"/>
    </sheetView>
  </sheetViews>
  <sheetFormatPr defaultRowHeight="14.4" x14ac:dyDescent="0.3"/>
  <cols>
    <col min="3" max="3" width="29.109375" customWidth="1"/>
    <col min="4" max="4" width="23.5546875" customWidth="1"/>
    <col min="5" max="5" width="16" customWidth="1"/>
  </cols>
  <sheetData>
    <row r="1" spans="1:9" ht="18" x14ac:dyDescent="0.35">
      <c r="A1" s="33" t="s">
        <v>581</v>
      </c>
    </row>
    <row r="2" spans="1:9" x14ac:dyDescent="0.3">
      <c r="A2" s="206" t="s">
        <v>1761</v>
      </c>
    </row>
    <row r="3" spans="1:9" ht="79.349999999999994" customHeight="1" x14ac:dyDescent="0.3">
      <c r="B3" s="42" t="s">
        <v>570</v>
      </c>
      <c r="C3" s="346" t="s">
        <v>2100</v>
      </c>
      <c r="D3" s="346"/>
      <c r="E3" s="346"/>
      <c r="F3" s="346"/>
      <c r="G3" s="346"/>
      <c r="H3" s="346"/>
      <c r="I3" s="346"/>
    </row>
    <row r="4" spans="1:9" ht="14.7" customHeight="1" thickBot="1" x14ac:dyDescent="0.35">
      <c r="B4" s="42"/>
      <c r="C4" s="120" t="s">
        <v>1111</v>
      </c>
      <c r="D4" s="27"/>
    </row>
    <row r="5" spans="1:9" ht="31.2" customHeight="1" x14ac:dyDescent="0.3">
      <c r="B5" s="42"/>
      <c r="C5" s="121" t="s">
        <v>892</v>
      </c>
      <c r="D5" s="122" t="s">
        <v>1112</v>
      </c>
    </row>
    <row r="6" spans="1:9" x14ac:dyDescent="0.3">
      <c r="B6" s="42"/>
      <c r="C6" s="118" t="s">
        <v>1105</v>
      </c>
      <c r="D6" s="114">
        <v>183</v>
      </c>
      <c r="E6" t="s">
        <v>1110</v>
      </c>
    </row>
    <row r="7" spans="1:9" x14ac:dyDescent="0.3">
      <c r="B7" s="42"/>
      <c r="C7" s="118" t="s">
        <v>1106</v>
      </c>
      <c r="D7" s="114">
        <v>3112</v>
      </c>
      <c r="E7" t="s">
        <v>1109</v>
      </c>
    </row>
    <row r="8" spans="1:9" x14ac:dyDescent="0.3">
      <c r="B8" s="42"/>
      <c r="C8" s="118" t="s">
        <v>1107</v>
      </c>
      <c r="D8" s="114">
        <v>2045</v>
      </c>
      <c r="E8" t="s">
        <v>1109</v>
      </c>
    </row>
    <row r="9" spans="1:9" ht="15" thickBot="1" x14ac:dyDescent="0.35">
      <c r="B9" s="42"/>
      <c r="C9" s="119" t="s">
        <v>1108</v>
      </c>
      <c r="D9" s="115">
        <v>1406</v>
      </c>
      <c r="E9" t="s">
        <v>1109</v>
      </c>
    </row>
    <row r="11" spans="1:9" ht="72" x14ac:dyDescent="0.3">
      <c r="B11" s="42" t="s">
        <v>571</v>
      </c>
      <c r="C11" s="30" t="s">
        <v>2101</v>
      </c>
    </row>
  </sheetData>
  <mergeCells count="1">
    <mergeCell ref="C3:I3"/>
  </mergeCells>
  <hyperlinks>
    <hyperlink ref="A2" location="'Table of Contents'!A1" display="Return to Table of Contents" xr:uid="{B0D91B1A-60D1-41B4-BCD4-29A2B0A34051}"/>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tabColor rgb="FF92D050"/>
  </sheetPr>
  <dimension ref="A1:M93"/>
  <sheetViews>
    <sheetView workbookViewId="0">
      <selection activeCell="C39" sqref="C39:G39"/>
    </sheetView>
  </sheetViews>
  <sheetFormatPr defaultRowHeight="14.4" x14ac:dyDescent="0.3"/>
  <cols>
    <col min="1" max="1" width="10.88671875" customWidth="1"/>
    <col min="3" max="3" width="28.88671875" customWidth="1"/>
    <col min="4" max="4" width="23.88671875" customWidth="1"/>
    <col min="5" max="5" width="18.88671875" customWidth="1"/>
    <col min="6" max="6" width="49.77734375" customWidth="1"/>
    <col min="9" max="9" width="56" customWidth="1"/>
    <col min="10" max="10" width="29.109375" customWidth="1"/>
    <col min="11" max="11" width="26.5546875" customWidth="1"/>
  </cols>
  <sheetData>
    <row r="1" spans="1:13" ht="18" x14ac:dyDescent="0.35">
      <c r="A1" s="33" t="s">
        <v>582</v>
      </c>
    </row>
    <row r="2" spans="1:13" x14ac:dyDescent="0.3">
      <c r="A2" s="206" t="s">
        <v>1761</v>
      </c>
    </row>
    <row r="3" spans="1:13" ht="31.95" customHeight="1" x14ac:dyDescent="0.3">
      <c r="B3" s="42" t="s">
        <v>583</v>
      </c>
      <c r="C3" s="346" t="s">
        <v>1896</v>
      </c>
      <c r="D3" s="346"/>
      <c r="E3" s="346"/>
      <c r="F3" s="346"/>
      <c r="G3" s="31"/>
      <c r="H3" s="42" t="s">
        <v>583</v>
      </c>
      <c r="I3" s="346" t="s">
        <v>1897</v>
      </c>
      <c r="J3" s="346"/>
      <c r="K3" s="346"/>
      <c r="L3" s="346"/>
      <c r="M3" s="346"/>
    </row>
    <row r="4" spans="1:13" ht="15" customHeight="1" x14ac:dyDescent="0.3">
      <c r="B4" s="42"/>
      <c r="C4" s="32"/>
      <c r="D4" s="32"/>
      <c r="E4" s="32"/>
      <c r="F4" s="32"/>
      <c r="G4" s="31"/>
      <c r="I4" s="31"/>
    </row>
    <row r="5" spans="1:13" ht="14.4" customHeight="1" x14ac:dyDescent="0.3">
      <c r="C5" s="107" t="s">
        <v>1023</v>
      </c>
      <c r="D5" s="107" t="s">
        <v>1024</v>
      </c>
      <c r="E5" s="107" t="s">
        <v>1025</v>
      </c>
      <c r="F5" s="107" t="s">
        <v>1026</v>
      </c>
      <c r="I5" s="346" t="s">
        <v>1898</v>
      </c>
      <c r="J5" s="346"/>
      <c r="K5" s="346"/>
      <c r="L5" s="346"/>
      <c r="M5" s="346"/>
    </row>
    <row r="6" spans="1:13" ht="55.95" customHeight="1" x14ac:dyDescent="0.3">
      <c r="C6" s="347" t="s">
        <v>1072</v>
      </c>
      <c r="D6" s="347" t="s">
        <v>1027</v>
      </c>
      <c r="E6" s="108" t="s">
        <v>1028</v>
      </c>
      <c r="F6" s="108" t="s">
        <v>1029</v>
      </c>
      <c r="I6" s="346"/>
      <c r="J6" s="346"/>
      <c r="K6" s="346"/>
      <c r="L6" s="346"/>
      <c r="M6" s="346"/>
    </row>
    <row r="7" spans="1:13" x14ac:dyDescent="0.3">
      <c r="C7" s="347"/>
      <c r="D7" s="347"/>
      <c r="E7" s="108" t="s">
        <v>1030</v>
      </c>
      <c r="F7" s="108" t="s">
        <v>1031</v>
      </c>
      <c r="I7" s="44"/>
      <c r="J7" s="44"/>
      <c r="K7" s="44"/>
      <c r="L7" s="44"/>
      <c r="M7" s="44"/>
    </row>
    <row r="8" spans="1:13" x14ac:dyDescent="0.3">
      <c r="C8" s="347"/>
      <c r="D8" s="347"/>
      <c r="E8" s="108" t="s">
        <v>1032</v>
      </c>
      <c r="F8" s="108" t="s">
        <v>1033</v>
      </c>
      <c r="I8" s="346" t="s">
        <v>1879</v>
      </c>
      <c r="J8" s="346"/>
      <c r="K8" s="346"/>
      <c r="L8" s="346"/>
      <c r="M8" s="346"/>
    </row>
    <row r="9" spans="1:13" x14ac:dyDescent="0.3">
      <c r="C9" s="347"/>
      <c r="D9" s="347"/>
      <c r="E9" s="108" t="s">
        <v>1034</v>
      </c>
      <c r="F9" s="108" t="s">
        <v>1035</v>
      </c>
      <c r="I9" s="346"/>
      <c r="J9" s="346"/>
      <c r="K9" s="346"/>
      <c r="L9" s="346"/>
      <c r="M9" s="346"/>
    </row>
    <row r="10" spans="1:13" x14ac:dyDescent="0.3">
      <c r="C10" s="347"/>
      <c r="D10" s="347" t="s">
        <v>1036</v>
      </c>
      <c r="E10" s="108" t="s">
        <v>1028</v>
      </c>
      <c r="F10" s="108" t="s">
        <v>1037</v>
      </c>
      <c r="I10" s="221" t="s">
        <v>1880</v>
      </c>
      <c r="J10" s="221" t="s">
        <v>1881</v>
      </c>
    </row>
    <row r="11" spans="1:13" x14ac:dyDescent="0.3">
      <c r="A11" s="30"/>
      <c r="C11" s="347"/>
      <c r="D11" s="347"/>
      <c r="E11" s="108" t="s">
        <v>1030</v>
      </c>
      <c r="F11" s="108" t="s">
        <v>1038</v>
      </c>
      <c r="I11" s="222" t="s">
        <v>1882</v>
      </c>
      <c r="J11" s="223" t="s">
        <v>1883</v>
      </c>
    </row>
    <row r="12" spans="1:13" x14ac:dyDescent="0.3">
      <c r="C12" s="347"/>
      <c r="D12" s="347"/>
      <c r="E12" s="108" t="s">
        <v>1032</v>
      </c>
      <c r="F12" s="108" t="s">
        <v>1039</v>
      </c>
      <c r="I12" s="222" t="s">
        <v>1884</v>
      </c>
      <c r="J12" s="223" t="s">
        <v>1885</v>
      </c>
    </row>
    <row r="13" spans="1:13" x14ac:dyDescent="0.3">
      <c r="C13" s="347"/>
      <c r="D13" s="347"/>
      <c r="E13" s="108" t="s">
        <v>1034</v>
      </c>
      <c r="F13" s="108" t="s">
        <v>1040</v>
      </c>
      <c r="I13" s="222" t="s">
        <v>1886</v>
      </c>
      <c r="J13" s="223" t="s">
        <v>1887</v>
      </c>
    </row>
    <row r="14" spans="1:13" ht="69.599999999999994" customHeight="1" x14ac:dyDescent="0.3">
      <c r="C14" s="350" t="s">
        <v>1071</v>
      </c>
      <c r="D14" s="348" t="s">
        <v>1041</v>
      </c>
      <c r="E14" s="108" t="s">
        <v>1028</v>
      </c>
      <c r="F14" s="108" t="s">
        <v>1042</v>
      </c>
      <c r="I14" s="222" t="s">
        <v>1888</v>
      </c>
      <c r="J14" s="223" t="s">
        <v>1889</v>
      </c>
    </row>
    <row r="15" spans="1:13" x14ac:dyDescent="0.3">
      <c r="C15" s="350"/>
      <c r="D15" s="348"/>
      <c r="E15" s="108" t="s">
        <v>1030</v>
      </c>
      <c r="F15" s="108" t="s">
        <v>1043</v>
      </c>
      <c r="I15" s="222" t="s">
        <v>1890</v>
      </c>
      <c r="J15" s="223" t="s">
        <v>1889</v>
      </c>
    </row>
    <row r="16" spans="1:13" x14ac:dyDescent="0.3">
      <c r="C16" s="350"/>
      <c r="D16" s="348"/>
      <c r="E16" s="108" t="s">
        <v>1032</v>
      </c>
      <c r="F16" s="108" t="s">
        <v>1044</v>
      </c>
      <c r="I16" s="222" t="s">
        <v>1891</v>
      </c>
      <c r="J16" s="223" t="s">
        <v>1892</v>
      </c>
    </row>
    <row r="17" spans="3:13" x14ac:dyDescent="0.3">
      <c r="C17" s="350"/>
      <c r="D17" s="348"/>
      <c r="E17" s="108" t="s">
        <v>1034</v>
      </c>
      <c r="F17" s="108" t="s">
        <v>1045</v>
      </c>
      <c r="I17" s="222" t="s">
        <v>1893</v>
      </c>
      <c r="J17" s="223" t="s">
        <v>1894</v>
      </c>
    </row>
    <row r="18" spans="3:13" ht="69" customHeight="1" x14ac:dyDescent="0.3">
      <c r="C18" s="109" t="s">
        <v>1073</v>
      </c>
      <c r="D18" s="348" t="s">
        <v>1046</v>
      </c>
      <c r="E18" s="110" t="s">
        <v>1047</v>
      </c>
      <c r="F18" s="348" t="s">
        <v>1075</v>
      </c>
    </row>
    <row r="19" spans="3:13" ht="41.4" customHeight="1" x14ac:dyDescent="0.3">
      <c r="C19" s="109" t="s">
        <v>1074</v>
      </c>
      <c r="D19" s="348"/>
      <c r="E19" s="108"/>
      <c r="F19" s="348"/>
      <c r="H19" s="42" t="s">
        <v>571</v>
      </c>
      <c r="I19" s="349" t="s">
        <v>1895</v>
      </c>
      <c r="J19" s="349"/>
      <c r="K19" s="349"/>
      <c r="L19" s="349"/>
      <c r="M19" s="349"/>
    </row>
    <row r="20" spans="3:13" ht="55.95" customHeight="1" x14ac:dyDescent="0.3">
      <c r="C20" s="347" t="s">
        <v>1080</v>
      </c>
      <c r="D20" s="347" t="s">
        <v>1048</v>
      </c>
      <c r="E20" s="108" t="s">
        <v>1049</v>
      </c>
      <c r="F20" s="108" t="s">
        <v>1050</v>
      </c>
      <c r="I20" s="224"/>
      <c r="J20" s="224"/>
      <c r="K20" s="224"/>
      <c r="L20" s="224"/>
    </row>
    <row r="21" spans="3:13" x14ac:dyDescent="0.3">
      <c r="C21" s="347"/>
      <c r="D21" s="347"/>
      <c r="E21" s="108" t="s">
        <v>1051</v>
      </c>
      <c r="F21" s="108" t="s">
        <v>1052</v>
      </c>
    </row>
    <row r="22" spans="3:13" ht="55.95" customHeight="1" x14ac:dyDescent="0.3">
      <c r="C22" s="350" t="s">
        <v>1076</v>
      </c>
      <c r="D22" s="108" t="s">
        <v>1053</v>
      </c>
      <c r="E22" s="110" t="s">
        <v>1047</v>
      </c>
      <c r="F22" s="110" t="s">
        <v>1054</v>
      </c>
    </row>
    <row r="23" spans="3:13" ht="15" x14ac:dyDescent="0.3">
      <c r="C23" s="350"/>
      <c r="D23" s="108" t="s">
        <v>1055</v>
      </c>
      <c r="E23" s="110" t="s">
        <v>1047</v>
      </c>
      <c r="F23" s="110" t="s">
        <v>1054</v>
      </c>
    </row>
    <row r="24" spans="3:13" x14ac:dyDescent="0.3">
      <c r="C24" s="347" t="s">
        <v>1079</v>
      </c>
      <c r="D24" s="347" t="s">
        <v>1027</v>
      </c>
      <c r="E24" s="108" t="s">
        <v>1028</v>
      </c>
      <c r="F24" s="108" t="s">
        <v>1056</v>
      </c>
    </row>
    <row r="25" spans="3:13" x14ac:dyDescent="0.3">
      <c r="C25" s="347"/>
      <c r="D25" s="347"/>
      <c r="E25" s="108" t="s">
        <v>1030</v>
      </c>
      <c r="F25" s="108" t="s">
        <v>1057</v>
      </c>
    </row>
    <row r="26" spans="3:13" x14ac:dyDescent="0.3">
      <c r="C26" s="347"/>
      <c r="D26" s="347"/>
      <c r="E26" s="108" t="s">
        <v>1032</v>
      </c>
      <c r="F26" s="108" t="s">
        <v>1058</v>
      </c>
    </row>
    <row r="27" spans="3:13" x14ac:dyDescent="0.3">
      <c r="C27" s="347"/>
      <c r="D27" s="347"/>
      <c r="E27" s="108" t="s">
        <v>1034</v>
      </c>
      <c r="F27" s="108" t="s">
        <v>1059</v>
      </c>
    </row>
    <row r="28" spans="3:13" x14ac:dyDescent="0.3">
      <c r="C28" s="347"/>
      <c r="D28" s="351" t="s">
        <v>1060</v>
      </c>
      <c r="E28" s="108" t="s">
        <v>1028</v>
      </c>
      <c r="F28" s="108" t="s">
        <v>1061</v>
      </c>
    </row>
    <row r="29" spans="3:13" x14ac:dyDescent="0.3">
      <c r="C29" s="347"/>
      <c r="D29" s="351"/>
      <c r="E29" s="108" t="s">
        <v>1030</v>
      </c>
      <c r="F29" s="108" t="s">
        <v>1062</v>
      </c>
    </row>
    <row r="30" spans="3:13" x14ac:dyDescent="0.3">
      <c r="C30" s="347"/>
      <c r="D30" s="351"/>
      <c r="E30" s="108" t="s">
        <v>1032</v>
      </c>
      <c r="F30" s="108" t="s">
        <v>1063</v>
      </c>
    </row>
    <row r="31" spans="3:13" x14ac:dyDescent="0.3">
      <c r="C31" s="347"/>
      <c r="D31" s="351"/>
      <c r="E31" s="108" t="s">
        <v>1034</v>
      </c>
      <c r="F31" s="108" t="s">
        <v>1064</v>
      </c>
    </row>
    <row r="32" spans="3:13" x14ac:dyDescent="0.3">
      <c r="C32" s="347" t="s">
        <v>1078</v>
      </c>
      <c r="D32" s="347" t="s">
        <v>1065</v>
      </c>
      <c r="E32" s="108" t="s">
        <v>1051</v>
      </c>
      <c r="F32" s="108" t="s">
        <v>1066</v>
      </c>
    </row>
    <row r="33" spans="2:7" x14ac:dyDescent="0.3">
      <c r="C33" s="347"/>
      <c r="D33" s="347"/>
      <c r="E33" s="108" t="s">
        <v>1034</v>
      </c>
      <c r="F33" s="108" t="s">
        <v>1067</v>
      </c>
    </row>
    <row r="34" spans="2:7" ht="41.4" x14ac:dyDescent="0.3">
      <c r="C34" s="109" t="s">
        <v>1077</v>
      </c>
      <c r="D34" s="108" t="s">
        <v>1068</v>
      </c>
      <c r="E34" s="108" t="s">
        <v>1047</v>
      </c>
      <c r="F34" s="108" t="s">
        <v>1050</v>
      </c>
    </row>
    <row r="35" spans="2:7" x14ac:dyDescent="0.3">
      <c r="C35" t="s">
        <v>1069</v>
      </c>
    </row>
    <row r="36" spans="2:7" x14ac:dyDescent="0.3">
      <c r="C36" t="s">
        <v>1070</v>
      </c>
    </row>
    <row r="39" spans="2:7" ht="79.349999999999994" customHeight="1" x14ac:dyDescent="0.3">
      <c r="B39" s="42" t="s">
        <v>571</v>
      </c>
      <c r="C39" s="346" t="s">
        <v>2102</v>
      </c>
      <c r="D39" s="346"/>
      <c r="E39" s="346"/>
      <c r="F39" s="346"/>
      <c r="G39" s="346"/>
    </row>
    <row r="40" spans="2:7" x14ac:dyDescent="0.3">
      <c r="B40" s="42"/>
      <c r="C40" s="30"/>
    </row>
    <row r="41" spans="2:7" x14ac:dyDescent="0.3">
      <c r="C41" t="s">
        <v>1015</v>
      </c>
    </row>
    <row r="93" spans="3:3" x14ac:dyDescent="0.3">
      <c r="C93" t="s">
        <v>1020</v>
      </c>
    </row>
  </sheetData>
  <mergeCells count="21">
    <mergeCell ref="I3:M3"/>
    <mergeCell ref="I8:M9"/>
    <mergeCell ref="I5:M6"/>
    <mergeCell ref="I19:M19"/>
    <mergeCell ref="C39:G39"/>
    <mergeCell ref="C22:C23"/>
    <mergeCell ref="D20:D21"/>
    <mergeCell ref="D24:D27"/>
    <mergeCell ref="D28:D31"/>
    <mergeCell ref="C32:C33"/>
    <mergeCell ref="D32:D33"/>
    <mergeCell ref="C24:C31"/>
    <mergeCell ref="C3:F3"/>
    <mergeCell ref="C6:C13"/>
    <mergeCell ref="C14:C17"/>
    <mergeCell ref="F18:F19"/>
    <mergeCell ref="C20:C21"/>
    <mergeCell ref="D6:D9"/>
    <mergeCell ref="D10:D13"/>
    <mergeCell ref="D14:D17"/>
    <mergeCell ref="D18:D19"/>
  </mergeCells>
  <hyperlinks>
    <hyperlink ref="A2" location="'Table of Contents'!A1" display="Return to Table of Contents" xr:uid="{C8B3B09A-6ADB-4BFA-82C8-42F3F1EDFCA2}"/>
  </hyperlinks>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tabColor rgb="FF92D050"/>
  </sheetPr>
  <dimension ref="A1:C4"/>
  <sheetViews>
    <sheetView workbookViewId="0">
      <selection activeCell="A2" sqref="A2"/>
    </sheetView>
  </sheetViews>
  <sheetFormatPr defaultRowHeight="14.4" x14ac:dyDescent="0.3"/>
  <cols>
    <col min="2" max="2" width="19.44140625" style="31" customWidth="1"/>
    <col min="3" max="3" width="123" style="30" customWidth="1"/>
    <col min="5" max="5" width="16.5546875" customWidth="1"/>
    <col min="6" max="6" width="11" customWidth="1"/>
  </cols>
  <sheetData>
    <row r="1" spans="1:3" ht="18" x14ac:dyDescent="0.35">
      <c r="A1" s="33" t="s">
        <v>584</v>
      </c>
    </row>
    <row r="2" spans="1:3" x14ac:dyDescent="0.3">
      <c r="A2" s="206" t="s">
        <v>1761</v>
      </c>
    </row>
    <row r="3" spans="1:3" x14ac:dyDescent="0.3">
      <c r="B3" s="42" t="s">
        <v>585</v>
      </c>
    </row>
    <row r="4" spans="1:3" x14ac:dyDescent="0.3">
      <c r="B4" s="31" t="s">
        <v>586</v>
      </c>
      <c r="C4" s="30" t="s">
        <v>587</v>
      </c>
    </row>
  </sheetData>
  <hyperlinks>
    <hyperlink ref="A2" location="'Table of Contents'!A1" display="Return to Table of Contents" xr:uid="{4F2A01A2-AF31-4717-A97B-139E61FCBABE}"/>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92D050"/>
  </sheetPr>
  <dimension ref="A1:N42"/>
  <sheetViews>
    <sheetView workbookViewId="0">
      <selection activeCell="C20" sqref="C20"/>
    </sheetView>
  </sheetViews>
  <sheetFormatPr defaultRowHeight="14.4" x14ac:dyDescent="0.3"/>
  <cols>
    <col min="2" max="2" width="19.44140625" style="44" customWidth="1"/>
    <col min="3" max="3" width="123" style="44" customWidth="1"/>
    <col min="5" max="5" width="16.5546875" customWidth="1"/>
    <col min="6" max="6" width="11" customWidth="1"/>
  </cols>
  <sheetData>
    <row r="1" spans="1:14" ht="18" x14ac:dyDescent="0.35">
      <c r="A1" s="33" t="s">
        <v>588</v>
      </c>
    </row>
    <row r="2" spans="1:14" x14ac:dyDescent="0.3">
      <c r="A2" s="206" t="s">
        <v>1761</v>
      </c>
      <c r="C2" s="206"/>
    </row>
    <row r="3" spans="1:14" ht="28.8" x14ac:dyDescent="0.3">
      <c r="B3" s="45" t="s">
        <v>583</v>
      </c>
      <c r="C3" s="104" t="s">
        <v>1016</v>
      </c>
    </row>
    <row r="4" spans="1:14" x14ac:dyDescent="0.3">
      <c r="B4" s="45"/>
    </row>
    <row r="5" spans="1:14" x14ac:dyDescent="0.3">
      <c r="D5" t="s">
        <v>1015</v>
      </c>
      <c r="N5" t="s">
        <v>1017</v>
      </c>
    </row>
    <row r="6" spans="1:14" x14ac:dyDescent="0.3">
      <c r="B6" s="44" t="s">
        <v>1092</v>
      </c>
    </row>
    <row r="8" spans="1:14" x14ac:dyDescent="0.3">
      <c r="B8" s="45"/>
    </row>
    <row r="9" spans="1:14" x14ac:dyDescent="0.3">
      <c r="B9" s="45"/>
    </row>
    <row r="11" spans="1:14" x14ac:dyDescent="0.3">
      <c r="B11" s="42"/>
    </row>
    <row r="41" spans="2:3" x14ac:dyDescent="0.3">
      <c r="B41" s="42" t="s">
        <v>585</v>
      </c>
    </row>
    <row r="42" spans="2:3" x14ac:dyDescent="0.3">
      <c r="B42" s="39" t="s">
        <v>589</v>
      </c>
      <c r="C42" s="30" t="s">
        <v>587</v>
      </c>
    </row>
  </sheetData>
  <hyperlinks>
    <hyperlink ref="A2" location="'Table of Contents'!A1" display="Return to Table of Contents" xr:uid="{FC8DB8EB-5246-49EB-8BBC-F1AEEB6467B5}"/>
  </hyperlinks>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8">
    <tabColor rgb="FF92D050"/>
  </sheetPr>
  <dimension ref="A1:Q81"/>
  <sheetViews>
    <sheetView topLeftCell="A31" workbookViewId="0">
      <selection activeCell="C45" sqref="C45"/>
    </sheetView>
  </sheetViews>
  <sheetFormatPr defaultRowHeight="14.4" x14ac:dyDescent="0.3"/>
  <cols>
    <col min="2" max="2" width="19.109375" style="44" customWidth="1"/>
    <col min="3" max="3" width="123" style="44" customWidth="1"/>
    <col min="5" max="5" width="16.5546875" customWidth="1"/>
    <col min="6" max="6" width="11" customWidth="1"/>
  </cols>
  <sheetData>
    <row r="1" spans="1:17" ht="18" x14ac:dyDescent="0.35">
      <c r="A1" s="33" t="s">
        <v>590</v>
      </c>
    </row>
    <row r="2" spans="1:17" x14ac:dyDescent="0.3">
      <c r="A2" s="206" t="s">
        <v>1761</v>
      </c>
    </row>
    <row r="3" spans="1:17" ht="75.599999999999994" customHeight="1" x14ac:dyDescent="0.3">
      <c r="B3" s="42" t="s">
        <v>583</v>
      </c>
      <c r="C3" s="44" t="s">
        <v>2103</v>
      </c>
    </row>
    <row r="4" spans="1:17" x14ac:dyDescent="0.3">
      <c r="B4" s="42"/>
    </row>
    <row r="5" spans="1:17" ht="15" customHeight="1" x14ac:dyDescent="0.3">
      <c r="B5" s="31"/>
      <c r="C5" s="30"/>
    </row>
    <row r="6" spans="1:17" ht="15" customHeight="1" x14ac:dyDescent="0.3">
      <c r="B6" s="42"/>
      <c r="C6" s="30"/>
      <c r="E6" t="s">
        <v>1015</v>
      </c>
      <c r="Q6" t="s">
        <v>1017</v>
      </c>
    </row>
    <row r="7" spans="1:17" ht="15" customHeight="1" x14ac:dyDescent="0.3">
      <c r="B7" s="42"/>
    </row>
    <row r="8" spans="1:17" ht="15" customHeight="1" x14ac:dyDescent="0.3">
      <c r="B8" s="42"/>
      <c r="C8" s="30"/>
    </row>
    <row r="9" spans="1:17" ht="15" customHeight="1" x14ac:dyDescent="0.3">
      <c r="B9" s="42"/>
      <c r="C9" s="30"/>
    </row>
    <row r="10" spans="1:17" ht="15" customHeight="1" x14ac:dyDescent="0.3">
      <c r="B10" s="42"/>
      <c r="C10" s="30"/>
    </row>
    <row r="11" spans="1:17" ht="15" customHeight="1" x14ac:dyDescent="0.3">
      <c r="B11" s="42"/>
      <c r="C11" s="30"/>
    </row>
    <row r="12" spans="1:17" ht="15" customHeight="1" x14ac:dyDescent="0.3">
      <c r="B12" s="42"/>
      <c r="C12" s="30"/>
    </row>
    <row r="13" spans="1:17" ht="15" customHeight="1" x14ac:dyDescent="0.3">
      <c r="B13" s="42"/>
      <c r="C13" s="30"/>
    </row>
    <row r="14" spans="1:17" ht="15" customHeight="1" x14ac:dyDescent="0.3">
      <c r="B14" s="42"/>
      <c r="C14" s="30"/>
    </row>
    <row r="15" spans="1:17" ht="15" customHeight="1" x14ac:dyDescent="0.3">
      <c r="B15" s="42"/>
      <c r="C15" s="30"/>
    </row>
    <row r="16" spans="1:17" ht="15" customHeight="1" x14ac:dyDescent="0.3">
      <c r="B16" s="42"/>
      <c r="C16" s="30"/>
    </row>
    <row r="17" spans="2:3" ht="15" customHeight="1" x14ac:dyDescent="0.3">
      <c r="B17" s="42"/>
      <c r="C17" s="30"/>
    </row>
    <row r="18" spans="2:3" x14ac:dyDescent="0.3">
      <c r="B18" s="42"/>
      <c r="C18" s="30"/>
    </row>
    <row r="19" spans="2:3" ht="15" customHeight="1" x14ac:dyDescent="0.3">
      <c r="B19" s="42"/>
      <c r="C19" s="30"/>
    </row>
    <row r="20" spans="2:3" ht="15" customHeight="1" x14ac:dyDescent="0.3">
      <c r="B20" s="42"/>
      <c r="C20" s="30"/>
    </row>
    <row r="21" spans="2:3" ht="15" customHeight="1" x14ac:dyDescent="0.3">
      <c r="B21" s="42"/>
      <c r="C21" s="30"/>
    </row>
    <row r="22" spans="2:3" ht="15" customHeight="1" x14ac:dyDescent="0.3">
      <c r="B22" s="42"/>
      <c r="C22" s="30"/>
    </row>
    <row r="23" spans="2:3" ht="15" customHeight="1" x14ac:dyDescent="0.3">
      <c r="B23" s="42"/>
      <c r="C23" s="30"/>
    </row>
    <row r="24" spans="2:3" ht="15" customHeight="1" x14ac:dyDescent="0.3">
      <c r="B24" s="42"/>
      <c r="C24" s="30"/>
    </row>
    <row r="25" spans="2:3" ht="15" customHeight="1" x14ac:dyDescent="0.3">
      <c r="B25" s="42"/>
      <c r="C25" s="30"/>
    </row>
    <row r="26" spans="2:3" ht="15" customHeight="1" x14ac:dyDescent="0.3">
      <c r="B26" s="42"/>
      <c r="C26" s="30"/>
    </row>
    <row r="27" spans="2:3" ht="15" customHeight="1" x14ac:dyDescent="0.3">
      <c r="B27" s="42"/>
      <c r="C27" s="30"/>
    </row>
    <row r="28" spans="2:3" ht="15" customHeight="1" x14ac:dyDescent="0.3">
      <c r="B28" s="42"/>
      <c r="C28" s="30"/>
    </row>
    <row r="29" spans="2:3" ht="15" customHeight="1" x14ac:dyDescent="0.3">
      <c r="B29" s="42"/>
      <c r="C29" s="30"/>
    </row>
    <row r="30" spans="2:3" ht="15" customHeight="1" x14ac:dyDescent="0.3">
      <c r="B30" s="42"/>
      <c r="C30" s="30"/>
    </row>
    <row r="31" spans="2:3" ht="15" customHeight="1" x14ac:dyDescent="0.3">
      <c r="B31" s="42"/>
      <c r="C31" s="30"/>
    </row>
    <row r="32" spans="2:3" ht="15" customHeight="1" x14ac:dyDescent="0.3">
      <c r="B32" s="42"/>
      <c r="C32" s="30"/>
    </row>
    <row r="33" spans="2:3" ht="15" customHeight="1" x14ac:dyDescent="0.3">
      <c r="B33" s="42"/>
      <c r="C33" s="30"/>
    </row>
    <row r="34" spans="2:3" ht="15" customHeight="1" x14ac:dyDescent="0.3">
      <c r="B34" s="42"/>
      <c r="C34" s="30"/>
    </row>
    <row r="35" spans="2:3" ht="15" customHeight="1" x14ac:dyDescent="0.3">
      <c r="B35" s="42"/>
      <c r="C35" s="30"/>
    </row>
    <row r="36" spans="2:3" ht="15" customHeight="1" x14ac:dyDescent="0.3">
      <c r="B36" s="42"/>
      <c r="C36" s="30"/>
    </row>
    <row r="37" spans="2:3" ht="134.4" customHeight="1" x14ac:dyDescent="0.3">
      <c r="B37" s="42" t="s">
        <v>570</v>
      </c>
      <c r="C37" s="32" t="s">
        <v>1091</v>
      </c>
    </row>
    <row r="38" spans="2:3" x14ac:dyDescent="0.3">
      <c r="B38" s="31"/>
      <c r="C38" s="30"/>
    </row>
    <row r="39" spans="2:3" ht="15" customHeight="1" x14ac:dyDescent="0.3">
      <c r="B39" s="42" t="s">
        <v>585</v>
      </c>
      <c r="C39" s="30"/>
    </row>
    <row r="40" spans="2:3" ht="15" customHeight="1" x14ac:dyDescent="0.3">
      <c r="B40" s="31" t="s">
        <v>638</v>
      </c>
      <c r="C40" s="30" t="s">
        <v>587</v>
      </c>
    </row>
    <row r="41" spans="2:3" ht="47.4" customHeight="1" x14ac:dyDescent="0.3">
      <c r="B41" s="116" t="s">
        <v>593</v>
      </c>
      <c r="C41" s="51" t="s">
        <v>2120</v>
      </c>
    </row>
    <row r="42" spans="2:3" ht="15" customHeight="1" x14ac:dyDescent="0.3">
      <c r="B42" s="42"/>
      <c r="C42" s="30"/>
    </row>
    <row r="43" spans="2:3" ht="15" customHeight="1" x14ac:dyDescent="0.3">
      <c r="B43" s="42"/>
      <c r="C43" s="30"/>
    </row>
    <row r="44" spans="2:3" ht="15" customHeight="1" x14ac:dyDescent="0.3">
      <c r="B44" s="42"/>
      <c r="C44" s="30"/>
    </row>
    <row r="45" spans="2:3" ht="15" customHeight="1" x14ac:dyDescent="0.3">
      <c r="B45" s="42"/>
      <c r="C45" s="30"/>
    </row>
    <row r="46" spans="2:3" ht="15" customHeight="1" x14ac:dyDescent="0.3">
      <c r="B46" s="42"/>
      <c r="C46" s="30"/>
    </row>
    <row r="47" spans="2:3" ht="15" customHeight="1" x14ac:dyDescent="0.3"/>
    <row r="48" spans="2:3" ht="15" customHeight="1" x14ac:dyDescent="0.3"/>
    <row r="50" spans="2:3" ht="15" customHeight="1" x14ac:dyDescent="0.3">
      <c r="B50" s="42"/>
      <c r="C50" s="30"/>
    </row>
    <row r="57" spans="2:3" x14ac:dyDescent="0.3">
      <c r="B57" s="31"/>
      <c r="C57" s="30"/>
    </row>
    <row r="58" spans="2:3" x14ac:dyDescent="0.3">
      <c r="B58" s="39"/>
      <c r="C58" s="30"/>
    </row>
    <row r="80" spans="2:2" x14ac:dyDescent="0.3">
      <c r="B80" s="42"/>
    </row>
    <row r="81" spans="2:3" x14ac:dyDescent="0.3">
      <c r="B81" s="39"/>
      <c r="C81" s="30"/>
    </row>
  </sheetData>
  <hyperlinks>
    <hyperlink ref="A2" location="'Table of Contents'!A1" display="Return to Table of Contents" xr:uid="{76CB4628-2290-40A0-8B22-72F7A31F13DC}"/>
  </hyperlinks>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rgb="FF92D050"/>
  </sheetPr>
  <dimension ref="A1:E45"/>
  <sheetViews>
    <sheetView workbookViewId="0">
      <selection activeCell="C3" sqref="C3"/>
    </sheetView>
  </sheetViews>
  <sheetFormatPr defaultRowHeight="14.4" x14ac:dyDescent="0.3"/>
  <cols>
    <col min="2" max="2" width="19.109375" style="44" customWidth="1"/>
    <col min="3" max="3" width="123" style="44" customWidth="1"/>
    <col min="4" max="4" width="15.109375" customWidth="1"/>
    <col min="5" max="5" width="16.5546875" customWidth="1"/>
    <col min="6" max="6" width="11" customWidth="1"/>
  </cols>
  <sheetData>
    <row r="1" spans="1:5" ht="18" x14ac:dyDescent="0.35">
      <c r="A1" s="33" t="s">
        <v>594</v>
      </c>
    </row>
    <row r="2" spans="1:5" x14ac:dyDescent="0.3">
      <c r="A2" s="206" t="s">
        <v>1761</v>
      </c>
    </row>
    <row r="3" spans="1:5" ht="44.1" customHeight="1" x14ac:dyDescent="0.3">
      <c r="B3" s="42" t="s">
        <v>583</v>
      </c>
      <c r="C3" s="30" t="s">
        <v>2105</v>
      </c>
    </row>
    <row r="4" spans="1:5" ht="15" customHeight="1" thickBot="1" x14ac:dyDescent="0.35">
      <c r="B4" s="42"/>
      <c r="C4" s="46" t="s">
        <v>595</v>
      </c>
    </row>
    <row r="5" spans="1:5" ht="15" customHeight="1" thickBot="1" x14ac:dyDescent="0.35">
      <c r="B5" s="42"/>
      <c r="C5" s="47" t="s">
        <v>596</v>
      </c>
      <c r="D5" s="47" t="s">
        <v>597</v>
      </c>
      <c r="E5" s="47" t="s">
        <v>598</v>
      </c>
    </row>
    <row r="6" spans="1:5" ht="15" customHeight="1" thickBot="1" x14ac:dyDescent="0.35">
      <c r="B6" s="42"/>
      <c r="C6" s="48" t="s">
        <v>599</v>
      </c>
      <c r="D6" s="49" t="s">
        <v>600</v>
      </c>
      <c r="E6" s="49" t="s">
        <v>600</v>
      </c>
    </row>
    <row r="7" spans="1:5" ht="15" customHeight="1" thickBot="1" x14ac:dyDescent="0.35">
      <c r="B7" s="42"/>
      <c r="C7" s="48" t="s">
        <v>601</v>
      </c>
      <c r="D7" s="49" t="s">
        <v>602</v>
      </c>
      <c r="E7" s="49" t="s">
        <v>603</v>
      </c>
    </row>
    <row r="8" spans="1:5" ht="15" customHeight="1" thickBot="1" x14ac:dyDescent="0.35">
      <c r="B8" s="42"/>
      <c r="C8" s="48" t="s">
        <v>604</v>
      </c>
      <c r="D8" s="49" t="s">
        <v>605</v>
      </c>
      <c r="E8" s="49" t="s">
        <v>606</v>
      </c>
    </row>
    <row r="9" spans="1:5" ht="15" customHeight="1" thickBot="1" x14ac:dyDescent="0.35">
      <c r="B9" s="42"/>
      <c r="C9" s="48" t="s">
        <v>607</v>
      </c>
      <c r="D9" s="49" t="s">
        <v>605</v>
      </c>
      <c r="E9" s="49" t="s">
        <v>605</v>
      </c>
    </row>
    <row r="10" spans="1:5" ht="15" customHeight="1" thickBot="1" x14ac:dyDescent="0.35">
      <c r="B10" s="42"/>
      <c r="C10" s="48" t="s">
        <v>608</v>
      </c>
      <c r="D10" s="49" t="s">
        <v>609</v>
      </c>
      <c r="E10" s="49" t="s">
        <v>609</v>
      </c>
    </row>
    <row r="11" spans="1:5" ht="62.1" customHeight="1" thickBot="1" x14ac:dyDescent="0.35">
      <c r="B11" s="42"/>
      <c r="C11" s="48" t="s">
        <v>610</v>
      </c>
      <c r="D11" s="49" t="s">
        <v>611</v>
      </c>
      <c r="E11" s="49" t="s">
        <v>612</v>
      </c>
    </row>
    <row r="12" spans="1:5" ht="30" customHeight="1" thickBot="1" x14ac:dyDescent="0.35">
      <c r="B12" s="42"/>
      <c r="C12" s="48" t="s">
        <v>613</v>
      </c>
      <c r="D12" s="352" t="s">
        <v>611</v>
      </c>
      <c r="E12" s="49" t="s">
        <v>614</v>
      </c>
    </row>
    <row r="13" spans="1:5" ht="30" customHeight="1" thickBot="1" x14ac:dyDescent="0.35">
      <c r="B13" s="42"/>
      <c r="C13" s="48" t="s">
        <v>615</v>
      </c>
      <c r="D13" s="353"/>
      <c r="E13" s="49" t="s">
        <v>616</v>
      </c>
    </row>
    <row r="14" spans="1:5" ht="15" customHeight="1" x14ac:dyDescent="0.3">
      <c r="B14" s="42"/>
      <c r="C14" s="50" t="s">
        <v>617</v>
      </c>
    </row>
    <row r="15" spans="1:5" ht="15" customHeight="1" x14ac:dyDescent="0.3">
      <c r="B15" s="42"/>
      <c r="C15" s="30"/>
    </row>
    <row r="16" spans="1:5" x14ac:dyDescent="0.3">
      <c r="B16" s="31"/>
      <c r="C16" s="30"/>
    </row>
    <row r="17" spans="2:3" x14ac:dyDescent="0.3">
      <c r="B17" s="42" t="s">
        <v>585</v>
      </c>
      <c r="C17" s="30"/>
    </row>
    <row r="18" spans="2:3" x14ac:dyDescent="0.3">
      <c r="B18" s="31" t="s">
        <v>586</v>
      </c>
      <c r="C18" s="30" t="s">
        <v>587</v>
      </c>
    </row>
    <row r="19" spans="2:3" x14ac:dyDescent="0.3">
      <c r="B19" s="39"/>
      <c r="C19" s="30"/>
    </row>
    <row r="20" spans="2:3" x14ac:dyDescent="0.3">
      <c r="B20" s="40"/>
      <c r="C20" s="41"/>
    </row>
    <row r="44" spans="2:3" x14ac:dyDescent="0.3">
      <c r="B44" s="42" t="s">
        <v>585</v>
      </c>
    </row>
    <row r="45" spans="2:3" x14ac:dyDescent="0.3">
      <c r="B45" s="39" t="s">
        <v>589</v>
      </c>
      <c r="C45" s="30" t="s">
        <v>587</v>
      </c>
    </row>
  </sheetData>
  <mergeCells count="1">
    <mergeCell ref="D12:D13"/>
  </mergeCells>
  <hyperlinks>
    <hyperlink ref="C14" r:id="rId1" xr:uid="{00000000-0004-0000-1000-000000000000}"/>
    <hyperlink ref="A2" location="'Table of Contents'!A1" display="Return to Table of Contents" xr:uid="{55D3B06B-5E91-428B-A78D-182A89D1AC94}"/>
  </hyperlinks>
  <pageMargins left="0.7" right="0.7" top="0.75" bottom="0.75" header="0.3" footer="0.3"/>
  <pageSetup orientation="portrait"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rgb="FF92D050"/>
  </sheetPr>
  <dimension ref="A1:C34"/>
  <sheetViews>
    <sheetView workbookViewId="0">
      <selection activeCell="C8" sqref="C8"/>
    </sheetView>
  </sheetViews>
  <sheetFormatPr defaultRowHeight="14.4" x14ac:dyDescent="0.3"/>
  <cols>
    <col min="2" max="2" width="19.109375" style="44" customWidth="1"/>
    <col min="3" max="3" width="123" style="44" customWidth="1"/>
    <col min="4" max="4" width="15.109375" customWidth="1"/>
    <col min="5" max="5" width="16.5546875" customWidth="1"/>
    <col min="6" max="6" width="11" customWidth="1"/>
  </cols>
  <sheetData>
    <row r="1" spans="1:3" ht="18" x14ac:dyDescent="0.35">
      <c r="A1" s="33" t="s">
        <v>618</v>
      </c>
    </row>
    <row r="2" spans="1:3" x14ac:dyDescent="0.3">
      <c r="A2" s="206" t="s">
        <v>1761</v>
      </c>
    </row>
    <row r="3" spans="1:3" ht="44.1" customHeight="1" x14ac:dyDescent="0.3">
      <c r="B3" s="42" t="s">
        <v>583</v>
      </c>
      <c r="C3" s="44" t="s">
        <v>2106</v>
      </c>
    </row>
    <row r="4" spans="1:3" ht="15" customHeight="1" x14ac:dyDescent="0.3">
      <c r="B4" s="42"/>
      <c r="C4" s="50" t="s">
        <v>619</v>
      </c>
    </row>
    <row r="5" spans="1:3" x14ac:dyDescent="0.3">
      <c r="B5" s="31"/>
      <c r="C5" s="30"/>
    </row>
    <row r="6" spans="1:3" x14ac:dyDescent="0.3">
      <c r="B6" s="42" t="s">
        <v>585</v>
      </c>
      <c r="C6" s="30"/>
    </row>
    <row r="7" spans="1:3" x14ac:dyDescent="0.3">
      <c r="B7" s="31" t="s">
        <v>586</v>
      </c>
      <c r="C7" s="30" t="s">
        <v>587</v>
      </c>
    </row>
    <row r="8" spans="1:3" x14ac:dyDescent="0.3">
      <c r="B8" s="39"/>
      <c r="C8" s="30"/>
    </row>
    <row r="9" spans="1:3" x14ac:dyDescent="0.3">
      <c r="B9" s="40"/>
      <c r="C9" s="41"/>
    </row>
    <row r="33" spans="2:3" x14ac:dyDescent="0.3">
      <c r="B33" s="42" t="s">
        <v>585</v>
      </c>
    </row>
    <row r="34" spans="2:3" x14ac:dyDescent="0.3">
      <c r="B34" s="39" t="s">
        <v>589</v>
      </c>
      <c r="C34" s="30" t="s">
        <v>587</v>
      </c>
    </row>
  </sheetData>
  <hyperlinks>
    <hyperlink ref="C4" r:id="rId1" xr:uid="{00000000-0004-0000-1100-000000000000}"/>
    <hyperlink ref="A2" location="'Table of Contents'!A1" display="Return to Table of Contents" xr:uid="{81F123FD-DF7C-406E-8C0E-7D5D27A018E2}"/>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92D050"/>
  </sheetPr>
  <dimension ref="A1:P26"/>
  <sheetViews>
    <sheetView workbookViewId="0">
      <selection activeCell="C33" sqref="C33"/>
    </sheetView>
  </sheetViews>
  <sheetFormatPr defaultRowHeight="14.4" x14ac:dyDescent="0.3"/>
  <cols>
    <col min="2" max="2" width="19.109375" style="44" customWidth="1"/>
    <col min="3" max="3" width="123" style="44" customWidth="1"/>
    <col min="4" max="4" width="9.21875" customWidth="1"/>
    <col min="5" max="5" width="16.5546875" customWidth="1"/>
    <col min="6" max="6" width="11" customWidth="1"/>
  </cols>
  <sheetData>
    <row r="1" spans="1:16" ht="18" x14ac:dyDescent="0.35">
      <c r="A1" s="33" t="s">
        <v>620</v>
      </c>
    </row>
    <row r="2" spans="1:16" x14ac:dyDescent="0.3">
      <c r="A2" s="206" t="s">
        <v>1761</v>
      </c>
    </row>
    <row r="3" spans="1:16" ht="44.1" customHeight="1" x14ac:dyDescent="0.3">
      <c r="B3" s="42" t="s">
        <v>583</v>
      </c>
      <c r="C3" s="104" t="s">
        <v>1018</v>
      </c>
      <c r="E3" t="s">
        <v>1015</v>
      </c>
      <c r="P3" t="s">
        <v>1017</v>
      </c>
    </row>
    <row r="4" spans="1:16" ht="15" customHeight="1" x14ac:dyDescent="0.3">
      <c r="B4" s="42"/>
      <c r="C4" s="50"/>
    </row>
    <row r="5" spans="1:16" x14ac:dyDescent="0.3">
      <c r="B5" s="31"/>
      <c r="C5" s="30"/>
    </row>
    <row r="9" spans="1:16" x14ac:dyDescent="0.3">
      <c r="B9" s="40"/>
      <c r="C9" s="41"/>
    </row>
    <row r="20" spans="2:3" x14ac:dyDescent="0.3">
      <c r="B20" s="42" t="s">
        <v>585</v>
      </c>
      <c r="C20" s="30"/>
    </row>
    <row r="21" spans="2:3" x14ac:dyDescent="0.3">
      <c r="B21" s="31" t="s">
        <v>621</v>
      </c>
      <c r="C21" s="30" t="s">
        <v>587</v>
      </c>
    </row>
    <row r="22" spans="2:3" x14ac:dyDescent="0.3">
      <c r="B22" s="31" t="s">
        <v>622</v>
      </c>
      <c r="C22" s="30" t="s">
        <v>587</v>
      </c>
    </row>
    <row r="25" spans="2:3" x14ac:dyDescent="0.3">
      <c r="B25" s="42" t="s">
        <v>585</v>
      </c>
    </row>
    <row r="26" spans="2:3" x14ac:dyDescent="0.3">
      <c r="B26" s="39" t="s">
        <v>589</v>
      </c>
      <c r="C26" s="30" t="s">
        <v>587</v>
      </c>
    </row>
  </sheetData>
  <hyperlinks>
    <hyperlink ref="A2" location="'Table of Contents'!A1" display="Return to Table of Contents" xr:uid="{51E52DA4-47C4-4C17-B8E8-295FAF436303}"/>
  </hyperlinks>
  <pageMargins left="0.7" right="0.7" top="0.75" bottom="0.75" header="0.3" footer="0.3"/>
  <pageSetup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92D050"/>
  </sheetPr>
  <dimension ref="A1:P35"/>
  <sheetViews>
    <sheetView workbookViewId="0">
      <selection activeCell="C3" sqref="C3"/>
    </sheetView>
  </sheetViews>
  <sheetFormatPr defaultRowHeight="14.4" x14ac:dyDescent="0.3"/>
  <cols>
    <col min="2" max="2" width="19.44140625" style="44" customWidth="1"/>
    <col min="3" max="3" width="123" style="44" customWidth="1"/>
    <col min="5" max="5" width="16.5546875" customWidth="1"/>
    <col min="6" max="6" width="11" customWidth="1"/>
  </cols>
  <sheetData>
    <row r="1" spans="1:16" ht="18" x14ac:dyDescent="0.35">
      <c r="A1" s="33" t="s">
        <v>623</v>
      </c>
      <c r="D1" s="105"/>
    </row>
    <row r="2" spans="1:16" x14ac:dyDescent="0.3">
      <c r="A2" s="206" t="s">
        <v>1761</v>
      </c>
      <c r="D2" s="105"/>
    </row>
    <row r="3" spans="1:16" ht="72" x14ac:dyDescent="0.3">
      <c r="B3" s="45" t="s">
        <v>583</v>
      </c>
      <c r="C3" s="51" t="s">
        <v>2107</v>
      </c>
      <c r="E3" t="s">
        <v>1015</v>
      </c>
      <c r="P3" t="s">
        <v>1017</v>
      </c>
    </row>
    <row r="5" spans="1:16" x14ac:dyDescent="0.3">
      <c r="B5" s="45"/>
    </row>
    <row r="6" spans="1:16" x14ac:dyDescent="0.3">
      <c r="B6" s="45"/>
    </row>
    <row r="8" spans="1:16" x14ac:dyDescent="0.3">
      <c r="B8" s="42"/>
    </row>
    <row r="21" ht="16.350000000000001" customHeight="1" x14ac:dyDescent="0.3"/>
    <row r="34" spans="2:3" x14ac:dyDescent="0.3">
      <c r="B34" s="42" t="s">
        <v>585</v>
      </c>
    </row>
    <row r="35" spans="2:3" x14ac:dyDescent="0.3">
      <c r="B35" s="39" t="s">
        <v>589</v>
      </c>
      <c r="C35" s="30" t="s">
        <v>587</v>
      </c>
    </row>
  </sheetData>
  <hyperlinks>
    <hyperlink ref="A2" location="'Table of Contents'!A1" display="Return to Table of Contents" xr:uid="{7A683F04-114A-409A-A532-73E73384402A}"/>
  </hyperlink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O14"/>
  <sheetViews>
    <sheetView workbookViewId="0">
      <selection activeCell="F15" sqref="F15"/>
    </sheetView>
  </sheetViews>
  <sheetFormatPr defaultRowHeight="14.4" x14ac:dyDescent="0.3"/>
  <cols>
    <col min="2" max="2" width="19.44140625" style="31" customWidth="1"/>
    <col min="3" max="3" width="16.88671875" customWidth="1"/>
    <col min="5" max="5" width="16.5546875" customWidth="1"/>
    <col min="6" max="6" width="11" customWidth="1"/>
  </cols>
  <sheetData>
    <row r="1" spans="1:15" ht="18" x14ac:dyDescent="0.35">
      <c r="A1" s="33" t="s">
        <v>624</v>
      </c>
    </row>
    <row r="2" spans="1:15" x14ac:dyDescent="0.3">
      <c r="A2" s="206" t="s">
        <v>1761</v>
      </c>
    </row>
    <row r="3" spans="1:15" ht="57.6" customHeight="1" x14ac:dyDescent="0.3">
      <c r="B3" s="42" t="s">
        <v>583</v>
      </c>
      <c r="C3" s="300" t="s">
        <v>2004</v>
      </c>
      <c r="D3" s="300"/>
      <c r="E3" s="300"/>
      <c r="F3" s="300"/>
      <c r="G3" s="300"/>
      <c r="H3" s="300"/>
      <c r="I3" s="300"/>
      <c r="J3" s="300"/>
      <c r="K3" s="300"/>
      <c r="L3" s="300"/>
      <c r="M3" s="300"/>
      <c r="N3" s="300"/>
      <c r="O3" s="300"/>
    </row>
    <row r="4" spans="1:15" x14ac:dyDescent="0.3">
      <c r="B4" s="42"/>
      <c r="C4" s="30"/>
    </row>
    <row r="5" spans="1:15" x14ac:dyDescent="0.3">
      <c r="B5" s="42" t="s">
        <v>571</v>
      </c>
      <c r="C5" t="s">
        <v>2108</v>
      </c>
    </row>
    <row r="7" spans="1:15" x14ac:dyDescent="0.3">
      <c r="C7" s="117" t="s">
        <v>1081</v>
      </c>
      <c r="D7" s="117" t="s">
        <v>571</v>
      </c>
    </row>
    <row r="8" spans="1:15" x14ac:dyDescent="0.3">
      <c r="C8" s="111" t="s">
        <v>1082</v>
      </c>
      <c r="D8" s="112">
        <v>2250</v>
      </c>
    </row>
    <row r="9" spans="1:15" x14ac:dyDescent="0.3">
      <c r="C9" s="111" t="s">
        <v>1083</v>
      </c>
      <c r="D9" s="112">
        <v>3318</v>
      </c>
    </row>
    <row r="10" spans="1:15" x14ac:dyDescent="0.3">
      <c r="C10" s="111" t="s">
        <v>1084</v>
      </c>
      <c r="D10" s="112">
        <v>4386</v>
      </c>
    </row>
    <row r="11" spans="1:15" x14ac:dyDescent="0.3">
      <c r="C11" s="111" t="s">
        <v>1085</v>
      </c>
      <c r="D11" s="112">
        <v>6573</v>
      </c>
    </row>
    <row r="12" spans="1:15" x14ac:dyDescent="0.3">
      <c r="C12" s="111" t="s">
        <v>1086</v>
      </c>
      <c r="D12" s="112">
        <v>8532</v>
      </c>
    </row>
    <row r="14" spans="1:15" x14ac:dyDescent="0.3">
      <c r="B14" s="44"/>
      <c r="C14" s="44"/>
    </row>
  </sheetData>
  <mergeCells count="1">
    <mergeCell ref="C3:O3"/>
  </mergeCells>
  <hyperlinks>
    <hyperlink ref="A2" location="'Table of Contents'!A1" display="Return to Table of Contents" xr:uid="{E5F7DC53-9B7E-47E3-ABF9-791DE0CC1DE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20F580-A546-449F-A426-1E4D3D9937E7}">
  <dimension ref="A1"/>
  <sheetViews>
    <sheetView zoomScaleNormal="100" workbookViewId="0">
      <selection activeCell="AD54" sqref="AD54"/>
    </sheetView>
  </sheetViews>
  <sheetFormatPr defaultRowHeight="14.4" x14ac:dyDescent="0.3"/>
  <sheetData/>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tabColor rgb="FF92D050"/>
  </sheetPr>
  <dimension ref="A1:C34"/>
  <sheetViews>
    <sheetView workbookViewId="0">
      <selection activeCell="C17" sqref="C17"/>
    </sheetView>
  </sheetViews>
  <sheetFormatPr defaultRowHeight="14.4" x14ac:dyDescent="0.3"/>
  <cols>
    <col min="2" max="2" width="19.109375" style="44" customWidth="1"/>
    <col min="3" max="3" width="123" style="44" customWidth="1"/>
    <col min="4" max="4" width="15.109375" customWidth="1"/>
    <col min="5" max="5" width="16.5546875" customWidth="1"/>
    <col min="6" max="6" width="11" customWidth="1"/>
  </cols>
  <sheetData>
    <row r="1" spans="1:3" ht="18" x14ac:dyDescent="0.35">
      <c r="A1" s="33" t="s">
        <v>625</v>
      </c>
    </row>
    <row r="2" spans="1:3" x14ac:dyDescent="0.3">
      <c r="A2" s="206" t="s">
        <v>1761</v>
      </c>
    </row>
    <row r="3" spans="1:3" x14ac:dyDescent="0.3">
      <c r="B3" s="42" t="s">
        <v>585</v>
      </c>
      <c r="C3" s="30"/>
    </row>
    <row r="4" spans="1:3" ht="15.6" x14ac:dyDescent="0.3">
      <c r="B4" s="31" t="s">
        <v>626</v>
      </c>
      <c r="C4" s="30" t="s">
        <v>587</v>
      </c>
    </row>
    <row r="5" spans="1:3" ht="15.6" x14ac:dyDescent="0.3">
      <c r="B5" s="31" t="s">
        <v>627</v>
      </c>
      <c r="C5" s="30" t="s">
        <v>587</v>
      </c>
    </row>
    <row r="6" spans="1:3" ht="15.6" x14ac:dyDescent="0.3">
      <c r="B6" s="31" t="s">
        <v>628</v>
      </c>
      <c r="C6" s="30" t="s">
        <v>587</v>
      </c>
    </row>
    <row r="7" spans="1:3" x14ac:dyDescent="0.3">
      <c r="B7" s="42"/>
    </row>
    <row r="8" spans="1:3" ht="15" customHeight="1" x14ac:dyDescent="0.3">
      <c r="B8" s="42"/>
      <c r="C8" s="50"/>
    </row>
    <row r="9" spans="1:3" x14ac:dyDescent="0.3">
      <c r="B9" s="31"/>
      <c r="C9" s="30"/>
    </row>
    <row r="13" spans="1:3" x14ac:dyDescent="0.3">
      <c r="B13" s="40"/>
      <c r="C13" s="41"/>
    </row>
    <row r="33" spans="2:3" x14ac:dyDescent="0.3">
      <c r="B33" s="42" t="s">
        <v>585</v>
      </c>
    </row>
    <row r="34" spans="2:3" x14ac:dyDescent="0.3">
      <c r="B34" s="39" t="s">
        <v>589</v>
      </c>
      <c r="C34" s="30" t="s">
        <v>587</v>
      </c>
    </row>
  </sheetData>
  <hyperlinks>
    <hyperlink ref="A2" location="'Table of Contents'!A1" display="Return to Table of Contents" xr:uid="{05BE651E-84E4-4F17-826C-188A88235AC1}"/>
  </hyperlinks>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5">
    <tabColor rgb="FF92D050"/>
  </sheetPr>
  <dimension ref="A1:C3"/>
  <sheetViews>
    <sheetView workbookViewId="0">
      <selection activeCell="A2" sqref="A2"/>
    </sheetView>
  </sheetViews>
  <sheetFormatPr defaultRowHeight="14.4" x14ac:dyDescent="0.3"/>
  <cols>
    <col min="2" max="2" width="19.44140625" style="31" customWidth="1"/>
    <col min="3" max="3" width="123" customWidth="1"/>
    <col min="5" max="5" width="16.5546875" customWidth="1"/>
    <col min="6" max="6" width="11" customWidth="1"/>
  </cols>
  <sheetData>
    <row r="1" spans="1:3" ht="18" x14ac:dyDescent="0.35">
      <c r="A1" s="33" t="s">
        <v>629</v>
      </c>
    </row>
    <row r="2" spans="1:3" x14ac:dyDescent="0.3">
      <c r="A2" s="206" t="s">
        <v>1761</v>
      </c>
    </row>
    <row r="3" spans="1:3" ht="57.6" x14ac:dyDescent="0.3">
      <c r="B3" s="42" t="s">
        <v>583</v>
      </c>
      <c r="C3" s="30" t="s">
        <v>1019</v>
      </c>
    </row>
  </sheetData>
  <hyperlinks>
    <hyperlink ref="A2" location="'Table of Contents'!A1" display="Return to Table of Contents" xr:uid="{F9CA159A-0461-4E12-8453-12D746E6A515}"/>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tabColor rgb="FF92D050"/>
  </sheetPr>
  <dimension ref="A1:B4"/>
  <sheetViews>
    <sheetView workbookViewId="0">
      <selection activeCell="A4" sqref="A4"/>
    </sheetView>
  </sheetViews>
  <sheetFormatPr defaultRowHeight="14.4" x14ac:dyDescent="0.3"/>
  <sheetData>
    <row r="1" spans="1:2" ht="18" x14ac:dyDescent="0.35">
      <c r="A1" s="33" t="s">
        <v>630</v>
      </c>
    </row>
    <row r="2" spans="1:2" x14ac:dyDescent="0.3">
      <c r="B2" s="31" t="s">
        <v>665</v>
      </c>
    </row>
    <row r="4" spans="1:2" x14ac:dyDescent="0.3">
      <c r="A4" s="206" t="s">
        <v>1761</v>
      </c>
    </row>
  </sheetData>
  <hyperlinks>
    <hyperlink ref="A4" location="'Table of Contents'!A1" display="Return to Table of Contents" xr:uid="{1F3B50D0-ECAC-43C2-B53D-1C51623F874A}"/>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sheetPr>
  <dimension ref="A1:AG107"/>
  <sheetViews>
    <sheetView workbookViewId="0">
      <selection activeCell="AD7" sqref="AD7"/>
    </sheetView>
  </sheetViews>
  <sheetFormatPr defaultRowHeight="14.4" x14ac:dyDescent="0.3"/>
  <cols>
    <col min="2" max="2" width="19.109375" style="31" customWidth="1"/>
    <col min="3" max="3" width="123" customWidth="1"/>
    <col min="4" max="4" width="15.109375" customWidth="1"/>
    <col min="5" max="5" width="16.5546875" customWidth="1"/>
    <col min="6" max="6" width="11" customWidth="1"/>
    <col min="26" max="26" width="30.109375" customWidth="1"/>
    <col min="27" max="27" width="18.88671875" customWidth="1"/>
    <col min="30" max="30" width="86.5546875" customWidth="1"/>
  </cols>
  <sheetData>
    <row r="1" spans="1:33" ht="18" x14ac:dyDescent="0.35">
      <c r="A1" s="33" t="s">
        <v>631</v>
      </c>
      <c r="B1" s="44"/>
      <c r="C1" s="44"/>
    </row>
    <row r="2" spans="1:33" x14ac:dyDescent="0.3">
      <c r="A2" s="206" t="s">
        <v>1761</v>
      </c>
    </row>
    <row r="3" spans="1:33" ht="45" customHeight="1" x14ac:dyDescent="0.3">
      <c r="B3" s="42" t="s">
        <v>583</v>
      </c>
      <c r="C3" s="30" t="s">
        <v>1093</v>
      </c>
    </row>
    <row r="5" spans="1:33" s="27" customFormat="1" x14ac:dyDescent="0.3">
      <c r="B5" s="42"/>
      <c r="C5" s="27" t="s">
        <v>632</v>
      </c>
      <c r="D5" s="27" t="s">
        <v>633</v>
      </c>
      <c r="P5" s="27" t="s">
        <v>634</v>
      </c>
      <c r="Z5" s="27" t="s">
        <v>635</v>
      </c>
      <c r="AD5" s="27" t="s">
        <v>636</v>
      </c>
      <c r="AG5" s="27" t="s">
        <v>637</v>
      </c>
    </row>
    <row r="6" spans="1:33" ht="15" thickBot="1" x14ac:dyDescent="0.35"/>
    <row r="7" spans="1:33" ht="43.8" thickBot="1" x14ac:dyDescent="0.35">
      <c r="Z7" s="47" t="s">
        <v>596</v>
      </c>
      <c r="AA7" s="47" t="s">
        <v>597</v>
      </c>
      <c r="AB7" s="47" t="s">
        <v>598</v>
      </c>
      <c r="AD7" s="44" t="s">
        <v>2106</v>
      </c>
    </row>
    <row r="8" spans="1:33" ht="15" thickBot="1" x14ac:dyDescent="0.35">
      <c r="Z8" s="48" t="s">
        <v>599</v>
      </c>
      <c r="AA8" s="49" t="s">
        <v>600</v>
      </c>
      <c r="AB8" s="49" t="s">
        <v>600</v>
      </c>
    </row>
    <row r="9" spans="1:33" ht="28.2" thickBot="1" x14ac:dyDescent="0.35">
      <c r="Z9" s="48" t="s">
        <v>601</v>
      </c>
      <c r="AA9" s="49" t="s">
        <v>602</v>
      </c>
      <c r="AB9" s="49" t="s">
        <v>603</v>
      </c>
    </row>
    <row r="10" spans="1:33" ht="28.2" thickBot="1" x14ac:dyDescent="0.35">
      <c r="Z10" s="48" t="s">
        <v>604</v>
      </c>
      <c r="AA10" s="49" t="s">
        <v>605</v>
      </c>
      <c r="AB10" s="49" t="s">
        <v>606</v>
      </c>
    </row>
    <row r="11" spans="1:33" ht="15.6" thickBot="1" x14ac:dyDescent="0.35">
      <c r="Z11" s="48" t="s">
        <v>607</v>
      </c>
      <c r="AA11" s="49" t="s">
        <v>605</v>
      </c>
      <c r="AB11" s="49" t="s">
        <v>605</v>
      </c>
    </row>
    <row r="12" spans="1:33" ht="15" thickBot="1" x14ac:dyDescent="0.35">
      <c r="Z12" s="48" t="s">
        <v>608</v>
      </c>
      <c r="AA12" s="49" t="s">
        <v>609</v>
      </c>
      <c r="AB12" s="49" t="s">
        <v>609</v>
      </c>
    </row>
    <row r="13" spans="1:33" ht="44.4" thickBot="1" x14ac:dyDescent="0.35">
      <c r="Z13" s="48" t="s">
        <v>610</v>
      </c>
      <c r="AA13" s="49" t="s">
        <v>611</v>
      </c>
      <c r="AB13" s="49" t="s">
        <v>612</v>
      </c>
    </row>
    <row r="14" spans="1:33" ht="28.2" thickBot="1" x14ac:dyDescent="0.35">
      <c r="Z14" s="48" t="s">
        <v>613</v>
      </c>
      <c r="AA14" s="352" t="s">
        <v>611</v>
      </c>
      <c r="AB14" s="49" t="s">
        <v>614</v>
      </c>
    </row>
    <row r="15" spans="1:33" ht="15.6" thickBot="1" x14ac:dyDescent="0.35">
      <c r="Z15" s="48" t="s">
        <v>615</v>
      </c>
      <c r="AA15" s="353"/>
      <c r="AB15" s="49" t="s">
        <v>616</v>
      </c>
    </row>
    <row r="32" spans="2:3" x14ac:dyDescent="0.3">
      <c r="B32" s="42" t="s">
        <v>585</v>
      </c>
      <c r="C32" s="30"/>
    </row>
    <row r="33" spans="2:33" ht="15.6" x14ac:dyDescent="0.3">
      <c r="B33" s="31" t="s">
        <v>638</v>
      </c>
      <c r="C33" s="30" t="s">
        <v>587</v>
      </c>
    </row>
    <row r="34" spans="2:33" ht="15.6" x14ac:dyDescent="0.3">
      <c r="B34" s="31" t="s">
        <v>639</v>
      </c>
      <c r="C34" s="30" t="s">
        <v>587</v>
      </c>
    </row>
    <row r="37" spans="2:33" x14ac:dyDescent="0.3">
      <c r="B37" s="31" t="s">
        <v>1015</v>
      </c>
    </row>
    <row r="38" spans="2:33" s="27" customFormat="1" x14ac:dyDescent="0.3">
      <c r="B38" s="42"/>
      <c r="C38" t="s">
        <v>1094</v>
      </c>
      <c r="D38" t="s">
        <v>1095</v>
      </c>
      <c r="L38" t="s">
        <v>1096</v>
      </c>
      <c r="X38" t="s">
        <v>1097</v>
      </c>
      <c r="AD38" t="s">
        <v>1098</v>
      </c>
      <c r="AG38" t="s">
        <v>100</v>
      </c>
    </row>
    <row r="61" spans="30:30" x14ac:dyDescent="0.3">
      <c r="AD61" t="s">
        <v>1020</v>
      </c>
    </row>
    <row r="78" spans="4:4" x14ac:dyDescent="0.3">
      <c r="D78" t="s">
        <v>1020</v>
      </c>
    </row>
    <row r="90" spans="33:33" x14ac:dyDescent="0.3">
      <c r="AG90" t="s">
        <v>1020</v>
      </c>
    </row>
    <row r="101" spans="2:12" x14ac:dyDescent="0.3">
      <c r="L101" t="s">
        <v>1020</v>
      </c>
    </row>
    <row r="107" spans="2:12" x14ac:dyDescent="0.3">
      <c r="B107" s="31" t="s">
        <v>1020</v>
      </c>
    </row>
  </sheetData>
  <mergeCells count="1">
    <mergeCell ref="AA14:AA15"/>
  </mergeCells>
  <hyperlinks>
    <hyperlink ref="A2" location="'Table of Contents'!A1" display="Return to Table of Contents" xr:uid="{6CBC25B9-36FA-4FC9-BB2C-67A396A11958}"/>
  </hyperlinks>
  <pageMargins left="0.7" right="0.7" top="0.75" bottom="0.75" header="0.3" footer="0.3"/>
  <pageSetup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8">
    <tabColor rgb="FF92D050"/>
  </sheetPr>
  <dimension ref="A1:C8"/>
  <sheetViews>
    <sheetView workbookViewId="0">
      <selection activeCell="C2" sqref="C2"/>
    </sheetView>
  </sheetViews>
  <sheetFormatPr defaultRowHeight="14.4" x14ac:dyDescent="0.3"/>
  <cols>
    <col min="2" max="2" width="19.109375" customWidth="1"/>
    <col min="3" max="3" width="123" customWidth="1"/>
    <col min="4" max="4" width="15.109375" customWidth="1"/>
    <col min="5" max="5" width="16.5546875" customWidth="1"/>
    <col min="6" max="6" width="11" customWidth="1"/>
    <col min="26" max="26" width="30.109375" customWidth="1"/>
    <col min="27" max="27" width="18.88671875" customWidth="1"/>
    <col min="30" max="30" width="54.109375" customWidth="1"/>
  </cols>
  <sheetData>
    <row r="1" spans="1:3" ht="18" x14ac:dyDescent="0.35">
      <c r="A1" s="33" t="s">
        <v>640</v>
      </c>
      <c r="B1" s="44"/>
      <c r="C1" s="44"/>
    </row>
    <row r="2" spans="1:3" x14ac:dyDescent="0.3">
      <c r="A2" s="206" t="s">
        <v>1761</v>
      </c>
    </row>
    <row r="3" spans="1:3" x14ac:dyDescent="0.3">
      <c r="B3" s="42" t="s">
        <v>585</v>
      </c>
    </row>
    <row r="4" spans="1:3" x14ac:dyDescent="0.3">
      <c r="B4" t="s">
        <v>641</v>
      </c>
      <c r="C4" t="s">
        <v>642</v>
      </c>
    </row>
    <row r="5" spans="1:3" x14ac:dyDescent="0.3">
      <c r="B5" t="s">
        <v>643</v>
      </c>
      <c r="C5" t="s">
        <v>1099</v>
      </c>
    </row>
    <row r="6" spans="1:3" ht="15.6" x14ac:dyDescent="0.3">
      <c r="B6" s="31" t="s">
        <v>638</v>
      </c>
      <c r="C6" s="30" t="s">
        <v>587</v>
      </c>
    </row>
    <row r="7" spans="1:3" ht="15.6" x14ac:dyDescent="0.3">
      <c r="B7" s="31" t="s">
        <v>639</v>
      </c>
      <c r="C7" s="30" t="s">
        <v>587</v>
      </c>
    </row>
    <row r="8" spans="1:3" x14ac:dyDescent="0.3">
      <c r="B8" t="s">
        <v>644</v>
      </c>
      <c r="C8" t="s">
        <v>1099</v>
      </c>
    </row>
  </sheetData>
  <hyperlinks>
    <hyperlink ref="A2" location="'Table of Contents'!A1" display="Return to Table of Contents" xr:uid="{6716E319-7FB4-40C0-83AA-D1EDB3A2EB61}"/>
  </hyperlinks>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9">
    <tabColor rgb="FF92D050"/>
  </sheetPr>
  <dimension ref="A1:D25"/>
  <sheetViews>
    <sheetView workbookViewId="0">
      <selection activeCell="C3" sqref="C3"/>
    </sheetView>
  </sheetViews>
  <sheetFormatPr defaultRowHeight="14.4" x14ac:dyDescent="0.3"/>
  <cols>
    <col min="2" max="2" width="19.109375" style="31" customWidth="1"/>
    <col min="3" max="3" width="123" customWidth="1"/>
    <col min="4" max="4" width="15.109375" customWidth="1"/>
    <col min="5" max="5" width="16.5546875" customWidth="1"/>
    <col min="6" max="6" width="11" customWidth="1"/>
    <col min="26" max="26" width="30.109375" customWidth="1"/>
    <col min="27" max="27" width="18.88671875" customWidth="1"/>
    <col min="30" max="30" width="86.5546875" customWidth="1"/>
  </cols>
  <sheetData>
    <row r="1" spans="1:4" ht="18" x14ac:dyDescent="0.35">
      <c r="A1" s="33" t="s">
        <v>645</v>
      </c>
    </row>
    <row r="2" spans="1:4" x14ac:dyDescent="0.3">
      <c r="A2" s="206" t="s">
        <v>1761</v>
      </c>
    </row>
    <row r="3" spans="1:4" ht="28.8" x14ac:dyDescent="0.3">
      <c r="B3" s="42" t="s">
        <v>583</v>
      </c>
      <c r="C3" s="30" t="s">
        <v>2121</v>
      </c>
    </row>
    <row r="4" spans="1:4" x14ac:dyDescent="0.3">
      <c r="D4" s="27"/>
    </row>
    <row r="5" spans="1:4" x14ac:dyDescent="0.3">
      <c r="D5" s="27"/>
    </row>
    <row r="6" spans="1:4" x14ac:dyDescent="0.3">
      <c r="D6" s="27"/>
    </row>
    <row r="7" spans="1:4" x14ac:dyDescent="0.3">
      <c r="D7" s="27"/>
    </row>
    <row r="8" spans="1:4" x14ac:dyDescent="0.3">
      <c r="D8" s="27"/>
    </row>
    <row r="9" spans="1:4" x14ac:dyDescent="0.3">
      <c r="D9" s="27"/>
    </row>
    <row r="10" spans="1:4" x14ac:dyDescent="0.3">
      <c r="D10" s="27"/>
    </row>
    <row r="11" spans="1:4" x14ac:dyDescent="0.3">
      <c r="D11" s="27"/>
    </row>
    <row r="12" spans="1:4" x14ac:dyDescent="0.3">
      <c r="D12" s="27"/>
    </row>
    <row r="13" spans="1:4" x14ac:dyDescent="0.3">
      <c r="D13" s="27"/>
    </row>
    <row r="14" spans="1:4" x14ac:dyDescent="0.3">
      <c r="D14" s="27"/>
    </row>
    <row r="15" spans="1:4" x14ac:dyDescent="0.3">
      <c r="D15" s="27"/>
    </row>
    <row r="16" spans="1:4" x14ac:dyDescent="0.3">
      <c r="D16" s="27"/>
    </row>
    <row r="17" spans="2:4" x14ac:dyDescent="0.3">
      <c r="D17" s="27"/>
    </row>
    <row r="18" spans="2:4" x14ac:dyDescent="0.3">
      <c r="B18" s="42" t="s">
        <v>646</v>
      </c>
    </row>
    <row r="19" spans="2:4" x14ac:dyDescent="0.3">
      <c r="B19" s="31" t="s">
        <v>647</v>
      </c>
      <c r="C19" t="s">
        <v>587</v>
      </c>
    </row>
    <row r="20" spans="2:4" x14ac:dyDescent="0.3">
      <c r="B20" s="31" t="s">
        <v>648</v>
      </c>
      <c r="C20" t="s">
        <v>587</v>
      </c>
    </row>
    <row r="21" spans="2:4" x14ac:dyDescent="0.3">
      <c r="B21" s="31" t="s">
        <v>649</v>
      </c>
      <c r="C21" t="s">
        <v>587</v>
      </c>
    </row>
    <row r="25" spans="2:4" x14ac:dyDescent="0.3">
      <c r="C25" s="27"/>
    </row>
  </sheetData>
  <hyperlinks>
    <hyperlink ref="A2" location="'Table of Contents'!A1" display="Return to Table of Contents" xr:uid="{21F74D27-3919-4760-91AA-4468CEB0FEA5}"/>
  </hyperlinks>
  <pageMargins left="0.7" right="0.7" top="0.75" bottom="0.75" header="0.3" footer="0.3"/>
  <pageSetup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30">
    <tabColor rgb="FF92D050"/>
  </sheetPr>
  <dimension ref="A1:B4"/>
  <sheetViews>
    <sheetView workbookViewId="0">
      <selection sqref="A1:XFD4"/>
    </sheetView>
  </sheetViews>
  <sheetFormatPr defaultRowHeight="14.4" x14ac:dyDescent="0.3"/>
  <sheetData>
    <row r="1" spans="1:2" ht="18" x14ac:dyDescent="0.35">
      <c r="A1" s="33" t="s">
        <v>650</v>
      </c>
    </row>
    <row r="2" spans="1:2" x14ac:dyDescent="0.3">
      <c r="B2" s="31" t="s">
        <v>665</v>
      </c>
    </row>
    <row r="4" spans="1:2" x14ac:dyDescent="0.3">
      <c r="A4" s="206" t="s">
        <v>1761</v>
      </c>
    </row>
  </sheetData>
  <hyperlinks>
    <hyperlink ref="A4" location="'Table of Contents'!A1" display="Return to Table of Contents" xr:uid="{9FEE0904-84FF-4AD5-BED5-9F2160799E57}"/>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ED459-92A5-4D11-A8A8-45D712E58F2C}">
  <sheetPr codeName="Sheet67">
    <tabColor theme="9" tint="-0.249977111117893"/>
  </sheetPr>
  <dimension ref="A1:C8"/>
  <sheetViews>
    <sheetView workbookViewId="0">
      <selection activeCell="A2" sqref="A2"/>
    </sheetView>
  </sheetViews>
  <sheetFormatPr defaultRowHeight="14.4" x14ac:dyDescent="0.3"/>
  <cols>
    <col min="2" max="2" width="14.88671875" customWidth="1"/>
    <col min="3" max="3" width="120.21875" bestFit="1" customWidth="1"/>
  </cols>
  <sheetData>
    <row r="1" spans="1:3" ht="18" x14ac:dyDescent="0.35">
      <c r="A1" s="33" t="s">
        <v>1819</v>
      </c>
      <c r="B1" s="31"/>
    </row>
    <row r="2" spans="1:3" x14ac:dyDescent="0.3">
      <c r="A2" s="206" t="s">
        <v>1761</v>
      </c>
      <c r="B2" s="31"/>
    </row>
    <row r="4" spans="1:3" x14ac:dyDescent="0.3">
      <c r="B4" s="42" t="s">
        <v>585</v>
      </c>
    </row>
    <row r="5" spans="1:3" ht="15.6" x14ac:dyDescent="0.3">
      <c r="B5" s="31" t="s">
        <v>638</v>
      </c>
      <c r="C5" s="30" t="s">
        <v>587</v>
      </c>
    </row>
    <row r="6" spans="1:3" x14ac:dyDescent="0.3">
      <c r="B6" t="s">
        <v>1900</v>
      </c>
      <c r="C6" s="30" t="s">
        <v>587</v>
      </c>
    </row>
    <row r="7" spans="1:3" ht="15.6" x14ac:dyDescent="0.3">
      <c r="B7" s="31" t="s">
        <v>639</v>
      </c>
      <c r="C7" s="30" t="s">
        <v>587</v>
      </c>
    </row>
    <row r="8" spans="1:3" x14ac:dyDescent="0.3">
      <c r="B8" t="s">
        <v>1901</v>
      </c>
      <c r="C8" s="30" t="s">
        <v>587</v>
      </c>
    </row>
  </sheetData>
  <hyperlinks>
    <hyperlink ref="A2" location="'Table of Contents'!A1" display="Return to Table of Contents" xr:uid="{DC71CCAC-AA32-480E-834F-4F659468DB46}"/>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31998-4554-4B4D-B6E3-8579EACF5E93}">
  <sheetPr codeName="Sheet68">
    <tabColor theme="9" tint="-0.249977111117893"/>
  </sheetPr>
  <dimension ref="A1:C5"/>
  <sheetViews>
    <sheetView workbookViewId="0">
      <selection activeCell="A2" sqref="A2"/>
    </sheetView>
  </sheetViews>
  <sheetFormatPr defaultRowHeight="14.4" x14ac:dyDescent="0.3"/>
  <cols>
    <col min="3" max="3" width="31" bestFit="1" customWidth="1"/>
  </cols>
  <sheetData>
    <row r="1" spans="1:3" ht="18" x14ac:dyDescent="0.35">
      <c r="A1" s="33" t="s">
        <v>2046</v>
      </c>
      <c r="B1" s="31"/>
    </row>
    <row r="2" spans="1:3" x14ac:dyDescent="0.3">
      <c r="A2" s="206" t="s">
        <v>1761</v>
      </c>
      <c r="B2" s="31"/>
    </row>
    <row r="4" spans="1:3" x14ac:dyDescent="0.3">
      <c r="B4" s="42" t="s">
        <v>585</v>
      </c>
    </row>
    <row r="5" spans="1:3" x14ac:dyDescent="0.3">
      <c r="B5" s="31" t="s">
        <v>586</v>
      </c>
      <c r="C5" s="30" t="s">
        <v>587</v>
      </c>
    </row>
  </sheetData>
  <hyperlinks>
    <hyperlink ref="A2" location="'Table of Contents'!A1" display="Return to Table of Contents" xr:uid="{CDF895D6-5BFF-45AC-AAC7-3277B9ACA73E}"/>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367F2-8DFB-4913-A2D2-F4456A41B76E}">
  <sheetPr codeName="Sheet69">
    <tabColor theme="9" tint="-0.249977111117893"/>
  </sheetPr>
  <dimension ref="A1:C6"/>
  <sheetViews>
    <sheetView workbookViewId="0">
      <selection activeCell="A2" sqref="A2"/>
    </sheetView>
  </sheetViews>
  <sheetFormatPr defaultRowHeight="14.4" x14ac:dyDescent="0.3"/>
  <cols>
    <col min="3" max="3" width="101.21875" customWidth="1"/>
  </cols>
  <sheetData>
    <row r="1" spans="1:3" ht="18" x14ac:dyDescent="0.35">
      <c r="A1" s="33" t="s">
        <v>2047</v>
      </c>
      <c r="B1" s="31"/>
    </row>
    <row r="2" spans="1:3" x14ac:dyDescent="0.3">
      <c r="A2" s="206" t="s">
        <v>1761</v>
      </c>
      <c r="B2" s="31"/>
    </row>
    <row r="4" spans="1:3" ht="18" x14ac:dyDescent="0.35">
      <c r="A4" s="33"/>
      <c r="B4" s="27" t="s">
        <v>574</v>
      </c>
    </row>
    <row r="5" spans="1:3" ht="29.7" customHeight="1" x14ac:dyDescent="0.3">
      <c r="B5" s="32" t="s">
        <v>575</v>
      </c>
      <c r="C5" s="30" t="s">
        <v>1163</v>
      </c>
    </row>
    <row r="6" spans="1:3" x14ac:dyDescent="0.3">
      <c r="B6" s="31" t="s">
        <v>716</v>
      </c>
      <c r="C6" s="30" t="s">
        <v>587</v>
      </c>
    </row>
  </sheetData>
  <hyperlinks>
    <hyperlink ref="A2" location="'Table of Contents'!A1" display="Return to Table of Contents" xr:uid="{A2B93144-DD26-4C34-8B22-FA3D60F72F3B}"/>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06ACCE-CA73-4F48-972D-6450AF33FEF1}">
  <sheetPr codeName="Sheet60">
    <tabColor rgb="FFFFC000"/>
  </sheetPr>
  <dimension ref="A1:K89"/>
  <sheetViews>
    <sheetView workbookViewId="0">
      <pane xSplit="5" ySplit="4" topLeftCell="F5" activePane="bottomRight" state="frozen"/>
      <selection pane="topRight" activeCell="E1" sqref="E1"/>
      <selection pane="bottomLeft" activeCell="A5" sqref="A5"/>
      <selection pane="bottomRight" activeCell="D2" sqref="D2"/>
    </sheetView>
  </sheetViews>
  <sheetFormatPr defaultColWidth="8.88671875" defaultRowHeight="14.4" x14ac:dyDescent="0.3"/>
  <cols>
    <col min="1" max="1" width="9.109375" style="5" customWidth="1"/>
    <col min="2" max="2" width="10.88671875" style="5" customWidth="1"/>
    <col min="3" max="3" width="21.88671875" style="225" customWidth="1"/>
    <col min="4" max="4" width="22.109375" style="225" customWidth="1"/>
    <col min="5" max="5" width="34.109375" style="225" customWidth="1"/>
    <col min="6" max="6" width="32.44140625" style="102" customWidth="1"/>
    <col min="7" max="8" width="25.109375" style="102" customWidth="1"/>
    <col min="9" max="9" width="28.109375" style="102" customWidth="1"/>
    <col min="10" max="10" width="21.88671875" style="102" customWidth="1"/>
    <col min="11" max="11" width="37.88671875" style="102" customWidth="1"/>
    <col min="12" max="16384" width="8.88671875" style="102"/>
  </cols>
  <sheetData>
    <row r="1" spans="1:11" ht="15" thickBot="1" x14ac:dyDescent="0.35">
      <c r="A1" s="102"/>
      <c r="B1" s="311" t="s">
        <v>2127</v>
      </c>
      <c r="C1" s="311"/>
      <c r="D1" s="311"/>
      <c r="E1" s="311"/>
    </row>
    <row r="2" spans="1:11" ht="15" thickBot="1" x14ac:dyDescent="0.35">
      <c r="A2" s="102"/>
      <c r="B2" s="102"/>
      <c r="F2" s="315" t="s">
        <v>1795</v>
      </c>
      <c r="G2" s="316"/>
      <c r="H2" s="316"/>
      <c r="I2" s="316"/>
      <c r="J2" s="316"/>
      <c r="K2" s="317"/>
    </row>
    <row r="3" spans="1:11" ht="29.4" thickBot="1" x14ac:dyDescent="0.35">
      <c r="A3" s="143" t="s">
        <v>1</v>
      </c>
      <c r="B3" s="276" t="s">
        <v>2082</v>
      </c>
      <c r="C3" s="144" t="s">
        <v>3</v>
      </c>
      <c r="D3" s="144" t="s">
        <v>1087</v>
      </c>
      <c r="E3" s="145" t="s">
        <v>1088</v>
      </c>
      <c r="F3" s="142" t="s">
        <v>1789</v>
      </c>
      <c r="G3" s="126" t="s">
        <v>1165</v>
      </c>
      <c r="H3" s="142" t="s">
        <v>1868</v>
      </c>
      <c r="I3" s="126" t="s">
        <v>1165</v>
      </c>
      <c r="J3" s="126" t="s">
        <v>559</v>
      </c>
      <c r="K3" s="127" t="s">
        <v>1192</v>
      </c>
    </row>
    <row r="4" spans="1:11" ht="15" thickBot="1" x14ac:dyDescent="0.35">
      <c r="A4" s="318" t="s">
        <v>1089</v>
      </c>
      <c r="B4" s="319"/>
      <c r="C4" s="319"/>
      <c r="D4" s="319"/>
      <c r="E4" s="319"/>
      <c r="F4" s="320"/>
      <c r="G4" s="320"/>
      <c r="H4" s="320"/>
      <c r="I4" s="320"/>
      <c r="J4" s="320"/>
      <c r="K4" s="321"/>
    </row>
    <row r="5" spans="1:11" s="148" customFormat="1" ht="72" x14ac:dyDescent="0.3">
      <c r="A5" s="128" t="s">
        <v>46</v>
      </c>
      <c r="B5" s="287"/>
      <c r="C5" s="231" t="s">
        <v>47</v>
      </c>
      <c r="D5" s="129" t="s">
        <v>49</v>
      </c>
      <c r="E5" s="230" t="s">
        <v>1113</v>
      </c>
      <c r="F5" s="219" t="s">
        <v>1790</v>
      </c>
      <c r="G5" s="220" t="s">
        <v>1796</v>
      </c>
      <c r="H5" s="214" t="s">
        <v>1855</v>
      </c>
      <c r="I5" s="231"/>
      <c r="J5" s="232"/>
      <c r="K5" s="233"/>
    </row>
    <row r="6" spans="1:11" s="148" customFormat="1" ht="36" x14ac:dyDescent="0.3">
      <c r="A6" s="130" t="s">
        <v>50</v>
      </c>
      <c r="B6" s="278"/>
      <c r="C6" s="131" t="s">
        <v>51</v>
      </c>
      <c r="D6" s="132" t="s">
        <v>52</v>
      </c>
      <c r="E6" s="234" t="s">
        <v>1114</v>
      </c>
      <c r="F6" s="208" t="s">
        <v>1166</v>
      </c>
      <c r="G6" s="235"/>
      <c r="H6" s="215" t="s">
        <v>1855</v>
      </c>
      <c r="I6" s="131"/>
      <c r="J6" s="235"/>
      <c r="K6" s="236"/>
    </row>
    <row r="7" spans="1:11" s="148" customFormat="1" ht="36" x14ac:dyDescent="0.3">
      <c r="A7" s="130" t="s">
        <v>53</v>
      </c>
      <c r="B7" s="278"/>
      <c r="C7" s="131" t="s">
        <v>54</v>
      </c>
      <c r="D7" s="132" t="s">
        <v>55</v>
      </c>
      <c r="E7" s="234" t="s">
        <v>1115</v>
      </c>
      <c r="F7" s="208" t="s">
        <v>1166</v>
      </c>
      <c r="G7" s="235"/>
      <c r="H7" s="215" t="s">
        <v>1855</v>
      </c>
      <c r="I7" s="131"/>
      <c r="J7" s="235"/>
      <c r="K7" s="236"/>
    </row>
    <row r="8" spans="1:11" s="148" customFormat="1" ht="36" x14ac:dyDescent="0.3">
      <c r="A8" s="130" t="s">
        <v>58</v>
      </c>
      <c r="B8" s="278"/>
      <c r="C8" s="131" t="s">
        <v>59</v>
      </c>
      <c r="D8" s="132" t="s">
        <v>60</v>
      </c>
      <c r="E8" s="234" t="s">
        <v>1116</v>
      </c>
      <c r="F8" s="208" t="s">
        <v>1166</v>
      </c>
      <c r="G8" s="235"/>
      <c r="H8" s="215" t="s">
        <v>1855</v>
      </c>
      <c r="I8" s="131"/>
      <c r="J8" s="235"/>
      <c r="K8" s="236"/>
    </row>
    <row r="9" spans="1:11" s="148" customFormat="1" ht="36" x14ac:dyDescent="0.3">
      <c r="A9" s="130" t="s">
        <v>61</v>
      </c>
      <c r="B9" s="278"/>
      <c r="C9" s="131" t="s">
        <v>62</v>
      </c>
      <c r="D9" s="132" t="s">
        <v>63</v>
      </c>
      <c r="E9" s="234" t="s">
        <v>1117</v>
      </c>
      <c r="F9" s="208" t="s">
        <v>1166</v>
      </c>
      <c r="G9" s="235"/>
      <c r="H9" s="215" t="s">
        <v>1855</v>
      </c>
      <c r="I9" s="131"/>
      <c r="J9" s="235"/>
      <c r="K9" s="236"/>
    </row>
    <row r="10" spans="1:11" s="148" customFormat="1" ht="36" x14ac:dyDescent="0.3">
      <c r="A10" s="130" t="s">
        <v>64</v>
      </c>
      <c r="B10" s="278"/>
      <c r="C10" s="131" t="s">
        <v>65</v>
      </c>
      <c r="D10" s="132" t="s">
        <v>66</v>
      </c>
      <c r="E10" s="234" t="s">
        <v>1118</v>
      </c>
      <c r="F10" s="208" t="s">
        <v>1166</v>
      </c>
      <c r="G10" s="235"/>
      <c r="H10" s="215" t="s">
        <v>1855</v>
      </c>
      <c r="I10" s="131"/>
      <c r="J10" s="235"/>
      <c r="K10" s="236"/>
    </row>
    <row r="11" spans="1:11" s="148" customFormat="1" ht="36" x14ac:dyDescent="0.3">
      <c r="A11" s="130" t="s">
        <v>67</v>
      </c>
      <c r="B11" s="278"/>
      <c r="C11" s="131" t="s">
        <v>68</v>
      </c>
      <c r="D11" s="132" t="s">
        <v>69</v>
      </c>
      <c r="E11" s="234" t="s">
        <v>1119</v>
      </c>
      <c r="F11" s="208" t="s">
        <v>1166</v>
      </c>
      <c r="G11" s="235"/>
      <c r="H11" s="215" t="s">
        <v>1855</v>
      </c>
      <c r="I11" s="131"/>
      <c r="J11" s="235"/>
      <c r="K11" s="236"/>
    </row>
    <row r="12" spans="1:11" s="148" customFormat="1" ht="36" x14ac:dyDescent="0.3">
      <c r="A12" s="130" t="s">
        <v>72</v>
      </c>
      <c r="B12" s="278"/>
      <c r="C12" s="131" t="s">
        <v>73</v>
      </c>
      <c r="D12" s="132" t="s">
        <v>74</v>
      </c>
      <c r="E12" s="234" t="s">
        <v>1120</v>
      </c>
      <c r="F12" s="208" t="s">
        <v>1166</v>
      </c>
      <c r="G12" s="235"/>
      <c r="H12" s="215" t="s">
        <v>1855</v>
      </c>
      <c r="I12" s="131"/>
      <c r="J12" s="235"/>
      <c r="K12" s="236"/>
    </row>
    <row r="13" spans="1:11" s="148" customFormat="1" ht="36" x14ac:dyDescent="0.3">
      <c r="A13" s="130" t="s">
        <v>91</v>
      </c>
      <c r="B13" s="278"/>
      <c r="C13" s="131" t="s">
        <v>92</v>
      </c>
      <c r="D13" s="132" t="s">
        <v>93</v>
      </c>
      <c r="E13" s="234" t="s">
        <v>1121</v>
      </c>
      <c r="F13" s="208" t="s">
        <v>1791</v>
      </c>
      <c r="G13" s="235"/>
      <c r="H13" s="215" t="s">
        <v>1855</v>
      </c>
      <c r="I13" s="131"/>
      <c r="J13" s="235"/>
      <c r="K13" s="236"/>
    </row>
    <row r="14" spans="1:11" s="148" customFormat="1" ht="162" customHeight="1" x14ac:dyDescent="0.3">
      <c r="A14" s="130" t="s">
        <v>99</v>
      </c>
      <c r="B14" s="278"/>
      <c r="C14" s="131" t="s">
        <v>100</v>
      </c>
      <c r="D14" s="132" t="s">
        <v>101</v>
      </c>
      <c r="E14" s="234" t="s">
        <v>1122</v>
      </c>
      <c r="F14" s="208" t="s">
        <v>1792</v>
      </c>
      <c r="G14" s="131" t="s">
        <v>1899</v>
      </c>
      <c r="H14" s="215" t="s">
        <v>1856</v>
      </c>
      <c r="I14" s="131" t="s">
        <v>2052</v>
      </c>
      <c r="J14" s="235"/>
      <c r="K14" s="236"/>
    </row>
    <row r="15" spans="1:11" s="148" customFormat="1" ht="36" x14ac:dyDescent="0.3">
      <c r="A15" s="130" t="s">
        <v>125</v>
      </c>
      <c r="B15" s="278"/>
      <c r="C15" s="131" t="s">
        <v>126</v>
      </c>
      <c r="D15" s="132" t="s">
        <v>128</v>
      </c>
      <c r="E15" s="234" t="s">
        <v>1123</v>
      </c>
      <c r="F15" s="208" t="s">
        <v>1166</v>
      </c>
      <c r="G15" s="235"/>
      <c r="H15" s="215" t="s">
        <v>1855</v>
      </c>
      <c r="I15" s="131"/>
      <c r="J15" s="235"/>
      <c r="K15" s="236"/>
    </row>
    <row r="16" spans="1:11" s="148" customFormat="1" ht="132" customHeight="1" x14ac:dyDescent="0.3">
      <c r="A16" s="130" t="s">
        <v>137</v>
      </c>
      <c r="B16" s="278"/>
      <c r="C16" s="131" t="s">
        <v>138</v>
      </c>
      <c r="D16" s="132" t="s">
        <v>139</v>
      </c>
      <c r="E16" s="234" t="s">
        <v>1124</v>
      </c>
      <c r="F16" s="208" t="s">
        <v>1166</v>
      </c>
      <c r="G16" s="235"/>
      <c r="H16" s="215" t="s">
        <v>1857</v>
      </c>
      <c r="I16" s="131"/>
      <c r="J16" s="131" t="s">
        <v>2064</v>
      </c>
      <c r="K16" s="269" t="s">
        <v>2068</v>
      </c>
    </row>
    <row r="17" spans="1:11" s="148" customFormat="1" ht="243.6" customHeight="1" x14ac:dyDescent="0.3">
      <c r="A17" s="130" t="s">
        <v>144</v>
      </c>
      <c r="B17" s="278"/>
      <c r="C17" s="131" t="s">
        <v>145</v>
      </c>
      <c r="D17" s="132" t="s">
        <v>146</v>
      </c>
      <c r="E17" s="234" t="s">
        <v>1125</v>
      </c>
      <c r="F17" s="208" t="s">
        <v>1166</v>
      </c>
      <c r="G17" s="235"/>
      <c r="H17" s="215" t="s">
        <v>1858</v>
      </c>
      <c r="I17" s="131" t="s">
        <v>1869</v>
      </c>
      <c r="J17" s="235"/>
      <c r="K17" s="236"/>
    </row>
    <row r="18" spans="1:11" s="148" customFormat="1" ht="36" x14ac:dyDescent="0.3">
      <c r="A18" s="130" t="s">
        <v>147</v>
      </c>
      <c r="B18" s="278"/>
      <c r="C18" s="131" t="s">
        <v>148</v>
      </c>
      <c r="D18" s="132" t="s">
        <v>149</v>
      </c>
      <c r="E18" s="234" t="s">
        <v>1126</v>
      </c>
      <c r="F18" s="208" t="s">
        <v>1166</v>
      </c>
      <c r="G18" s="235"/>
      <c r="H18" s="215" t="s">
        <v>1859</v>
      </c>
      <c r="I18" s="131" t="s">
        <v>1860</v>
      </c>
      <c r="J18" s="235"/>
      <c r="K18" s="236"/>
    </row>
    <row r="19" spans="1:11" s="148" customFormat="1" ht="36" x14ac:dyDescent="0.3">
      <c r="A19" s="130" t="s">
        <v>150</v>
      </c>
      <c r="B19" s="278"/>
      <c r="C19" s="131" t="s">
        <v>151</v>
      </c>
      <c r="D19" s="132" t="s">
        <v>152</v>
      </c>
      <c r="E19" s="234" t="s">
        <v>1127</v>
      </c>
      <c r="F19" s="208" t="s">
        <v>1166</v>
      </c>
      <c r="G19" s="235"/>
      <c r="H19" s="215" t="s">
        <v>1859</v>
      </c>
      <c r="I19" s="131" t="s">
        <v>1860</v>
      </c>
      <c r="J19" s="235"/>
      <c r="K19" s="236"/>
    </row>
    <row r="20" spans="1:11" s="148" customFormat="1" ht="48" x14ac:dyDescent="0.3">
      <c r="A20" s="130" t="s">
        <v>155</v>
      </c>
      <c r="B20" s="278"/>
      <c r="C20" s="131" t="s">
        <v>156</v>
      </c>
      <c r="D20" s="132" t="s">
        <v>157</v>
      </c>
      <c r="E20" s="234" t="s">
        <v>1128</v>
      </c>
      <c r="F20" s="208" t="s">
        <v>1166</v>
      </c>
      <c r="G20" s="235"/>
      <c r="H20" s="215" t="s">
        <v>1861</v>
      </c>
      <c r="I20" s="131" t="s">
        <v>1862</v>
      </c>
      <c r="J20" s="235"/>
      <c r="K20" s="236"/>
    </row>
    <row r="21" spans="1:11" s="148" customFormat="1" ht="36" x14ac:dyDescent="0.3">
      <c r="A21" s="130" t="s">
        <v>160</v>
      </c>
      <c r="B21" s="278"/>
      <c r="C21" s="131" t="s">
        <v>161</v>
      </c>
      <c r="D21" s="132" t="s">
        <v>162</v>
      </c>
      <c r="E21" s="234" t="s">
        <v>1129</v>
      </c>
      <c r="F21" s="208" t="s">
        <v>1166</v>
      </c>
      <c r="G21" s="235"/>
      <c r="H21" s="215" t="s">
        <v>1859</v>
      </c>
      <c r="I21" s="131" t="s">
        <v>1860</v>
      </c>
      <c r="J21" s="235"/>
      <c r="K21" s="236"/>
    </row>
    <row r="22" spans="1:11" s="148" customFormat="1" ht="133.94999999999999" customHeight="1" x14ac:dyDescent="0.3">
      <c r="A22" s="130" t="s">
        <v>165</v>
      </c>
      <c r="B22" s="278"/>
      <c r="C22" s="131" t="s">
        <v>166</v>
      </c>
      <c r="D22" s="132" t="s">
        <v>167</v>
      </c>
      <c r="E22" s="234" t="s">
        <v>1130</v>
      </c>
      <c r="F22" s="208" t="s">
        <v>1166</v>
      </c>
      <c r="G22" s="235"/>
      <c r="H22" s="215" t="s">
        <v>1863</v>
      </c>
      <c r="I22" s="131" t="s">
        <v>2003</v>
      </c>
      <c r="J22" s="235"/>
      <c r="K22" s="236"/>
    </row>
    <row r="23" spans="1:11" s="148" customFormat="1" ht="36" x14ac:dyDescent="0.3">
      <c r="A23" s="130" t="s">
        <v>170</v>
      </c>
      <c r="B23" s="278"/>
      <c r="C23" s="131" t="s">
        <v>171</v>
      </c>
      <c r="D23" s="132" t="s">
        <v>172</v>
      </c>
      <c r="E23" s="234" t="s">
        <v>1131</v>
      </c>
      <c r="F23" s="208" t="s">
        <v>1166</v>
      </c>
      <c r="G23" s="235"/>
      <c r="H23" s="215" t="s">
        <v>1855</v>
      </c>
      <c r="I23" s="131"/>
      <c r="J23" s="235"/>
      <c r="K23" s="236"/>
    </row>
    <row r="24" spans="1:11" s="148" customFormat="1" ht="202.95" customHeight="1" x14ac:dyDescent="0.3">
      <c r="A24" s="130" t="s">
        <v>185</v>
      </c>
      <c r="B24" s="278"/>
      <c r="C24" s="131" t="s">
        <v>186</v>
      </c>
      <c r="D24" s="132" t="s">
        <v>187</v>
      </c>
      <c r="E24" s="234" t="s">
        <v>1132</v>
      </c>
      <c r="F24" s="208" t="s">
        <v>1793</v>
      </c>
      <c r="G24" s="131" t="s">
        <v>2054</v>
      </c>
      <c r="H24" s="215" t="s">
        <v>1864</v>
      </c>
      <c r="I24" s="131" t="s">
        <v>2005</v>
      </c>
      <c r="J24" s="235"/>
      <c r="K24" s="236"/>
    </row>
    <row r="25" spans="1:11" s="148" customFormat="1" ht="36" x14ac:dyDescent="0.3">
      <c r="A25" s="133" t="s">
        <v>216</v>
      </c>
      <c r="B25" s="278"/>
      <c r="C25" s="134" t="s">
        <v>217</v>
      </c>
      <c r="D25" s="132" t="s">
        <v>218</v>
      </c>
      <c r="E25" s="234" t="s">
        <v>1133</v>
      </c>
      <c r="F25" s="208" t="s">
        <v>1166</v>
      </c>
      <c r="G25" s="235"/>
      <c r="H25" s="215" t="s">
        <v>1855</v>
      </c>
      <c r="I25" s="131"/>
      <c r="J25" s="235"/>
      <c r="K25" s="236"/>
    </row>
    <row r="26" spans="1:11" s="148" customFormat="1" ht="36" x14ac:dyDescent="0.3">
      <c r="A26" s="130" t="s">
        <v>223</v>
      </c>
      <c r="B26" s="278"/>
      <c r="C26" s="131" t="s">
        <v>224</v>
      </c>
      <c r="D26" s="132" t="s">
        <v>225</v>
      </c>
      <c r="E26" s="234" t="s">
        <v>1134</v>
      </c>
      <c r="F26" s="208" t="s">
        <v>1166</v>
      </c>
      <c r="G26" s="235"/>
      <c r="H26" s="215" t="s">
        <v>1855</v>
      </c>
      <c r="I26" s="131"/>
      <c r="J26" s="235"/>
      <c r="K26" s="236"/>
    </row>
    <row r="27" spans="1:11" s="148" customFormat="1" ht="36" x14ac:dyDescent="0.3">
      <c r="A27" s="130" t="s">
        <v>232</v>
      </c>
      <c r="B27" s="278"/>
      <c r="C27" s="131" t="s">
        <v>233</v>
      </c>
      <c r="D27" s="132" t="s">
        <v>234</v>
      </c>
      <c r="E27" s="234" t="s">
        <v>1135</v>
      </c>
      <c r="F27" s="208" t="s">
        <v>1166</v>
      </c>
      <c r="G27" s="235"/>
      <c r="H27" s="215" t="s">
        <v>1855</v>
      </c>
      <c r="I27" s="131"/>
      <c r="J27" s="235"/>
      <c r="K27" s="236"/>
    </row>
    <row r="28" spans="1:11" s="148" customFormat="1" ht="102.6" customHeight="1" x14ac:dyDescent="0.3">
      <c r="A28" s="130" t="s">
        <v>237</v>
      </c>
      <c r="B28" s="278"/>
      <c r="C28" s="131" t="s">
        <v>238</v>
      </c>
      <c r="D28" s="132" t="s">
        <v>239</v>
      </c>
      <c r="E28" s="234" t="s">
        <v>1136</v>
      </c>
      <c r="F28" s="208" t="s">
        <v>1166</v>
      </c>
      <c r="G28" s="235"/>
      <c r="H28" s="215" t="s">
        <v>1865</v>
      </c>
      <c r="I28" s="131" t="s">
        <v>2006</v>
      </c>
      <c r="J28" s="131" t="s">
        <v>2065</v>
      </c>
      <c r="K28" s="269" t="s">
        <v>2067</v>
      </c>
    </row>
    <row r="29" spans="1:11" s="148" customFormat="1" ht="36" x14ac:dyDescent="0.3">
      <c r="A29" s="133" t="s">
        <v>244</v>
      </c>
      <c r="B29" s="278"/>
      <c r="C29" s="134" t="s">
        <v>245</v>
      </c>
      <c r="D29" s="132" t="s">
        <v>246</v>
      </c>
      <c r="E29" s="234" t="s">
        <v>1137</v>
      </c>
      <c r="F29" s="208" t="s">
        <v>1166</v>
      </c>
      <c r="G29" s="235"/>
      <c r="H29" s="215" t="s">
        <v>1855</v>
      </c>
      <c r="I29" s="131"/>
      <c r="J29" s="235"/>
      <c r="K29" s="236"/>
    </row>
    <row r="30" spans="1:11" s="148" customFormat="1" ht="36" x14ac:dyDescent="0.3">
      <c r="A30" s="130" t="s">
        <v>258</v>
      </c>
      <c r="B30" s="278"/>
      <c r="C30" s="131" t="s">
        <v>259</v>
      </c>
      <c r="D30" s="132" t="s">
        <v>260</v>
      </c>
      <c r="E30" s="234" t="s">
        <v>1138</v>
      </c>
      <c r="F30" s="208" t="s">
        <v>1166</v>
      </c>
      <c r="G30" s="235"/>
      <c r="H30" s="215" t="s">
        <v>1855</v>
      </c>
      <c r="I30" s="131"/>
      <c r="J30" s="235"/>
      <c r="K30" s="236"/>
    </row>
    <row r="31" spans="1:11" s="148" customFormat="1" ht="36" x14ac:dyDescent="0.3">
      <c r="A31" s="133" t="s">
        <v>261</v>
      </c>
      <c r="B31" s="278"/>
      <c r="C31" s="134" t="s">
        <v>262</v>
      </c>
      <c r="D31" s="132" t="s">
        <v>263</v>
      </c>
      <c r="E31" s="234" t="s">
        <v>1139</v>
      </c>
      <c r="F31" s="208" t="s">
        <v>1166</v>
      </c>
      <c r="G31" s="235"/>
      <c r="H31" s="215" t="s">
        <v>1855</v>
      </c>
      <c r="I31" s="131"/>
      <c r="J31" s="235"/>
      <c r="K31" s="236"/>
    </row>
    <row r="32" spans="1:11" s="148" customFormat="1" ht="204" x14ac:dyDescent="0.3">
      <c r="A32" s="130" t="s">
        <v>266</v>
      </c>
      <c r="B32" s="278"/>
      <c r="C32" s="131" t="s">
        <v>267</v>
      </c>
      <c r="D32" s="132" t="s">
        <v>268</v>
      </c>
      <c r="E32" s="234" t="s">
        <v>1140</v>
      </c>
      <c r="F32" s="208" t="s">
        <v>1180</v>
      </c>
      <c r="G32" s="131" t="s">
        <v>2053</v>
      </c>
      <c r="H32" s="215" t="s">
        <v>1866</v>
      </c>
      <c r="I32" s="131" t="s">
        <v>2007</v>
      </c>
      <c r="J32" s="131" t="s">
        <v>2066</v>
      </c>
      <c r="K32" s="269" t="s">
        <v>2053</v>
      </c>
    </row>
    <row r="33" spans="1:11" s="148" customFormat="1" ht="36" x14ac:dyDescent="0.3">
      <c r="A33" s="133" t="s">
        <v>273</v>
      </c>
      <c r="B33" s="278"/>
      <c r="C33" s="134" t="s">
        <v>274</v>
      </c>
      <c r="D33" s="132" t="s">
        <v>275</v>
      </c>
      <c r="E33" s="234" t="s">
        <v>1141</v>
      </c>
      <c r="F33" s="208" t="s">
        <v>1166</v>
      </c>
      <c r="G33" s="235"/>
      <c r="H33" s="215" t="s">
        <v>1855</v>
      </c>
      <c r="I33" s="131"/>
      <c r="J33" s="235"/>
      <c r="K33" s="236"/>
    </row>
    <row r="34" spans="1:11" s="148" customFormat="1" ht="36" x14ac:dyDescent="0.3">
      <c r="A34" s="133" t="s">
        <v>297</v>
      </c>
      <c r="B34" s="278"/>
      <c r="C34" s="134" t="s">
        <v>298</v>
      </c>
      <c r="D34" s="132" t="s">
        <v>299</v>
      </c>
      <c r="E34" s="234" t="s">
        <v>1142</v>
      </c>
      <c r="F34" s="208" t="s">
        <v>1166</v>
      </c>
      <c r="G34" s="235"/>
      <c r="H34" s="215" t="s">
        <v>1855</v>
      </c>
      <c r="I34" s="131"/>
      <c r="J34" s="235"/>
      <c r="K34" s="236"/>
    </row>
    <row r="35" spans="1:11" s="148" customFormat="1" ht="36" x14ac:dyDescent="0.3">
      <c r="A35" s="133" t="s">
        <v>321</v>
      </c>
      <c r="B35" s="278"/>
      <c r="C35" s="134" t="s">
        <v>322</v>
      </c>
      <c r="D35" s="132" t="s">
        <v>323</v>
      </c>
      <c r="E35" s="234" t="s">
        <v>1143</v>
      </c>
      <c r="F35" s="208" t="s">
        <v>1166</v>
      </c>
      <c r="G35" s="235"/>
      <c r="H35" s="215" t="s">
        <v>1855</v>
      </c>
      <c r="I35" s="131"/>
      <c r="J35" s="235"/>
      <c r="K35" s="236"/>
    </row>
    <row r="36" spans="1:11" s="148" customFormat="1" ht="36.6" thickBot="1" x14ac:dyDescent="0.35">
      <c r="A36" s="135" t="s">
        <v>371</v>
      </c>
      <c r="B36" s="279"/>
      <c r="C36" s="136" t="s">
        <v>372</v>
      </c>
      <c r="D36" s="137" t="s">
        <v>373</v>
      </c>
      <c r="E36" s="237" t="s">
        <v>1144</v>
      </c>
      <c r="F36" s="209" t="s">
        <v>1794</v>
      </c>
      <c r="G36" s="238"/>
      <c r="H36" s="216" t="s">
        <v>1867</v>
      </c>
      <c r="I36" s="131"/>
      <c r="J36" s="238"/>
      <c r="K36" s="239"/>
    </row>
    <row r="37" spans="1:11" s="148" customFormat="1" ht="12.6" thickBot="1" x14ac:dyDescent="0.35">
      <c r="A37" s="312" t="s">
        <v>1090</v>
      </c>
      <c r="B37" s="313"/>
      <c r="C37" s="313"/>
      <c r="D37" s="313"/>
      <c r="E37" s="313"/>
      <c r="F37" s="313"/>
      <c r="G37" s="313"/>
      <c r="H37" s="313"/>
      <c r="I37" s="313"/>
      <c r="J37" s="313"/>
      <c r="K37" s="314"/>
    </row>
    <row r="38" spans="1:11" s="148" customFormat="1" ht="36" x14ac:dyDescent="0.3">
      <c r="A38" s="146" t="s">
        <v>411</v>
      </c>
      <c r="B38" s="282"/>
      <c r="C38" s="147" t="s">
        <v>141</v>
      </c>
      <c r="D38" s="138" t="s">
        <v>412</v>
      </c>
      <c r="E38" s="240" t="s">
        <v>1145</v>
      </c>
      <c r="F38" s="241"/>
      <c r="G38" s="242"/>
      <c r="H38" s="217" t="s">
        <v>1855</v>
      </c>
      <c r="I38" s="229"/>
      <c r="J38" s="242"/>
      <c r="K38" s="243"/>
    </row>
    <row r="39" spans="1:11" s="148" customFormat="1" ht="36" x14ac:dyDescent="0.3">
      <c r="A39" s="130" t="s">
        <v>425</v>
      </c>
      <c r="B39" s="283"/>
      <c r="C39" s="131" t="s">
        <v>426</v>
      </c>
      <c r="D39" s="132" t="s">
        <v>427</v>
      </c>
      <c r="E39" s="234" t="s">
        <v>1146</v>
      </c>
      <c r="F39" s="244"/>
      <c r="G39" s="235"/>
      <c r="H39" s="215" t="s">
        <v>1870</v>
      </c>
      <c r="I39" s="131" t="s">
        <v>2008</v>
      </c>
      <c r="J39" s="235"/>
      <c r="K39" s="236"/>
    </row>
    <row r="40" spans="1:11" s="148" customFormat="1" ht="36" x14ac:dyDescent="0.3">
      <c r="A40" s="133" t="s">
        <v>428</v>
      </c>
      <c r="B40" s="283"/>
      <c r="C40" s="134" t="s">
        <v>429</v>
      </c>
      <c r="D40" s="132" t="s">
        <v>430</v>
      </c>
      <c r="E40" s="234" t="s">
        <v>1147</v>
      </c>
      <c r="F40" s="244"/>
      <c r="G40" s="235"/>
      <c r="H40" s="215" t="s">
        <v>1855</v>
      </c>
      <c r="I40" s="131"/>
      <c r="J40" s="235"/>
      <c r="K40" s="236"/>
    </row>
    <row r="41" spans="1:11" s="148" customFormat="1" ht="36" x14ac:dyDescent="0.3">
      <c r="A41" s="130" t="s">
        <v>431</v>
      </c>
      <c r="B41" s="283"/>
      <c r="C41" s="131" t="s">
        <v>432</v>
      </c>
      <c r="D41" s="132" t="s">
        <v>433</v>
      </c>
      <c r="E41" s="234" t="s">
        <v>1148</v>
      </c>
      <c r="F41" s="244"/>
      <c r="G41" s="235"/>
      <c r="H41" s="215" t="s">
        <v>1871</v>
      </c>
      <c r="I41" s="131" t="s">
        <v>1860</v>
      </c>
      <c r="J41" s="235"/>
      <c r="K41" s="236"/>
    </row>
    <row r="42" spans="1:11" s="148" customFormat="1" ht="36" x14ac:dyDescent="0.3">
      <c r="A42" s="130" t="s">
        <v>436</v>
      </c>
      <c r="B42" s="283"/>
      <c r="C42" s="131" t="s">
        <v>437</v>
      </c>
      <c r="D42" s="132" t="s">
        <v>438</v>
      </c>
      <c r="E42" s="234" t="s">
        <v>1149</v>
      </c>
      <c r="F42" s="244"/>
      <c r="G42" s="235"/>
      <c r="H42" s="215" t="s">
        <v>1871</v>
      </c>
      <c r="I42" s="131" t="s">
        <v>1860</v>
      </c>
      <c r="J42" s="235"/>
      <c r="K42" s="236"/>
    </row>
    <row r="43" spans="1:11" s="148" customFormat="1" ht="36" x14ac:dyDescent="0.3">
      <c r="A43" s="130" t="s">
        <v>445</v>
      </c>
      <c r="B43" s="283"/>
      <c r="C43" s="131" t="s">
        <v>446</v>
      </c>
      <c r="D43" s="132" t="s">
        <v>447</v>
      </c>
      <c r="E43" s="234" t="s">
        <v>1150</v>
      </c>
      <c r="F43" s="244"/>
      <c r="G43" s="235"/>
      <c r="H43" s="215" t="s">
        <v>1855</v>
      </c>
      <c r="I43" s="131"/>
      <c r="J43" s="235"/>
      <c r="K43" s="236"/>
    </row>
    <row r="44" spans="1:11" s="148" customFormat="1" ht="36" x14ac:dyDescent="0.3">
      <c r="A44" s="130" t="s">
        <v>452</v>
      </c>
      <c r="B44" s="283"/>
      <c r="C44" s="131" t="s">
        <v>453</v>
      </c>
      <c r="D44" s="132" t="s">
        <v>454</v>
      </c>
      <c r="E44" s="234" t="s">
        <v>1151</v>
      </c>
      <c r="F44" s="244"/>
      <c r="G44" s="235"/>
      <c r="H44" s="215" t="s">
        <v>1855</v>
      </c>
      <c r="I44" s="131"/>
      <c r="J44" s="235"/>
      <c r="K44" s="236"/>
    </row>
    <row r="45" spans="1:11" s="148" customFormat="1" ht="84" x14ac:dyDescent="0.3">
      <c r="A45" s="130" t="s">
        <v>457</v>
      </c>
      <c r="B45" s="283"/>
      <c r="C45" s="131" t="s">
        <v>458</v>
      </c>
      <c r="D45" s="132" t="s">
        <v>459</v>
      </c>
      <c r="E45" s="234" t="s">
        <v>1152</v>
      </c>
      <c r="F45" s="244"/>
      <c r="G45" s="235"/>
      <c r="H45" s="215" t="s">
        <v>1872</v>
      </c>
      <c r="I45" s="131" t="s">
        <v>1873</v>
      </c>
      <c r="J45" s="235"/>
      <c r="K45" s="236"/>
    </row>
    <row r="46" spans="1:11" s="148" customFormat="1" ht="216" x14ac:dyDescent="0.3">
      <c r="A46" s="130" t="s">
        <v>466</v>
      </c>
      <c r="B46" s="283"/>
      <c r="C46" s="131" t="s">
        <v>467</v>
      </c>
      <c r="D46" s="132" t="s">
        <v>468</v>
      </c>
      <c r="E46" s="234" t="s">
        <v>1153</v>
      </c>
      <c r="F46" s="244"/>
      <c r="G46" s="235"/>
      <c r="H46" s="215" t="s">
        <v>1874</v>
      </c>
      <c r="I46" s="131" t="s">
        <v>1906</v>
      </c>
      <c r="J46" s="235"/>
      <c r="K46" s="236"/>
    </row>
    <row r="47" spans="1:11" s="148" customFormat="1" ht="36" x14ac:dyDescent="0.3">
      <c r="A47" s="130" t="s">
        <v>480</v>
      </c>
      <c r="B47" s="283"/>
      <c r="C47" s="131" t="s">
        <v>481</v>
      </c>
      <c r="D47" s="132" t="s">
        <v>482</v>
      </c>
      <c r="E47" s="234" t="s">
        <v>1154</v>
      </c>
      <c r="F47" s="244"/>
      <c r="G47" s="235"/>
      <c r="H47" s="215" t="s">
        <v>1855</v>
      </c>
      <c r="I47" s="131"/>
      <c r="J47" s="235"/>
      <c r="K47" s="236"/>
    </row>
    <row r="48" spans="1:11" s="148" customFormat="1" ht="144" x14ac:dyDescent="0.3">
      <c r="A48" s="130" t="s">
        <v>483</v>
      </c>
      <c r="B48" s="283"/>
      <c r="C48" s="131" t="s">
        <v>484</v>
      </c>
      <c r="D48" s="132" t="s">
        <v>485</v>
      </c>
      <c r="E48" s="234" t="s">
        <v>1155</v>
      </c>
      <c r="F48" s="244"/>
      <c r="G48" s="235"/>
      <c r="H48" s="215" t="s">
        <v>1875</v>
      </c>
      <c r="I48" s="131" t="s">
        <v>1907</v>
      </c>
      <c r="J48" s="235"/>
      <c r="K48" s="236"/>
    </row>
    <row r="49" spans="1:11" s="148" customFormat="1" ht="72" x14ac:dyDescent="0.3">
      <c r="A49" s="130" t="s">
        <v>510</v>
      </c>
      <c r="B49" s="283"/>
      <c r="C49" s="131" t="s">
        <v>511</v>
      </c>
      <c r="D49" s="132" t="s">
        <v>512</v>
      </c>
      <c r="E49" s="234" t="s">
        <v>1156</v>
      </c>
      <c r="F49" s="244"/>
      <c r="G49" s="235"/>
      <c r="H49" s="215" t="s">
        <v>1876</v>
      </c>
      <c r="I49" s="131" t="s">
        <v>2009</v>
      </c>
      <c r="J49" s="235"/>
      <c r="K49" s="236"/>
    </row>
    <row r="50" spans="1:11" s="148" customFormat="1" ht="216" x14ac:dyDescent="0.3">
      <c r="A50" s="130" t="s">
        <v>527</v>
      </c>
      <c r="B50" s="283"/>
      <c r="C50" s="131" t="s">
        <v>528</v>
      </c>
      <c r="D50" s="132" t="s">
        <v>529</v>
      </c>
      <c r="E50" s="234" t="s">
        <v>1157</v>
      </c>
      <c r="F50" s="244"/>
      <c r="G50" s="235"/>
      <c r="H50" s="215" t="s">
        <v>1877</v>
      </c>
      <c r="I50" s="131" t="s">
        <v>1907</v>
      </c>
      <c r="J50" s="235"/>
      <c r="K50" s="236"/>
    </row>
    <row r="51" spans="1:11" s="148" customFormat="1" ht="36" x14ac:dyDescent="0.3">
      <c r="A51" s="130" t="s">
        <v>532</v>
      </c>
      <c r="B51" s="283"/>
      <c r="C51" s="131" t="s">
        <v>533</v>
      </c>
      <c r="D51" s="132" t="s">
        <v>534</v>
      </c>
      <c r="E51" s="234" t="s">
        <v>1158</v>
      </c>
      <c r="F51" s="244"/>
      <c r="G51" s="235"/>
      <c r="H51" s="215" t="s">
        <v>1878</v>
      </c>
      <c r="I51" s="131" t="s">
        <v>1907</v>
      </c>
      <c r="J51" s="235"/>
      <c r="K51" s="236"/>
    </row>
    <row r="52" spans="1:11" s="148" customFormat="1" ht="36" x14ac:dyDescent="0.3">
      <c r="A52" s="130" t="s">
        <v>535</v>
      </c>
      <c r="B52" s="283"/>
      <c r="C52" s="131" t="s">
        <v>536</v>
      </c>
      <c r="D52" s="132" t="s">
        <v>537</v>
      </c>
      <c r="E52" s="234" t="s">
        <v>1159</v>
      </c>
      <c r="F52" s="244"/>
      <c r="G52" s="235"/>
      <c r="H52" s="215" t="s">
        <v>1878</v>
      </c>
      <c r="I52" s="131" t="s">
        <v>1907</v>
      </c>
      <c r="J52" s="235"/>
      <c r="K52" s="236"/>
    </row>
    <row r="53" spans="1:11" s="148" customFormat="1" ht="36" x14ac:dyDescent="0.3">
      <c r="A53" s="130" t="s">
        <v>538</v>
      </c>
      <c r="B53" s="283"/>
      <c r="C53" s="131" t="s">
        <v>539</v>
      </c>
      <c r="D53" s="132" t="s">
        <v>540</v>
      </c>
      <c r="E53" s="234" t="s">
        <v>1160</v>
      </c>
      <c r="F53" s="244"/>
      <c r="G53" s="235"/>
      <c r="H53" s="215" t="s">
        <v>1878</v>
      </c>
      <c r="I53" s="131" t="s">
        <v>1907</v>
      </c>
      <c r="J53" s="235"/>
      <c r="K53" s="236"/>
    </row>
    <row r="54" spans="1:11" s="148" customFormat="1" ht="36" x14ac:dyDescent="0.3">
      <c r="A54" s="130" t="s">
        <v>543</v>
      </c>
      <c r="B54" s="283"/>
      <c r="C54" s="131" t="s">
        <v>544</v>
      </c>
      <c r="D54" s="132" t="s">
        <v>545</v>
      </c>
      <c r="E54" s="234" t="s">
        <v>1161</v>
      </c>
      <c r="F54" s="244"/>
      <c r="G54" s="235"/>
      <c r="H54" s="215" t="s">
        <v>1855</v>
      </c>
      <c r="I54" s="131"/>
      <c r="J54" s="235"/>
      <c r="K54" s="236"/>
    </row>
    <row r="55" spans="1:11" s="148" customFormat="1" ht="36.6" thickBot="1" x14ac:dyDescent="0.35">
      <c r="A55" s="139" t="s">
        <v>549</v>
      </c>
      <c r="B55" s="284"/>
      <c r="C55" s="140" t="s">
        <v>550</v>
      </c>
      <c r="D55" s="141" t="s">
        <v>551</v>
      </c>
      <c r="E55" s="245" t="s">
        <v>1162</v>
      </c>
      <c r="F55" s="246"/>
      <c r="G55" s="247"/>
      <c r="H55" s="218" t="s">
        <v>1855</v>
      </c>
      <c r="I55" s="248"/>
      <c r="J55" s="247"/>
      <c r="K55" s="249"/>
    </row>
    <row r="56" spans="1:11" x14ac:dyDescent="0.3">
      <c r="B56" s="1"/>
      <c r="C56" s="1"/>
      <c r="D56" s="148"/>
    </row>
    <row r="58" spans="1:11" x14ac:dyDescent="0.3">
      <c r="A58" s="225"/>
      <c r="B58" s="225"/>
    </row>
    <row r="59" spans="1:11" ht="15" thickBot="1" x14ac:dyDescent="0.35">
      <c r="A59" s="211" t="s">
        <v>2055</v>
      </c>
      <c r="B59" s="211"/>
    </row>
    <row r="60" spans="1:11" ht="15" thickBot="1" x14ac:dyDescent="0.35">
      <c r="A60" s="257" t="s">
        <v>1089</v>
      </c>
      <c r="B60" s="258"/>
      <c r="C60" s="258"/>
      <c r="D60" s="258"/>
      <c r="E60" s="258"/>
      <c r="F60" s="258"/>
      <c r="G60" s="258"/>
      <c r="H60" s="258"/>
      <c r="I60" s="258"/>
      <c r="J60" s="258"/>
      <c r="K60" s="259"/>
    </row>
    <row r="61" spans="1:11" ht="57.6" customHeight="1" thickBot="1" x14ac:dyDescent="0.35">
      <c r="A61" s="265" t="s">
        <v>2058</v>
      </c>
      <c r="B61" s="280"/>
      <c r="C61" s="263" t="s">
        <v>2057</v>
      </c>
      <c r="D61" s="267" t="s">
        <v>2056</v>
      </c>
      <c r="E61" s="266" t="s">
        <v>1427</v>
      </c>
      <c r="F61" s="260"/>
      <c r="G61" s="261"/>
      <c r="H61" s="262"/>
      <c r="I61" s="263"/>
      <c r="J61" s="261"/>
      <c r="K61" s="264"/>
    </row>
    <row r="62" spans="1:11" x14ac:dyDescent="0.3">
      <c r="A62" s="225"/>
      <c r="B62" s="225"/>
    </row>
    <row r="64" spans="1:11" ht="15" thickBot="1" x14ac:dyDescent="0.35">
      <c r="A64" s="211" t="s">
        <v>1999</v>
      </c>
      <c r="B64" s="211"/>
    </row>
    <row r="65" spans="1:11" ht="15" thickBot="1" x14ac:dyDescent="0.35">
      <c r="A65" s="322" t="s">
        <v>1089</v>
      </c>
      <c r="B65" s="323"/>
      <c r="C65" s="323"/>
      <c r="D65" s="323"/>
      <c r="E65" s="323"/>
      <c r="F65" s="323"/>
      <c r="G65" s="323"/>
      <c r="H65" s="323"/>
      <c r="I65" s="323"/>
      <c r="J65" s="323"/>
      <c r="K65" s="324"/>
    </row>
    <row r="66" spans="1:11" s="148" customFormat="1" ht="48" x14ac:dyDescent="0.3">
      <c r="A66" s="228" t="s">
        <v>1959</v>
      </c>
      <c r="B66" s="285"/>
      <c r="C66" s="229" t="s">
        <v>1958</v>
      </c>
      <c r="D66" s="138" t="s">
        <v>1902</v>
      </c>
      <c r="E66" s="240" t="s">
        <v>1820</v>
      </c>
      <c r="F66" s="241"/>
      <c r="G66" s="242"/>
      <c r="H66" s="217"/>
      <c r="I66" s="229"/>
      <c r="J66" s="242"/>
      <c r="K66" s="243"/>
    </row>
    <row r="67" spans="1:11" s="148" customFormat="1" ht="48" x14ac:dyDescent="0.3">
      <c r="A67" s="130" t="s">
        <v>1960</v>
      </c>
      <c r="B67" s="286"/>
      <c r="C67" s="131" t="s">
        <v>1980</v>
      </c>
      <c r="D67" s="132" t="s">
        <v>1903</v>
      </c>
      <c r="E67" s="234" t="s">
        <v>1821</v>
      </c>
      <c r="F67" s="244"/>
      <c r="G67" s="235"/>
      <c r="H67" s="215"/>
      <c r="I67" s="131"/>
      <c r="J67" s="235"/>
      <c r="K67" s="236"/>
    </row>
    <row r="68" spans="1:11" s="148" customFormat="1" ht="48" x14ac:dyDescent="0.3">
      <c r="A68" s="130" t="s">
        <v>1961</v>
      </c>
      <c r="B68" s="286"/>
      <c r="C68" s="131" t="s">
        <v>1981</v>
      </c>
      <c r="D68" s="132" t="s">
        <v>1904</v>
      </c>
      <c r="E68" s="234" t="s">
        <v>1822</v>
      </c>
      <c r="F68" s="244"/>
      <c r="G68" s="235"/>
      <c r="H68" s="215"/>
      <c r="I68" s="131"/>
      <c r="J68" s="235"/>
      <c r="K68" s="236"/>
    </row>
    <row r="69" spans="1:11" s="148" customFormat="1" ht="288" x14ac:dyDescent="0.3">
      <c r="A69" s="130" t="s">
        <v>1962</v>
      </c>
      <c r="B69" s="286"/>
      <c r="C69" s="131" t="s">
        <v>1982</v>
      </c>
      <c r="D69" s="132" t="s">
        <v>1905</v>
      </c>
      <c r="E69" s="234" t="s">
        <v>1823</v>
      </c>
      <c r="F69" s="215" t="s">
        <v>2069</v>
      </c>
      <c r="G69" s="131" t="s">
        <v>2070</v>
      </c>
      <c r="H69" s="215"/>
      <c r="I69" s="131"/>
      <c r="J69" s="235"/>
      <c r="K69" s="236"/>
    </row>
    <row r="70" spans="1:11" s="148" customFormat="1" ht="48" x14ac:dyDescent="0.3">
      <c r="A70" s="130" t="s">
        <v>1964</v>
      </c>
      <c r="B70" s="286"/>
      <c r="C70" s="131" t="s">
        <v>1984</v>
      </c>
      <c r="D70" s="132" t="s">
        <v>1933</v>
      </c>
      <c r="E70" s="234" t="s">
        <v>1826</v>
      </c>
      <c r="F70" s="244"/>
      <c r="G70" s="235"/>
      <c r="H70" s="215"/>
      <c r="I70" s="131"/>
      <c r="J70" s="235"/>
      <c r="K70" s="236"/>
    </row>
    <row r="71" spans="1:11" s="148" customFormat="1" ht="48" x14ac:dyDescent="0.3">
      <c r="A71" s="133" t="s">
        <v>1965</v>
      </c>
      <c r="B71" s="286"/>
      <c r="C71" s="134" t="s">
        <v>1985</v>
      </c>
      <c r="D71" s="132" t="s">
        <v>1935</v>
      </c>
      <c r="E71" s="234" t="s">
        <v>1827</v>
      </c>
      <c r="F71" s="244"/>
      <c r="G71" s="235"/>
      <c r="H71" s="215"/>
      <c r="I71" s="131"/>
      <c r="J71" s="235"/>
      <c r="K71" s="236"/>
    </row>
    <row r="72" spans="1:11" s="148" customFormat="1" ht="48" x14ac:dyDescent="0.3">
      <c r="A72" s="130" t="s">
        <v>1966</v>
      </c>
      <c r="B72" s="286"/>
      <c r="C72" s="131" t="s">
        <v>1986</v>
      </c>
      <c r="D72" s="132" t="s">
        <v>1952</v>
      </c>
      <c r="E72" s="234" t="s">
        <v>1829</v>
      </c>
      <c r="F72" s="244"/>
      <c r="G72" s="235"/>
      <c r="H72" s="215"/>
      <c r="I72" s="131"/>
      <c r="J72" s="235"/>
      <c r="K72" s="236"/>
    </row>
    <row r="73" spans="1:11" s="148" customFormat="1" ht="48" x14ac:dyDescent="0.3">
      <c r="A73" s="130" t="s">
        <v>1967</v>
      </c>
      <c r="B73" s="286"/>
      <c r="C73" s="131" t="s">
        <v>1987</v>
      </c>
      <c r="D73" s="132" t="s">
        <v>1953</v>
      </c>
      <c r="E73" s="234" t="s">
        <v>1831</v>
      </c>
      <c r="F73" s="244"/>
      <c r="G73" s="235"/>
      <c r="H73" s="215"/>
      <c r="I73" s="131"/>
      <c r="J73" s="235"/>
      <c r="K73" s="236"/>
    </row>
    <row r="74" spans="1:11" s="148" customFormat="1" ht="48" x14ac:dyDescent="0.3">
      <c r="A74" s="130" t="s">
        <v>1968</v>
      </c>
      <c r="B74" s="286"/>
      <c r="C74" s="131" t="s">
        <v>1988</v>
      </c>
      <c r="D74" s="132" t="s">
        <v>1954</v>
      </c>
      <c r="E74" s="234" t="s">
        <v>1833</v>
      </c>
      <c r="F74" s="244"/>
      <c r="G74" s="235"/>
      <c r="H74" s="215"/>
      <c r="I74" s="131"/>
      <c r="J74" s="235"/>
      <c r="K74" s="236"/>
    </row>
    <row r="75" spans="1:11" s="148" customFormat="1" ht="48.6" thickBot="1" x14ac:dyDescent="0.35">
      <c r="A75" s="130" t="s">
        <v>1969</v>
      </c>
      <c r="B75" s="286"/>
      <c r="C75" s="131" t="s">
        <v>1989</v>
      </c>
      <c r="D75" s="132" t="s">
        <v>1957</v>
      </c>
      <c r="E75" s="234" t="s">
        <v>1835</v>
      </c>
      <c r="F75" s="244"/>
      <c r="G75" s="235"/>
      <c r="H75" s="215"/>
      <c r="I75" s="131"/>
      <c r="J75" s="235"/>
      <c r="K75" s="236"/>
    </row>
    <row r="76" spans="1:11" s="148" customFormat="1" ht="12.6" thickBot="1" x14ac:dyDescent="0.35">
      <c r="A76" s="312" t="s">
        <v>1090</v>
      </c>
      <c r="B76" s="313"/>
      <c r="C76" s="313"/>
      <c r="D76" s="313"/>
      <c r="E76" s="313"/>
      <c r="F76" s="313"/>
      <c r="G76" s="313"/>
      <c r="H76" s="313"/>
      <c r="I76" s="313"/>
      <c r="J76" s="313"/>
      <c r="K76" s="314"/>
    </row>
    <row r="77" spans="1:11" s="148" customFormat="1" ht="48" x14ac:dyDescent="0.3">
      <c r="A77" s="133" t="s">
        <v>1970</v>
      </c>
      <c r="B77" s="281"/>
      <c r="C77" s="134" t="s">
        <v>1262</v>
      </c>
      <c r="D77" s="132" t="s">
        <v>1908</v>
      </c>
      <c r="E77" s="234" t="s">
        <v>1837</v>
      </c>
      <c r="F77" s="244"/>
      <c r="G77" s="235"/>
      <c r="H77" s="215"/>
      <c r="I77" s="131"/>
      <c r="J77" s="235"/>
      <c r="K77" s="236"/>
    </row>
    <row r="78" spans="1:11" s="148" customFormat="1" ht="48" x14ac:dyDescent="0.3">
      <c r="A78" s="133" t="s">
        <v>1971</v>
      </c>
      <c r="B78" s="281"/>
      <c r="C78" s="134" t="s">
        <v>1990</v>
      </c>
      <c r="D78" s="132" t="s">
        <v>1909</v>
      </c>
      <c r="E78" s="234" t="s">
        <v>1839</v>
      </c>
      <c r="F78" s="244"/>
      <c r="G78" s="235"/>
      <c r="H78" s="215"/>
      <c r="I78" s="131"/>
      <c r="J78" s="235"/>
      <c r="K78" s="236"/>
    </row>
    <row r="79" spans="1:11" s="148" customFormat="1" ht="48" x14ac:dyDescent="0.3">
      <c r="A79" s="133" t="s">
        <v>1972</v>
      </c>
      <c r="B79" s="281"/>
      <c r="C79" s="134" t="s">
        <v>1991</v>
      </c>
      <c r="D79" s="132" t="s">
        <v>1910</v>
      </c>
      <c r="E79" s="234" t="s">
        <v>1841</v>
      </c>
      <c r="F79" s="244"/>
      <c r="G79" s="235"/>
      <c r="H79" s="215"/>
      <c r="I79" s="131"/>
      <c r="J79" s="235"/>
      <c r="K79" s="236"/>
    </row>
    <row r="80" spans="1:11" s="148" customFormat="1" ht="48" x14ac:dyDescent="0.3">
      <c r="A80" s="130" t="s">
        <v>1973</v>
      </c>
      <c r="B80" s="281"/>
      <c r="C80" s="131" t="s">
        <v>1992</v>
      </c>
      <c r="D80" s="132" t="s">
        <v>1911</v>
      </c>
      <c r="E80" s="234" t="s">
        <v>1843</v>
      </c>
      <c r="F80" s="244"/>
      <c r="G80" s="235"/>
      <c r="H80" s="215"/>
      <c r="I80" s="131"/>
      <c r="J80" s="235"/>
      <c r="K80" s="236"/>
    </row>
    <row r="81" spans="1:11" s="148" customFormat="1" ht="48" x14ac:dyDescent="0.3">
      <c r="A81" s="133" t="s">
        <v>1974</v>
      </c>
      <c r="B81" s="281"/>
      <c r="C81" s="134" t="s">
        <v>1993</v>
      </c>
      <c r="D81" s="132" t="s">
        <v>1912</v>
      </c>
      <c r="E81" s="234" t="s">
        <v>1845</v>
      </c>
      <c r="F81" s="244"/>
      <c r="G81" s="235"/>
      <c r="H81" s="215"/>
      <c r="I81" s="131"/>
      <c r="J81" s="235"/>
      <c r="K81" s="236"/>
    </row>
    <row r="82" spans="1:11" s="148" customFormat="1" ht="48" x14ac:dyDescent="0.3">
      <c r="A82" s="130" t="s">
        <v>1975</v>
      </c>
      <c r="B82" s="281"/>
      <c r="C82" s="131" t="s">
        <v>1994</v>
      </c>
      <c r="D82" s="132" t="s">
        <v>1913</v>
      </c>
      <c r="E82" s="234" t="s">
        <v>1847</v>
      </c>
      <c r="F82" s="244"/>
      <c r="G82" s="235"/>
      <c r="H82" s="215"/>
      <c r="I82" s="131"/>
      <c r="J82" s="235"/>
      <c r="K82" s="236"/>
    </row>
    <row r="83" spans="1:11" s="148" customFormat="1" ht="48" x14ac:dyDescent="0.3">
      <c r="A83" s="130" t="s">
        <v>1976</v>
      </c>
      <c r="B83" s="281"/>
      <c r="C83" s="131" t="s">
        <v>1995</v>
      </c>
      <c r="D83" s="132" t="s">
        <v>1914</v>
      </c>
      <c r="E83" s="234" t="s">
        <v>1849</v>
      </c>
      <c r="F83" s="244"/>
      <c r="G83" s="235"/>
      <c r="H83" s="215"/>
      <c r="I83" s="131"/>
      <c r="J83" s="235"/>
      <c r="K83" s="236"/>
    </row>
    <row r="84" spans="1:11" s="148" customFormat="1" ht="48" x14ac:dyDescent="0.3">
      <c r="A84" s="130" t="s">
        <v>1977</v>
      </c>
      <c r="B84" s="281"/>
      <c r="C84" s="131" t="s">
        <v>1996</v>
      </c>
      <c r="D84" s="132" t="s">
        <v>1915</v>
      </c>
      <c r="E84" s="234" t="s">
        <v>1851</v>
      </c>
      <c r="F84" s="244"/>
      <c r="G84" s="235"/>
      <c r="H84" s="215"/>
      <c r="I84" s="131"/>
      <c r="J84" s="235"/>
      <c r="K84" s="236"/>
    </row>
    <row r="85" spans="1:11" s="148" customFormat="1" ht="48" x14ac:dyDescent="0.3">
      <c r="A85" s="130" t="s">
        <v>1978</v>
      </c>
      <c r="B85" s="281"/>
      <c r="C85" s="131" t="s">
        <v>1997</v>
      </c>
      <c r="D85" s="132" t="s">
        <v>1916</v>
      </c>
      <c r="E85" s="234" t="s">
        <v>1853</v>
      </c>
      <c r="F85" s="244"/>
      <c r="G85" s="235"/>
      <c r="H85" s="215"/>
      <c r="I85" s="131"/>
      <c r="J85" s="235"/>
      <c r="K85" s="236"/>
    </row>
    <row r="86" spans="1:11" s="225" customFormat="1" x14ac:dyDescent="0.3"/>
    <row r="87" spans="1:11" s="225" customFormat="1" x14ac:dyDescent="0.3">
      <c r="A87" s="211" t="s">
        <v>2000</v>
      </c>
      <c r="B87" s="211"/>
    </row>
    <row r="88" spans="1:11" s="148" customFormat="1" ht="60" x14ac:dyDescent="0.3">
      <c r="A88" s="130" t="s">
        <v>1963</v>
      </c>
      <c r="B88" s="277"/>
      <c r="C88" s="131" t="s">
        <v>1983</v>
      </c>
      <c r="D88" s="131" t="s">
        <v>2001</v>
      </c>
      <c r="E88" s="234" t="s">
        <v>1824</v>
      </c>
      <c r="F88" s="244"/>
      <c r="G88" s="235"/>
      <c r="H88" s="215"/>
      <c r="I88" s="131"/>
      <c r="J88" s="235"/>
      <c r="K88" s="236"/>
    </row>
    <row r="89" spans="1:11" s="148" customFormat="1" ht="48" x14ac:dyDescent="0.3">
      <c r="A89" s="130" t="s">
        <v>1979</v>
      </c>
      <c r="B89" s="277"/>
      <c r="C89" s="131" t="s">
        <v>1998</v>
      </c>
      <c r="D89" s="131" t="s">
        <v>2002</v>
      </c>
      <c r="E89" s="234" t="s">
        <v>1854</v>
      </c>
      <c r="F89" s="244"/>
      <c r="G89" s="235"/>
      <c r="H89" s="215"/>
      <c r="I89" s="131"/>
      <c r="J89" s="235"/>
      <c r="K89" s="236"/>
    </row>
  </sheetData>
  <mergeCells count="6">
    <mergeCell ref="B1:E1"/>
    <mergeCell ref="A76:K76"/>
    <mergeCell ref="F2:K2"/>
    <mergeCell ref="A4:K4"/>
    <mergeCell ref="A37:K37"/>
    <mergeCell ref="A65:K65"/>
  </mergeCells>
  <phoneticPr fontId="37" type="noConversion"/>
  <hyperlinks>
    <hyperlink ref="D16" location="'4.4.6 Electric Chiller'!A1" display="'4.4.6 Electric Chiller'!A1" xr:uid="{6114FCE3-F81B-433A-9529-9D2AA96A0783}"/>
    <hyperlink ref="D15" location="'4.4.1 Air Conditioner Tune-Up'!A1" display="'4.4.1 Air Conditioner Tune-Up'!A1" xr:uid="{8188F50E-E095-4791-BDA0-1423955E01AF}"/>
    <hyperlink ref="D5" location="'4.2.1 Combination Oven'!A1" display="'4.2.1 Combination Oven'!A1" xr:uid="{D356BFF6-4D1B-427D-9A53-63748FF14D7D}"/>
    <hyperlink ref="D6" location="'4.2.2 Refrigerators &amp; Freezers'!A1" display="'4.2.2 Refrigerators &amp; Freezers'!A1" xr:uid="{16939114-5275-4EB0-A2FD-3C928BEBB3F1}"/>
    <hyperlink ref="D7" location="'4.2.3 Commercial Steam Cooker'!A1" display="'4.2.3 Commercial Steam Cooker'!A1" xr:uid="{3F5997BA-99BC-4CB8-8121-97F6B5292088}"/>
    <hyperlink ref="D8" location="'4.2.5 ES Convection Oven'!A1" display="'4.2.5 ES Convection Oven'!A1" xr:uid="{CF397A66-5F23-4E19-9921-53DB152B4843}"/>
    <hyperlink ref="D9" location="'4.2.6 ENERGY STAR Dishwasher'!A1" display="'4.2.6 ENERGY STAR Dishwasher'!A1" xr:uid="{E3AA69D6-5C84-4440-A907-B5CF0046DB72}"/>
    <hyperlink ref="D10" location="'4.2.7 ENERGY STAR Fryer'!A1" display="'4.2.7 ENERGY STAR Fryer'!A1" xr:uid="{A317688F-67C7-4091-94AF-58B1F555C7C2}"/>
    <hyperlink ref="D11" location="'4.2.8 ENERGY STAR Griddle'!A1" display="'4.2.8 ENERGY STAR Griddle'!A1" xr:uid="{E4A56D99-BF9E-4374-A806-87BB8A1F929C}"/>
    <hyperlink ref="D12" location="'4.2.10 Ice Maker'!A1" display="'4.2.10 Ice Maker'!A1" xr:uid="{95760A63-12C1-44B0-95E8-8BE432A5942C}"/>
    <hyperlink ref="D13" location="'4.2.19 ES Elec Convection Oven'!A1" display="'4.2.19 ES Elec Convection Oven'!A1" xr:uid="{D045CFCB-1699-48F2-B555-DFAA883D6F5D}"/>
    <hyperlink ref="D34" location="'4.6.4 ECM for Coolers &amp; Freezer'!A1" display="'4.6.4 ECM for Coolers &amp; Freezer'!A1" xr:uid="{9FDA5097-AAD1-4AAC-908B-C2A5B83E69FA}"/>
    <hyperlink ref="D14" location="'4.3.1 Water Heater'!A1" display="'4.3.1 Water Heater'!A1" xr:uid="{F990A301-A583-4A00-816C-60DC819D0BD8}"/>
    <hyperlink ref="D17" location="'4.4.9 ASHP'!A1" display="'4.4.9 ASHP'!A1" xr:uid="{F04CDA48-FE49-4575-949B-BE77AC23A76D}"/>
    <hyperlink ref="D18" location="'4.4.10 Boiler'!A1" display="'4.4.10 Boiler'!A1" xr:uid="{E554D3A0-35F8-4BBD-85BF-5DB51722BF1B}"/>
    <hyperlink ref="D19" location="'4.4.11 Furnace'!A1" display="'4.4.11 Furnace'!A1" xr:uid="{6AA48DA2-4B75-49D4-AAEA-ED7C354C4777}"/>
    <hyperlink ref="D20" location="'4.4.13 PTAC and PTHP'!A1" display="'4.4.13 PTAC and PTHP'!A1" xr:uid="{59E7C1AD-EB25-41F8-AF63-5A00175A8F38}"/>
    <hyperlink ref="D30" location="'4.5.4 LED Bulbs and Fixtures'!A1" display="'4.5.4 LED Bulbs and Fixtures'!A1" xr:uid="{C2C0E84B-D4F8-452D-9CDB-4A932ED8E1CB}"/>
    <hyperlink ref="D32" location="'4.5.7 LPD'!A1" display="'4.5.7 LPD'!A1" xr:uid="{E6DA9EB7-C7D9-4CA2-A6D8-23C03BB231F0}"/>
    <hyperlink ref="D36" location="'4.8.13 VSDs for Process Fans'!A1" display="'4.8.13 VSDs for Process Fans'!A1" xr:uid="{9F1138B4-4D75-45E1-92C8-30B2FCCF7FA8}"/>
    <hyperlink ref="D31" location="'4.5.5 Commercial LED Exit Signs'!A1" display="'4.5.5 Commercial LED Exit Signs'!A1" xr:uid="{16AE1408-83BC-4D17-8E7B-3F232C9AE7EA}"/>
    <hyperlink ref="D22" location="'4.4.17 VSD for HVACPump&amp;CT Fan'!A1" display="'4.4.17 VSD for HVACPump&amp;CT Fan'!A1" xr:uid="{457F96C2-D150-4941-8A79-B28C0CD05BF9}"/>
    <hyperlink ref="D24" location="'4.4.26 VSD for HVAC Sup&amp;Ret Fan'!A1" display="'4.4.26 VSD for HVAC Sup&amp;Ret Fan'!A1" xr:uid="{92CAA356-81B3-4229-9226-9EF2D6C434BA}"/>
    <hyperlink ref="D25" location="'4.4.41 Advanced Rooftop Control'!A1" display="'4.4.41 Advanced Rooftop Control'!A1" xr:uid="{2314B258-8511-4B0D-BDF8-DEE28A3096E0}"/>
    <hyperlink ref="D28" location="'4.4.50 Elec Chillers w ISVDs'!A1" display="'4.4.50 Elec Chillers w ISVDs'!A1" xr:uid="{57653F2B-C192-4F6D-9B03-7DB5EBF5A0BF}"/>
    <hyperlink ref="D29" location="'4.4.53 HVAC Sup, Ret, &amp; Exh Fan'!A1" display="'4.4.53 HVAC Sup, Ret, &amp; Exh Fan'!A1" xr:uid="{ECE60DE0-2CE0-4316-B81A-F423114CA165}"/>
    <hyperlink ref="D21" location="'4.4.15 Unitary Air Conditioners'!A1" display="'4.4.15 Unitary Air Conditioners'!A1" xr:uid="{084FF7F2-FBDF-491C-B74F-36034DAE7FEE}"/>
    <hyperlink ref="D23" location="'4.4.19 Demand Control Vent'!A1" display="'4.4.19 Demand Control Vent'!A1" xr:uid="{83C60483-62A8-4BA0-B957-4D38038DBB01}"/>
    <hyperlink ref="D33" location="'4.5.10 Lighting Controls'!A1" display="'4.5.10 Lighting Controls'!A1" xr:uid="{C4CCFA59-AFC7-4238-917E-FEE67D394F87}"/>
    <hyperlink ref="D26" location="'4.4.44 GSHP'!A1" display="'4.4.44 GSHP'!A1" xr:uid="{0B8C6C63-BF89-4260-95F8-2464847C98BC}"/>
    <hyperlink ref="D27" location="'4.4.48 Small Com Thermostats'!A1" display="'4.4.48 Small Com Thermostats'!A1" xr:uid="{B2183B25-E806-4EBB-A215-C999D031555B}"/>
    <hyperlink ref="D35" location="'4.7.1 VSD Air Compressor'!A1" display="'4.7.1 VSD Air Compressor'!A1" xr:uid="{E3459A41-E64A-4B8F-A47E-78CA5C6765B2}"/>
    <hyperlink ref="D41" location="'5.3.1 ASHP'!A1" display="'5.3.1 ASHP'!A1" xr:uid="{1389914A-33C8-47F7-A808-9F83FBBD7FFA}"/>
    <hyperlink ref="D49" location="'5.5.6 LED Specialty'!A1" display="'5.5.6 LED Specialty'!A1" xr:uid="{47211ED2-483B-4E62-BE83-3AC5F4187861}"/>
    <hyperlink ref="D43" location="'5.3.7 Gas Furnace'!A1" display="'5.3.7 Gas Furnace'!A1" xr:uid="{E258FB91-17B8-4636-90FF-FE1E4B7F8E49}"/>
    <hyperlink ref="D44" location="'5.3.10 HVAC Tune-Up'!A1" display="'5.3.10 HVAC Tune-Up'!A1" xr:uid="{18088B6A-0C3C-4C36-97A1-0F57B33B46A5}"/>
    <hyperlink ref="D38" location="'5.1.7 ES&amp;CEETier2 Room AC'!A1" display="'5.1.7 ES&amp;CEETier2 Room AC'!A1" xr:uid="{65622704-8A56-4F1A-8DC4-34EE94CDC6FD}"/>
    <hyperlink ref="D39" location="'5.2.1 APS Tier 1'!A1" display="'5.2.1 APS Tier 1'!A1" xr:uid="{36F177C9-38BD-4615-83FC-787981F391A1}"/>
    <hyperlink ref="D40" location="'5.2.2 APS Tier 2 Res AV'!A1" display="'5.2.2 APS Tier 2 Res AV'!A1" xr:uid="{03080C80-7C47-4A0D-A02A-7D5ACE755C22}"/>
    <hyperlink ref="D42" location="'5.3.3 Central Air Conditioning'!A1" display="'5.3.3 Central Air Conditioning'!A1" xr:uid="{CA12577E-B020-43C6-BF90-DEE0CDC6D77F}"/>
    <hyperlink ref="D47" location="'5.4.2 Gas Water Heater'!A1" display="'5.4.2 Gas Water Heater'!A1" xr:uid="{F6BDC366-E777-44E6-884A-EF61835AE770}"/>
    <hyperlink ref="D48" location="'5.4.3 Heat Pump Water Heaters'!A1" display="'5.4.3 Heat Pump Water Heaters'!A1" xr:uid="{799443DA-B461-42D7-A5AE-D33DCAB8C035}"/>
    <hyperlink ref="D50" location="'5.6.1 Air Sealing'!A1" display="'5.6.1 Air Sealing'!A1" xr:uid="{DE22A69A-8580-4B8B-A2B8-F43A1E726A42}"/>
    <hyperlink ref="D51" location="'5.6.3 Floor InsulationAbv Crawl'!A1" display="'5.6.3 Floor InsulationAbv Crawl'!A1" xr:uid="{3D3134A2-1C5B-46F2-9BE9-C481D1C4B4D3}"/>
    <hyperlink ref="D52" location="'5.6.4 Wall Insulation'!A1" display="'5.6.4 Wall Insulation'!A1" xr:uid="{AF8A470B-1DD3-4CFE-BC7D-8D56B33F0519}"/>
    <hyperlink ref="D53" location="'5.6.5 Ceiling Attic Insulation'!A1" display="'5.6.5 Ceiling Attic Insulation'!A1" xr:uid="{E45FD831-3662-4B14-AA51-A94DDD2D47A4}"/>
    <hyperlink ref="D54" location="'5.6.7 Low-E Storm Window'!A1" display="'5.6.7 Low-E Storm Window'!A1" xr:uid="{15BC8E73-F847-4A1D-8873-FF2C3681201B}"/>
    <hyperlink ref="D55" location="'5.7.1 High Eff Pool Pumps'!A1" display="'5.7.1 High Eff Pool Pumps'!A1" xr:uid="{E7A12AD1-A797-4DF6-B9B1-D1D45260427A}"/>
    <hyperlink ref="D46" location="'5.3.16 Advanced Thermostats'!A1" display="'5.3.16 Advanced Thermostats'!A1" xr:uid="{33F0258A-BD09-4D12-8900-F50677AC7E8D}"/>
    <hyperlink ref="D45" location="'5.3.12 Ductless Heat Pumps'!A1" display="'5.3.12 Ductless Heat Pumps'!A1" xr:uid="{0A3DDC25-FAD4-4C6B-85F6-11512DEEA4D1}"/>
    <hyperlink ref="E6" r:id="rId1" location="page=81" xr:uid="{C61253CA-E1EB-41FD-857C-4B10EBB3759A}"/>
    <hyperlink ref="E7" r:id="rId2" location="page=84" xr:uid="{712A8D5E-0157-43AF-8280-F947B60F4398}"/>
    <hyperlink ref="E8" r:id="rId3" location="page=93" xr:uid="{D7F8F81A-4C10-4759-A8AE-0922FEB739A7}"/>
    <hyperlink ref="E9" r:id="rId4" location="page=96" xr:uid="{73F109C4-41D1-4CA0-A2FC-A943F815E645}"/>
    <hyperlink ref="E10" r:id="rId5" location="page=106" xr:uid="{3EAF1DEE-55B3-4C73-93B2-EAB613EB9C56}"/>
    <hyperlink ref="E11" r:id="rId6" location="page=111" xr:uid="{09ACE8A1-4F24-4AF0-94CE-E155CAE22CF5}"/>
    <hyperlink ref="E12" r:id="rId7" location="page=119" xr:uid="{7EAA2FAC-5703-47EF-8FC0-A0951CBAC099}"/>
    <hyperlink ref="E13" r:id="rId8" location="page=143" xr:uid="{3CBE4C3B-7036-4531-9992-8A3B23C1BFE4}"/>
    <hyperlink ref="E14" r:id="rId9" location="page=154" xr:uid="{FDD4F4B2-14A8-4C9F-9718-963A1D9DBDF4}"/>
    <hyperlink ref="E15" r:id="rId10" location="page=221" xr:uid="{491BA000-EA13-40BF-A8A9-D9F759E34AB4}"/>
    <hyperlink ref="E16" r:id="rId11" location="page=234" xr:uid="{2F2C692E-AD35-4AC3-A242-CCFBBE622870}"/>
    <hyperlink ref="E17" r:id="rId12" location="page=250" xr:uid="{527ACFB8-D8D8-4B17-919A-6C4EAB1353E1}"/>
    <hyperlink ref="E18" r:id="rId13" location="page=262" xr:uid="{D89FFDEB-0B6B-44AB-A844-B6ABB9415FC6}"/>
    <hyperlink ref="E19" r:id="rId14" location="page=265" xr:uid="{6A5F9FB3-9E54-43F0-A7C0-E72054706FE9}"/>
    <hyperlink ref="E20" r:id="rId15" location="page=275" xr:uid="{5571C0F7-3688-4547-AFCE-96C689979018}"/>
    <hyperlink ref="E21" r:id="rId16" location="page=299" xr:uid="{8E1F2ACF-709D-4D01-A311-4F180CE7948A}"/>
    <hyperlink ref="E22" r:id="rId17" location="page=315" xr:uid="{01D0CAD9-2441-48FB-B068-5F878E18E9EB}"/>
    <hyperlink ref="E23" r:id="rId18" location="page=320" xr:uid="{0105C93C-AA30-4DD9-9EFB-AE81E2222507}"/>
    <hyperlink ref="E24" r:id="rId19" location="page=341" xr:uid="{69D7BA96-55FA-4FAD-AAB8-C3A6D3661EF0}"/>
    <hyperlink ref="E25" r:id="rId20" location="page=429" xr:uid="{B7EE8B0F-0AB2-4E9A-A68B-52EB94C7AF02}"/>
    <hyperlink ref="E26" r:id="rId21" location="page=443" xr:uid="{2BD7F412-D4C5-4F04-9FAD-6049BDBE3E60}"/>
    <hyperlink ref="E27" r:id="rId22" location="page=476" xr:uid="{1A629D82-BAC0-4ADC-BCE3-B6BD0FA14C7E}"/>
    <hyperlink ref="E28" r:id="rId23" location="page=484" xr:uid="{D8992478-7C31-42F9-B907-75E26C0232A2}"/>
    <hyperlink ref="E29" r:id="rId24" location="page=504" xr:uid="{C4E32AA8-4814-4433-A61B-99C32FA6856F}"/>
    <hyperlink ref="E30" r:id="rId25" location="page=554" xr:uid="{089E1F07-B8B6-45F1-80DF-0C5491B0013F}"/>
    <hyperlink ref="E31" r:id="rId26" location="page=570" xr:uid="{4C42D3D3-B17E-4A9B-A307-0D529F0B3B51}"/>
    <hyperlink ref="E32" r:id="rId27" location="page=577" xr:uid="{C5472E69-0020-438E-9722-07D218DD58D8}"/>
    <hyperlink ref="E33" r:id="rId28" location="page=599" xr:uid="{291B9932-8294-4824-A330-440056DAEEF8}"/>
    <hyperlink ref="E34" r:id="rId29" location="page=640" xr:uid="{C17626D1-C480-4B39-9F20-4750DE1DAE3B}"/>
    <hyperlink ref="E35" r:id="rId30" location="page=681" xr:uid="{CF42A754-D775-44B1-9DFA-F06958420A60}"/>
    <hyperlink ref="E36" r:id="rId31" location="page=767" xr:uid="{B6C04B29-6711-4B20-920E-54ACF42D20C1}"/>
    <hyperlink ref="E38" r:id="rId32" location="page=34" xr:uid="{6C291E5F-C158-4561-93EA-D102B158E30D}"/>
    <hyperlink ref="E39:E55" r:id="rId33" location="page=34" display="https://www.ilsag.info/wp-content/uploads/IL-TRM_Effective_010122_v10.0_Vol_3_Res_09242021.pdf#page=34" xr:uid="{FFFDC5B6-BC19-403D-83DF-D5424BB9A85A}"/>
    <hyperlink ref="E39" r:id="rId34" location="page=63" xr:uid="{86A43987-E347-4ACF-9028-858252BBFE90}"/>
    <hyperlink ref="E40" r:id="rId35" location="page=67" xr:uid="{73E6A9AD-6B68-4326-B919-9676793CEB99}"/>
    <hyperlink ref="E41" r:id="rId36" location="page=71" xr:uid="{DE166523-B459-4427-98BE-33FC4454662A}"/>
    <hyperlink ref="E42" r:id="rId37" location="page=91" xr:uid="{0114BD4E-0962-4702-A07C-714614B1FCBF}"/>
    <hyperlink ref="E43" r:id="rId38" location="page=121" xr:uid="{544454E5-50A3-49F6-819E-6B86A9F364D4}"/>
    <hyperlink ref="E44" r:id="rId39" location="page=143" xr:uid="{6E05A7BD-EA67-46A8-B42B-0F5F58789073}"/>
    <hyperlink ref="E45" r:id="rId40" location="page=152" xr:uid="{F81AECD6-6BA1-42AF-A368-5B826DE16D96}"/>
    <hyperlink ref="E46" r:id="rId41" location="page=177" xr:uid="{70B0C1EA-029E-4F58-91CB-8F380A2D33E0}"/>
    <hyperlink ref="E47" r:id="rId42" location="page=210" xr:uid="{F575E8E5-A596-4E67-8EFE-220C15EB8395}"/>
    <hyperlink ref="E48" r:id="rId43" location="page=215" xr:uid="{4D44565E-C8B1-4C95-ADB1-47BC044070AA}"/>
    <hyperlink ref="E49" r:id="rId44" location="page=269" xr:uid="{05A00ADF-11FE-41C4-98B2-0F36D160C51E}"/>
    <hyperlink ref="E50" r:id="rId45" location="page=320" xr:uid="{E41C314E-E74B-412E-8472-14E31DD285A0}"/>
    <hyperlink ref="E51" r:id="rId46" location="page=344" xr:uid="{5300A954-9104-4FF4-A78A-4870A76E8AD1}"/>
    <hyperlink ref="E52" r:id="rId47" location="page=352" xr:uid="{E07F3E51-0480-4B25-9750-00BE22E3DEAC}"/>
    <hyperlink ref="E53" r:id="rId48" location="page=361" xr:uid="{E3E911B8-7798-4BCC-94C3-800B2C977FE6}"/>
    <hyperlink ref="E54" r:id="rId49" location="page=380" xr:uid="{C13C3548-4B41-4EED-BBC9-E4A77F17FC22}"/>
    <hyperlink ref="E55" r:id="rId50" location="page=391" xr:uid="{48C932CC-A30A-4F6D-A020-338C032279A2}"/>
    <hyperlink ref="E5" r:id="rId51" location="page=74" xr:uid="{12442B8E-24E2-4C1C-8888-EE86CF2EEC5C}"/>
    <hyperlink ref="E66" r:id="rId52" display="https://urldefense.com/v3/__https:/urldefense.proofpoint.com/v2/url?u=https-3A__www.ilsag.info_wp-2Dcontent_uploads_IL-2DTRM-5FEffective-5F010123-5Fv11.0-5FVol-5F2-5FC-5Fand-5FI-5F092222-5FFINAL.pdf-23page-3D586&amp;d=DwMFAg&amp;c=YOzCdXTMOJcLV4Fef-GHb6nrhLxjqDiiUHMmocUCjOQ&amp;r=5v302HkReVdBd6jNDchKhODzi52-7LsfyEOrcYExowE&amp;m=Zuhw508dpA_kt-263VgqtLjqo8K5VB_KRiGkIuDmiVVhTH_ciwetbcwFFOCPPhBy&amp;s=3Ic36ex3gQ6037AN2yijO_YPhckIrf0iTkLFCYDamN4&amp;e=__;!!KKjTGA!kNp6IkGmrg5SBJM0JJ1ggEm-_lFkCLIauYEOoCWqx2uuu1CAHum3RpN0n3S8gZL22i-KWx7T_U1QwJB0$" xr:uid="{F71987D0-1785-4D4E-B270-CE16CC501EF7}"/>
    <hyperlink ref="E67" r:id="rId53" display="https://urldefense.com/v3/__https:/urldefense.proofpoint.com/v2/url?u=https-3A__www.ilsag.info_wp-2Dcontent_uploads_IL-2DTRM-5FEffective-5F010123-5Fv11.0-5FVol-5F2-5FC-5Fand-5FI-5F092222-5FFINAL.pdf-23page-3D594&amp;d=DwMFAg&amp;c=YOzCdXTMOJcLV4Fef-GHb6nrhLxjqDiiUHMmocUCjOQ&amp;r=5v302HkReVdBd6jNDchKhODzi52-7LsfyEOrcYExowE&amp;m=Zuhw508dpA_kt-263VgqtLjqo8K5VB_KRiGkIuDmiVVhTH_ciwetbcwFFOCPPhBy&amp;s=Pz6JHqQoyOTOEpsFeeJJs7OIPXn_lGAZjYMcOMtU7ns&amp;e=__;!!KKjTGA!kNp6IkGmrg5SBJM0JJ1ggEm-_lFkCLIauYEOoCWqx2uuu1CAHum3RpN0n3S8gZL22i-KWx7T_Yk70XrH$" xr:uid="{8D42C1E5-F470-456B-A830-72C45B5B8FEA}"/>
    <hyperlink ref="E68" r:id="rId54" display="https://urldefense.com/v3/__https:/urldefense.proofpoint.com/v2/url?u=https-3A__www.ilsag.info_wp-2Dcontent_uploads_IL-2DTRM-5FEffective-5F010123-5Fv11.0-5FVol-5F2-5FC-5Fand-5FI-5F092222-5FFINAL.pdf-23page-3D601&amp;d=DwMFAg&amp;c=YOzCdXTMOJcLV4Fef-GHb6nrhLxjqDiiUHMmocUCjOQ&amp;r=5v302HkReVdBd6jNDchKhODzi52-7LsfyEOrcYExowE&amp;m=Zuhw508dpA_kt-263VgqtLjqo8K5VB_KRiGkIuDmiVVhTH_ciwetbcwFFOCPPhBy&amp;s=Oes8S4rhNK3eWXwhEH-glWgLqGQ-YP6GGUqnpo87YeA&amp;e=__;!!KKjTGA!kNp6IkGmrg5SBJM0JJ1ggEm-_lFkCLIauYEOoCWqx2uuu1CAHum3RpN0n3S8gZL22i-KWx7T_eGrvQVD$" xr:uid="{130F6002-14A5-49FE-BFB7-9849B4E484F5}"/>
    <hyperlink ref="E69" r:id="rId55" display="https://urldefense.com/v3/__https:/urldefense.proofpoint.com/v2/url?u=https-3A__www.ilsag.info_wp-2Dcontent_uploads_IL-2DTRM-5FEffective-5F010123-5Fv11.0-5FVol-5F2-5FC-5Fand-5FI-5F092222-5FFINAL.pdf-23page-3D608&amp;d=DwMFAg&amp;c=YOzCdXTMOJcLV4Fef-GHb6nrhLxjqDiiUHMmocUCjOQ&amp;r=5v302HkReVdBd6jNDchKhODzi52-7LsfyEOrcYExowE&amp;m=Zuhw508dpA_kt-263VgqtLjqo8K5VB_KRiGkIuDmiVVhTH_ciwetbcwFFOCPPhBy&amp;s=BUXo_ABQyJZe0Uj4j-iBY52LooF0MbAvuqvROhrWNVU&amp;e=__;!!KKjTGA!kNp6IkGmrg5SBJM0JJ1ggEm-_lFkCLIauYEOoCWqx2uuu1CAHum3RpN0n3S8gZL22i-KWx7T_UPJ5Pec$" xr:uid="{B1E0067F-2728-4317-8E63-AE8E758541E3}"/>
    <hyperlink ref="E70" r:id="rId56" display="https://urldefense.com/v3/__https:/urldefense.proofpoint.com/v2/url?u=https-3A__www.ilsag.info_wp-2Dcontent_uploads_IL-2DTRM-5FEffective-5F010123-5Fv11.0-5FVol-5F2-5FC-5Fand-5FI-5F092222-5FFINAL.pdf-23page-3D629&amp;d=DwMFAg&amp;c=YOzCdXTMOJcLV4Fef-GHb6nrhLxjqDiiUHMmocUCjOQ&amp;r=5v302HkReVdBd6jNDchKhODzi52-7LsfyEOrcYExowE&amp;m=Zuhw508dpA_kt-263VgqtLjqo8K5VB_KRiGkIuDmiVVhTH_ciwetbcwFFOCPPhBy&amp;s=y_Mun3tR8cBNcOO5VwmAFVXE9LwRKXyj4ImRpzGk-uM&amp;e=__;!!KKjTGA!kNp6IkGmrg5SBJM0JJ1ggEm-_lFkCLIauYEOoCWqx2uuu1CAHum3RpN0n3S8gZL22i-KWx7T_QogYxQL$" xr:uid="{1AEAFF2E-EF26-4FA1-A4AE-6F32C4BFB4C1}"/>
    <hyperlink ref="E71" r:id="rId57" display="https://urldefense.com/v3/__https:/urldefense.proofpoint.com/v2/url?u=https-3A__www.ilsag.info_wp-2Dcontent_uploads_IL-2DTRM-5FEffective-5F010123-5Fv11.0-5FVol-5F2-5FC-5Fand-5FI-5F092222-5FFINAL.pdf-23page-3D632&amp;d=DwMFAg&amp;c=YOzCdXTMOJcLV4Fef-GHb6nrhLxjqDiiUHMmocUCjOQ&amp;r=5v302HkReVdBd6jNDchKhODzi52-7LsfyEOrcYExowE&amp;m=Zuhw508dpA_kt-263VgqtLjqo8K5VB_KRiGkIuDmiVVhTH_ciwetbcwFFOCPPhBy&amp;s=wuhxgGs4yOD7vlln3E8b_S4TfKQSeJbB_54yrTl7qFY&amp;e=__;!!KKjTGA!kNp6IkGmrg5SBJM0JJ1ggEm-_lFkCLIauYEOoCWqx2uuu1CAHum3RpN0n3S8gZL22i-KWx7T_V0z4IdY$" xr:uid="{244F62A9-3BB9-4FBC-AF16-23E051C744AC}"/>
    <hyperlink ref="E72" r:id="rId58" display="https://urldefense.com/v3/__https:/urldefense.proofpoint.com/v2/url?u=https-3A__www.ilsag.info_wp-2Dcontent_uploads_IL-2DTRM-5FEffective-5F010123-5Fv11.0-5FVol-5F2-5FC-5Fand-5FI-5F092222-5FFINAL.pdf-23page-3D926&amp;d=DwMFAg&amp;c=YOzCdXTMOJcLV4Fef-GHb6nrhLxjqDiiUHMmocUCjOQ&amp;r=5v302HkReVdBd6jNDchKhODzi52-7LsfyEOrcYExowE&amp;m=Zuhw508dpA_kt-263VgqtLjqo8K5VB_KRiGkIuDmiVVhTH_ciwetbcwFFOCPPhBy&amp;s=OcMAxbuU0DkgavA_XYqqQIOGnPblAtyLJyb6pKK2n-c&amp;e=__;!!KKjTGA!kNp6IkGmrg5SBJM0JJ1ggEm-_lFkCLIauYEOoCWqx2uuu1CAHum3RpN0n3S8gZL22i-KWx7T_bXQOTd8$" xr:uid="{194FB1A9-795B-4CDC-B5E6-2C534CF5E20F}"/>
    <hyperlink ref="E73" r:id="rId59" display="https://urldefense.com/v3/__https:/urldefense.proofpoint.com/v2/url?u=https-3A__www.ilsag.info_wp-2Dcontent_uploads_IL-2DTRM-5FEffective-5F010123-5Fv11.0-5FVol-5F2-5FC-5Fand-5FI-5F092222-5FFINAL.pdf-23page-3D933&amp;d=DwMFAg&amp;c=YOzCdXTMOJcLV4Fef-GHb6nrhLxjqDiiUHMmocUCjOQ&amp;r=5v302HkReVdBd6jNDchKhODzi52-7LsfyEOrcYExowE&amp;m=Zuhw508dpA_kt-263VgqtLjqo8K5VB_KRiGkIuDmiVVhTH_ciwetbcwFFOCPPhBy&amp;s=HZDQhOoliTYlgzyHP6Pf34x5nDYQN-shy2WHPF2quso&amp;e=__;!!KKjTGA!kNp6IkGmrg5SBJM0JJ1ggEm-_lFkCLIauYEOoCWqx2uuu1CAHum3RpN0n3S8gZL22i-KWx7T_bjyDwWG$" xr:uid="{13054213-AE4C-46E7-8BD9-20C976090F7C}"/>
    <hyperlink ref="E74" r:id="rId60" display="https://urldefense.com/v3/__https:/urldefense.proofpoint.com/v2/url?u=https-3A__www.ilsag.info_wp-2Dcontent_uploads_IL-2DTRM-5FEffective-5F010123-5Fv11.0-5FVol-5F2-5FC-5Fand-5FI-5F092222-5FFINAL.pdf-23page-3D943&amp;d=DwMFAg&amp;c=YOzCdXTMOJcLV4Fef-GHb6nrhLxjqDiiUHMmocUCjOQ&amp;r=5v302HkReVdBd6jNDchKhODzi52-7LsfyEOrcYExowE&amp;m=Zuhw508dpA_kt-263VgqtLjqo8K5VB_KRiGkIuDmiVVhTH_ciwetbcwFFOCPPhBy&amp;s=iiT6CtAEwrTzhqlh89LsEHqyWNsVIq7vvYEA1GBSifk&amp;e=__;!!KKjTGA!kNp6IkGmrg5SBJM0JJ1ggEm-_lFkCLIauYEOoCWqx2uuu1CAHum3RpN0n3S8gZL22i-KWx7T_V7K5Vzm$" xr:uid="{A8ADB4F9-C157-4CE0-AD9B-ABC424F8BA88}"/>
    <hyperlink ref="E75" r:id="rId61" display="https://urldefense.com/v3/__https:/urldefense.proofpoint.com/v2/url?u=https-3A__www.ilsag.info_wp-2Dcontent_uploads_IL-2DTRM-5FEffective-5F010123-5Fv11.0-5FVol-5F2-5FC-5Fand-5FI-5F092222-5FFINAL.pdf-23page-3D951&amp;d=DwMFAg&amp;c=YOzCdXTMOJcLV4Fef-GHb6nrhLxjqDiiUHMmocUCjOQ&amp;r=5v302HkReVdBd6jNDchKhODzi52-7LsfyEOrcYExowE&amp;m=Zuhw508dpA_kt-263VgqtLjqo8K5VB_KRiGkIuDmiVVhTH_ciwetbcwFFOCPPhBy&amp;s=F3vF2iYqZ8JWg40-JH4xH5jl-t8ZnmprxCNP7JR1XAY&amp;e=__;!!KKjTGA!kNp6IkGmrg5SBJM0JJ1ggEm-_lFkCLIauYEOoCWqx2uuu1CAHum3RpN0n3S8gZL22i-KWx7T_eC8LTny$" xr:uid="{73E1F931-EE01-4D63-A201-49DAB1A5AF4C}"/>
    <hyperlink ref="E77" r:id="rId62" display="https://urldefense.com/v3/__https:/urldefense.proofpoint.com/v2/url?u=https-3A__www.ilsag.info_wp-2Dcontent_uploads_IL-2DTRM-5FEffective-5F010123-5Fv11.0-5FVol-5F3-5FRes-5F09222022-5FFINAL.pdf-23page-3D69&amp;d=DwMFAg&amp;c=YOzCdXTMOJcLV4Fef-GHb6nrhLxjqDiiUHMmocUCjOQ&amp;r=5v302HkReVdBd6jNDchKhODzi52-7LsfyEOrcYExowE&amp;m=Zuhw508dpA_kt-263VgqtLjqo8K5VB_KRiGkIuDmiVVhTH_ciwetbcwFFOCPPhBy&amp;s=EpuiVaeZ9CAnJs_gKwTFfBrXH3AuyDSfOYOohHb2dBg&amp;e=__;!!KKjTGA!kNp6IkGmrg5SBJM0JJ1ggEm-_lFkCLIauYEOoCWqx2uuu1CAHum3RpN0n3S8gZL22i-KWx7T_Wlg13JA$" xr:uid="{05636B8B-60EF-4B03-9F1D-97174FB27389}"/>
    <hyperlink ref="E78" r:id="rId63" display="https://urldefense.com/v3/__https:/urldefense.proofpoint.com/v2/url?u=https-3A__www.ilsag.info_wp-2Dcontent_uploads_IL-2DTRM-5FEffective-5F010123-5Fv11.0-5FVol-5F3-5FRes-5F09222022-5FFINAL.pdf-23page-3D74&amp;d=DwMFAg&amp;c=YOzCdXTMOJcLV4Fef-GHb6nrhLxjqDiiUHMmocUCjOQ&amp;r=5v302HkReVdBd6jNDchKhODzi52-7LsfyEOrcYExowE&amp;m=Zuhw508dpA_kt-263VgqtLjqo8K5VB_KRiGkIuDmiVVhTH_ciwetbcwFFOCPPhBy&amp;s=OmXah--LELrXucHc_0jvxA6V21vJ7ZtRXEyOo16SFHU&amp;e=__;!!KKjTGA!kNp6IkGmrg5SBJM0JJ1ggEm-_lFkCLIauYEOoCWqx2uuu1CAHum3RpN0n3S8gZL22i-KWx7T_RDt42iD$" xr:uid="{910ADD03-75D6-4351-A5C6-0BD336D70CBB}"/>
    <hyperlink ref="E79" r:id="rId64" display="https://urldefense.com/v3/__https:/urldefense.proofpoint.com/v2/url?u=https-3A__www.ilsag.info_wp-2Dcontent_uploads_IL-2DTRM-5FEffective-5F010123-5Fv11.0-5FVol-5F3-5FRes-5F09222022-5FFINAL.pdf-23page-3D86&amp;d=DwMFAg&amp;c=YOzCdXTMOJcLV4Fef-GHb6nrhLxjqDiiUHMmocUCjOQ&amp;r=5v302HkReVdBd6jNDchKhODzi52-7LsfyEOrcYExowE&amp;m=Zuhw508dpA_kt-263VgqtLjqo8K5VB_KRiGkIuDmiVVhTH_ciwetbcwFFOCPPhBy&amp;s=0du1451jQcUMxN5iAPCrK7ZRXOcixIk-TuvmwWgv0vk&amp;e=__;!!KKjTGA!kNp6IkGmrg5SBJM0JJ1ggEm-_lFkCLIauYEOoCWqx2uuu1CAHum3RpN0n3S8gZL22i-KWx7T_bhFl9kI$" xr:uid="{76B8DABF-D48E-44A1-BD4C-B109802C2DCB}"/>
    <hyperlink ref="E80" r:id="rId65" display="https://urldefense.com/v3/__https:/urldefense.proofpoint.com/v2/url?u=https-3A__www.ilsag.info_wp-2Dcontent_uploads_IL-2DTRM-5FEffective-5F010123-5Fv11.0-5FVol-5F3-5FRes-5F09222022-5FFINAL.pdf-23page-3D232&amp;d=DwMFAg&amp;c=YOzCdXTMOJcLV4Fef-GHb6nrhLxjqDiiUHMmocUCjOQ&amp;r=5v302HkReVdBd6jNDchKhODzi52-7LsfyEOrcYExowE&amp;m=Zuhw508dpA_kt-263VgqtLjqo8K5VB_KRiGkIuDmiVVhTH_ciwetbcwFFOCPPhBy&amp;s=FrW8FV8ZjQM_l5hJl__PmSJ5cIE4lQwzfaobj9KR5QY&amp;e=__;!!KKjTGA!kNp6IkGmrg5SBJM0JJ1ggEm-_lFkCLIauYEOoCWqx2uuu1CAHum3RpN0n3S8gZL22i-KWx7T_cmI4hVb$" xr:uid="{CE1172A1-1461-4C88-AA6C-7CC757FD94D5}"/>
    <hyperlink ref="E81" r:id="rId66" display="https://urldefense.com/v3/__https:/urldefense.proofpoint.com/v2/url?u=https-3A__www.ilsag.info_wp-2Dcontent_uploads_IL-2DTRM-5FEffective-5F010123-5Fv11.0-5FVol-5F3-5FRes-5F09222022-5FFINAL.pdf-23page-3D304&amp;d=DwMFAg&amp;c=YOzCdXTMOJcLV4Fef-GHb6nrhLxjqDiiUHMmocUCjOQ&amp;r=5v302HkReVdBd6jNDchKhODzi52-7LsfyEOrcYExowE&amp;m=Zuhw508dpA_kt-263VgqtLjqo8K5VB_KRiGkIuDmiVVhTH_ciwetbcwFFOCPPhBy&amp;s=VrKLVbIe4ADCdHnpBNZMGm_8lvySszD51shad7YnGNA&amp;e=__;!!KKjTGA!kNp6IkGmrg5SBJM0JJ1ggEm-_lFkCLIauYEOoCWqx2uuu1CAHum3RpN0n3S8gZL22i-KWx7T_d3nxLju$" xr:uid="{B1F6751D-19B4-4A8B-BAD2-267E243A919F}"/>
    <hyperlink ref="E82" r:id="rId67" display="https://urldefense.com/v3/__https:/urldefense.proofpoint.com/v2/url?u=https-3A__www.ilsag.info_wp-2Dcontent_uploads_IL-2DTRM-5FEffective-5F010123-5Fv11.0-5FVol-5F3-5FRes-5F09222022-5FFINAL.pdf-23page-3D359&amp;d=DwMFAg&amp;c=YOzCdXTMOJcLV4Fef-GHb6nrhLxjqDiiUHMmocUCjOQ&amp;r=5v302HkReVdBd6jNDchKhODzi52-7LsfyEOrcYExowE&amp;m=Zuhw508dpA_kt-263VgqtLjqo8K5VB_KRiGkIuDmiVVhTH_ciwetbcwFFOCPPhBy&amp;s=vlARv85BRUUG16q9IPDQRx9tEvSp_Sazu4hy-U0-_s0&amp;e=__;!!KKjTGA!kNp6IkGmrg5SBJM0JJ1ggEm-_lFkCLIauYEOoCWqx2uuu1CAHum3RpN0n3S8gZL22i-KWx7T_at5pWJL$" xr:uid="{B82C9E0A-712C-4175-900E-E3820253864D}"/>
    <hyperlink ref="E83" r:id="rId68" display="https://urldefense.com/v3/__https:/urldefense.proofpoint.com/v2/url?u=https-3A__www.ilsag.info_wp-2Dcontent_uploads_IL-2DTRM-5FEffective-5F010123-5Fv11.0-5FVol-5F3-5FRes-5F09222022-5FFINAL.pdf-23page-3D440&amp;d=DwMFAg&amp;c=YOzCdXTMOJcLV4Fef-GHb6nrhLxjqDiiUHMmocUCjOQ&amp;r=5v302HkReVdBd6jNDchKhODzi52-7LsfyEOrcYExowE&amp;m=Zuhw508dpA_kt-263VgqtLjqo8K5VB_KRiGkIuDmiVVhTH_ciwetbcwFFOCPPhBy&amp;s=aQEdAxGz7r9xLEGguqjTP7yFRspXeHDJqJOZqEzIkYg&amp;e=__;!!KKjTGA!kNp6IkGmrg5SBJM0JJ1ggEm-_lFkCLIauYEOoCWqx2uuu1CAHum3RpN0n3S8gZL22i-KWx7T_Z7_bg7V$" xr:uid="{69D68906-E3DE-4ADF-94F5-9EFA41C60877}"/>
    <hyperlink ref="E84" r:id="rId69" display="https://urldefense.com/v3/__https:/urldefense.proofpoint.com/v2/url?u=https-3A__www.ilsag.info_wp-2Dcontent_uploads_IL-2DTRM-5FEffective-5F010123-5Fv11.0-5FVol-5F3-5FRes-5F09222022-5FFINAL.pdf-23page-3D446&amp;d=DwMFAg&amp;c=YOzCdXTMOJcLV4Fef-GHb6nrhLxjqDiiUHMmocUCjOQ&amp;r=5v302HkReVdBd6jNDchKhODzi52-7LsfyEOrcYExowE&amp;m=Zuhw508dpA_kt-263VgqtLjqo8K5VB_KRiGkIuDmiVVhTH_ciwetbcwFFOCPPhBy&amp;s=uJ2sQaO0ZqQY-bqkrI56itZnLrkQ2ehUszBhCj7ejps&amp;e=__;!!KKjTGA!kNp6IkGmrg5SBJM0JJ1ggEm-_lFkCLIauYEOoCWqx2uuu1CAHum3RpN0n3S8gZL22i-KWx7T_R1ZtvNA$" xr:uid="{802D3BAE-E758-494F-BCEF-3D2B9DC10D06}"/>
    <hyperlink ref="E85" r:id="rId70" display="https://urldefense.com/v3/__https:/urldefense.proofpoint.com/v2/url?u=https-3A__www.ilsag.info_wp-2Dcontent_uploads_IL-2DTRM-5FEffective-5F010123-5Fv11.0-5FVol-5F3-5FRes-5F09222022-5FFINAL.pdf-23page-3D461&amp;d=DwMFAg&amp;c=YOzCdXTMOJcLV4Fef-GHb6nrhLxjqDiiUHMmocUCjOQ&amp;r=5v302HkReVdBd6jNDchKhODzi52-7LsfyEOrcYExowE&amp;m=Zuhw508dpA_kt-263VgqtLjqo8K5VB_KRiGkIuDmiVVhTH_ciwetbcwFFOCPPhBy&amp;s=TQ1iIuqMa_9R95coV-mp2N-ok33F9SQBjsqhDDxMTfo&amp;e=__;!!KKjTGA!kNp6IkGmrg5SBJM0JJ1ggEm-_lFkCLIauYEOoCWqx2uuu1CAHum3RpN0n3S8gZL22i-KWx7T_efaLqpu$" xr:uid="{3ECBD04B-36C8-4633-BA9C-11AD4E7D5305}"/>
    <hyperlink ref="E89" r:id="rId71" display="https://urldefense.com/v3/__https:/urldefense.proofpoint.com/v2/url?u=https-3A__www.ilsag.info_wp-2Dcontent_uploads_IL-2DTRM-5FEffective-5F010123-5Fv11.0-5FVol-5F3-5FRes-5F09222022-5FFINAL.pdf-23page-3D469&amp;d=DwMFAg&amp;c=YOzCdXTMOJcLV4Fef-GHb6nrhLxjqDiiUHMmocUCjOQ&amp;r=5v302HkReVdBd6jNDchKhODzi52-7LsfyEOrcYExowE&amp;m=Zuhw508dpA_kt-263VgqtLjqo8K5VB_KRiGkIuDmiVVhTH_ciwetbcwFFOCPPhBy&amp;s=bDkJPNaqwHtxtN4D479tzdLMPGSFpAYvNRP2KziXOkU&amp;e=__;!!KKjTGA!kNp6IkGmrg5SBJM0JJ1ggEm-_lFkCLIauYEOoCWqx2uuu1CAHum3RpN0n3S8gZL22i-KWx7T_VdjynXl$" xr:uid="{1F733F5D-3B7E-4668-835B-E2B07F8DE491}"/>
    <hyperlink ref="D66" location="'4.4.56 Commercial Duct Sealing'!A1" display="'4.4.56 Commercial Duct Sealing'!A1" xr:uid="{4723AE62-C3EC-445B-A97C-4BDDAA9E2C58}"/>
    <hyperlink ref="D67" location="'4.4.57 Condensate Recovery Syst'!A1" display="'4.4.57 Condensate Recovery Syst'!A1" xr:uid="{AD5BEB49-BD5B-4B30-84E0-07F8C3A7540B}"/>
    <hyperlink ref="D68" location="'4.4.58 Steam Trap Monitoring'!A1" display="'4.4.58 Steam Trap Monitoring'!A1" xr:uid="{2CC62C24-32F7-4DE9-BDEA-9FAD874F4CC0}"/>
    <hyperlink ref="D69" location="'4.4.59 Ductless Heat Pumps'!A1" display="'4.4.59 Ductless Heat Pumps'!A1" xr:uid="{8735E12D-DCEE-4679-B6DB-638BE4A84B27}"/>
    <hyperlink ref="D77" location="'5.1.14 Res Induction Cooktop'!A1" display="'5.1.14 Res Induction Cooktop'!A1" xr:uid="{6087ABCF-90F2-406D-BAF5-50EE96E35A36}"/>
    <hyperlink ref="D78" location="'5.1.15 Bolt-On Smrt Dryer Sens'!A1" display="'5.1.15 Bolt-On Smrt Dryer Sens'!A1" xr:uid="{CF82F215-F319-443A-8483-51FDC78B1786}"/>
    <hyperlink ref="D79" location="'5.2.3 ENERGY STAR Televisions'!A1" display="'5.2.3 ENERGY STAR Televisions'!A1" xr:uid="{632EE6CE-17DF-45DA-85F9-8546F20A744F}"/>
    <hyperlink ref="D80" location="'5.3.21 Air Handler Filter Clean'!A1" display="'5.3.21 Air Handler Filter Clean'!A1" xr:uid="{F6A02B30-BA3D-4064-8280-F4A966E14F8A}"/>
    <hyperlink ref="D81" location="'5.4.12 Recirculating Pump Contr'!A1" display="'5.4.12 Recirculating Pump Contr'!A1" xr:uid="{5AC1E91D-3563-495D-A149-E4049D6CEAA1}"/>
    <hyperlink ref="D82" location="'5.5.13 EISA Exempt LED Lighting'!A1" display="'5.5.13 EISA Exempt LED Lighting'!A1" xr:uid="{545F8961-00A4-4DB5-A54E-D3971DC0D40B}"/>
    <hyperlink ref="D83" location="'5.6.9 Insulated Cellular Shades'!A1" display="'5.6.9 Insulated Cellular Shades'!A1" xr:uid="{CB06319D-413D-46CB-9BD0-401B1686925E}"/>
    <hyperlink ref="D84" location="'5.6.10 MF Whole Building Aeroso'!A1" display="'5.6.10 MF Whole Building Aeroso'!A1" xr:uid="{435CEDD1-C972-4CC9-B8BD-71B3D45C0165}"/>
    <hyperlink ref="D85" location="'5.7.4 Heat Pump Swimming Pool H'!A1" display="'5.7.4 Heat Pump Swimming Pool H'!A1" xr:uid="{3331F504-AAB5-4A92-A84A-7D6E98E61801}"/>
    <hyperlink ref="D70" location="'4.4.61 Chiller Water Temp Reset'!A1" display="'4.4.61 Chiller Water Temp Reset'!A1" xr:uid="{59AD3C63-CBC2-4AC3-B25F-2029860951C5}"/>
    <hyperlink ref="D71" location="'4.4.62 Cooling Tower Economizer'!A1" display="'4.4.62 Cooling Tower Economizer'!A1" xr:uid="{349C6424-C9A3-4F6B-939A-D427A3925CBA}"/>
    <hyperlink ref="D72" location="'4.8.27 C&amp;I Air Sealing'!A1" display="'4.8.27 C&amp;I Air Sealing'!A1" xr:uid="{EF52D39E-C8D6-44F1-87B5-5647DF3D6219}"/>
    <hyperlink ref="D73" location="'4.8.28 High Speed Overhead Door'!A1" display="'4.8.28 High Speed Overhead Door'!A1" xr:uid="{A3A3DDB1-ACFD-49F2-B84C-B1D190C44AE3}"/>
    <hyperlink ref="D74" location="'4.8.29 Dock Door Seals '!A1" display="'4.8.29 Dock Door Seals '!A1" xr:uid="{181918B2-79AA-4E54-AD8F-1BEA405F95DB}"/>
    <hyperlink ref="D75" location="'4.8.30 Com Wall Insulation'!A1" display="'4.8.30 Com Wall Insulation'!A1" xr:uid="{BCAE8BBE-1F35-4F4B-9125-EB1ECF22C0D6}"/>
    <hyperlink ref="E88" r:id="rId72" display="https://urldefense.com/v3/__https:/urldefense.proofpoint.com/v2/url?u=https-3A__www.ilsag.info_wp-2Dcontent_uploads_IL-2DTRM-5FEffective-5F010123-5Fv11.0-5FVol-5F2-5FC-5Fand-5FI-5F092222-5FFINAL.pdf-23page-3D620&amp;d=DwMFAg&amp;c=YOzCdXTMOJcLV4Fef-GHb6nrhLxjqDiiUHMmocUCjOQ&amp;r=5v302HkReVdBd6jNDchKhODzi52-7LsfyEOrcYExowE&amp;m=Zuhw508dpA_kt-263VgqtLjqo8K5VB_KRiGkIuDmiVVhTH_ciwetbcwFFOCPPhBy&amp;s=h1YnyuJ0Ssb6Rf0g1bFAz8C9j5hODX23EW8fWLasiAU&amp;e=__;!!KKjTGA!kNp6IkGmrg5SBJM0JJ1ggEm-_lFkCLIauYEOoCWqx2uuu1CAHum3RpN0n3S8gZL22i-KWx7T_Y_0otoR$" xr:uid="{72454852-1D0A-43F1-BD4A-AE8742EF8EA7}"/>
    <hyperlink ref="D61" location="'4.7.13 Comp Air Leak Repair'!A1" display="'4.7.13 Comp Air Leak Repair'!A1" xr:uid="{B3D33594-079A-4F83-929B-7C9C74A532B0}"/>
  </hyperlinks>
  <pageMargins left="0.7" right="0.7" top="0.75" bottom="0.75" header="0.3" footer="0.3"/>
  <pageSetup orientation="portrait" r:id="rId7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24F43-BE88-42D2-B319-D7526E7ECC0D}">
  <sheetPr codeName="Sheet70">
    <tabColor theme="9" tint="-0.249977111117893"/>
  </sheetPr>
  <dimension ref="A1:H12"/>
  <sheetViews>
    <sheetView zoomScaleNormal="100" workbookViewId="0">
      <selection activeCell="C11" sqref="C11"/>
    </sheetView>
  </sheetViews>
  <sheetFormatPr defaultRowHeight="14.4" x14ac:dyDescent="0.3"/>
  <cols>
    <col min="2" max="2" width="16.77734375" customWidth="1"/>
    <col min="3" max="3" width="101.21875" customWidth="1"/>
    <col min="6" max="6" width="30.77734375" customWidth="1"/>
    <col min="7" max="7" width="18.109375" customWidth="1"/>
    <col min="8" max="8" width="8.88671875" customWidth="1"/>
  </cols>
  <sheetData>
    <row r="1" spans="1:8" ht="18" x14ac:dyDescent="0.35">
      <c r="A1" s="33" t="s">
        <v>2048</v>
      </c>
      <c r="B1" s="31"/>
    </row>
    <row r="2" spans="1:8" x14ac:dyDescent="0.3">
      <c r="A2" s="206" t="s">
        <v>1761</v>
      </c>
      <c r="B2" s="31"/>
      <c r="C2" s="30"/>
    </row>
    <row r="3" spans="1:8" ht="159" thickBot="1" x14ac:dyDescent="0.35">
      <c r="B3" s="42" t="s">
        <v>583</v>
      </c>
      <c r="C3" s="30" t="s">
        <v>2109</v>
      </c>
      <c r="F3" t="s">
        <v>2049</v>
      </c>
    </row>
    <row r="4" spans="1:8" ht="101.4" thickBot="1" x14ac:dyDescent="0.35">
      <c r="B4" s="42" t="s">
        <v>570</v>
      </c>
      <c r="C4" s="32" t="s">
        <v>674</v>
      </c>
      <c r="F4" s="47" t="s">
        <v>596</v>
      </c>
      <c r="G4" s="47" t="s">
        <v>597</v>
      </c>
      <c r="H4" s="47" t="s">
        <v>598</v>
      </c>
    </row>
    <row r="5" spans="1:8" ht="15" thickBot="1" x14ac:dyDescent="0.35">
      <c r="B5" s="31"/>
      <c r="C5" s="30"/>
      <c r="F5" s="48" t="s">
        <v>599</v>
      </c>
      <c r="G5" s="49" t="s">
        <v>600</v>
      </c>
      <c r="H5" s="49" t="s">
        <v>600</v>
      </c>
    </row>
    <row r="6" spans="1:8" ht="28.2" thickBot="1" x14ac:dyDescent="0.35">
      <c r="B6" s="42" t="s">
        <v>585</v>
      </c>
      <c r="C6" s="30"/>
      <c r="F6" s="48" t="s">
        <v>601</v>
      </c>
      <c r="G6" s="49" t="s">
        <v>602</v>
      </c>
      <c r="H6" s="49" t="s">
        <v>603</v>
      </c>
    </row>
    <row r="7" spans="1:8" ht="28.2" thickBot="1" x14ac:dyDescent="0.35">
      <c r="B7" s="31" t="s">
        <v>696</v>
      </c>
      <c r="C7" s="30" t="s">
        <v>587</v>
      </c>
      <c r="F7" s="48" t="s">
        <v>604</v>
      </c>
      <c r="G7" s="49" t="s">
        <v>605</v>
      </c>
      <c r="H7" s="49" t="s">
        <v>606</v>
      </c>
    </row>
    <row r="8" spans="1:8" ht="201.6" customHeight="1" thickBot="1" x14ac:dyDescent="0.35">
      <c r="B8" s="31" t="s">
        <v>2071</v>
      </c>
      <c r="C8" s="225" t="s">
        <v>2110</v>
      </c>
      <c r="F8" s="48" t="s">
        <v>607</v>
      </c>
      <c r="G8" s="49" t="s">
        <v>605</v>
      </c>
      <c r="H8" s="49" t="s">
        <v>605</v>
      </c>
    </row>
    <row r="9" spans="1:8" ht="16.2" thickBot="1" x14ac:dyDescent="0.35">
      <c r="B9" s="31" t="s">
        <v>697</v>
      </c>
      <c r="C9" s="30" t="s">
        <v>587</v>
      </c>
      <c r="F9" s="48" t="s">
        <v>608</v>
      </c>
      <c r="G9" s="49" t="s">
        <v>609</v>
      </c>
      <c r="H9" s="49" t="s">
        <v>609</v>
      </c>
    </row>
    <row r="10" spans="1:8" ht="44.4" thickBot="1" x14ac:dyDescent="0.35">
      <c r="B10" s="116" t="s">
        <v>698</v>
      </c>
      <c r="C10" s="51" t="s">
        <v>2122</v>
      </c>
      <c r="F10" s="48" t="s">
        <v>610</v>
      </c>
      <c r="G10" s="49" t="s">
        <v>611</v>
      </c>
      <c r="H10" s="49" t="s">
        <v>612</v>
      </c>
    </row>
    <row r="11" spans="1:8" ht="43.8" thickBot="1" x14ac:dyDescent="0.35">
      <c r="B11" s="116" t="s">
        <v>593</v>
      </c>
      <c r="C11" s="51" t="s">
        <v>2104</v>
      </c>
      <c r="F11" s="48" t="s">
        <v>613</v>
      </c>
      <c r="G11" s="352" t="s">
        <v>611</v>
      </c>
      <c r="H11" s="49" t="s">
        <v>614</v>
      </c>
    </row>
    <row r="12" spans="1:8" ht="161.4" customHeight="1" thickBot="1" x14ac:dyDescent="0.35">
      <c r="B12" s="31" t="s">
        <v>2072</v>
      </c>
      <c r="C12" s="225" t="s">
        <v>2111</v>
      </c>
      <c r="F12" s="48" t="s">
        <v>615</v>
      </c>
      <c r="G12" s="353"/>
      <c r="H12" s="49" t="s">
        <v>616</v>
      </c>
    </row>
  </sheetData>
  <mergeCells count="1">
    <mergeCell ref="G11:G12"/>
  </mergeCells>
  <hyperlinks>
    <hyperlink ref="A2" location="'Table of Contents'!A1" display="Return to Table of Contents" xr:uid="{6E03DF48-603D-4598-B9A9-B8A3E171405B}"/>
  </hyperlinks>
  <pageMargins left="0.7" right="0.7" top="0.75" bottom="0.75" header="0.3" footer="0.3"/>
  <pageSetup orientation="portrait" horizontalDpi="4294967293"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0B202-B375-498A-A13F-1560AD44F0B2}">
  <sheetPr>
    <tabColor theme="9" tint="-0.249977111117893"/>
  </sheetPr>
  <dimension ref="A1:C5"/>
  <sheetViews>
    <sheetView workbookViewId="0">
      <selection activeCell="A2" sqref="A2"/>
    </sheetView>
  </sheetViews>
  <sheetFormatPr defaultRowHeight="14.4" x14ac:dyDescent="0.3"/>
  <cols>
    <col min="2" max="2" width="16.77734375" customWidth="1"/>
    <col min="3" max="3" width="101.21875" customWidth="1"/>
  </cols>
  <sheetData>
    <row r="1" spans="1:3" ht="18" x14ac:dyDescent="0.35">
      <c r="A1" s="33" t="s">
        <v>1825</v>
      </c>
      <c r="B1" s="31"/>
    </row>
    <row r="2" spans="1:3" x14ac:dyDescent="0.3">
      <c r="A2" s="206" t="s">
        <v>1761</v>
      </c>
      <c r="B2" s="31"/>
      <c r="C2" s="30"/>
    </row>
    <row r="4" spans="1:3" x14ac:dyDescent="0.3">
      <c r="B4" s="42" t="s">
        <v>585</v>
      </c>
    </row>
    <row r="5" spans="1:3" x14ac:dyDescent="0.3">
      <c r="B5" s="31" t="s">
        <v>586</v>
      </c>
      <c r="C5" s="30" t="s">
        <v>587</v>
      </c>
    </row>
  </sheetData>
  <hyperlinks>
    <hyperlink ref="A2" location="'Table of Contents'!A1" display="Return to Table of Contents" xr:uid="{934AE4C0-E86D-4235-AE5E-BC6941F08F4B}"/>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1C629-F9D3-4A00-9AF5-EE972F7BABD9}">
  <sheetPr>
    <tabColor theme="9" tint="-0.249977111117893"/>
  </sheetPr>
  <dimension ref="A1:B4"/>
  <sheetViews>
    <sheetView workbookViewId="0">
      <selection activeCell="A4" sqref="A4"/>
    </sheetView>
  </sheetViews>
  <sheetFormatPr defaultRowHeight="14.4" x14ac:dyDescent="0.3"/>
  <sheetData>
    <row r="1" spans="1:2" ht="18" x14ac:dyDescent="0.35">
      <c r="A1" s="33" t="s">
        <v>1934</v>
      </c>
    </row>
    <row r="2" spans="1:2" x14ac:dyDescent="0.3">
      <c r="B2" s="31" t="s">
        <v>665</v>
      </c>
    </row>
    <row r="4" spans="1:2" x14ac:dyDescent="0.3">
      <c r="A4" s="206" t="s">
        <v>1761</v>
      </c>
    </row>
  </sheetData>
  <hyperlinks>
    <hyperlink ref="A4" location="'Table of Contents'!A1" display="Return to Table of Contents" xr:uid="{DE52A04A-E97F-47F1-B8DF-B1A263517B0C}"/>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1">
    <tabColor rgb="FF92D050"/>
  </sheetPr>
  <dimension ref="A1:C14"/>
  <sheetViews>
    <sheetView workbookViewId="0">
      <selection activeCell="C13" sqref="C13"/>
    </sheetView>
  </sheetViews>
  <sheetFormatPr defaultRowHeight="14.4" x14ac:dyDescent="0.3"/>
  <cols>
    <col min="2" max="2" width="19.109375" style="44" customWidth="1"/>
    <col min="3" max="3" width="123" style="44" customWidth="1"/>
    <col min="5" max="5" width="16.5546875" customWidth="1"/>
    <col min="6" max="6" width="11" customWidth="1"/>
  </cols>
  <sheetData>
    <row r="1" spans="1:3" ht="18" x14ac:dyDescent="0.35">
      <c r="A1" s="33" t="s">
        <v>651</v>
      </c>
    </row>
    <row r="2" spans="1:3" x14ac:dyDescent="0.3">
      <c r="A2" s="206" t="s">
        <v>1761</v>
      </c>
    </row>
    <row r="3" spans="1:3" ht="115.2" x14ac:dyDescent="0.3">
      <c r="B3" s="45" t="s">
        <v>583</v>
      </c>
      <c r="C3" s="44" t="s">
        <v>2112</v>
      </c>
    </row>
    <row r="4" spans="1:3" ht="28.8" x14ac:dyDescent="0.3">
      <c r="B4" s="45" t="s">
        <v>570</v>
      </c>
      <c r="C4" s="44" t="s">
        <v>652</v>
      </c>
    </row>
    <row r="5" spans="1:3" x14ac:dyDescent="0.3">
      <c r="B5" s="45" t="s">
        <v>653</v>
      </c>
      <c r="C5" s="44" t="s">
        <v>654</v>
      </c>
    </row>
    <row r="9" spans="1:3" ht="28.8" x14ac:dyDescent="0.3">
      <c r="B9" s="45" t="s">
        <v>655</v>
      </c>
      <c r="C9" s="44" t="s">
        <v>656</v>
      </c>
    </row>
    <row r="10" spans="1:3" ht="43.2" x14ac:dyDescent="0.3">
      <c r="B10" s="45" t="s">
        <v>657</v>
      </c>
      <c r="C10" s="44" t="s">
        <v>658</v>
      </c>
    </row>
    <row r="12" spans="1:3" x14ac:dyDescent="0.3">
      <c r="B12" s="42" t="s">
        <v>585</v>
      </c>
    </row>
    <row r="13" spans="1:3" ht="28.8" x14ac:dyDescent="0.3">
      <c r="B13" s="44" t="s">
        <v>659</v>
      </c>
      <c r="C13" s="44" t="s">
        <v>2113</v>
      </c>
    </row>
    <row r="14" spans="1:3" ht="28.8" x14ac:dyDescent="0.3">
      <c r="B14" s="44" t="s">
        <v>660</v>
      </c>
      <c r="C14" s="44" t="s">
        <v>661</v>
      </c>
    </row>
  </sheetData>
  <hyperlinks>
    <hyperlink ref="A2" location="'Table of Contents'!A1" display="Return to Table of Contents" xr:uid="{21FF6AE7-3A4D-41E8-907B-4BBD98671D82}"/>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92D050"/>
  </sheetPr>
  <dimension ref="A1:C4"/>
  <sheetViews>
    <sheetView workbookViewId="0">
      <selection activeCell="A4" sqref="A4"/>
    </sheetView>
  </sheetViews>
  <sheetFormatPr defaultRowHeight="14.4" x14ac:dyDescent="0.3"/>
  <cols>
    <col min="3" max="3" width="67.109375" customWidth="1"/>
  </cols>
  <sheetData>
    <row r="1" spans="1:3" ht="18" x14ac:dyDescent="0.35">
      <c r="A1" s="33" t="s">
        <v>662</v>
      </c>
    </row>
    <row r="2" spans="1:3" x14ac:dyDescent="0.3">
      <c r="B2" t="s">
        <v>665</v>
      </c>
    </row>
    <row r="3" spans="1:3" x14ac:dyDescent="0.3">
      <c r="B3" s="42"/>
      <c r="C3" s="30"/>
    </row>
    <row r="4" spans="1:3" x14ac:dyDescent="0.3">
      <c r="A4" s="206" t="s">
        <v>1761</v>
      </c>
    </row>
  </sheetData>
  <hyperlinks>
    <hyperlink ref="A4" location="'Table of Contents'!A1" display="Return to Table of Contents" xr:uid="{B3F022AB-3C50-4B6A-BDB9-B376D2A1400D}"/>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3">
    <tabColor rgb="FF92D050"/>
  </sheetPr>
  <dimension ref="A1:J123"/>
  <sheetViews>
    <sheetView workbookViewId="0">
      <selection activeCell="C3" sqref="C3"/>
    </sheetView>
  </sheetViews>
  <sheetFormatPr defaultRowHeight="14.4" x14ac:dyDescent="0.3"/>
  <cols>
    <col min="2" max="2" width="19.109375" customWidth="1"/>
    <col min="3" max="3" width="123" customWidth="1"/>
    <col min="4" max="4" width="13.88671875" customWidth="1"/>
    <col min="5" max="5" width="16.5546875" customWidth="1"/>
    <col min="6" max="6" width="11" customWidth="1"/>
  </cols>
  <sheetData>
    <row r="1" spans="1:3" ht="18" x14ac:dyDescent="0.35">
      <c r="A1" s="33" t="s">
        <v>663</v>
      </c>
      <c r="B1" s="44"/>
      <c r="C1" s="44"/>
    </row>
    <row r="2" spans="1:3" x14ac:dyDescent="0.3">
      <c r="A2" s="206" t="s">
        <v>1761</v>
      </c>
      <c r="B2" s="44"/>
      <c r="C2" s="44"/>
    </row>
    <row r="3" spans="1:3" ht="81" customHeight="1" x14ac:dyDescent="0.3">
      <c r="B3" s="45" t="s">
        <v>583</v>
      </c>
      <c r="C3" s="104" t="s">
        <v>2114</v>
      </c>
    </row>
    <row r="6" spans="1:3" x14ac:dyDescent="0.3">
      <c r="A6" t="s">
        <v>1092</v>
      </c>
    </row>
    <row r="18" spans="10:10" x14ac:dyDescent="0.3">
      <c r="J18" s="106" t="s">
        <v>1021</v>
      </c>
    </row>
    <row r="19" spans="10:10" x14ac:dyDescent="0.3">
      <c r="J19" s="106" t="s">
        <v>1022</v>
      </c>
    </row>
    <row r="48" spans="2:2" x14ac:dyDescent="0.3">
      <c r="B48" t="s">
        <v>1015</v>
      </c>
    </row>
    <row r="67" spans="10:10" x14ac:dyDescent="0.3">
      <c r="J67" t="s">
        <v>1015</v>
      </c>
    </row>
    <row r="100" spans="10:10" x14ac:dyDescent="0.3">
      <c r="J100" t="s">
        <v>1017</v>
      </c>
    </row>
    <row r="123" spans="4:4" x14ac:dyDescent="0.3">
      <c r="D123" t="s">
        <v>1015</v>
      </c>
    </row>
  </sheetData>
  <hyperlinks>
    <hyperlink ref="C6" location="_ftnref1" display="_ftnref1" xr:uid="{C51DBE44-53CC-43B0-8AE1-67AD048BFA58}"/>
    <hyperlink ref="C7" location="_ftnref2" display="_ftnref2" xr:uid="{66A1C55B-39A0-4125-9499-919852FD30E2}"/>
    <hyperlink ref="A2" location="'Table of Contents'!A1" display="Return to Table of Contents" xr:uid="{2B7E2EEE-B2D4-46E3-BDAD-CF903EE035FA}"/>
  </hyperlinks>
  <pageMargins left="0.7" right="0.7" top="0.75" bottom="0.75" header="0.3" footer="0.3"/>
  <pageSetup orientation="portrait" r:id="rId1"/>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4">
    <tabColor rgb="FF92D050"/>
  </sheetPr>
  <dimension ref="A1:C4"/>
  <sheetViews>
    <sheetView workbookViewId="0">
      <selection activeCell="A4" sqref="A4"/>
    </sheetView>
  </sheetViews>
  <sheetFormatPr defaultRowHeight="14.4" x14ac:dyDescent="0.3"/>
  <sheetData>
    <row r="1" spans="1:3" ht="18" x14ac:dyDescent="0.35">
      <c r="A1" s="33" t="s">
        <v>664</v>
      </c>
      <c r="B1" s="44"/>
      <c r="C1" s="44"/>
    </row>
    <row r="2" spans="1:3" x14ac:dyDescent="0.3">
      <c r="B2" s="31" t="s">
        <v>665</v>
      </c>
      <c r="C2" s="44"/>
    </row>
    <row r="4" spans="1:3" x14ac:dyDescent="0.3">
      <c r="A4" s="206" t="s">
        <v>1761</v>
      </c>
    </row>
  </sheetData>
  <hyperlinks>
    <hyperlink ref="A4" location="'Table of Contents'!A1" display="Return to Table of Contents" xr:uid="{98547687-54DB-4206-803E-97D6AD89FA0E}"/>
  </hyperlink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5">
    <tabColor rgb="FF92D050"/>
  </sheetPr>
  <dimension ref="A1:B4"/>
  <sheetViews>
    <sheetView workbookViewId="0">
      <selection activeCell="A4" sqref="A4"/>
    </sheetView>
  </sheetViews>
  <sheetFormatPr defaultRowHeight="14.4" x14ac:dyDescent="0.3"/>
  <sheetData>
    <row r="1" spans="1:2" ht="18" x14ac:dyDescent="0.35">
      <c r="A1" s="33" t="s">
        <v>666</v>
      </c>
    </row>
    <row r="2" spans="1:2" x14ac:dyDescent="0.3">
      <c r="B2" s="31" t="s">
        <v>665</v>
      </c>
    </row>
    <row r="4" spans="1:2" x14ac:dyDescent="0.3">
      <c r="A4" s="206" t="s">
        <v>1761</v>
      </c>
    </row>
  </sheetData>
  <hyperlinks>
    <hyperlink ref="A4" location="'Table of Contents'!A1" display="Return to Table of Contents" xr:uid="{B44A7E7C-EB6C-47D3-8E4A-B309CC0F4F26}"/>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6">
    <tabColor rgb="FF92D050"/>
  </sheetPr>
  <dimension ref="A1:C4"/>
  <sheetViews>
    <sheetView workbookViewId="0">
      <selection activeCell="H24" sqref="H24"/>
    </sheetView>
  </sheetViews>
  <sheetFormatPr defaultRowHeight="14.4" x14ac:dyDescent="0.3"/>
  <sheetData>
    <row r="1" spans="1:3" ht="18" x14ac:dyDescent="0.35">
      <c r="A1" s="33" t="s">
        <v>667</v>
      </c>
      <c r="B1" s="44"/>
      <c r="C1" s="44"/>
    </row>
    <row r="2" spans="1:3" x14ac:dyDescent="0.3">
      <c r="B2" s="31" t="s">
        <v>665</v>
      </c>
      <c r="C2" s="44"/>
    </row>
    <row r="4" spans="1:3" x14ac:dyDescent="0.3">
      <c r="A4" s="206" t="s">
        <v>1761</v>
      </c>
    </row>
  </sheetData>
  <hyperlinks>
    <hyperlink ref="A4" location="'Table of Contents'!A1" display="Return to Table of Contents" xr:uid="{811A9D29-065F-4746-B292-7BDCAF640F5D}"/>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7">
    <tabColor rgb="FF92D050"/>
  </sheetPr>
  <dimension ref="A1:N17"/>
  <sheetViews>
    <sheetView workbookViewId="0">
      <selection activeCell="I15" sqref="I15"/>
    </sheetView>
  </sheetViews>
  <sheetFormatPr defaultRowHeight="14.4" x14ac:dyDescent="0.3"/>
  <cols>
    <col min="2" max="2" width="19.109375" style="31" customWidth="1"/>
    <col min="3" max="3" width="13.44140625" customWidth="1"/>
    <col min="4" max="4" width="13.88671875" customWidth="1"/>
    <col min="5" max="5" width="16.5546875" customWidth="1"/>
    <col min="6" max="6" width="11" customWidth="1"/>
  </cols>
  <sheetData>
    <row r="1" spans="1:14" ht="18" x14ac:dyDescent="0.35">
      <c r="A1" s="33" t="s">
        <v>668</v>
      </c>
    </row>
    <row r="2" spans="1:14" x14ac:dyDescent="0.3">
      <c r="A2" s="206" t="s">
        <v>1761</v>
      </c>
    </row>
    <row r="3" spans="1:14" ht="44.1" customHeight="1" x14ac:dyDescent="0.3">
      <c r="B3" s="42" t="s">
        <v>583</v>
      </c>
      <c r="C3" s="300" t="s">
        <v>2123</v>
      </c>
      <c r="D3" s="300"/>
      <c r="E3" s="300"/>
      <c r="F3" s="300"/>
      <c r="G3" s="300"/>
      <c r="H3" s="300"/>
      <c r="I3" s="300"/>
      <c r="J3" s="300"/>
      <c r="K3" s="300"/>
      <c r="L3" s="300"/>
      <c r="M3" s="300"/>
      <c r="N3" s="300"/>
    </row>
    <row r="5" spans="1:14" x14ac:dyDescent="0.3">
      <c r="B5" s="42" t="s">
        <v>571</v>
      </c>
      <c r="C5" t="s">
        <v>2115</v>
      </c>
    </row>
    <row r="6" spans="1:14" x14ac:dyDescent="0.3">
      <c r="C6" s="117" t="s">
        <v>1081</v>
      </c>
      <c r="D6" s="117" t="s">
        <v>571</v>
      </c>
    </row>
    <row r="7" spans="1:14" x14ac:dyDescent="0.3">
      <c r="C7" s="111">
        <v>5</v>
      </c>
      <c r="D7" s="113">
        <v>2147</v>
      </c>
    </row>
    <row r="8" spans="1:14" x14ac:dyDescent="0.3">
      <c r="C8" s="111">
        <v>10</v>
      </c>
      <c r="D8" s="113">
        <v>2494</v>
      </c>
    </row>
    <row r="9" spans="1:14" x14ac:dyDescent="0.3">
      <c r="C9" s="111">
        <v>15</v>
      </c>
      <c r="D9" s="113">
        <v>3940</v>
      </c>
    </row>
    <row r="10" spans="1:14" x14ac:dyDescent="0.3">
      <c r="C10" s="111">
        <v>20</v>
      </c>
      <c r="D10" s="113">
        <v>4389</v>
      </c>
    </row>
    <row r="11" spans="1:14" x14ac:dyDescent="0.3">
      <c r="C11" s="111">
        <v>25</v>
      </c>
      <c r="D11" s="113">
        <v>4389</v>
      </c>
    </row>
    <row r="12" spans="1:14" x14ac:dyDescent="0.3">
      <c r="C12" s="111">
        <v>30</v>
      </c>
      <c r="D12" s="113">
        <v>5289</v>
      </c>
    </row>
    <row r="13" spans="1:14" x14ac:dyDescent="0.3">
      <c r="C13" s="111">
        <v>40</v>
      </c>
      <c r="D13" s="113">
        <v>6188</v>
      </c>
    </row>
    <row r="14" spans="1:14" x14ac:dyDescent="0.3">
      <c r="C14" s="111">
        <v>50</v>
      </c>
      <c r="D14" s="113">
        <v>7088</v>
      </c>
    </row>
    <row r="15" spans="1:14" x14ac:dyDescent="0.3">
      <c r="C15" s="111">
        <v>60</v>
      </c>
      <c r="D15" s="113">
        <v>8463</v>
      </c>
    </row>
    <row r="16" spans="1:14" x14ac:dyDescent="0.3">
      <c r="C16" s="111">
        <v>75</v>
      </c>
      <c r="D16" s="113">
        <v>9552</v>
      </c>
    </row>
    <row r="17" spans="3:4" x14ac:dyDescent="0.3">
      <c r="C17" s="111">
        <v>100</v>
      </c>
      <c r="D17" s="113">
        <v>11365</v>
      </c>
    </row>
  </sheetData>
  <mergeCells count="1">
    <mergeCell ref="C3:N3"/>
  </mergeCells>
  <hyperlinks>
    <hyperlink ref="A2" location="'Table of Contents'!A1" display="Return to Table of Contents" xr:uid="{E97F9A6C-8DAC-4E7A-BE34-D3320B40B0C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975818-A88D-4FEF-BD9A-CE69548353A4}">
  <dimension ref="A1"/>
  <sheetViews>
    <sheetView workbookViewId="0">
      <selection activeCell="H32" sqref="H32"/>
    </sheetView>
  </sheetViews>
  <sheetFormatPr defaultRowHeight="14.4" x14ac:dyDescent="0.3"/>
  <sheetData/>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3EB318-97C6-474C-924F-C7AD87F559D9}">
  <sheetPr>
    <tabColor theme="9" tint="-0.249977111117893"/>
  </sheetPr>
  <dimension ref="A1:C8"/>
  <sheetViews>
    <sheetView workbookViewId="0">
      <selection activeCell="A2" sqref="A2"/>
    </sheetView>
  </sheetViews>
  <sheetFormatPr defaultRowHeight="14.4" x14ac:dyDescent="0.3"/>
  <cols>
    <col min="2" max="2" width="19.109375" customWidth="1"/>
    <col min="3" max="3" width="85.21875" bestFit="1" customWidth="1"/>
    <col min="4" max="4" width="13.88671875" customWidth="1"/>
    <col min="5" max="5" width="16.5546875" customWidth="1"/>
    <col min="6" max="6" width="11" customWidth="1"/>
  </cols>
  <sheetData>
    <row r="1" spans="1:3" ht="18" x14ac:dyDescent="0.35">
      <c r="A1" s="33" t="s">
        <v>1828</v>
      </c>
      <c r="B1" s="31"/>
    </row>
    <row r="2" spans="1:3" x14ac:dyDescent="0.3">
      <c r="A2" s="206" t="s">
        <v>1761</v>
      </c>
      <c r="B2" s="31"/>
    </row>
    <row r="4" spans="1:3" x14ac:dyDescent="0.3">
      <c r="B4" s="42" t="s">
        <v>585</v>
      </c>
    </row>
    <row r="5" spans="1:3" x14ac:dyDescent="0.3">
      <c r="B5" s="31" t="s">
        <v>1936</v>
      </c>
      <c r="C5" s="30" t="s">
        <v>587</v>
      </c>
    </row>
    <row r="6" spans="1:3" x14ac:dyDescent="0.3">
      <c r="B6" t="s">
        <v>1937</v>
      </c>
      <c r="C6" t="s">
        <v>1938</v>
      </c>
    </row>
    <row r="7" spans="1:3" x14ac:dyDescent="0.3">
      <c r="B7" s="31" t="s">
        <v>1939</v>
      </c>
      <c r="C7" s="30" t="s">
        <v>587</v>
      </c>
    </row>
    <row r="8" spans="1:3" x14ac:dyDescent="0.3">
      <c r="B8" t="s">
        <v>1956</v>
      </c>
      <c r="C8" s="30" t="s">
        <v>587</v>
      </c>
    </row>
  </sheetData>
  <hyperlinks>
    <hyperlink ref="A2" location="'Table of Contents'!A1" display="Return to Table of Contents" xr:uid="{23503F7D-4C74-4E63-97E4-9C3700C10897}"/>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07F922-CE7D-4EED-AD34-42CC40F1A7B0}">
  <sheetPr>
    <tabColor theme="9" tint="-0.249977111117893"/>
  </sheetPr>
  <dimension ref="A1:C15"/>
  <sheetViews>
    <sheetView workbookViewId="0">
      <selection activeCell="A2" sqref="A2"/>
    </sheetView>
  </sheetViews>
  <sheetFormatPr defaultRowHeight="14.4" x14ac:dyDescent="0.3"/>
  <cols>
    <col min="3" max="3" width="55.5546875" bestFit="1" customWidth="1"/>
  </cols>
  <sheetData>
    <row r="1" spans="1:3" ht="18" x14ac:dyDescent="0.35">
      <c r="A1" s="33" t="s">
        <v>1830</v>
      </c>
      <c r="B1" s="31"/>
    </row>
    <row r="2" spans="1:3" x14ac:dyDescent="0.3">
      <c r="A2" s="206" t="s">
        <v>1761</v>
      </c>
      <c r="B2" s="31"/>
    </row>
    <row r="4" spans="1:3" x14ac:dyDescent="0.3">
      <c r="B4" s="42" t="s">
        <v>585</v>
      </c>
    </row>
    <row r="5" spans="1:3" x14ac:dyDescent="0.3">
      <c r="B5" t="s">
        <v>1940</v>
      </c>
      <c r="C5" t="s">
        <v>1941</v>
      </c>
    </row>
    <row r="6" spans="1:3" x14ac:dyDescent="0.3">
      <c r="B6" s="31" t="s">
        <v>1942</v>
      </c>
      <c r="C6" s="30" t="s">
        <v>587</v>
      </c>
    </row>
    <row r="7" spans="1:3" x14ac:dyDescent="0.3">
      <c r="B7" t="s">
        <v>1943</v>
      </c>
      <c r="C7" t="s">
        <v>1941</v>
      </c>
    </row>
    <row r="8" spans="1:3" x14ac:dyDescent="0.3">
      <c r="B8" s="31" t="s">
        <v>1944</v>
      </c>
      <c r="C8" s="30" t="s">
        <v>587</v>
      </c>
    </row>
    <row r="9" spans="1:3" ht="15.6" x14ac:dyDescent="0.35">
      <c r="B9" t="s">
        <v>1945</v>
      </c>
      <c r="C9" s="30" t="s">
        <v>587</v>
      </c>
    </row>
    <row r="10" spans="1:3" ht="15.6" x14ac:dyDescent="0.35">
      <c r="B10" t="s">
        <v>1946</v>
      </c>
      <c r="C10" s="30" t="s">
        <v>587</v>
      </c>
    </row>
    <row r="11" spans="1:3" ht="15.6" x14ac:dyDescent="0.35">
      <c r="B11" t="s">
        <v>1947</v>
      </c>
      <c r="C11" s="30" t="s">
        <v>587</v>
      </c>
    </row>
    <row r="12" spans="1:3" ht="15.6" x14ac:dyDescent="0.35">
      <c r="B12" s="227" t="s">
        <v>1948</v>
      </c>
      <c r="C12" s="30" t="s">
        <v>587</v>
      </c>
    </row>
    <row r="13" spans="1:3" ht="15.6" x14ac:dyDescent="0.35">
      <c r="B13" s="227" t="s">
        <v>1949</v>
      </c>
      <c r="C13" s="30" t="s">
        <v>587</v>
      </c>
    </row>
    <row r="14" spans="1:3" ht="15.6" x14ac:dyDescent="0.35">
      <c r="B14" t="s">
        <v>1950</v>
      </c>
      <c r="C14" s="30" t="s">
        <v>587</v>
      </c>
    </row>
    <row r="15" spans="1:3" ht="15.6" x14ac:dyDescent="0.35">
      <c r="B15" t="s">
        <v>1951</v>
      </c>
      <c r="C15" s="30" t="s">
        <v>587</v>
      </c>
    </row>
  </sheetData>
  <hyperlinks>
    <hyperlink ref="A2" location="'Table of Contents'!A1" display="Return to Table of Contents" xr:uid="{7589E85A-6E59-4660-A137-CD83A8505C87}"/>
  </hyperlinks>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AEB2E6-09ED-4F66-A3FA-04EC6FA9D519}">
  <sheetPr>
    <tabColor theme="9" tint="-0.249977111117893"/>
  </sheetPr>
  <dimension ref="A1:C15"/>
  <sheetViews>
    <sheetView workbookViewId="0">
      <selection activeCell="C3" sqref="C3"/>
    </sheetView>
  </sheetViews>
  <sheetFormatPr defaultRowHeight="14.4" x14ac:dyDescent="0.3"/>
  <cols>
    <col min="3" max="3" width="55.5546875" bestFit="1" customWidth="1"/>
  </cols>
  <sheetData>
    <row r="1" spans="1:3" ht="18" x14ac:dyDescent="0.35">
      <c r="A1" s="33" t="s">
        <v>1832</v>
      </c>
      <c r="B1" s="31"/>
    </row>
    <row r="2" spans="1:3" x14ac:dyDescent="0.3">
      <c r="A2" s="206" t="s">
        <v>1761</v>
      </c>
      <c r="B2" s="31"/>
    </row>
    <row r="4" spans="1:3" x14ac:dyDescent="0.3">
      <c r="B4" s="42" t="s">
        <v>585</v>
      </c>
    </row>
    <row r="5" spans="1:3" x14ac:dyDescent="0.3">
      <c r="B5" t="s">
        <v>1940</v>
      </c>
      <c r="C5" t="s">
        <v>1941</v>
      </c>
    </row>
    <row r="6" spans="1:3" x14ac:dyDescent="0.3">
      <c r="B6" s="31" t="s">
        <v>1942</v>
      </c>
      <c r="C6" s="30" t="s">
        <v>587</v>
      </c>
    </row>
    <row r="7" spans="1:3" x14ac:dyDescent="0.3">
      <c r="B7" t="s">
        <v>1943</v>
      </c>
      <c r="C7" t="s">
        <v>1941</v>
      </c>
    </row>
    <row r="8" spans="1:3" x14ac:dyDescent="0.3">
      <c r="B8" s="31" t="s">
        <v>1944</v>
      </c>
      <c r="C8" s="30" t="s">
        <v>587</v>
      </c>
    </row>
    <row r="9" spans="1:3" ht="15.6" x14ac:dyDescent="0.35">
      <c r="B9" t="s">
        <v>1945</v>
      </c>
      <c r="C9" s="30" t="s">
        <v>587</v>
      </c>
    </row>
    <row r="10" spans="1:3" ht="15.6" x14ac:dyDescent="0.35">
      <c r="B10" t="s">
        <v>1946</v>
      </c>
      <c r="C10" s="30" t="s">
        <v>587</v>
      </c>
    </row>
    <row r="11" spans="1:3" ht="15.6" x14ac:dyDescent="0.35">
      <c r="B11" t="s">
        <v>1947</v>
      </c>
      <c r="C11" s="30" t="s">
        <v>587</v>
      </c>
    </row>
    <row r="12" spans="1:3" ht="15.6" x14ac:dyDescent="0.35">
      <c r="B12" s="227" t="s">
        <v>1948</v>
      </c>
      <c r="C12" s="30" t="s">
        <v>587</v>
      </c>
    </row>
    <row r="13" spans="1:3" ht="15.6" x14ac:dyDescent="0.35">
      <c r="B13" s="227" t="s">
        <v>1949</v>
      </c>
      <c r="C13" s="30" t="s">
        <v>587</v>
      </c>
    </row>
    <row r="14" spans="1:3" ht="15.6" x14ac:dyDescent="0.35">
      <c r="B14" t="s">
        <v>1950</v>
      </c>
      <c r="C14" s="30" t="s">
        <v>587</v>
      </c>
    </row>
    <row r="15" spans="1:3" ht="15.6" x14ac:dyDescent="0.35">
      <c r="B15" t="s">
        <v>1951</v>
      </c>
      <c r="C15" s="30" t="s">
        <v>587</v>
      </c>
    </row>
  </sheetData>
  <hyperlinks>
    <hyperlink ref="A2" location="'Table of Contents'!A1" display="Return to Table of Contents" xr:uid="{2FEF9BC5-972F-4FB3-AB38-F92EC79A09C5}"/>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984BD-EF3B-4C7A-BEC8-DFD5D7BC7B48}">
  <sheetPr>
    <tabColor theme="9" tint="-0.249977111117893"/>
  </sheetPr>
  <dimension ref="A1:C8"/>
  <sheetViews>
    <sheetView workbookViewId="0">
      <selection activeCell="A2" sqref="A2"/>
    </sheetView>
  </sheetViews>
  <sheetFormatPr defaultRowHeight="14.4" x14ac:dyDescent="0.3"/>
  <cols>
    <col min="2" max="2" width="20.88671875" bestFit="1" customWidth="1"/>
    <col min="3" max="3" width="55.5546875" bestFit="1" customWidth="1"/>
  </cols>
  <sheetData>
    <row r="1" spans="1:3" ht="18" x14ac:dyDescent="0.35">
      <c r="A1" s="33" t="s">
        <v>1834</v>
      </c>
      <c r="B1" s="31"/>
    </row>
    <row r="2" spans="1:3" x14ac:dyDescent="0.3">
      <c r="A2" s="206" t="s">
        <v>1761</v>
      </c>
      <c r="B2" s="31"/>
    </row>
    <row r="4" spans="1:3" x14ac:dyDescent="0.3">
      <c r="B4" s="42" t="s">
        <v>585</v>
      </c>
    </row>
    <row r="5" spans="1:3" x14ac:dyDescent="0.3">
      <c r="B5" s="31" t="s">
        <v>1955</v>
      </c>
      <c r="C5" s="30" t="s">
        <v>587</v>
      </c>
    </row>
    <row r="6" spans="1:3" x14ac:dyDescent="0.3">
      <c r="B6" t="s">
        <v>1937</v>
      </c>
      <c r="C6" t="s">
        <v>1938</v>
      </c>
    </row>
    <row r="7" spans="1:3" x14ac:dyDescent="0.3">
      <c r="B7" s="31" t="s">
        <v>1939</v>
      </c>
      <c r="C7" s="30" t="s">
        <v>587</v>
      </c>
    </row>
    <row r="8" spans="1:3" x14ac:dyDescent="0.3">
      <c r="B8" t="s">
        <v>1956</v>
      </c>
      <c r="C8" s="30" t="s">
        <v>587</v>
      </c>
    </row>
  </sheetData>
  <hyperlinks>
    <hyperlink ref="A2" location="'Table of Contents'!A1" display="Return to Table of Contents" xr:uid="{90FEC80D-FBB9-4B5B-B7B9-8AF72754CAA3}"/>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8">
    <tabColor theme="8" tint="0.59999389629810485"/>
  </sheetPr>
  <dimension ref="A1:C6"/>
  <sheetViews>
    <sheetView workbookViewId="0"/>
  </sheetViews>
  <sheetFormatPr defaultRowHeight="14.4" x14ac:dyDescent="0.3"/>
  <cols>
    <col min="3" max="3" width="72.44140625" customWidth="1"/>
  </cols>
  <sheetData>
    <row r="1" spans="1:3" ht="18" x14ac:dyDescent="0.35">
      <c r="A1" s="33" t="s">
        <v>669</v>
      </c>
    </row>
    <row r="2" spans="1:3" x14ac:dyDescent="0.3">
      <c r="A2" s="206" t="s">
        <v>1761</v>
      </c>
    </row>
    <row r="3" spans="1:3" x14ac:dyDescent="0.3">
      <c r="B3" s="27" t="s">
        <v>574</v>
      </c>
    </row>
    <row r="4" spans="1:3" ht="15.6" x14ac:dyDescent="0.35">
      <c r="B4" t="s">
        <v>670</v>
      </c>
      <c r="C4" t="s">
        <v>587</v>
      </c>
    </row>
    <row r="6" spans="1:3" x14ac:dyDescent="0.3">
      <c r="B6" s="27"/>
    </row>
  </sheetData>
  <hyperlinks>
    <hyperlink ref="A2" location="'Table of Contents'!A1" display="Return to Table of Contents" xr:uid="{BC5FE97D-8902-4673-BD68-932971482938}"/>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AEF8D6-A42B-41A2-987E-3C21854C266B}">
  <sheetPr>
    <tabColor rgb="FF0070C0"/>
  </sheetPr>
  <dimension ref="A1:B4"/>
  <sheetViews>
    <sheetView workbookViewId="0">
      <selection activeCell="A4" sqref="A4"/>
    </sheetView>
  </sheetViews>
  <sheetFormatPr defaultRowHeight="14.4" x14ac:dyDescent="0.3"/>
  <sheetData>
    <row r="1" spans="1:2" ht="18" x14ac:dyDescent="0.35">
      <c r="A1" s="33" t="s">
        <v>1836</v>
      </c>
    </row>
    <row r="2" spans="1:2" x14ac:dyDescent="0.3">
      <c r="B2" t="s">
        <v>665</v>
      </c>
    </row>
    <row r="4" spans="1:2" x14ac:dyDescent="0.3">
      <c r="A4" s="206" t="s">
        <v>1761</v>
      </c>
    </row>
  </sheetData>
  <hyperlinks>
    <hyperlink ref="A4" location="'Table of Contents'!A1" display="Return to Table of Contents" xr:uid="{1FCBBC46-02F8-4E48-803B-235A25D4AD0E}"/>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BF9E4-AD3F-4233-BC20-2550238462CF}">
  <sheetPr>
    <tabColor rgb="FF0070C0"/>
  </sheetPr>
  <dimension ref="A1:B4"/>
  <sheetViews>
    <sheetView workbookViewId="0">
      <selection activeCell="A4" sqref="A4"/>
    </sheetView>
  </sheetViews>
  <sheetFormatPr defaultRowHeight="14.4" x14ac:dyDescent="0.3"/>
  <sheetData>
    <row r="1" spans="1:2" ht="18" x14ac:dyDescent="0.35">
      <c r="A1" s="33" t="s">
        <v>1838</v>
      </c>
    </row>
    <row r="2" spans="1:2" x14ac:dyDescent="0.3">
      <c r="B2" t="s">
        <v>665</v>
      </c>
    </row>
    <row r="4" spans="1:2" x14ac:dyDescent="0.3">
      <c r="A4" s="206" t="s">
        <v>1761</v>
      </c>
    </row>
  </sheetData>
  <hyperlinks>
    <hyperlink ref="A4" location="'Table of Contents'!A1" display="Return to Table of Contents" xr:uid="{230A1508-B937-45CA-9462-5366B21B9907}"/>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9">
    <tabColor theme="8" tint="0.59999389629810485"/>
  </sheetPr>
  <dimension ref="A1:C4"/>
  <sheetViews>
    <sheetView workbookViewId="0"/>
  </sheetViews>
  <sheetFormatPr defaultRowHeight="14.4" x14ac:dyDescent="0.3"/>
  <cols>
    <col min="3" max="3" width="69" customWidth="1"/>
  </cols>
  <sheetData>
    <row r="1" spans="1:3" ht="18" x14ac:dyDescent="0.35">
      <c r="A1" s="33" t="s">
        <v>671</v>
      </c>
    </row>
    <row r="2" spans="1:3" x14ac:dyDescent="0.3">
      <c r="A2" s="206" t="s">
        <v>1761</v>
      </c>
    </row>
    <row r="3" spans="1:3" x14ac:dyDescent="0.3">
      <c r="B3" s="27" t="s">
        <v>574</v>
      </c>
    </row>
    <row r="4" spans="1:3" x14ac:dyDescent="0.3">
      <c r="B4" t="s">
        <v>659</v>
      </c>
      <c r="C4" t="s">
        <v>1100</v>
      </c>
    </row>
  </sheetData>
  <hyperlinks>
    <hyperlink ref="A2" location="'Table of Contents'!A1" display="Return to Table of Contents" xr:uid="{34DF781A-A2F8-470D-ABAF-6B065C8BF8D6}"/>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0">
    <tabColor theme="8" tint="0.59999389629810485"/>
  </sheetPr>
  <dimension ref="A1:B4"/>
  <sheetViews>
    <sheetView workbookViewId="0"/>
  </sheetViews>
  <sheetFormatPr defaultRowHeight="14.4" x14ac:dyDescent="0.3"/>
  <cols>
    <col min="3" max="3" width="8.88671875" customWidth="1"/>
  </cols>
  <sheetData>
    <row r="1" spans="1:2" ht="18" x14ac:dyDescent="0.35">
      <c r="A1" s="33" t="s">
        <v>672</v>
      </c>
    </row>
    <row r="2" spans="1:2" x14ac:dyDescent="0.3">
      <c r="B2" s="31" t="s">
        <v>665</v>
      </c>
    </row>
    <row r="4" spans="1:2" x14ac:dyDescent="0.3">
      <c r="A4" s="206" t="s">
        <v>1761</v>
      </c>
    </row>
  </sheetData>
  <hyperlinks>
    <hyperlink ref="A4" location="'Table of Contents'!A1" display="Return to Table of Contents" xr:uid="{1F089A20-339C-4F77-94A4-B29F7638B5CD}"/>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65769-FC96-4F11-A430-3D5B617CB2AB}">
  <sheetPr>
    <tabColor rgb="FF0070C0"/>
  </sheetPr>
  <dimension ref="A1:B4"/>
  <sheetViews>
    <sheetView workbookViewId="0">
      <selection activeCell="A4" sqref="A4"/>
    </sheetView>
  </sheetViews>
  <sheetFormatPr defaultRowHeight="14.4" x14ac:dyDescent="0.3"/>
  <sheetData>
    <row r="1" spans="1:2" ht="18" x14ac:dyDescent="0.35">
      <c r="A1" s="33" t="s">
        <v>1840</v>
      </c>
    </row>
    <row r="2" spans="1:2" x14ac:dyDescent="0.3">
      <c r="B2" t="s">
        <v>665</v>
      </c>
    </row>
    <row r="4" spans="1:2" x14ac:dyDescent="0.3">
      <c r="A4" s="206" t="s">
        <v>1761</v>
      </c>
    </row>
  </sheetData>
  <hyperlinks>
    <hyperlink ref="A4" location="'Table of Contents'!A1" display="Return to Table of Contents" xr:uid="{1B40F507-EFFE-42B3-A3D6-26B8A14884B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E633-3245-4E55-B10D-80D74C235E4B}">
  <sheetPr codeName="Sheet61"/>
  <dimension ref="A1:F50"/>
  <sheetViews>
    <sheetView workbookViewId="0">
      <selection activeCell="C17" sqref="C17"/>
    </sheetView>
  </sheetViews>
  <sheetFormatPr defaultRowHeight="14.4" x14ac:dyDescent="0.3"/>
  <cols>
    <col min="2" max="2" width="16.21875" bestFit="1" customWidth="1"/>
    <col min="3" max="6" width="10.44140625" bestFit="1" customWidth="1"/>
  </cols>
  <sheetData>
    <row r="1" spans="1:6" x14ac:dyDescent="0.3">
      <c r="A1" s="206" t="s">
        <v>1761</v>
      </c>
    </row>
    <row r="7" spans="1:6" ht="15" thickBot="1" x14ac:dyDescent="0.35"/>
    <row r="8" spans="1:6" ht="15" thickBot="1" x14ac:dyDescent="0.35">
      <c r="B8" s="330" t="s">
        <v>1218</v>
      </c>
      <c r="C8" s="326" t="s">
        <v>1090</v>
      </c>
      <c r="D8" s="327"/>
      <c r="E8" s="328" t="s">
        <v>1215</v>
      </c>
      <c r="F8" s="329"/>
    </row>
    <row r="9" spans="1:6" ht="15.6" thickTop="1" thickBot="1" x14ac:dyDescent="0.35">
      <c r="B9" s="331"/>
      <c r="C9" s="161" t="s">
        <v>1216</v>
      </c>
      <c r="D9" s="162" t="s">
        <v>1217</v>
      </c>
      <c r="E9" s="163" t="s">
        <v>1216</v>
      </c>
      <c r="F9" s="162" t="s">
        <v>1217</v>
      </c>
    </row>
    <row r="10" spans="1:6" x14ac:dyDescent="0.3">
      <c r="B10" s="159" t="s">
        <v>1207</v>
      </c>
      <c r="C10" s="154" t="s">
        <v>1204</v>
      </c>
      <c r="D10" s="154" t="s">
        <v>1204</v>
      </c>
      <c r="E10" s="154" t="s">
        <v>1204</v>
      </c>
      <c r="F10" s="155" t="s">
        <v>1204</v>
      </c>
    </row>
    <row r="11" spans="1:6" x14ac:dyDescent="0.3">
      <c r="B11" s="159" t="s">
        <v>1208</v>
      </c>
      <c r="C11" s="153" t="s">
        <v>1203</v>
      </c>
      <c r="D11" s="153" t="s">
        <v>1202</v>
      </c>
      <c r="E11" s="153" t="s">
        <v>1203</v>
      </c>
      <c r="F11" s="156" t="s">
        <v>1203</v>
      </c>
    </row>
    <row r="12" spans="1:6" x14ac:dyDescent="0.3">
      <c r="B12" s="159" t="s">
        <v>1209</v>
      </c>
      <c r="C12" s="153" t="s">
        <v>1203</v>
      </c>
      <c r="D12" s="153" t="s">
        <v>1203</v>
      </c>
      <c r="E12" s="153" t="s">
        <v>1204</v>
      </c>
      <c r="F12" s="156" t="s">
        <v>1203</v>
      </c>
    </row>
    <row r="13" spans="1:6" x14ac:dyDescent="0.3">
      <c r="B13" s="159" t="s">
        <v>1210</v>
      </c>
      <c r="C13" s="153" t="s">
        <v>1205</v>
      </c>
      <c r="D13" s="153" t="s">
        <v>1206</v>
      </c>
      <c r="E13" s="153" t="s">
        <v>1205</v>
      </c>
      <c r="F13" s="156" t="s">
        <v>1205</v>
      </c>
    </row>
    <row r="14" spans="1:6" x14ac:dyDescent="0.3">
      <c r="B14" s="159" t="s">
        <v>1211</v>
      </c>
      <c r="C14" s="153" t="s">
        <v>1206</v>
      </c>
      <c r="D14" s="153" t="s">
        <v>1205</v>
      </c>
      <c r="E14" s="153" t="s">
        <v>1206</v>
      </c>
      <c r="F14" s="156" t="s">
        <v>1206</v>
      </c>
    </row>
    <row r="15" spans="1:6" x14ac:dyDescent="0.3">
      <c r="B15" s="159" t="s">
        <v>1212</v>
      </c>
      <c r="C15" s="153" t="s">
        <v>1203</v>
      </c>
      <c r="D15" s="153" t="s">
        <v>1203</v>
      </c>
      <c r="E15" s="153" t="s">
        <v>1203</v>
      </c>
      <c r="F15" s="156" t="s">
        <v>1203</v>
      </c>
    </row>
    <row r="16" spans="1:6" x14ac:dyDescent="0.3">
      <c r="B16" s="159" t="s">
        <v>1213</v>
      </c>
      <c r="C16" s="153" t="s">
        <v>1205</v>
      </c>
      <c r="D16" s="153" t="s">
        <v>1203</v>
      </c>
      <c r="E16" s="153" t="s">
        <v>1205</v>
      </c>
      <c r="F16" s="156" t="s">
        <v>1204</v>
      </c>
    </row>
    <row r="17" spans="2:6" x14ac:dyDescent="0.3">
      <c r="B17" s="159" t="s">
        <v>1206</v>
      </c>
      <c r="C17" s="153" t="s">
        <v>1203</v>
      </c>
      <c r="D17" s="153" t="s">
        <v>1203</v>
      </c>
      <c r="E17" s="153" t="s">
        <v>1203</v>
      </c>
      <c r="F17" s="156" t="s">
        <v>1203</v>
      </c>
    </row>
    <row r="18" spans="2:6" ht="15" thickBot="1" x14ac:dyDescent="0.35">
      <c r="B18" s="160" t="s">
        <v>1214</v>
      </c>
      <c r="C18" s="157" t="s">
        <v>1204</v>
      </c>
      <c r="D18" s="157" t="s">
        <v>1204</v>
      </c>
      <c r="E18" s="157" t="s">
        <v>1204</v>
      </c>
      <c r="F18" s="158" t="s">
        <v>1204</v>
      </c>
    </row>
    <row r="21" spans="2:6" x14ac:dyDescent="0.3">
      <c r="B21" s="166"/>
    </row>
    <row r="33" spans="2:6" x14ac:dyDescent="0.3">
      <c r="C33" s="325" t="s">
        <v>1090</v>
      </c>
      <c r="D33" s="325"/>
      <c r="E33" s="325" t="s">
        <v>1197</v>
      </c>
      <c r="F33" s="325"/>
    </row>
    <row r="34" spans="2:6" x14ac:dyDescent="0.3">
      <c r="C34" s="152" t="s">
        <v>1216</v>
      </c>
      <c r="D34" s="152" t="s">
        <v>1217</v>
      </c>
      <c r="E34" s="152" t="s">
        <v>1216</v>
      </c>
      <c r="F34" s="152" t="s">
        <v>1217</v>
      </c>
    </row>
    <row r="35" spans="2:6" ht="14.4" customHeight="1" x14ac:dyDescent="0.3">
      <c r="C35" t="s">
        <v>1198</v>
      </c>
      <c r="D35" t="s">
        <v>1199</v>
      </c>
      <c r="E35" t="s">
        <v>1200</v>
      </c>
      <c r="F35" t="s">
        <v>1201</v>
      </c>
    </row>
    <row r="36" spans="2:6" x14ac:dyDescent="0.3">
      <c r="B36" s="165" t="s">
        <v>1202</v>
      </c>
      <c r="C36" s="164">
        <v>6080.3075000000053</v>
      </c>
      <c r="D36" s="164">
        <v>980.17249999999456</v>
      </c>
      <c r="E36" s="164">
        <v>4952.2333333333154</v>
      </c>
      <c r="F36" s="164">
        <v>2254.480833333334</v>
      </c>
    </row>
    <row r="37" spans="2:6" x14ac:dyDescent="0.3">
      <c r="B37" s="165" t="s">
        <v>1203</v>
      </c>
      <c r="C37" s="164">
        <v>5270.6391666666595</v>
      </c>
      <c r="D37" s="164">
        <v>1013.9849999999952</v>
      </c>
      <c r="E37" s="164">
        <v>4187.7066666666487</v>
      </c>
      <c r="F37" s="164">
        <v>2354.8166666666652</v>
      </c>
    </row>
    <row r="38" spans="2:6" x14ac:dyDescent="0.3">
      <c r="B38" s="165" t="s">
        <v>1204</v>
      </c>
      <c r="C38" s="164">
        <v>4536.4374999999982</v>
      </c>
      <c r="D38" s="164">
        <v>1330.365</v>
      </c>
      <c r="E38" s="164">
        <v>3576.2083333333344</v>
      </c>
      <c r="F38" s="164">
        <v>2909.6283333333217</v>
      </c>
    </row>
    <row r="39" spans="2:6" x14ac:dyDescent="0.3">
      <c r="B39" s="165" t="s">
        <v>1205</v>
      </c>
      <c r="C39" s="164">
        <v>4360.7708333333303</v>
      </c>
      <c r="D39" s="164">
        <v>1437.3149999999894</v>
      </c>
      <c r="E39" s="164">
        <v>3386.1249999999895</v>
      </c>
      <c r="F39" s="164">
        <v>2985.1199999999776</v>
      </c>
    </row>
    <row r="40" spans="2:6" x14ac:dyDescent="0.3">
      <c r="B40" s="165" t="s">
        <v>1206</v>
      </c>
      <c r="C40" s="164">
        <v>3632.6325000000347</v>
      </c>
      <c r="D40" s="164">
        <v>1428.5549999999914</v>
      </c>
      <c r="E40" s="164">
        <v>2690.7908333333494</v>
      </c>
      <c r="F40" s="164">
        <v>3021.7558333332977</v>
      </c>
    </row>
    <row r="41" spans="2:6" x14ac:dyDescent="0.3">
      <c r="B41" s="164"/>
      <c r="C41" s="164"/>
      <c r="D41" s="164"/>
      <c r="E41" s="164"/>
      <c r="F41" s="164"/>
    </row>
    <row r="42" spans="2:6" x14ac:dyDescent="0.3">
      <c r="B42" s="165" t="s">
        <v>1207</v>
      </c>
      <c r="C42" s="164">
        <v>4852.8724999999986</v>
      </c>
      <c r="D42" s="164">
        <v>1212.2874999999938</v>
      </c>
      <c r="E42" s="164">
        <v>3853.59</v>
      </c>
      <c r="F42" s="164">
        <v>2720.1049999999973</v>
      </c>
    </row>
    <row r="43" spans="2:6" x14ac:dyDescent="0.3">
      <c r="B43" s="165" t="s">
        <v>1208</v>
      </c>
      <c r="C43" s="164">
        <v>5422.3008333333173</v>
      </c>
      <c r="D43" s="164">
        <v>965.35999999999751</v>
      </c>
      <c r="E43" s="164">
        <v>4357.685833333323</v>
      </c>
      <c r="F43" s="164">
        <v>2334.7833333333365</v>
      </c>
    </row>
    <row r="44" spans="2:6" x14ac:dyDescent="0.3">
      <c r="B44" s="165" t="s">
        <v>1209</v>
      </c>
      <c r="C44" s="164">
        <v>4898.3416666666662</v>
      </c>
      <c r="D44" s="164">
        <v>1067.9599999999903</v>
      </c>
      <c r="E44" s="164">
        <v>3844.195000000007</v>
      </c>
      <c r="F44" s="164">
        <v>2474.5124999999966</v>
      </c>
    </row>
    <row r="45" spans="2:6" x14ac:dyDescent="0.3">
      <c r="B45" s="165" t="s">
        <v>1210</v>
      </c>
      <c r="C45" s="164">
        <v>4199.0808333333744</v>
      </c>
      <c r="D45" s="164">
        <v>1398.9274999999905</v>
      </c>
      <c r="E45" s="164">
        <v>3243.200833333352</v>
      </c>
      <c r="F45" s="164">
        <v>2980.9233333333027</v>
      </c>
    </row>
    <row r="46" spans="2:6" x14ac:dyDescent="0.3">
      <c r="B46" s="165" t="s">
        <v>1211</v>
      </c>
      <c r="C46" s="164">
        <v>3624.4683333333378</v>
      </c>
      <c r="D46" s="164">
        <v>1578.4899999999859</v>
      </c>
      <c r="E46" s="164">
        <v>2742.8024999999943</v>
      </c>
      <c r="F46" s="164">
        <v>3315.5824999999895</v>
      </c>
    </row>
    <row r="47" spans="2:6" x14ac:dyDescent="0.3">
      <c r="B47" s="165" t="s">
        <v>1212</v>
      </c>
      <c r="C47" s="164">
        <v>4889.9658333333555</v>
      </c>
      <c r="D47" s="164">
        <v>1123.9375000000014</v>
      </c>
      <c r="E47" s="164">
        <v>3885.8483333333429</v>
      </c>
      <c r="F47" s="164">
        <v>2601.3208333333337</v>
      </c>
    </row>
    <row r="48" spans="2:6" x14ac:dyDescent="0.3">
      <c r="B48" s="165" t="s">
        <v>1213</v>
      </c>
      <c r="C48" s="164">
        <v>4329.2866666666996</v>
      </c>
      <c r="D48" s="164">
        <v>1126.1449999999957</v>
      </c>
      <c r="E48" s="164">
        <v>3340.5825000000223</v>
      </c>
      <c r="F48" s="164">
        <v>2629.3550000000064</v>
      </c>
    </row>
    <row r="49" spans="2:6" x14ac:dyDescent="0.3">
      <c r="B49" s="165" t="s">
        <v>1206</v>
      </c>
      <c r="C49" s="164">
        <v>4970.9491666666972</v>
      </c>
      <c r="D49" s="164">
        <v>1018.9999999999915</v>
      </c>
      <c r="E49" s="164">
        <v>3885.9075000000098</v>
      </c>
      <c r="F49" s="164">
        <v>2356.4524999999976</v>
      </c>
    </row>
    <row r="50" spans="2:6" x14ac:dyDescent="0.3">
      <c r="B50" s="165" t="s">
        <v>1214</v>
      </c>
      <c r="C50" s="164">
        <v>4610.9075000000294</v>
      </c>
      <c r="D50" s="164">
        <v>1195.9824999999958</v>
      </c>
      <c r="E50" s="164">
        <v>3580.2983333333264</v>
      </c>
      <c r="F50" s="164">
        <v>2649.7858333333284</v>
      </c>
    </row>
  </sheetData>
  <mergeCells count="5">
    <mergeCell ref="C33:D33"/>
    <mergeCell ref="E33:F33"/>
    <mergeCell ref="C8:D8"/>
    <mergeCell ref="E8:F8"/>
    <mergeCell ref="B8:B9"/>
  </mergeCells>
  <hyperlinks>
    <hyperlink ref="A1" location="'Table of Contents'!A1" display="Return to Table of Contents" xr:uid="{2C19DD72-2192-4C62-952E-8EFF89252B60}"/>
  </hyperlinks>
  <pageMargins left="0.7" right="0.7" top="0.75" bottom="0.75" header="0.3" footer="0.3"/>
  <pageSetup orientation="portrait" horizontalDpi="4294967293" verticalDpi="0" r:id="rId1"/>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5">
    <tabColor theme="8" tint="0.59999389629810485"/>
  </sheetPr>
  <dimension ref="A1:F17"/>
  <sheetViews>
    <sheetView workbookViewId="0">
      <selection activeCell="C2" sqref="C2"/>
    </sheetView>
  </sheetViews>
  <sheetFormatPr defaultRowHeight="14.4" x14ac:dyDescent="0.3"/>
  <cols>
    <col min="2" max="2" width="19.44140625" style="31" customWidth="1"/>
    <col min="3" max="3" width="123" style="30" customWidth="1"/>
    <col min="5" max="5" width="16.5546875" customWidth="1"/>
    <col min="6" max="6" width="11" customWidth="1"/>
  </cols>
  <sheetData>
    <row r="1" spans="1:6" ht="18" x14ac:dyDescent="0.35">
      <c r="A1" s="33" t="s">
        <v>673</v>
      </c>
    </row>
    <row r="2" spans="1:6" x14ac:dyDescent="0.3">
      <c r="A2" s="206" t="s">
        <v>1761</v>
      </c>
    </row>
    <row r="3" spans="1:6" ht="86.4" x14ac:dyDescent="0.3">
      <c r="B3" s="42" t="s">
        <v>583</v>
      </c>
      <c r="C3" s="30" t="s">
        <v>2116</v>
      </c>
      <c r="E3" s="30"/>
    </row>
    <row r="4" spans="1:6" ht="135" customHeight="1" thickBot="1" x14ac:dyDescent="0.35">
      <c r="B4" s="42" t="s">
        <v>570</v>
      </c>
      <c r="C4" s="32" t="s">
        <v>674</v>
      </c>
    </row>
    <row r="5" spans="1:6" ht="42" thickBot="1" x14ac:dyDescent="0.35">
      <c r="B5" s="42" t="s">
        <v>675</v>
      </c>
      <c r="C5" s="30" t="s">
        <v>676</v>
      </c>
      <c r="D5" s="36" t="s">
        <v>677</v>
      </c>
      <c r="E5" s="37" t="s">
        <v>678</v>
      </c>
      <c r="F5" s="37" t="s">
        <v>679</v>
      </c>
    </row>
    <row r="6" spans="1:6" ht="15" thickBot="1" x14ac:dyDescent="0.35">
      <c r="D6" s="34">
        <v>14.5</v>
      </c>
      <c r="E6" s="35" t="s">
        <v>680</v>
      </c>
      <c r="F6" s="38">
        <f>6685-6562</f>
        <v>123</v>
      </c>
    </row>
    <row r="7" spans="1:6" ht="15" thickBot="1" x14ac:dyDescent="0.35">
      <c r="D7" s="34">
        <v>15</v>
      </c>
      <c r="E7" s="35" t="s">
        <v>681</v>
      </c>
      <c r="F7" s="38">
        <f>6865-6562</f>
        <v>303</v>
      </c>
    </row>
    <row r="8" spans="1:6" ht="15" thickBot="1" x14ac:dyDescent="0.35">
      <c r="D8" s="34">
        <v>16</v>
      </c>
      <c r="E8" s="35" t="s">
        <v>682</v>
      </c>
      <c r="F8" s="38">
        <f>7000-6562</f>
        <v>438</v>
      </c>
    </row>
    <row r="9" spans="1:6" ht="15" thickBot="1" x14ac:dyDescent="0.35">
      <c r="D9" s="34">
        <v>17</v>
      </c>
      <c r="E9" s="35" t="s">
        <v>683</v>
      </c>
      <c r="F9" s="38">
        <f>7286-6562</f>
        <v>724</v>
      </c>
    </row>
    <row r="10" spans="1:6" ht="15" thickBot="1" x14ac:dyDescent="0.35">
      <c r="D10" s="34">
        <v>18</v>
      </c>
      <c r="E10" s="35" t="s">
        <v>684</v>
      </c>
      <c r="F10" s="38">
        <f>7495-6562</f>
        <v>933</v>
      </c>
    </row>
    <row r="11" spans="1:6" ht="15" thickBot="1" x14ac:dyDescent="0.35">
      <c r="D11" s="34">
        <v>19</v>
      </c>
      <c r="E11" s="35" t="s">
        <v>685</v>
      </c>
      <c r="F11" s="38">
        <f>7720-6562</f>
        <v>1158</v>
      </c>
    </row>
    <row r="12" spans="1:6" ht="15" thickBot="1" x14ac:dyDescent="0.35">
      <c r="D12" s="34">
        <v>20</v>
      </c>
      <c r="E12" s="35" t="s">
        <v>686</v>
      </c>
      <c r="F12" s="38">
        <f>7946-6562</f>
        <v>1384</v>
      </c>
    </row>
    <row r="14" spans="1:6" x14ac:dyDescent="0.3">
      <c r="B14" s="42" t="s">
        <v>585</v>
      </c>
    </row>
    <row r="15" spans="1:6" x14ac:dyDescent="0.3">
      <c r="B15" s="31" t="s">
        <v>591</v>
      </c>
      <c r="C15" s="30" t="s">
        <v>587</v>
      </c>
    </row>
    <row r="16" spans="1:6" x14ac:dyDescent="0.3">
      <c r="B16" t="s">
        <v>592</v>
      </c>
      <c r="C16" s="30" t="s">
        <v>587</v>
      </c>
    </row>
    <row r="17" spans="2:3" ht="43.2" x14ac:dyDescent="0.3">
      <c r="B17" s="123" t="s">
        <v>593</v>
      </c>
      <c r="C17" s="51" t="s">
        <v>2120</v>
      </c>
    </row>
  </sheetData>
  <hyperlinks>
    <hyperlink ref="A2" location="'Table of Contents'!A1" display="Return to Table of Contents" xr:uid="{5E701865-31C2-460F-B5CE-ECF02E3BB120}"/>
  </hyperlinks>
  <pageMargins left="0.7" right="0.7" top="0.75" bottom="0.75" header="0.3" footer="0.3"/>
  <pageSetup orientation="portrait" r:id="rId1"/>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1">
    <tabColor theme="8" tint="0.59999389629810485"/>
  </sheetPr>
  <dimension ref="A1:C9"/>
  <sheetViews>
    <sheetView workbookViewId="0">
      <selection activeCell="C3" sqref="C3"/>
    </sheetView>
  </sheetViews>
  <sheetFormatPr defaultRowHeight="14.4" x14ac:dyDescent="0.3"/>
  <cols>
    <col min="2" max="2" width="9.5546875" style="31" customWidth="1"/>
    <col min="3" max="3" width="162.88671875" customWidth="1"/>
  </cols>
  <sheetData>
    <row r="1" spans="1:3" ht="18" x14ac:dyDescent="0.35">
      <c r="A1" s="33" t="s">
        <v>687</v>
      </c>
    </row>
    <row r="2" spans="1:3" x14ac:dyDescent="0.3">
      <c r="A2" s="206" t="s">
        <v>1761</v>
      </c>
    </row>
    <row r="3" spans="1:3" ht="88.95" customHeight="1" x14ac:dyDescent="0.3">
      <c r="B3" s="42" t="s">
        <v>583</v>
      </c>
      <c r="C3" s="30" t="s">
        <v>2117</v>
      </c>
    </row>
    <row r="4" spans="1:3" x14ac:dyDescent="0.3">
      <c r="B4" s="42"/>
      <c r="C4" s="30"/>
    </row>
    <row r="5" spans="1:3" ht="195.6" customHeight="1" x14ac:dyDescent="0.3">
      <c r="B5" s="42" t="s">
        <v>570</v>
      </c>
      <c r="C5" s="104" t="s">
        <v>1101</v>
      </c>
    </row>
    <row r="7" spans="1:3" x14ac:dyDescent="0.3">
      <c r="B7" s="42" t="s">
        <v>574</v>
      </c>
    </row>
    <row r="8" spans="1:3" ht="15.6" x14ac:dyDescent="0.3">
      <c r="B8" s="31" t="s">
        <v>688</v>
      </c>
      <c r="C8" s="30" t="s">
        <v>587</v>
      </c>
    </row>
    <row r="9" spans="1:3" x14ac:dyDescent="0.3">
      <c r="B9" s="31" t="s">
        <v>689</v>
      </c>
      <c r="C9" t="s">
        <v>1102</v>
      </c>
    </row>
  </sheetData>
  <hyperlinks>
    <hyperlink ref="A2" location="'Table of Contents'!A1" display="Return to Table of Contents" xr:uid="{BA4655CA-D5BF-4E1E-A70A-D7B07078F68A}"/>
  </hyperlink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tabColor theme="8" tint="0.59999389629810485"/>
  </sheetPr>
  <dimension ref="A1:C4"/>
  <sheetViews>
    <sheetView workbookViewId="0">
      <selection activeCell="A2" sqref="A2"/>
    </sheetView>
  </sheetViews>
  <sheetFormatPr defaultRowHeight="14.4" x14ac:dyDescent="0.3"/>
  <cols>
    <col min="2" max="2" width="19.44140625" style="31" customWidth="1"/>
    <col min="3" max="3" width="123" style="30" customWidth="1"/>
    <col min="5" max="5" width="16.5546875" customWidth="1"/>
    <col min="6" max="6" width="11" customWidth="1"/>
  </cols>
  <sheetData>
    <row r="1" spans="1:3" ht="18" x14ac:dyDescent="0.35">
      <c r="A1" s="33" t="s">
        <v>690</v>
      </c>
    </row>
    <row r="2" spans="1:3" x14ac:dyDescent="0.3">
      <c r="A2" s="206" t="s">
        <v>1761</v>
      </c>
    </row>
    <row r="3" spans="1:3" x14ac:dyDescent="0.3">
      <c r="B3" s="42" t="s">
        <v>585</v>
      </c>
    </row>
    <row r="4" spans="1:3" x14ac:dyDescent="0.3">
      <c r="B4" s="31" t="s">
        <v>586</v>
      </c>
      <c r="C4" s="30" t="s">
        <v>587</v>
      </c>
    </row>
  </sheetData>
  <hyperlinks>
    <hyperlink ref="A2" location="'Table of Contents'!A1" display="Return to Table of Contents" xr:uid="{E0830996-C994-445E-BEDB-48A81EA11623}"/>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3">
    <tabColor theme="8" tint="0.59999389629810485"/>
  </sheetPr>
  <dimension ref="A1:C5"/>
  <sheetViews>
    <sheetView workbookViewId="0">
      <selection activeCell="A2" sqref="A2"/>
    </sheetView>
  </sheetViews>
  <sheetFormatPr defaultRowHeight="14.4" x14ac:dyDescent="0.3"/>
  <cols>
    <col min="2" max="2" width="19.44140625" style="31" customWidth="1"/>
    <col min="3" max="3" width="123" style="30" customWidth="1"/>
    <col min="5" max="5" width="16.5546875" customWidth="1"/>
    <col min="6" max="6" width="11" customWidth="1"/>
  </cols>
  <sheetData>
    <row r="1" spans="1:3" ht="18" x14ac:dyDescent="0.35">
      <c r="A1" s="33" t="s">
        <v>691</v>
      </c>
    </row>
    <row r="2" spans="1:3" x14ac:dyDescent="0.3">
      <c r="A2" s="206" t="s">
        <v>1761</v>
      </c>
    </row>
    <row r="3" spans="1:3" x14ac:dyDescent="0.3">
      <c r="B3" s="42" t="s">
        <v>585</v>
      </c>
    </row>
    <row r="4" spans="1:3" x14ac:dyDescent="0.3">
      <c r="B4" s="31" t="s">
        <v>692</v>
      </c>
      <c r="C4" s="30" t="s">
        <v>587</v>
      </c>
    </row>
    <row r="5" spans="1:3" x14ac:dyDescent="0.3">
      <c r="B5" s="39" t="s">
        <v>693</v>
      </c>
      <c r="C5" s="30" t="s">
        <v>587</v>
      </c>
    </row>
  </sheetData>
  <hyperlinks>
    <hyperlink ref="A2" location="'Table of Contents'!A1" display="Return to Table of Contents" xr:uid="{3B073B86-9967-4796-A42B-DE61814170AE}"/>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53">
    <tabColor theme="8" tint="0.59999389629810485"/>
  </sheetPr>
  <dimension ref="A1:C11"/>
  <sheetViews>
    <sheetView workbookViewId="0">
      <selection activeCell="C2" sqref="C2"/>
    </sheetView>
  </sheetViews>
  <sheetFormatPr defaultRowHeight="14.4" x14ac:dyDescent="0.3"/>
  <cols>
    <col min="2" max="2" width="19.44140625" style="31" customWidth="1"/>
    <col min="3" max="3" width="123" style="30" customWidth="1"/>
    <col min="5" max="5" width="16.5546875" customWidth="1"/>
    <col min="6" max="6" width="11" customWidth="1"/>
  </cols>
  <sheetData>
    <row r="1" spans="1:3" ht="18" x14ac:dyDescent="0.35">
      <c r="A1" s="33" t="s">
        <v>694</v>
      </c>
    </row>
    <row r="2" spans="1:3" x14ac:dyDescent="0.3">
      <c r="A2" s="206" t="s">
        <v>1761</v>
      </c>
    </row>
    <row r="3" spans="1:3" ht="115.2" x14ac:dyDescent="0.3">
      <c r="B3" s="42" t="s">
        <v>583</v>
      </c>
      <c r="C3" s="30" t="s">
        <v>2118</v>
      </c>
    </row>
    <row r="4" spans="1:3" ht="135" customHeight="1" x14ac:dyDescent="0.3">
      <c r="B4" s="42" t="s">
        <v>570</v>
      </c>
      <c r="C4" s="32" t="s">
        <v>674</v>
      </c>
    </row>
    <row r="5" spans="1:3" x14ac:dyDescent="0.3">
      <c r="B5" s="42" t="s">
        <v>675</v>
      </c>
      <c r="C5" s="30" t="s">
        <v>695</v>
      </c>
    </row>
    <row r="7" spans="1:3" x14ac:dyDescent="0.3">
      <c r="B7" s="42" t="s">
        <v>585</v>
      </c>
    </row>
    <row r="8" spans="1:3" ht="15.6" x14ac:dyDescent="0.3">
      <c r="B8" s="31" t="s">
        <v>696</v>
      </c>
      <c r="C8" s="30" t="s">
        <v>587</v>
      </c>
    </row>
    <row r="9" spans="1:3" ht="15.6" x14ac:dyDescent="0.3">
      <c r="B9" s="31" t="s">
        <v>697</v>
      </c>
      <c r="C9" s="30" t="s">
        <v>587</v>
      </c>
    </row>
    <row r="10" spans="1:3" ht="43.2" x14ac:dyDescent="0.3">
      <c r="B10" s="116" t="s">
        <v>698</v>
      </c>
      <c r="C10" s="51" t="s">
        <v>2122</v>
      </c>
    </row>
    <row r="11" spans="1:3" ht="43.2" x14ac:dyDescent="0.3">
      <c r="B11" s="116" t="s">
        <v>593</v>
      </c>
      <c r="C11" s="51" t="s">
        <v>2104</v>
      </c>
    </row>
  </sheetData>
  <hyperlinks>
    <hyperlink ref="A2" location="'Table of Contents'!A1" display="Return to Table of Contents" xr:uid="{ED68D4D7-CAF5-49B5-9762-EF2A19DF225D}"/>
  </hyperlinks>
  <pageMargins left="0.7" right="0.7" top="0.75" bottom="0.75" header="0.3" footer="0.3"/>
  <pageSetup orientation="portrait" r:id="rId1"/>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4">
    <tabColor theme="8" tint="0.59999389629810485"/>
  </sheetPr>
  <dimension ref="A1:C11"/>
  <sheetViews>
    <sheetView workbookViewId="0">
      <selection activeCell="C4" sqref="C4"/>
    </sheetView>
  </sheetViews>
  <sheetFormatPr defaultRowHeight="14.4" x14ac:dyDescent="0.3"/>
  <cols>
    <col min="2" max="2" width="23.77734375" style="31" bestFit="1" customWidth="1"/>
    <col min="3" max="3" width="123" style="30" customWidth="1"/>
    <col min="5" max="5" width="16.5546875" customWidth="1"/>
    <col min="6" max="6" width="11" customWidth="1"/>
  </cols>
  <sheetData>
    <row r="1" spans="1:3" ht="18" x14ac:dyDescent="0.35">
      <c r="A1" s="33" t="s">
        <v>699</v>
      </c>
    </row>
    <row r="2" spans="1:3" x14ac:dyDescent="0.3">
      <c r="A2" s="206" t="s">
        <v>1761</v>
      </c>
    </row>
    <row r="3" spans="1:3" x14ac:dyDescent="0.3">
      <c r="B3" s="42" t="s">
        <v>585</v>
      </c>
    </row>
    <row r="4" spans="1:3" ht="28.8" x14ac:dyDescent="0.3">
      <c r="B4" s="31" t="s">
        <v>700</v>
      </c>
      <c r="C4" s="30" t="s">
        <v>1809</v>
      </c>
    </row>
    <row r="5" spans="1:3" x14ac:dyDescent="0.3">
      <c r="B5" s="31" t="s">
        <v>701</v>
      </c>
      <c r="C5" s="30" t="s">
        <v>587</v>
      </c>
    </row>
    <row r="6" spans="1:3" ht="28.8" x14ac:dyDescent="0.3">
      <c r="B6" s="39" t="s">
        <v>702</v>
      </c>
      <c r="C6" s="30" t="s">
        <v>1808</v>
      </c>
    </row>
    <row r="7" spans="1:3" x14ac:dyDescent="0.3">
      <c r="B7" s="31" t="s">
        <v>703</v>
      </c>
      <c r="C7" s="30" t="s">
        <v>587</v>
      </c>
    </row>
    <row r="8" spans="1:3" ht="28.8" x14ac:dyDescent="0.3">
      <c r="B8" s="31" t="s">
        <v>704</v>
      </c>
      <c r="C8" s="30" t="s">
        <v>1807</v>
      </c>
    </row>
    <row r="9" spans="1:3" x14ac:dyDescent="0.3">
      <c r="B9" s="42"/>
    </row>
    <row r="11" spans="1:3" x14ac:dyDescent="0.3">
      <c r="B11" s="39"/>
    </row>
  </sheetData>
  <hyperlinks>
    <hyperlink ref="A2" location="'Table of Contents'!A1" display="Return to Table of Contents" xr:uid="{B21A6D21-0075-432D-A12A-B9AB3E26C9E3}"/>
  </hyperlinks>
  <pageMargins left="0.7" right="0.7" top="0.75" bottom="0.75" header="0.3" footer="0.3"/>
  <pageSetup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ECC45-E5C9-4FF9-A823-54C9A08E885F}">
  <sheetPr>
    <tabColor rgb="FF0070C0"/>
  </sheetPr>
  <dimension ref="A1:C8"/>
  <sheetViews>
    <sheetView workbookViewId="0">
      <selection activeCell="A2" sqref="A2"/>
    </sheetView>
  </sheetViews>
  <sheetFormatPr defaultRowHeight="14.4" x14ac:dyDescent="0.3"/>
  <cols>
    <col min="2" max="2" width="24.44140625" customWidth="1"/>
    <col min="3" max="3" width="103" customWidth="1"/>
  </cols>
  <sheetData>
    <row r="1" spans="1:3" ht="18" x14ac:dyDescent="0.35">
      <c r="A1" s="33" t="s">
        <v>1842</v>
      </c>
    </row>
    <row r="2" spans="1:3" x14ac:dyDescent="0.3">
      <c r="A2" s="206" t="s">
        <v>1761</v>
      </c>
    </row>
    <row r="3" spans="1:3" x14ac:dyDescent="0.3">
      <c r="B3" s="27" t="s">
        <v>585</v>
      </c>
    </row>
    <row r="4" spans="1:3" ht="15.6" x14ac:dyDescent="0.35">
      <c r="B4" t="s">
        <v>639</v>
      </c>
      <c r="C4" t="s">
        <v>1917</v>
      </c>
    </row>
    <row r="5" spans="1:3" ht="28.8" x14ac:dyDescent="0.3">
      <c r="B5" t="s">
        <v>1918</v>
      </c>
      <c r="C5" s="30" t="s">
        <v>2050</v>
      </c>
    </row>
    <row r="6" spans="1:3" ht="15.6" x14ac:dyDescent="0.35">
      <c r="B6" t="s">
        <v>638</v>
      </c>
      <c r="C6" t="s">
        <v>1917</v>
      </c>
    </row>
    <row r="7" spans="1:3" ht="28.8" x14ac:dyDescent="0.3">
      <c r="B7" s="31" t="s">
        <v>704</v>
      </c>
      <c r="C7" s="30" t="s">
        <v>1807</v>
      </c>
    </row>
    <row r="8" spans="1:3" x14ac:dyDescent="0.3">
      <c r="B8" t="s">
        <v>1919</v>
      </c>
      <c r="C8" t="s">
        <v>1917</v>
      </c>
    </row>
  </sheetData>
  <hyperlinks>
    <hyperlink ref="A2" location="'Table of Contents'!A1" display="Return to Table of Contents" xr:uid="{DDE620E7-0CEE-4FA6-9AA5-4A798E780A5C}"/>
  </hyperlinks>
  <pageMargins left="0.7" right="0.7" top="0.75" bottom="0.75" header="0.3" footer="0.3"/>
  <pageSetup orientation="portrait" horizontalDpi="300" verticalDpi="300"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4">
    <tabColor theme="8" tint="0.59999389629810485"/>
  </sheetPr>
  <dimension ref="A1:C12"/>
  <sheetViews>
    <sheetView workbookViewId="0">
      <selection activeCell="A2" sqref="A2"/>
    </sheetView>
  </sheetViews>
  <sheetFormatPr defaultRowHeight="14.4" x14ac:dyDescent="0.3"/>
  <cols>
    <col min="2" max="2" width="13.88671875" customWidth="1"/>
    <col min="3" max="3" width="88.44140625" customWidth="1"/>
  </cols>
  <sheetData>
    <row r="1" spans="1:3" ht="18" x14ac:dyDescent="0.35">
      <c r="A1" s="33" t="s">
        <v>705</v>
      </c>
    </row>
    <row r="2" spans="1:3" x14ac:dyDescent="0.3">
      <c r="A2" s="206" t="s">
        <v>1761</v>
      </c>
    </row>
    <row r="3" spans="1:3" ht="45" customHeight="1" x14ac:dyDescent="0.3">
      <c r="B3" s="42" t="s">
        <v>571</v>
      </c>
      <c r="C3" s="30" t="s">
        <v>706</v>
      </c>
    </row>
    <row r="5" spans="1:3" x14ac:dyDescent="0.3">
      <c r="B5" s="27" t="s">
        <v>574</v>
      </c>
    </row>
    <row r="6" spans="1:3" ht="28.8" x14ac:dyDescent="0.3">
      <c r="B6" s="30" t="s">
        <v>707</v>
      </c>
      <c r="C6" s="30" t="s">
        <v>708</v>
      </c>
    </row>
    <row r="7" spans="1:3" ht="28.8" x14ac:dyDescent="0.3">
      <c r="B7" t="s">
        <v>709</v>
      </c>
      <c r="C7" s="30" t="s">
        <v>1103</v>
      </c>
    </row>
    <row r="9" spans="1:3" x14ac:dyDescent="0.3">
      <c r="B9" s="30"/>
    </row>
    <row r="12" spans="1:3" x14ac:dyDescent="0.3">
      <c r="B12" s="30"/>
    </row>
  </sheetData>
  <hyperlinks>
    <hyperlink ref="A2" location="'Table of Contents'!A1" display="Return to Table of Contents" xr:uid="{7321DFEA-7733-4078-A3BB-0C93DED3EAE3}"/>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5">
    <tabColor theme="8" tint="0.59999389629810485"/>
  </sheetPr>
  <dimension ref="A1:C22"/>
  <sheetViews>
    <sheetView workbookViewId="0"/>
  </sheetViews>
  <sheetFormatPr defaultRowHeight="14.4" x14ac:dyDescent="0.3"/>
  <cols>
    <col min="2" max="2" width="32.109375" style="31" customWidth="1"/>
    <col min="3" max="3" width="103.5546875" customWidth="1"/>
  </cols>
  <sheetData>
    <row r="1" spans="1:3" ht="18" x14ac:dyDescent="0.35">
      <c r="A1" s="33" t="s">
        <v>710</v>
      </c>
    </row>
    <row r="2" spans="1:3" x14ac:dyDescent="0.3">
      <c r="A2" s="206" t="s">
        <v>1761</v>
      </c>
    </row>
    <row r="3" spans="1:3" x14ac:dyDescent="0.3">
      <c r="B3" s="42" t="s">
        <v>574</v>
      </c>
    </row>
    <row r="4" spans="1:3" ht="28.8" x14ac:dyDescent="0.3">
      <c r="B4" s="31" t="s">
        <v>709</v>
      </c>
      <c r="C4" s="30" t="s">
        <v>1103</v>
      </c>
    </row>
    <row r="5" spans="1:3" ht="43.2" x14ac:dyDescent="0.3">
      <c r="B5" s="31" t="s">
        <v>711</v>
      </c>
      <c r="C5" s="30" t="s">
        <v>1104</v>
      </c>
    </row>
    <row r="6" spans="1:3" ht="28.8" x14ac:dyDescent="0.3">
      <c r="B6" s="31" t="s">
        <v>712</v>
      </c>
      <c r="C6" s="30" t="s">
        <v>1806</v>
      </c>
    </row>
    <row r="11" spans="1:3" x14ac:dyDescent="0.3">
      <c r="B11" s="44"/>
    </row>
    <row r="17" spans="2:2" x14ac:dyDescent="0.3">
      <c r="B17" s="44"/>
    </row>
    <row r="22" spans="2:2" x14ac:dyDescent="0.3">
      <c r="B22" s="44"/>
    </row>
  </sheetData>
  <hyperlinks>
    <hyperlink ref="A2" location="'Table of Contents'!A1" display="Return to Table of Contents" xr:uid="{13D6B039-86B7-4608-BDA8-2DAAED842C90}"/>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193526-7535-4649-999F-51E801F58FA6}">
  <sheetPr>
    <tabColor rgb="FF0070C0"/>
  </sheetPr>
  <dimension ref="A1:B4"/>
  <sheetViews>
    <sheetView workbookViewId="0">
      <selection activeCell="A4" sqref="A4"/>
    </sheetView>
  </sheetViews>
  <sheetFormatPr defaultRowHeight="14.4" x14ac:dyDescent="0.3"/>
  <sheetData>
    <row r="1" spans="1:2" ht="18" x14ac:dyDescent="0.35">
      <c r="A1" s="33" t="s">
        <v>1844</v>
      </c>
    </row>
    <row r="2" spans="1:2" x14ac:dyDescent="0.3">
      <c r="B2" t="s">
        <v>665</v>
      </c>
    </row>
    <row r="4" spans="1:2" x14ac:dyDescent="0.3">
      <c r="A4" s="206" t="s">
        <v>1761</v>
      </c>
    </row>
  </sheetData>
  <hyperlinks>
    <hyperlink ref="A4" location="'Table of Contents'!A1" display="Return to Table of Contents" xr:uid="{29799AE5-9E6E-4374-9DC2-034D92263834}"/>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6B485-2E8E-4654-849E-C6F53F64B279}">
  <sheetPr codeName="Sheet62"/>
  <dimension ref="A1:AB93"/>
  <sheetViews>
    <sheetView workbookViewId="0">
      <pane xSplit="1" ySplit="4" topLeftCell="B14" activePane="bottomRight" state="frozen"/>
      <selection pane="topRight" activeCell="B1" sqref="B1"/>
      <selection pane="bottomLeft" activeCell="A5" sqref="A5"/>
      <selection pane="bottomRight" activeCell="Q9" sqref="Q9"/>
    </sheetView>
  </sheetViews>
  <sheetFormatPr defaultRowHeight="14.4" x14ac:dyDescent="0.3"/>
  <cols>
    <col min="1" max="1" width="3.88671875" customWidth="1"/>
    <col min="2" max="2" width="47.77734375" bestFit="1" customWidth="1"/>
    <col min="3" max="3" width="10.44140625" customWidth="1"/>
    <col min="6" max="6" width="12" customWidth="1"/>
    <col min="7" max="8" width="12.5546875" customWidth="1"/>
    <col min="9" max="9" width="10.77734375" customWidth="1"/>
    <col min="10" max="10" width="11.88671875" customWidth="1"/>
    <col min="11" max="11" width="10.88671875" customWidth="1"/>
    <col min="12" max="12" width="11.77734375" customWidth="1"/>
    <col min="13" max="13" width="4" customWidth="1"/>
  </cols>
  <sheetData>
    <row r="1" spans="1:28" ht="15" thickBot="1" x14ac:dyDescent="0.35">
      <c r="A1" s="206" t="s">
        <v>1761</v>
      </c>
    </row>
    <row r="2" spans="1:28" ht="15" thickBot="1" x14ac:dyDescent="0.35">
      <c r="I2" s="335" t="s">
        <v>2088</v>
      </c>
      <c r="J2" s="336"/>
      <c r="K2" s="336"/>
      <c r="L2" s="337"/>
    </row>
    <row r="3" spans="1:28" ht="35.4" customHeight="1" thickTop="1" thickBot="1" x14ac:dyDescent="0.35">
      <c r="D3" s="341" t="s">
        <v>559</v>
      </c>
      <c r="E3" s="342"/>
      <c r="F3" s="343"/>
      <c r="G3" s="341" t="s">
        <v>1401</v>
      </c>
      <c r="H3" s="342"/>
      <c r="I3" s="185" t="s">
        <v>1403</v>
      </c>
      <c r="J3" s="186" t="s">
        <v>1410</v>
      </c>
      <c r="K3" s="186" t="s">
        <v>1408</v>
      </c>
      <c r="L3" s="187" t="s">
        <v>1409</v>
      </c>
    </row>
    <row r="4" spans="1:28" ht="73.2" thickTop="1" thickBot="1" x14ac:dyDescent="0.35">
      <c r="B4" s="177" t="s">
        <v>1219</v>
      </c>
      <c r="C4" s="178" t="s">
        <v>1220</v>
      </c>
      <c r="D4" s="179" t="s">
        <v>1221</v>
      </c>
      <c r="E4" s="180" t="s">
        <v>1222</v>
      </c>
      <c r="F4" s="181" t="s">
        <v>1223</v>
      </c>
      <c r="G4" s="179" t="s">
        <v>1221</v>
      </c>
      <c r="H4" s="180" t="s">
        <v>1222</v>
      </c>
      <c r="I4" s="182" t="s">
        <v>1404</v>
      </c>
      <c r="J4" s="183" t="s">
        <v>1405</v>
      </c>
      <c r="K4" s="183" t="s">
        <v>1406</v>
      </c>
      <c r="L4" s="184" t="s">
        <v>1407</v>
      </c>
    </row>
    <row r="5" spans="1:28" x14ac:dyDescent="0.3">
      <c r="B5" s="2" t="s">
        <v>1224</v>
      </c>
      <c r="C5" s="150" t="s">
        <v>1225</v>
      </c>
      <c r="D5" s="167">
        <v>0.47022462934655201</v>
      </c>
      <c r="E5" s="168">
        <v>0.52977537065345637</v>
      </c>
      <c r="F5" s="169">
        <v>0.70727360656887717</v>
      </c>
      <c r="G5" s="167">
        <v>0.56505462405336548</v>
      </c>
      <c r="H5" s="169">
        <v>0.43494537594664456</v>
      </c>
      <c r="I5" s="188">
        <v>0.30099999999999999</v>
      </c>
      <c r="J5" s="189">
        <v>0.27100000000000002</v>
      </c>
      <c r="K5" s="189">
        <v>0.23100000000000001</v>
      </c>
      <c r="L5" s="190">
        <v>0.19700000000000001</v>
      </c>
      <c r="N5" s="197" t="s">
        <v>2093</v>
      </c>
      <c r="O5" s="198"/>
      <c r="P5" s="198"/>
      <c r="Q5" s="198"/>
      <c r="R5" s="198"/>
      <c r="S5" s="198"/>
      <c r="T5" s="198"/>
      <c r="U5" s="198"/>
      <c r="V5" s="198"/>
      <c r="W5" s="198"/>
      <c r="X5" s="198"/>
      <c r="Y5" s="198"/>
      <c r="Z5" s="198"/>
      <c r="AA5" s="198"/>
      <c r="AB5" s="199"/>
    </row>
    <row r="6" spans="1:28" x14ac:dyDescent="0.3">
      <c r="B6" s="2" t="s">
        <v>1226</v>
      </c>
      <c r="C6" s="150" t="s">
        <v>1227</v>
      </c>
      <c r="D6" s="167">
        <v>0.55439631906049036</v>
      </c>
      <c r="E6" s="168">
        <v>0.44560368093950903</v>
      </c>
      <c r="F6" s="169">
        <v>0.18364091987803985</v>
      </c>
      <c r="G6" s="167">
        <v>0.60820083462187691</v>
      </c>
      <c r="H6" s="169">
        <v>0.3917991653781242</v>
      </c>
      <c r="I6" s="167">
        <v>0.32200000000000001</v>
      </c>
      <c r="J6" s="168">
        <v>0.28499999999999998</v>
      </c>
      <c r="K6" s="168">
        <v>0.20599999999999999</v>
      </c>
      <c r="L6" s="169">
        <v>0.187</v>
      </c>
      <c r="N6" s="200" t="s">
        <v>2089</v>
      </c>
      <c r="O6" s="10"/>
      <c r="P6" s="10"/>
      <c r="Q6" s="10"/>
      <c r="R6" s="10"/>
      <c r="S6" s="10"/>
      <c r="T6" s="10"/>
      <c r="U6" s="10"/>
      <c r="V6" s="10"/>
      <c r="W6" s="10"/>
      <c r="X6" s="10"/>
      <c r="Y6" s="10"/>
      <c r="Z6" s="10"/>
      <c r="AA6" s="10"/>
      <c r="AB6" s="201"/>
    </row>
    <row r="7" spans="1:28" x14ac:dyDescent="0.3">
      <c r="B7" s="2" t="s">
        <v>1228</v>
      </c>
      <c r="C7" s="150" t="s">
        <v>1229</v>
      </c>
      <c r="D7" s="167">
        <v>0.40321688922596383</v>
      </c>
      <c r="E7" s="168">
        <v>0.59678311077403823</v>
      </c>
      <c r="F7" s="169">
        <v>0.46714476406414324</v>
      </c>
      <c r="G7" s="167">
        <v>0.48010636449765764</v>
      </c>
      <c r="H7" s="169">
        <v>0.51989363550234469</v>
      </c>
      <c r="I7" s="167">
        <v>0.33800000000000002</v>
      </c>
      <c r="J7" s="168">
        <v>0.31</v>
      </c>
      <c r="K7" s="168">
        <v>0.182</v>
      </c>
      <c r="L7" s="169">
        <v>0.17100000000000001</v>
      </c>
      <c r="N7" s="200" t="s">
        <v>2092</v>
      </c>
      <c r="O7" s="10"/>
      <c r="P7" s="10"/>
      <c r="Q7" s="10"/>
      <c r="R7" s="10"/>
      <c r="S7" s="10"/>
      <c r="T7" s="10"/>
      <c r="U7" s="10"/>
      <c r="V7" s="10"/>
      <c r="W7" s="10"/>
      <c r="X7" s="10"/>
      <c r="Y7" s="10"/>
      <c r="Z7" s="10"/>
      <c r="AA7" s="10"/>
      <c r="AB7" s="201"/>
    </row>
    <row r="8" spans="1:28" x14ac:dyDescent="0.3">
      <c r="B8" s="2" t="s">
        <v>1230</v>
      </c>
      <c r="C8" s="150" t="s">
        <v>1231</v>
      </c>
      <c r="D8" s="167">
        <v>0.37912944700069123</v>
      </c>
      <c r="E8" s="168">
        <v>0.62087055299943239</v>
      </c>
      <c r="F8" s="169">
        <v>0.83237369139732786</v>
      </c>
      <c r="G8" s="167">
        <v>0.43357958458778662</v>
      </c>
      <c r="H8" s="169">
        <v>0.56642041541235622</v>
      </c>
      <c r="I8" s="167">
        <v>0.23300000000000001</v>
      </c>
      <c r="J8" s="168">
        <v>0.30199999999999999</v>
      </c>
      <c r="K8" s="168">
        <v>0.20399999999999999</v>
      </c>
      <c r="L8" s="169">
        <v>0.26</v>
      </c>
      <c r="N8" s="200"/>
      <c r="O8" s="10"/>
      <c r="P8" s="10"/>
      <c r="Q8" s="10"/>
      <c r="R8" s="10"/>
      <c r="S8" s="10"/>
      <c r="T8" s="10"/>
      <c r="U8" s="10"/>
      <c r="V8" s="10"/>
      <c r="W8" s="10"/>
      <c r="X8" s="10"/>
      <c r="Y8" s="10"/>
      <c r="Z8" s="10"/>
      <c r="AA8" s="10"/>
      <c r="AB8" s="201"/>
    </row>
    <row r="9" spans="1:28" x14ac:dyDescent="0.3">
      <c r="B9" s="2" t="s">
        <v>1232</v>
      </c>
      <c r="C9" s="150" t="s">
        <v>1233</v>
      </c>
      <c r="D9" s="167">
        <v>0.3791311885361448</v>
      </c>
      <c r="E9" s="168">
        <v>0.62086881146398487</v>
      </c>
      <c r="F9" s="169">
        <v>0.83234767082298944</v>
      </c>
      <c r="G9" s="167">
        <v>0.43209837282951447</v>
      </c>
      <c r="H9" s="169">
        <v>0.56790162717051462</v>
      </c>
      <c r="I9" s="167">
        <v>0.23699999999999999</v>
      </c>
      <c r="J9" s="168">
        <v>0.28699999999999998</v>
      </c>
      <c r="K9" s="168">
        <v>0.217</v>
      </c>
      <c r="L9" s="169">
        <v>0.25900000000000001</v>
      </c>
      <c r="N9" s="202" t="s">
        <v>1756</v>
      </c>
      <c r="O9" s="10"/>
      <c r="P9" s="10"/>
      <c r="Q9" s="10"/>
      <c r="R9" s="10"/>
      <c r="S9" s="10"/>
      <c r="T9" s="10"/>
      <c r="U9" s="10"/>
      <c r="V9" s="10"/>
      <c r="W9" s="10"/>
      <c r="X9" s="10"/>
      <c r="Y9" s="10"/>
      <c r="Z9" s="10"/>
      <c r="AA9" s="10"/>
      <c r="AB9" s="201"/>
    </row>
    <row r="10" spans="1:28" x14ac:dyDescent="0.3">
      <c r="B10" s="2" t="s">
        <v>1234</v>
      </c>
      <c r="C10" s="150" t="s">
        <v>1235</v>
      </c>
      <c r="D10" s="167">
        <v>0.4893034213460708</v>
      </c>
      <c r="E10" s="168">
        <v>0.51069657865390516</v>
      </c>
      <c r="F10" s="169">
        <v>0.23837411705660275</v>
      </c>
      <c r="G10" s="167">
        <v>0.51268341320667132</v>
      </c>
      <c r="H10" s="169">
        <v>0.48731658679330186</v>
      </c>
      <c r="I10" s="167">
        <v>0.35099999999999998</v>
      </c>
      <c r="J10" s="168">
        <v>0.26100000000000001</v>
      </c>
      <c r="K10" s="168">
        <v>0.22</v>
      </c>
      <c r="L10" s="169">
        <v>0.16800000000000001</v>
      </c>
      <c r="N10" s="200" t="s">
        <v>1757</v>
      </c>
      <c r="O10" s="10"/>
      <c r="P10" s="10"/>
      <c r="Q10" s="10"/>
      <c r="R10" s="10"/>
      <c r="S10" s="10"/>
      <c r="T10" s="10"/>
      <c r="U10" s="10"/>
      <c r="V10" s="10"/>
      <c r="W10" s="10"/>
      <c r="X10" s="10"/>
      <c r="Y10" s="10"/>
      <c r="Z10" s="10"/>
      <c r="AA10" s="10"/>
      <c r="AB10" s="201"/>
    </row>
    <row r="11" spans="1:28" x14ac:dyDescent="0.3">
      <c r="B11" s="2" t="s">
        <v>1236</v>
      </c>
      <c r="C11" s="150" t="s">
        <v>1237</v>
      </c>
      <c r="D11" s="167">
        <v>0.37895386074854243</v>
      </c>
      <c r="E11" s="168">
        <v>0.62104613925138397</v>
      </c>
      <c r="F11" s="169">
        <v>0.29461935551583796</v>
      </c>
      <c r="G11" s="167">
        <v>0.40285684521498571</v>
      </c>
      <c r="H11" s="169">
        <v>0.59714315478493896</v>
      </c>
      <c r="I11" s="167">
        <v>0.18</v>
      </c>
      <c r="J11" s="168">
        <v>0.441</v>
      </c>
      <c r="K11" s="168">
        <v>9.4E-2</v>
      </c>
      <c r="L11" s="169">
        <v>0.28399999999999997</v>
      </c>
      <c r="N11" s="200" t="s">
        <v>1758</v>
      </c>
      <c r="O11" s="10"/>
      <c r="P11" s="10"/>
      <c r="Q11" s="10"/>
      <c r="R11" s="10"/>
      <c r="S11" s="10"/>
      <c r="T11" s="10"/>
      <c r="U11" s="10"/>
      <c r="V11" s="10"/>
      <c r="W11" s="10"/>
      <c r="X11" s="10"/>
      <c r="Y11" s="10"/>
      <c r="Z11" s="10"/>
      <c r="AA11" s="10"/>
      <c r="AB11" s="201"/>
    </row>
    <row r="12" spans="1:28" x14ac:dyDescent="0.3">
      <c r="B12" s="2" t="s">
        <v>1238</v>
      </c>
      <c r="C12" s="150" t="s">
        <v>1239</v>
      </c>
      <c r="D12" s="167">
        <v>0.53567328728943919</v>
      </c>
      <c r="E12" s="168">
        <v>0.4643267127105542</v>
      </c>
      <c r="F12" s="169">
        <v>0.80545082160924819</v>
      </c>
      <c r="G12" s="167">
        <v>0.55108997890569311</v>
      </c>
      <c r="H12" s="169">
        <v>0.44891002109430111</v>
      </c>
      <c r="I12" s="167">
        <v>4.1000000000000002E-2</v>
      </c>
      <c r="J12" s="168">
        <v>7.0000000000000001E-3</v>
      </c>
      <c r="K12" s="168">
        <v>0.71299999999999997</v>
      </c>
      <c r="L12" s="169">
        <v>0.23899999999999999</v>
      </c>
      <c r="N12" s="200" t="s">
        <v>2090</v>
      </c>
      <c r="O12" s="10"/>
      <c r="P12" s="10"/>
      <c r="Q12" s="10"/>
      <c r="R12" s="10"/>
      <c r="S12" s="10"/>
      <c r="T12" s="10"/>
      <c r="U12" s="10"/>
      <c r="V12" s="10"/>
      <c r="W12" s="10"/>
      <c r="X12" s="10"/>
      <c r="Y12" s="10"/>
      <c r="Z12" s="10"/>
      <c r="AA12" s="10"/>
      <c r="AB12" s="201"/>
    </row>
    <row r="13" spans="1:28" x14ac:dyDescent="0.3">
      <c r="B13" s="2" t="s">
        <v>1240</v>
      </c>
      <c r="C13" s="150" t="s">
        <v>1241</v>
      </c>
      <c r="D13" s="167">
        <v>0.31064251133733245</v>
      </c>
      <c r="E13" s="168">
        <v>0.68935748866266577</v>
      </c>
      <c r="F13" s="169">
        <v>4.8314209019701129E-5</v>
      </c>
      <c r="G13" s="167">
        <v>0.39278951443641613</v>
      </c>
      <c r="H13" s="169">
        <v>0.60721048556358515</v>
      </c>
      <c r="I13" s="167">
        <v>0.57799999999999996</v>
      </c>
      <c r="J13" s="168">
        <v>0.38800000000000001</v>
      </c>
      <c r="K13" s="168">
        <v>1.7000000000000001E-2</v>
      </c>
      <c r="L13" s="169">
        <v>1.7000000000000001E-2</v>
      </c>
      <c r="N13" s="200" t="s">
        <v>1759</v>
      </c>
      <c r="O13" s="10"/>
      <c r="P13" s="10"/>
      <c r="Q13" s="10"/>
      <c r="R13" s="10"/>
      <c r="S13" s="10"/>
      <c r="T13" s="10"/>
      <c r="U13" s="10"/>
      <c r="V13" s="10"/>
      <c r="W13" s="10"/>
      <c r="X13" s="10"/>
      <c r="Y13" s="10"/>
      <c r="Z13" s="10"/>
      <c r="AA13" s="10"/>
      <c r="AB13" s="201"/>
    </row>
    <row r="14" spans="1:28" x14ac:dyDescent="0.3">
      <c r="B14" s="2" t="s">
        <v>1242</v>
      </c>
      <c r="C14" s="150" t="s">
        <v>1243</v>
      </c>
      <c r="D14" s="167">
        <v>0.38424789537026621</v>
      </c>
      <c r="E14" s="168">
        <v>0.61575210462973973</v>
      </c>
      <c r="F14" s="169">
        <v>0.80545082160924819</v>
      </c>
      <c r="G14" s="167">
        <v>0.4445680608621414</v>
      </c>
      <c r="H14" s="169">
        <v>0.55543193913786526</v>
      </c>
      <c r="I14" s="167">
        <v>0.35199999999999998</v>
      </c>
      <c r="J14" s="168">
        <v>0.22800000000000001</v>
      </c>
      <c r="K14" s="168">
        <v>0.31</v>
      </c>
      <c r="L14" s="169">
        <v>0.11</v>
      </c>
      <c r="N14" s="200" t="s">
        <v>1760</v>
      </c>
      <c r="O14" s="10"/>
      <c r="P14" s="10"/>
      <c r="Q14" s="10"/>
      <c r="R14" s="10"/>
      <c r="S14" s="10"/>
      <c r="T14" s="10"/>
      <c r="U14" s="10"/>
      <c r="V14" s="10"/>
      <c r="W14" s="10"/>
      <c r="X14" s="10"/>
      <c r="Y14" s="10"/>
      <c r="Z14" s="10"/>
      <c r="AA14" s="10"/>
      <c r="AB14" s="201"/>
    </row>
    <row r="15" spans="1:28" ht="15" thickBot="1" x14ac:dyDescent="0.35">
      <c r="B15" s="2" t="s">
        <v>1244</v>
      </c>
      <c r="C15" s="150" t="s">
        <v>1245</v>
      </c>
      <c r="D15" s="167">
        <v>0.28443342975844221</v>
      </c>
      <c r="E15" s="168">
        <v>0.71556657024157511</v>
      </c>
      <c r="F15" s="169">
        <v>0.23658352229780721</v>
      </c>
      <c r="G15" s="167">
        <v>0.28644070526803245</v>
      </c>
      <c r="H15" s="169">
        <v>0.71355929473197</v>
      </c>
      <c r="I15" s="167">
        <v>0.25800000000000001</v>
      </c>
      <c r="J15" s="168">
        <v>0.32300000000000001</v>
      </c>
      <c r="K15" s="168">
        <v>0.189</v>
      </c>
      <c r="L15" s="169">
        <v>0.23</v>
      </c>
      <c r="N15" s="203" t="s">
        <v>2091</v>
      </c>
      <c r="O15" s="204"/>
      <c r="P15" s="204"/>
      <c r="Q15" s="204"/>
      <c r="R15" s="204"/>
      <c r="S15" s="204"/>
      <c r="T15" s="204"/>
      <c r="U15" s="204"/>
      <c r="V15" s="204"/>
      <c r="W15" s="204"/>
      <c r="X15" s="204"/>
      <c r="Y15" s="204"/>
      <c r="Z15" s="204"/>
      <c r="AA15" s="204"/>
      <c r="AB15" s="205"/>
    </row>
    <row r="16" spans="1:28" x14ac:dyDescent="0.3">
      <c r="B16" s="2" t="s">
        <v>1246</v>
      </c>
      <c r="C16" s="150" t="s">
        <v>1247</v>
      </c>
      <c r="D16" s="167">
        <v>0.3730908018196944</v>
      </c>
      <c r="E16" s="168">
        <v>0.62690919818034485</v>
      </c>
      <c r="F16" s="169">
        <v>0.94736842105263142</v>
      </c>
      <c r="G16" s="167">
        <v>0.42696006754709998</v>
      </c>
      <c r="H16" s="169">
        <v>0.57303993245293461</v>
      </c>
      <c r="I16" s="167">
        <v>0.129</v>
      </c>
      <c r="J16" s="168">
        <v>0.16200000000000001</v>
      </c>
      <c r="K16" s="168">
        <v>0.317</v>
      </c>
      <c r="L16" s="169">
        <v>0.39200000000000002</v>
      </c>
    </row>
    <row r="17" spans="2:12" x14ac:dyDescent="0.3">
      <c r="B17" s="2" t="s">
        <v>1248</v>
      </c>
      <c r="C17" s="150" t="s">
        <v>1249</v>
      </c>
      <c r="D17" s="167">
        <v>0.38637932625528165</v>
      </c>
      <c r="E17" s="168">
        <v>0.61362067374471629</v>
      </c>
      <c r="F17" s="169">
        <v>0.62423022841742715</v>
      </c>
      <c r="G17" s="167">
        <v>0.44239258282677463</v>
      </c>
      <c r="H17" s="169">
        <v>0.5576074171732236</v>
      </c>
      <c r="I17" s="167">
        <v>0.28299999999999997</v>
      </c>
      <c r="J17" s="168">
        <v>0.30299999999999999</v>
      </c>
      <c r="K17" s="168">
        <v>0.19700000000000001</v>
      </c>
      <c r="L17" s="169">
        <v>0.217</v>
      </c>
    </row>
    <row r="18" spans="2:12" x14ac:dyDescent="0.3">
      <c r="B18" s="2" t="s">
        <v>1250</v>
      </c>
      <c r="C18" s="150" t="s">
        <v>1251</v>
      </c>
      <c r="D18" s="167">
        <v>0.38637932625528165</v>
      </c>
      <c r="E18" s="168">
        <v>0.61362067374471629</v>
      </c>
      <c r="F18" s="169">
        <v>0.62423022841742715</v>
      </c>
      <c r="G18" s="167">
        <v>0.44239258282677463</v>
      </c>
      <c r="H18" s="169">
        <v>0.5576074171732236</v>
      </c>
      <c r="I18" s="167">
        <v>0.28799999999999998</v>
      </c>
      <c r="J18" s="168">
        <v>0.28299999999999997</v>
      </c>
      <c r="K18" s="168">
        <v>0.214</v>
      </c>
      <c r="L18" s="169">
        <v>0.214</v>
      </c>
    </row>
    <row r="19" spans="2:12" x14ac:dyDescent="0.3">
      <c r="B19" s="2" t="s">
        <v>1252</v>
      </c>
      <c r="C19" s="150" t="s">
        <v>1253</v>
      </c>
      <c r="D19" s="167">
        <v>0.46921247149545464</v>
      </c>
      <c r="E19" s="168">
        <v>0.53078752850458188</v>
      </c>
      <c r="F19" s="169">
        <v>0.40579535968868069</v>
      </c>
      <c r="G19" s="167">
        <v>0.65580502402529395</v>
      </c>
      <c r="H19" s="169">
        <v>0.34419497597474491</v>
      </c>
      <c r="I19" s="167">
        <v>0</v>
      </c>
      <c r="J19" s="168">
        <v>0</v>
      </c>
      <c r="K19" s="168">
        <v>0.58899999999999997</v>
      </c>
      <c r="L19" s="169">
        <v>0.41099999999999998</v>
      </c>
    </row>
    <row r="20" spans="2:12" x14ac:dyDescent="0.3">
      <c r="B20" s="2" t="s">
        <v>1254</v>
      </c>
      <c r="C20" s="150" t="s">
        <v>1255</v>
      </c>
      <c r="D20" s="167">
        <v>0.23333333333333334</v>
      </c>
      <c r="E20" s="168">
        <v>0.76666666666666672</v>
      </c>
      <c r="F20" s="169">
        <v>0</v>
      </c>
      <c r="G20" s="167">
        <v>0.17499999999999999</v>
      </c>
      <c r="H20" s="169">
        <v>0.82499999999999996</v>
      </c>
      <c r="I20" s="167">
        <v>0.43099999999999999</v>
      </c>
      <c r="J20" s="168">
        <v>0.56899999999999995</v>
      </c>
      <c r="K20" s="168">
        <v>0</v>
      </c>
      <c r="L20" s="169">
        <v>0</v>
      </c>
    </row>
    <row r="21" spans="2:12" x14ac:dyDescent="0.3">
      <c r="B21" s="2" t="s">
        <v>1256</v>
      </c>
      <c r="C21" s="150" t="s">
        <v>1257</v>
      </c>
      <c r="D21" s="167">
        <v>0.48017379045063008</v>
      </c>
      <c r="E21" s="168">
        <v>0.51982620954937286</v>
      </c>
      <c r="F21" s="169">
        <v>0.59143184462381426</v>
      </c>
      <c r="G21" s="167">
        <v>0.5514415164081452</v>
      </c>
      <c r="H21" s="169">
        <v>0.44855848359185896</v>
      </c>
      <c r="I21" s="167">
        <v>0.34</v>
      </c>
      <c r="J21" s="168">
        <v>0.26</v>
      </c>
      <c r="K21" s="168">
        <v>0.223</v>
      </c>
      <c r="L21" s="169">
        <v>0.17699999999999999</v>
      </c>
    </row>
    <row r="22" spans="2:12" x14ac:dyDescent="0.3">
      <c r="B22" s="2" t="s">
        <v>1258</v>
      </c>
      <c r="C22" s="150" t="s">
        <v>1259</v>
      </c>
      <c r="D22" s="167">
        <v>0.40321688922596383</v>
      </c>
      <c r="E22" s="168">
        <v>0.59678311077403823</v>
      </c>
      <c r="F22" s="169">
        <v>0.46714476406414324</v>
      </c>
      <c r="G22" s="167">
        <v>0.48010636449765764</v>
      </c>
      <c r="H22" s="169">
        <v>0.51989363550234469</v>
      </c>
      <c r="I22" s="167">
        <v>0.32800000000000001</v>
      </c>
      <c r="J22" s="168">
        <v>0.311</v>
      </c>
      <c r="K22" s="168">
        <v>0.182</v>
      </c>
      <c r="L22" s="169">
        <v>0.17899999999999999</v>
      </c>
    </row>
    <row r="23" spans="2:12" x14ac:dyDescent="0.3">
      <c r="B23" s="2" t="s">
        <v>1260</v>
      </c>
      <c r="C23" s="150" t="s">
        <v>1261</v>
      </c>
      <c r="D23" s="167">
        <v>0.53338822465784874</v>
      </c>
      <c r="E23" s="168">
        <v>0.46661177534219422</v>
      </c>
      <c r="F23" s="169">
        <v>0.24961707779708631</v>
      </c>
      <c r="G23" s="167">
        <v>0.46775054921434439</v>
      </c>
      <c r="H23" s="169">
        <v>0.53224945078568286</v>
      </c>
      <c r="I23" s="167">
        <v>0.25600000000000001</v>
      </c>
      <c r="J23" s="168">
        <v>0.34699999999999998</v>
      </c>
      <c r="K23" s="168">
        <v>0.16700000000000001</v>
      </c>
      <c r="L23" s="169">
        <v>0.23100000000000001</v>
      </c>
    </row>
    <row r="24" spans="2:12" x14ac:dyDescent="0.3">
      <c r="B24" s="2" t="s">
        <v>1262</v>
      </c>
      <c r="C24" s="150" t="s">
        <v>1263</v>
      </c>
      <c r="D24" s="167">
        <v>0.48014860465512016</v>
      </c>
      <c r="E24" s="168">
        <v>0.51985139534486713</v>
      </c>
      <c r="F24" s="169">
        <v>0.34619508883978883</v>
      </c>
      <c r="G24" s="167">
        <v>0.58248469739518749</v>
      </c>
      <c r="H24" s="169">
        <v>0.41751530260480196</v>
      </c>
      <c r="I24" s="167">
        <v>0.18</v>
      </c>
      <c r="J24" s="168">
        <v>0.23400000000000001</v>
      </c>
      <c r="K24" s="168">
        <v>0.26</v>
      </c>
      <c r="L24" s="169">
        <v>0.32600000000000001</v>
      </c>
    </row>
    <row r="25" spans="2:12" x14ac:dyDescent="0.3">
      <c r="B25" s="172"/>
      <c r="C25" s="173"/>
      <c r="D25" s="174"/>
      <c r="E25" s="175"/>
      <c r="F25" s="176"/>
      <c r="G25" s="174"/>
      <c r="H25" s="176"/>
      <c r="I25" s="175"/>
      <c r="J25" s="175"/>
      <c r="K25" s="175"/>
      <c r="L25" s="176"/>
    </row>
    <row r="26" spans="2:12" x14ac:dyDescent="0.3">
      <c r="B26" s="2" t="s">
        <v>1264</v>
      </c>
      <c r="C26" s="150" t="s">
        <v>1265</v>
      </c>
      <c r="D26" s="167">
        <v>0.36645931518201424</v>
      </c>
      <c r="E26" s="168">
        <v>0.63354068481800119</v>
      </c>
      <c r="F26" s="169">
        <v>0.43749855645193692</v>
      </c>
      <c r="G26" s="167">
        <v>0.33781927599301115</v>
      </c>
      <c r="H26" s="169">
        <v>0.66218072400700689</v>
      </c>
      <c r="I26" s="167">
        <v>0.40600000000000003</v>
      </c>
      <c r="J26" s="168">
        <v>0.182</v>
      </c>
      <c r="K26" s="168">
        <v>0.28699999999999998</v>
      </c>
      <c r="L26" s="169">
        <v>0.126</v>
      </c>
    </row>
    <row r="27" spans="2:12" x14ac:dyDescent="0.3">
      <c r="B27" s="2" t="s">
        <v>1266</v>
      </c>
      <c r="C27" s="150" t="s">
        <v>1267</v>
      </c>
      <c r="D27" s="167">
        <v>0.53360747908701711</v>
      </c>
      <c r="E27" s="168">
        <v>0.46639252091298011</v>
      </c>
      <c r="F27" s="169">
        <v>0.58495106133734653</v>
      </c>
      <c r="G27" s="167">
        <v>0.64768877403497693</v>
      </c>
      <c r="H27" s="169">
        <v>0.35231122596502262</v>
      </c>
      <c r="I27" s="167">
        <v>0.40500000000000003</v>
      </c>
      <c r="J27" s="168">
        <v>0.182</v>
      </c>
      <c r="K27" s="168">
        <v>0.28499999999999998</v>
      </c>
      <c r="L27" s="169">
        <v>0.128</v>
      </c>
    </row>
    <row r="28" spans="2:12" x14ac:dyDescent="0.3">
      <c r="B28" s="2" t="s">
        <v>1268</v>
      </c>
      <c r="C28" s="150" t="s">
        <v>1269</v>
      </c>
      <c r="D28" s="167">
        <v>0.59702473953259871</v>
      </c>
      <c r="E28" s="168">
        <v>0.40297526046739995</v>
      </c>
      <c r="F28" s="169">
        <v>0.79575314920568918</v>
      </c>
      <c r="G28" s="167">
        <v>0.67571364564421554</v>
      </c>
      <c r="H28" s="169">
        <v>0.32428635435578751</v>
      </c>
      <c r="I28" s="167">
        <v>4.9000000000000002E-2</v>
      </c>
      <c r="J28" s="168">
        <v>8.0000000000000002E-3</v>
      </c>
      <c r="K28" s="168">
        <v>0.66400000000000003</v>
      </c>
      <c r="L28" s="169">
        <v>0.27900000000000003</v>
      </c>
    </row>
    <row r="29" spans="2:12" x14ac:dyDescent="0.3">
      <c r="B29" s="2" t="s">
        <v>1270</v>
      </c>
      <c r="C29" s="150" t="s">
        <v>1271</v>
      </c>
      <c r="D29" s="167">
        <v>0.33441026202327967</v>
      </c>
      <c r="E29" s="168">
        <v>0.66558973797671739</v>
      </c>
      <c r="F29" s="169">
        <v>8.9033445347773085E-4</v>
      </c>
      <c r="G29" s="167">
        <v>0.46232056896203666</v>
      </c>
      <c r="H29" s="169">
        <v>0.53767943103796412</v>
      </c>
      <c r="I29" s="167">
        <v>0.53500000000000003</v>
      </c>
      <c r="J29" s="168">
        <v>0.432</v>
      </c>
      <c r="K29" s="168">
        <v>1.9E-2</v>
      </c>
      <c r="L29" s="169">
        <v>1.4E-2</v>
      </c>
    </row>
    <row r="30" spans="2:12" x14ac:dyDescent="0.3">
      <c r="B30" s="2" t="s">
        <v>1272</v>
      </c>
      <c r="C30" s="150" t="s">
        <v>1273</v>
      </c>
      <c r="D30" s="167">
        <v>0.4958502549259905</v>
      </c>
      <c r="E30" s="168">
        <v>0.50414974507401</v>
      </c>
      <c r="F30" s="169">
        <v>0.79591309666383003</v>
      </c>
      <c r="G30" s="167">
        <v>0.59350212875946085</v>
      </c>
      <c r="H30" s="169">
        <v>0.40649787124054154</v>
      </c>
      <c r="I30" s="167">
        <v>0.19400000000000001</v>
      </c>
      <c r="J30" s="168">
        <v>0.13500000000000001</v>
      </c>
      <c r="K30" s="168">
        <v>0.47099999999999997</v>
      </c>
      <c r="L30" s="169">
        <v>0.19900000000000001</v>
      </c>
    </row>
    <row r="31" spans="2:12" x14ac:dyDescent="0.3">
      <c r="B31" s="2" t="s">
        <v>1274</v>
      </c>
      <c r="C31" s="150" t="s">
        <v>1275</v>
      </c>
      <c r="D31" s="167">
        <v>0.52351931936097063</v>
      </c>
      <c r="E31" s="168">
        <v>0.47648068063905691</v>
      </c>
      <c r="F31" s="169">
        <v>0.73574151371876872</v>
      </c>
      <c r="G31" s="167">
        <v>0.63217286494719926</v>
      </c>
      <c r="H31" s="169">
        <v>0.36782713505282139</v>
      </c>
      <c r="I31" s="167">
        <v>0.30099999999999999</v>
      </c>
      <c r="J31" s="168">
        <v>0.27500000000000002</v>
      </c>
      <c r="K31" s="168">
        <v>0.22800000000000001</v>
      </c>
      <c r="L31" s="169">
        <v>0.19700000000000001</v>
      </c>
    </row>
    <row r="32" spans="2:12" x14ac:dyDescent="0.3">
      <c r="B32" s="2" t="s">
        <v>1276</v>
      </c>
      <c r="C32" s="150" t="s">
        <v>1277</v>
      </c>
      <c r="D32" s="167">
        <v>0.59955735515735686</v>
      </c>
      <c r="E32" s="168">
        <v>0.40044264484258746</v>
      </c>
      <c r="F32" s="169">
        <v>0.70096898862953183</v>
      </c>
      <c r="G32" s="167">
        <v>0.74976760444581569</v>
      </c>
      <c r="H32" s="169">
        <v>0.25023239555409926</v>
      </c>
      <c r="I32" s="167">
        <v>0.28000000000000003</v>
      </c>
      <c r="J32" s="168">
        <v>0.30199999999999999</v>
      </c>
      <c r="K32" s="168">
        <v>0.20300000000000001</v>
      </c>
      <c r="L32" s="169">
        <v>0.215</v>
      </c>
    </row>
    <row r="33" spans="2:12" x14ac:dyDescent="0.3">
      <c r="B33" s="2" t="s">
        <v>1278</v>
      </c>
      <c r="C33" s="150" t="s">
        <v>1279</v>
      </c>
      <c r="D33" s="167">
        <v>0.54195080110593874</v>
      </c>
      <c r="E33" s="168">
        <v>0.45804919889404666</v>
      </c>
      <c r="F33" s="169">
        <v>0.60700668156220738</v>
      </c>
      <c r="G33" s="167">
        <v>0.68763963003934547</v>
      </c>
      <c r="H33" s="169">
        <v>0.3123603699606381</v>
      </c>
      <c r="I33" s="167">
        <v>0.29099999999999998</v>
      </c>
      <c r="J33" s="168">
        <v>0.28899999999999998</v>
      </c>
      <c r="K33" s="168">
        <v>0.216</v>
      </c>
      <c r="L33" s="169">
        <v>0.20300000000000001</v>
      </c>
    </row>
    <row r="34" spans="2:12" x14ac:dyDescent="0.3">
      <c r="B34" s="2" t="s">
        <v>1280</v>
      </c>
      <c r="C34" s="150" t="s">
        <v>1281</v>
      </c>
      <c r="D34" s="167">
        <v>0.54511552373738592</v>
      </c>
      <c r="E34" s="168">
        <v>0.45488447626264217</v>
      </c>
      <c r="F34" s="169">
        <v>0.46727538173549404</v>
      </c>
      <c r="G34" s="167">
        <v>0.71551227638028314</v>
      </c>
      <c r="H34" s="169">
        <v>0.28448772361972002</v>
      </c>
      <c r="I34" s="167">
        <v>0.29899999999999999</v>
      </c>
      <c r="J34" s="168">
        <v>0.28199999999999997</v>
      </c>
      <c r="K34" s="168">
        <v>0.223</v>
      </c>
      <c r="L34" s="169">
        <v>0.19600000000000001</v>
      </c>
    </row>
    <row r="35" spans="2:12" x14ac:dyDescent="0.3">
      <c r="B35" s="2" t="s">
        <v>1282</v>
      </c>
      <c r="C35" s="150" t="s">
        <v>1283</v>
      </c>
      <c r="D35" s="167">
        <v>0.45755688561617541</v>
      </c>
      <c r="E35" s="168">
        <v>0.5424431143837869</v>
      </c>
      <c r="F35" s="169">
        <v>0.98721558794322106</v>
      </c>
      <c r="G35" s="167">
        <v>0.51373515146316828</v>
      </c>
      <c r="H35" s="169">
        <v>0.48626484853679464</v>
      </c>
      <c r="I35" s="167">
        <v>0.32100000000000001</v>
      </c>
      <c r="J35" s="168">
        <v>0.25700000000000001</v>
      </c>
      <c r="K35" s="168">
        <v>0.23400000000000001</v>
      </c>
      <c r="L35" s="169">
        <v>0.188</v>
      </c>
    </row>
    <row r="36" spans="2:12" x14ac:dyDescent="0.3">
      <c r="B36" s="2" t="s">
        <v>1284</v>
      </c>
      <c r="C36" s="150" t="s">
        <v>1285</v>
      </c>
      <c r="D36" s="167">
        <v>0.51758888317250606</v>
      </c>
      <c r="E36" s="168">
        <v>0.48241111682749793</v>
      </c>
      <c r="F36" s="169">
        <v>0.98888782593062918</v>
      </c>
      <c r="G36" s="167">
        <v>0.59376123062148078</v>
      </c>
      <c r="H36" s="169">
        <v>0.40623876937852055</v>
      </c>
      <c r="I36" s="167">
        <v>0.32600000000000001</v>
      </c>
      <c r="J36" s="168">
        <v>0.254</v>
      </c>
      <c r="K36" s="168">
        <v>0.24199999999999999</v>
      </c>
      <c r="L36" s="169">
        <v>0.17899999999999999</v>
      </c>
    </row>
    <row r="37" spans="2:12" x14ac:dyDescent="0.3">
      <c r="B37" s="2" t="s">
        <v>1286</v>
      </c>
      <c r="C37" s="150" t="s">
        <v>1287</v>
      </c>
      <c r="D37" s="167">
        <v>0.59955735515735686</v>
      </c>
      <c r="E37" s="168">
        <v>0.40044264484258746</v>
      </c>
      <c r="F37" s="169">
        <v>0.70096898862953183</v>
      </c>
      <c r="G37" s="167">
        <v>0.74976760444581569</v>
      </c>
      <c r="H37" s="169">
        <v>0.25023239555409926</v>
      </c>
      <c r="I37" s="167">
        <v>0.26</v>
      </c>
      <c r="J37" s="168">
        <v>0.28999999999999998</v>
      </c>
      <c r="K37" s="168">
        <v>0.224</v>
      </c>
      <c r="L37" s="169">
        <v>0.22600000000000001</v>
      </c>
    </row>
    <row r="38" spans="2:12" x14ac:dyDescent="0.3">
      <c r="B38" s="2" t="s">
        <v>1288</v>
      </c>
      <c r="C38" s="150" t="s">
        <v>1289</v>
      </c>
      <c r="D38" s="167">
        <v>0.51863595986499555</v>
      </c>
      <c r="E38" s="168">
        <v>0.48136404013500411</v>
      </c>
      <c r="F38" s="169">
        <v>0.43853503444638076</v>
      </c>
      <c r="G38" s="167">
        <v>0.65220485975608289</v>
      </c>
      <c r="H38" s="169">
        <v>0.3477951402438903</v>
      </c>
      <c r="I38" s="167">
        <v>0.34699999999999998</v>
      </c>
      <c r="J38" s="168">
        <v>0.26200000000000001</v>
      </c>
      <c r="K38" s="168">
        <v>0.23599999999999999</v>
      </c>
      <c r="L38" s="169">
        <v>0.155</v>
      </c>
    </row>
    <row r="39" spans="2:12" x14ac:dyDescent="0.3">
      <c r="B39" s="2" t="s">
        <v>1290</v>
      </c>
      <c r="C39" s="150" t="s">
        <v>1291</v>
      </c>
      <c r="D39" s="167">
        <v>0.75</v>
      </c>
      <c r="E39" s="168">
        <v>0.25</v>
      </c>
      <c r="F39" s="169">
        <v>0.70967741935483875</v>
      </c>
      <c r="G39" s="167">
        <v>1</v>
      </c>
      <c r="H39" s="169">
        <v>0</v>
      </c>
      <c r="I39" s="167">
        <v>0.505</v>
      </c>
      <c r="J39" s="168">
        <v>7.1999999999999995E-2</v>
      </c>
      <c r="K39" s="168">
        <v>0.37</v>
      </c>
      <c r="L39" s="169">
        <v>5.2999999999999999E-2</v>
      </c>
    </row>
    <row r="40" spans="2:12" x14ac:dyDescent="0.3">
      <c r="B40" s="2" t="s">
        <v>1292</v>
      </c>
      <c r="C40" s="150" t="s">
        <v>1293</v>
      </c>
      <c r="D40" s="167">
        <v>0.75</v>
      </c>
      <c r="E40" s="168">
        <v>0.25</v>
      </c>
      <c r="F40" s="169">
        <v>0.70967741935483875</v>
      </c>
      <c r="G40" s="167">
        <v>0.8125</v>
      </c>
      <c r="H40" s="169">
        <v>0.1875</v>
      </c>
      <c r="I40" s="167">
        <v>0.47499999999999998</v>
      </c>
      <c r="J40" s="168">
        <v>0.10199999999999999</v>
      </c>
      <c r="K40" s="168">
        <v>0.34799999999999998</v>
      </c>
      <c r="L40" s="169">
        <v>7.3999999999999996E-2</v>
      </c>
    </row>
    <row r="41" spans="2:12" x14ac:dyDescent="0.3">
      <c r="B41" s="2" t="s">
        <v>1294</v>
      </c>
      <c r="C41" s="150" t="s">
        <v>1295</v>
      </c>
      <c r="D41" s="167">
        <v>0.5</v>
      </c>
      <c r="E41" s="168">
        <v>0.5</v>
      </c>
      <c r="F41" s="169">
        <v>0.70967741935483875</v>
      </c>
      <c r="G41" s="167">
        <v>0.58333333333333337</v>
      </c>
      <c r="H41" s="169">
        <v>0.41666666666666669</v>
      </c>
      <c r="I41" s="167">
        <v>0.34799999999999998</v>
      </c>
      <c r="J41" s="168">
        <v>0.23200000000000001</v>
      </c>
      <c r="K41" s="168">
        <v>0.255</v>
      </c>
      <c r="L41" s="169">
        <v>0.16600000000000001</v>
      </c>
    </row>
    <row r="42" spans="2:12" x14ac:dyDescent="0.3">
      <c r="B42" s="2" t="s">
        <v>1296</v>
      </c>
      <c r="C42" s="150" t="s">
        <v>1297</v>
      </c>
      <c r="D42" s="167">
        <v>0.35753424657534244</v>
      </c>
      <c r="E42" s="168">
        <v>0.6424657534246575</v>
      </c>
      <c r="F42" s="169">
        <v>1</v>
      </c>
      <c r="G42" s="167">
        <v>0.41712328767123286</v>
      </c>
      <c r="H42" s="169">
        <v>0.58287671232876714</v>
      </c>
      <c r="I42" s="167">
        <v>0.25800000000000001</v>
      </c>
      <c r="J42" s="168">
        <v>0.32300000000000001</v>
      </c>
      <c r="K42" s="168">
        <v>0.189</v>
      </c>
      <c r="L42" s="169">
        <v>0.23</v>
      </c>
    </row>
    <row r="43" spans="2:12" x14ac:dyDescent="0.3">
      <c r="B43" s="2" t="s">
        <v>1298</v>
      </c>
      <c r="C43" s="150" t="s">
        <v>1299</v>
      </c>
      <c r="D43" s="332" t="s">
        <v>1300</v>
      </c>
      <c r="E43" s="333"/>
      <c r="F43" s="334"/>
      <c r="G43" s="332" t="s">
        <v>1300</v>
      </c>
      <c r="H43" s="334"/>
      <c r="I43" s="167">
        <v>0.443</v>
      </c>
      <c r="J43" s="168">
        <v>0.13600000000000001</v>
      </c>
      <c r="K43" s="168">
        <v>0.32400000000000001</v>
      </c>
      <c r="L43" s="169">
        <v>9.8000000000000004E-2</v>
      </c>
    </row>
    <row r="44" spans="2:12" x14ac:dyDescent="0.3">
      <c r="B44" s="2" t="s">
        <v>1301</v>
      </c>
      <c r="C44" s="150" t="s">
        <v>1302</v>
      </c>
      <c r="D44" s="167">
        <v>0.1862334731325698</v>
      </c>
      <c r="E44" s="168">
        <v>0.81376652686748019</v>
      </c>
      <c r="F44" s="169">
        <v>0</v>
      </c>
      <c r="G44" s="167">
        <v>0.14806763724696836</v>
      </c>
      <c r="H44" s="169">
        <v>0.85193236275306172</v>
      </c>
      <c r="I44" s="167">
        <v>0.18</v>
      </c>
      <c r="J44" s="168">
        <v>0.441</v>
      </c>
      <c r="K44" s="168">
        <v>9.4E-2</v>
      </c>
      <c r="L44" s="169">
        <v>0.28399999999999997</v>
      </c>
    </row>
    <row r="45" spans="2:12" x14ac:dyDescent="0.3">
      <c r="B45" s="2" t="s">
        <v>1303</v>
      </c>
      <c r="C45" s="150" t="s">
        <v>1304</v>
      </c>
      <c r="D45" s="167">
        <v>0.1862334731325698</v>
      </c>
      <c r="E45" s="168">
        <v>0.81376652686748019</v>
      </c>
      <c r="F45" s="169">
        <v>0</v>
      </c>
      <c r="G45" s="167">
        <v>0.14806763724696836</v>
      </c>
      <c r="H45" s="169">
        <v>0.85193236275306172</v>
      </c>
      <c r="I45" s="167">
        <v>0.16800000000000001</v>
      </c>
      <c r="J45" s="168">
        <v>0.44600000000000001</v>
      </c>
      <c r="K45" s="168">
        <v>9.2999999999999999E-2</v>
      </c>
      <c r="L45" s="169">
        <v>0.29299999999999998</v>
      </c>
    </row>
    <row r="46" spans="2:12" x14ac:dyDescent="0.3">
      <c r="B46" s="2" t="s">
        <v>1305</v>
      </c>
      <c r="C46" s="150" t="s">
        <v>1306</v>
      </c>
      <c r="D46" s="167">
        <v>0.43189148909040381</v>
      </c>
      <c r="E46" s="168">
        <v>0.56810851090959891</v>
      </c>
      <c r="F46" s="169">
        <v>0.80271515272553906</v>
      </c>
      <c r="G46" s="167">
        <v>0.51285128638330602</v>
      </c>
      <c r="H46" s="169">
        <v>0.48714871361669765</v>
      </c>
      <c r="I46" s="167">
        <v>0.377</v>
      </c>
      <c r="J46" s="168">
        <v>0.20899999999999999</v>
      </c>
      <c r="K46" s="168">
        <v>0.26700000000000002</v>
      </c>
      <c r="L46" s="169">
        <v>0.14699999999999999</v>
      </c>
    </row>
    <row r="47" spans="2:12" x14ac:dyDescent="0.3">
      <c r="B47" s="2" t="s">
        <v>1307</v>
      </c>
      <c r="C47" s="150" t="s">
        <v>1308</v>
      </c>
      <c r="D47" s="167">
        <v>0.38136969132666143</v>
      </c>
      <c r="E47" s="168">
        <v>0.61863030867334512</v>
      </c>
      <c r="F47" s="169">
        <v>0.96543242930306894</v>
      </c>
      <c r="G47" s="167">
        <v>0.44445224676385997</v>
      </c>
      <c r="H47" s="169">
        <v>0.55554775323614547</v>
      </c>
      <c r="I47" s="167">
        <v>0.38500000000000001</v>
      </c>
      <c r="J47" s="168">
        <v>0.20599999999999999</v>
      </c>
      <c r="K47" s="168">
        <v>0.26700000000000002</v>
      </c>
      <c r="L47" s="169">
        <v>0.14199999999999999</v>
      </c>
    </row>
    <row r="48" spans="2:12" x14ac:dyDescent="0.3">
      <c r="B48" s="2" t="s">
        <v>1309</v>
      </c>
      <c r="C48" s="150" t="s">
        <v>1310</v>
      </c>
      <c r="D48" s="167">
        <v>0.45000969323230883</v>
      </c>
      <c r="E48" s="168">
        <v>0.54999030676769578</v>
      </c>
      <c r="F48" s="169">
        <v>0.89214960947248867</v>
      </c>
      <c r="G48" s="167">
        <v>0.5493783221942925</v>
      </c>
      <c r="H48" s="169">
        <v>0.45062167780571166</v>
      </c>
      <c r="I48" s="167">
        <v>0.38100000000000001</v>
      </c>
      <c r="J48" s="168">
        <v>0.20599999999999999</v>
      </c>
      <c r="K48" s="168">
        <v>0.29699999999999999</v>
      </c>
      <c r="L48" s="169">
        <v>0.11600000000000001</v>
      </c>
    </row>
    <row r="49" spans="2:12" x14ac:dyDescent="0.3">
      <c r="B49" s="2" t="s">
        <v>1311</v>
      </c>
      <c r="C49" s="150" t="s">
        <v>1312</v>
      </c>
      <c r="D49" s="167">
        <v>0.35753424657534244</v>
      </c>
      <c r="E49" s="168">
        <v>0.6424657534246575</v>
      </c>
      <c r="F49" s="169">
        <v>0.55000000000000004</v>
      </c>
      <c r="G49" s="167">
        <v>0.41712328767123286</v>
      </c>
      <c r="H49" s="169">
        <v>0.58287671232876714</v>
      </c>
      <c r="I49" s="167">
        <v>0.25800000000000001</v>
      </c>
      <c r="J49" s="168">
        <v>0.32300000000000001</v>
      </c>
      <c r="K49" s="168">
        <v>0.189</v>
      </c>
      <c r="L49" s="169">
        <v>0.23</v>
      </c>
    </row>
    <row r="50" spans="2:12" x14ac:dyDescent="0.3">
      <c r="B50" s="2" t="s">
        <v>1313</v>
      </c>
      <c r="C50" s="150" t="s">
        <v>1314</v>
      </c>
      <c r="D50" s="167">
        <v>0.47671232876712327</v>
      </c>
      <c r="E50" s="168">
        <v>0.52328767123287667</v>
      </c>
      <c r="F50" s="169">
        <v>0.55000000000000004</v>
      </c>
      <c r="G50" s="167">
        <v>0.55616438356164388</v>
      </c>
      <c r="H50" s="169">
        <v>0.44383561643835617</v>
      </c>
      <c r="I50" s="167">
        <v>0.37</v>
      </c>
      <c r="J50" s="168">
        <v>0.20899999999999999</v>
      </c>
      <c r="K50" s="168">
        <v>0.27100000000000002</v>
      </c>
      <c r="L50" s="169">
        <v>0.14899999999999999</v>
      </c>
    </row>
    <row r="51" spans="2:12" x14ac:dyDescent="0.3">
      <c r="B51" s="2" t="s">
        <v>1315</v>
      </c>
      <c r="C51" s="150" t="s">
        <v>1316</v>
      </c>
      <c r="D51" s="167">
        <v>0.35753424657534244</v>
      </c>
      <c r="E51" s="168">
        <v>0.6424657534246575</v>
      </c>
      <c r="F51" s="169">
        <v>0.43</v>
      </c>
      <c r="G51" s="167">
        <v>0.41712328767123286</v>
      </c>
      <c r="H51" s="169">
        <v>0.58287671232876714</v>
      </c>
      <c r="I51" s="167">
        <v>0.25800000000000001</v>
      </c>
      <c r="J51" s="168">
        <v>0.32300000000000001</v>
      </c>
      <c r="K51" s="168">
        <v>0.189</v>
      </c>
      <c r="L51" s="169">
        <v>0.23</v>
      </c>
    </row>
    <row r="52" spans="2:12" x14ac:dyDescent="0.3">
      <c r="B52" s="2" t="s">
        <v>1317</v>
      </c>
      <c r="C52" s="150" t="s">
        <v>1318</v>
      </c>
      <c r="D52" s="167">
        <v>0.47671232876712327</v>
      </c>
      <c r="E52" s="168">
        <v>0.52328767123287667</v>
      </c>
      <c r="F52" s="169">
        <v>0.43</v>
      </c>
      <c r="G52" s="167">
        <v>0.55616438356164388</v>
      </c>
      <c r="H52" s="169">
        <v>0.44383561643835617</v>
      </c>
      <c r="I52" s="167">
        <v>0.37</v>
      </c>
      <c r="J52" s="168">
        <v>0.20899999999999999</v>
      </c>
      <c r="K52" s="168">
        <v>0.27100000000000002</v>
      </c>
      <c r="L52" s="169">
        <v>0.14899999999999999</v>
      </c>
    </row>
    <row r="53" spans="2:12" x14ac:dyDescent="0.3">
      <c r="B53" s="2" t="s">
        <v>1319</v>
      </c>
      <c r="C53" s="150" t="s">
        <v>1320</v>
      </c>
      <c r="D53" s="167">
        <v>0.35753424657534244</v>
      </c>
      <c r="E53" s="168">
        <v>0.6424657534246575</v>
      </c>
      <c r="F53" s="169">
        <v>0.9</v>
      </c>
      <c r="G53" s="167">
        <v>0.41712328767123286</v>
      </c>
      <c r="H53" s="169">
        <v>0.58287671232876714</v>
      </c>
      <c r="I53" s="167">
        <v>0.25800000000000001</v>
      </c>
      <c r="J53" s="168">
        <v>0.32300000000000001</v>
      </c>
      <c r="K53" s="168">
        <v>0.189</v>
      </c>
      <c r="L53" s="169">
        <v>0.23</v>
      </c>
    </row>
    <row r="54" spans="2:12" x14ac:dyDescent="0.3">
      <c r="B54" s="2" t="s">
        <v>1321</v>
      </c>
      <c r="C54" s="150" t="s">
        <v>1322</v>
      </c>
      <c r="D54" s="167">
        <v>0.35753424657534244</v>
      </c>
      <c r="E54" s="168">
        <v>0.6424657534246575</v>
      </c>
      <c r="F54" s="169">
        <v>0.1</v>
      </c>
      <c r="G54" s="167">
        <v>0.41712328767123286</v>
      </c>
      <c r="H54" s="169">
        <v>0.58287671232876714</v>
      </c>
      <c r="I54" s="167">
        <v>0.25800000000000001</v>
      </c>
      <c r="J54" s="168">
        <v>0.32300000000000001</v>
      </c>
      <c r="K54" s="168">
        <v>0.189</v>
      </c>
      <c r="L54" s="169">
        <v>0.23</v>
      </c>
    </row>
    <row r="55" spans="2:12" x14ac:dyDescent="0.3">
      <c r="B55" s="2" t="s">
        <v>1323</v>
      </c>
      <c r="C55" s="150" t="s">
        <v>1324</v>
      </c>
      <c r="D55" s="167">
        <v>0.35753424657534244</v>
      </c>
      <c r="E55" s="168">
        <v>0.6424657534246575</v>
      </c>
      <c r="F55" s="169">
        <v>0.5</v>
      </c>
      <c r="G55" s="167">
        <v>0.41712328767123286</v>
      </c>
      <c r="H55" s="169">
        <v>0.58287671232876714</v>
      </c>
      <c r="I55" s="167">
        <v>0.25800000000000001</v>
      </c>
      <c r="J55" s="168">
        <v>0.32300000000000001</v>
      </c>
      <c r="K55" s="168">
        <v>0.189</v>
      </c>
      <c r="L55" s="169">
        <v>0.23</v>
      </c>
    </row>
    <row r="56" spans="2:12" x14ac:dyDescent="0.3">
      <c r="B56" s="2" t="s">
        <v>1325</v>
      </c>
      <c r="C56" s="150" t="s">
        <v>1326</v>
      </c>
      <c r="D56" s="167">
        <v>0.35753424657534244</v>
      </c>
      <c r="E56" s="168">
        <v>0.6424657534246575</v>
      </c>
      <c r="F56" s="169">
        <v>0.75</v>
      </c>
      <c r="G56" s="167">
        <v>0.41712328767123286</v>
      </c>
      <c r="H56" s="169">
        <v>0.58287671232876714</v>
      </c>
      <c r="I56" s="167">
        <v>0.25800000000000001</v>
      </c>
      <c r="J56" s="168">
        <v>0.32300000000000001</v>
      </c>
      <c r="K56" s="168">
        <v>0.189</v>
      </c>
      <c r="L56" s="169">
        <v>0.23</v>
      </c>
    </row>
    <row r="57" spans="2:12" x14ac:dyDescent="0.3">
      <c r="B57" s="2" t="s">
        <v>1327</v>
      </c>
      <c r="C57" s="150" t="s">
        <v>1328</v>
      </c>
      <c r="D57" s="167">
        <v>0.35753424657534244</v>
      </c>
      <c r="E57" s="168">
        <v>0.6424657534246575</v>
      </c>
      <c r="F57" s="169">
        <v>0.21</v>
      </c>
      <c r="G57" s="167">
        <v>0.41712328767123286</v>
      </c>
      <c r="H57" s="169">
        <v>0.58287671232876714</v>
      </c>
      <c r="I57" s="167">
        <v>0.25800000000000001</v>
      </c>
      <c r="J57" s="168">
        <v>0.32300000000000001</v>
      </c>
      <c r="K57" s="168">
        <v>0.189</v>
      </c>
      <c r="L57" s="169">
        <v>0.23</v>
      </c>
    </row>
    <row r="58" spans="2:12" x14ac:dyDescent="0.3">
      <c r="B58" s="2" t="s">
        <v>1329</v>
      </c>
      <c r="C58" s="150" t="s">
        <v>1330</v>
      </c>
      <c r="D58" s="167">
        <v>0.35753424657534244</v>
      </c>
      <c r="E58" s="168">
        <v>0.6424657534246575</v>
      </c>
      <c r="F58" s="169">
        <v>1</v>
      </c>
      <c r="G58" s="167">
        <v>0.41712328767123286</v>
      </c>
      <c r="H58" s="169">
        <v>0.58287671232876714</v>
      </c>
      <c r="I58" s="167">
        <v>0.25800000000000001</v>
      </c>
      <c r="J58" s="168">
        <v>0.32300000000000001</v>
      </c>
      <c r="K58" s="168">
        <v>0.189</v>
      </c>
      <c r="L58" s="169">
        <v>0.23</v>
      </c>
    </row>
    <row r="59" spans="2:12" x14ac:dyDescent="0.3">
      <c r="B59" s="2" t="s">
        <v>1331</v>
      </c>
      <c r="C59" s="150" t="s">
        <v>1332</v>
      </c>
      <c r="D59" s="167">
        <v>0.75</v>
      </c>
      <c r="E59" s="168">
        <v>0.25</v>
      </c>
      <c r="F59" s="169">
        <v>0.70967741935483875</v>
      </c>
      <c r="G59" s="167">
        <v>0.8125</v>
      </c>
      <c r="H59" s="169">
        <v>0.1875</v>
      </c>
      <c r="I59" s="167">
        <v>0.47499999999999998</v>
      </c>
      <c r="J59" s="168">
        <v>0.10199999999999999</v>
      </c>
      <c r="K59" s="168">
        <v>0.34799999999999998</v>
      </c>
      <c r="L59" s="169">
        <v>7.3999999999999996E-2</v>
      </c>
    </row>
    <row r="60" spans="2:12" x14ac:dyDescent="0.3">
      <c r="B60" s="2" t="s">
        <v>1333</v>
      </c>
      <c r="C60" s="150" t="s">
        <v>1334</v>
      </c>
      <c r="D60" s="167">
        <v>0.75</v>
      </c>
      <c r="E60" s="168">
        <v>0.25</v>
      </c>
      <c r="F60" s="169">
        <v>0.70967741935483875</v>
      </c>
      <c r="G60" s="167">
        <v>0.8125</v>
      </c>
      <c r="H60" s="169">
        <v>0.1875</v>
      </c>
      <c r="I60" s="167">
        <v>0.47499999999999998</v>
      </c>
      <c r="J60" s="168">
        <v>0.10199999999999999</v>
      </c>
      <c r="K60" s="168">
        <v>0.34799999999999998</v>
      </c>
      <c r="L60" s="169">
        <v>7.3999999999999996E-2</v>
      </c>
    </row>
    <row r="61" spans="2:12" x14ac:dyDescent="0.3">
      <c r="B61" s="2" t="s">
        <v>1335</v>
      </c>
      <c r="C61" s="150" t="s">
        <v>1336</v>
      </c>
      <c r="D61" s="167">
        <v>0.33441026202327967</v>
      </c>
      <c r="E61" s="168">
        <v>0.66558973797671739</v>
      </c>
      <c r="F61" s="169">
        <v>8.9033445347773085E-4</v>
      </c>
      <c r="G61" s="167">
        <v>0.46232056896203666</v>
      </c>
      <c r="H61" s="169">
        <v>0.53767943103796412</v>
      </c>
      <c r="I61" s="167">
        <v>0.38700000000000001</v>
      </c>
      <c r="J61" s="168">
        <v>0.48599999999999999</v>
      </c>
      <c r="K61" s="168">
        <v>5.8999999999999997E-2</v>
      </c>
      <c r="L61" s="169">
        <v>6.8000000000000005E-2</v>
      </c>
    </row>
    <row r="62" spans="2:12" x14ac:dyDescent="0.3">
      <c r="B62" s="2" t="s">
        <v>1337</v>
      </c>
      <c r="C62" s="150" t="s">
        <v>1338</v>
      </c>
      <c r="D62" s="167">
        <v>0.59702473953259871</v>
      </c>
      <c r="E62" s="168">
        <v>0.40297526046739995</v>
      </c>
      <c r="F62" s="169">
        <v>0.79575314920568918</v>
      </c>
      <c r="G62" s="167">
        <v>0.67571364564421554</v>
      </c>
      <c r="H62" s="169">
        <v>0.32428635435578751</v>
      </c>
      <c r="I62" s="167">
        <v>7.8E-2</v>
      </c>
      <c r="J62" s="168">
        <v>9.8000000000000004E-2</v>
      </c>
      <c r="K62" s="168">
        <v>0.36799999999999999</v>
      </c>
      <c r="L62" s="169">
        <v>0.45600000000000002</v>
      </c>
    </row>
    <row r="63" spans="2:12" x14ac:dyDescent="0.3">
      <c r="B63" s="2" t="s">
        <v>1339</v>
      </c>
      <c r="C63" s="150" t="s">
        <v>1340</v>
      </c>
      <c r="D63" s="332" t="s">
        <v>1402</v>
      </c>
      <c r="E63" s="333"/>
      <c r="F63" s="334"/>
      <c r="G63" s="332" t="s">
        <v>1402</v>
      </c>
      <c r="H63" s="334"/>
      <c r="I63" s="167">
        <v>0.23200000000000001</v>
      </c>
      <c r="J63" s="168">
        <v>0.29199999999999998</v>
      </c>
      <c r="K63" s="168">
        <v>0.214</v>
      </c>
      <c r="L63" s="169">
        <v>0.26200000000000001</v>
      </c>
    </row>
    <row r="64" spans="2:12" x14ac:dyDescent="0.3">
      <c r="B64" s="2" t="s">
        <v>1341</v>
      </c>
      <c r="C64" s="150" t="s">
        <v>1342</v>
      </c>
      <c r="D64" s="167">
        <v>0.40674728749072914</v>
      </c>
      <c r="E64" s="168">
        <v>0.59325271250927047</v>
      </c>
      <c r="F64" s="169">
        <v>0.88751805105263415</v>
      </c>
      <c r="G64" s="167">
        <v>0.49319484171935535</v>
      </c>
      <c r="H64" s="169">
        <v>0.50680515828064332</v>
      </c>
      <c r="I64" s="167">
        <v>0.38800000000000001</v>
      </c>
      <c r="J64" s="168">
        <v>0.161</v>
      </c>
      <c r="K64" s="168">
        <v>0.28399999999999997</v>
      </c>
      <c r="L64" s="169">
        <v>0.16700000000000001</v>
      </c>
    </row>
    <row r="65" spans="2:12" x14ac:dyDescent="0.3">
      <c r="B65" s="2" t="s">
        <v>1343</v>
      </c>
      <c r="C65" s="150" t="s">
        <v>1344</v>
      </c>
      <c r="D65" s="167">
        <v>0.47040958348634393</v>
      </c>
      <c r="E65" s="168">
        <v>0.52959041651365246</v>
      </c>
      <c r="F65" s="169">
        <v>0.81869286553885279</v>
      </c>
      <c r="G65" s="167">
        <v>0.58033693807929054</v>
      </c>
      <c r="H65" s="169">
        <v>0.41966306192070613</v>
      </c>
      <c r="I65" s="167">
        <v>0.38800000000000001</v>
      </c>
      <c r="J65" s="168">
        <v>0.161</v>
      </c>
      <c r="K65" s="168">
        <v>0.28399999999999997</v>
      </c>
      <c r="L65" s="169">
        <v>0.16700000000000001</v>
      </c>
    </row>
    <row r="66" spans="2:12" x14ac:dyDescent="0.3">
      <c r="B66" s="2" t="s">
        <v>1345</v>
      </c>
      <c r="C66" s="150" t="s">
        <v>1346</v>
      </c>
      <c r="D66" s="167">
        <v>0.47040958348634393</v>
      </c>
      <c r="E66" s="168">
        <v>0.52959041651365246</v>
      </c>
      <c r="F66" s="169">
        <v>0.81869286553885279</v>
      </c>
      <c r="G66" s="167">
        <v>0.58033693807929054</v>
      </c>
      <c r="H66" s="169">
        <v>0.41966306192070613</v>
      </c>
      <c r="I66" s="167">
        <v>0.34799999999999998</v>
      </c>
      <c r="J66" s="168">
        <v>0.23200000000000001</v>
      </c>
      <c r="K66" s="168">
        <v>0.20300000000000001</v>
      </c>
      <c r="L66" s="169">
        <v>0.217</v>
      </c>
    </row>
    <row r="67" spans="2:12" x14ac:dyDescent="0.3">
      <c r="B67" s="2" t="s">
        <v>1347</v>
      </c>
      <c r="C67" s="150" t="s">
        <v>1348</v>
      </c>
      <c r="D67" s="167">
        <v>0.36045389171677866</v>
      </c>
      <c r="E67" s="168">
        <v>0.639546108283224</v>
      </c>
      <c r="F67" s="169">
        <v>0.39543076649163511</v>
      </c>
      <c r="G67" s="167">
        <v>0.42459714103453844</v>
      </c>
      <c r="H67" s="169">
        <v>0.57540285896546439</v>
      </c>
      <c r="I67" s="167">
        <v>0.42899999999999999</v>
      </c>
      <c r="J67" s="168">
        <v>0.442</v>
      </c>
      <c r="K67" s="168">
        <v>6.6000000000000003E-2</v>
      </c>
      <c r="L67" s="169">
        <v>6.3E-2</v>
      </c>
    </row>
    <row r="68" spans="2:12" x14ac:dyDescent="0.3">
      <c r="B68" s="2" t="s">
        <v>1349</v>
      </c>
      <c r="C68" s="150" t="s">
        <v>1350</v>
      </c>
      <c r="D68" s="167">
        <v>0.36535887039088144</v>
      </c>
      <c r="E68" s="168">
        <v>0.63464112960912367</v>
      </c>
      <c r="F68" s="169">
        <v>0.88363272821928251</v>
      </c>
      <c r="G68" s="167">
        <v>0.42713812012212277</v>
      </c>
      <c r="H68" s="169">
        <v>0.57286187987788184</v>
      </c>
      <c r="I68" s="167">
        <v>0.112</v>
      </c>
      <c r="J68" s="168">
        <v>5.5E-2</v>
      </c>
      <c r="K68" s="168">
        <v>0.40699999999999997</v>
      </c>
      <c r="L68" s="169">
        <v>0.42599999999999999</v>
      </c>
    </row>
    <row r="69" spans="2:12" x14ac:dyDescent="0.3">
      <c r="B69" s="2" t="s">
        <v>1351</v>
      </c>
      <c r="C69" s="150" t="s">
        <v>1352</v>
      </c>
      <c r="D69" s="167">
        <v>0.36045389171677866</v>
      </c>
      <c r="E69" s="168">
        <v>0.639546108283224</v>
      </c>
      <c r="F69" s="169">
        <v>0.39543076649163511</v>
      </c>
      <c r="G69" s="167">
        <v>0.42459714103453844</v>
      </c>
      <c r="H69" s="169">
        <v>0.57540285896546439</v>
      </c>
      <c r="I69" s="167">
        <v>0.42899999999999999</v>
      </c>
      <c r="J69" s="168">
        <v>0.442</v>
      </c>
      <c r="K69" s="168">
        <v>6.6000000000000003E-2</v>
      </c>
      <c r="L69" s="169">
        <v>6.3E-2</v>
      </c>
    </row>
    <row r="70" spans="2:12" x14ac:dyDescent="0.3">
      <c r="B70" s="2" t="s">
        <v>1353</v>
      </c>
      <c r="C70" s="150" t="s">
        <v>1354</v>
      </c>
      <c r="D70" s="332" t="s">
        <v>1402</v>
      </c>
      <c r="E70" s="333"/>
      <c r="F70" s="334"/>
      <c r="G70" s="332" t="s">
        <v>1402</v>
      </c>
      <c r="H70" s="334"/>
      <c r="I70" s="167">
        <v>0.36299999999999999</v>
      </c>
      <c r="J70" s="168">
        <v>0.50800000000000001</v>
      </c>
      <c r="K70" s="168">
        <v>5.6000000000000001E-2</v>
      </c>
      <c r="L70" s="169">
        <v>7.2999999999999995E-2</v>
      </c>
    </row>
    <row r="71" spans="2:12" x14ac:dyDescent="0.3">
      <c r="B71" s="2" t="s">
        <v>1355</v>
      </c>
      <c r="C71" s="150" t="s">
        <v>1356</v>
      </c>
      <c r="D71" s="167">
        <v>0.30151820010974451</v>
      </c>
      <c r="E71" s="168">
        <v>0.69848179989024117</v>
      </c>
      <c r="F71" s="169">
        <v>0.63390847711927956</v>
      </c>
      <c r="G71" s="167">
        <v>0.37380647521492544</v>
      </c>
      <c r="H71" s="169">
        <v>0.62619352478507118</v>
      </c>
      <c r="I71" s="167">
        <v>0.24</v>
      </c>
      <c r="J71" s="168">
        <v>0.35899999999999999</v>
      </c>
      <c r="K71" s="168">
        <v>0.16700000000000001</v>
      </c>
      <c r="L71" s="169">
        <v>0.23400000000000001</v>
      </c>
    </row>
    <row r="72" spans="2:12" x14ac:dyDescent="0.3">
      <c r="B72" s="2" t="s">
        <v>1357</v>
      </c>
      <c r="C72" s="150" t="s">
        <v>1358</v>
      </c>
      <c r="D72" s="167">
        <v>0.39271229674406599</v>
      </c>
      <c r="E72" s="168">
        <v>0.607287703255881</v>
      </c>
      <c r="F72" s="169">
        <v>0.73751810511701732</v>
      </c>
      <c r="G72" s="167">
        <v>0.47439633550014887</v>
      </c>
      <c r="H72" s="169">
        <v>0.52560366449982732</v>
      </c>
      <c r="I72" s="167">
        <v>8.2000000000000003E-2</v>
      </c>
      <c r="J72" s="168">
        <v>0.505</v>
      </c>
      <c r="K72" s="168">
        <v>5.6000000000000001E-2</v>
      </c>
      <c r="L72" s="169">
        <v>0.35699999999999998</v>
      </c>
    </row>
    <row r="73" spans="2:12" x14ac:dyDescent="0.3">
      <c r="B73" s="2" t="s">
        <v>1359</v>
      </c>
      <c r="C73" s="150" t="s">
        <v>1360</v>
      </c>
      <c r="D73" s="167">
        <v>0.36045389171677866</v>
      </c>
      <c r="E73" s="168">
        <v>0.639546108283224</v>
      </c>
      <c r="F73" s="169">
        <v>0.39543076649163511</v>
      </c>
      <c r="G73" s="167">
        <v>0.42459714103453844</v>
      </c>
      <c r="H73" s="169">
        <v>0.57540285896546439</v>
      </c>
      <c r="I73" s="167">
        <v>0.373</v>
      </c>
      <c r="J73" s="168">
        <v>0.48899999999999999</v>
      </c>
      <c r="K73" s="168">
        <v>6.4000000000000001E-2</v>
      </c>
      <c r="L73" s="169">
        <v>7.2999999999999995E-2</v>
      </c>
    </row>
    <row r="74" spans="2:12" x14ac:dyDescent="0.3">
      <c r="B74" s="2" t="s">
        <v>1361</v>
      </c>
      <c r="C74" s="150" t="s">
        <v>1362</v>
      </c>
      <c r="D74" s="167">
        <v>0.36535887039088144</v>
      </c>
      <c r="E74" s="168">
        <v>0.63464112960912367</v>
      </c>
      <c r="F74" s="169">
        <v>0.88363272821928251</v>
      </c>
      <c r="G74" s="167">
        <v>0.42713812012212277</v>
      </c>
      <c r="H74" s="169">
        <v>0.57286187987788184</v>
      </c>
      <c r="I74" s="167">
        <v>7.9000000000000001E-2</v>
      </c>
      <c r="J74" s="168">
        <v>5.1999999999999998E-2</v>
      </c>
      <c r="K74" s="168">
        <v>0.54</v>
      </c>
      <c r="L74" s="169">
        <v>0.32900000000000001</v>
      </c>
    </row>
    <row r="75" spans="2:12" x14ac:dyDescent="0.3">
      <c r="B75" s="2" t="s">
        <v>1363</v>
      </c>
      <c r="C75" s="150" t="s">
        <v>1364</v>
      </c>
      <c r="D75" s="332" t="s">
        <v>1402</v>
      </c>
      <c r="E75" s="333"/>
      <c r="F75" s="334"/>
      <c r="G75" s="332" t="s">
        <v>1402</v>
      </c>
      <c r="H75" s="334"/>
      <c r="I75" s="167">
        <v>0.26500000000000001</v>
      </c>
      <c r="J75" s="168">
        <v>0.61</v>
      </c>
      <c r="K75" s="168">
        <v>4.1000000000000002E-2</v>
      </c>
      <c r="L75" s="169">
        <v>8.5000000000000006E-2</v>
      </c>
    </row>
    <row r="76" spans="2:12" x14ac:dyDescent="0.3">
      <c r="B76" s="2" t="s">
        <v>1365</v>
      </c>
      <c r="C76" s="150" t="s">
        <v>1366</v>
      </c>
      <c r="D76" s="167">
        <v>0.33363257812066832</v>
      </c>
      <c r="E76" s="168">
        <v>0.66636742187938525</v>
      </c>
      <c r="F76" s="169">
        <v>0.87666034155597727</v>
      </c>
      <c r="G76" s="167">
        <v>0.40022722316057241</v>
      </c>
      <c r="H76" s="169">
        <v>0.59977277683950503</v>
      </c>
      <c r="I76" s="167">
        <v>0.30399999999999999</v>
      </c>
      <c r="J76" s="168">
        <v>0.69599999999999995</v>
      </c>
      <c r="K76" s="168">
        <v>0</v>
      </c>
      <c r="L76" s="169">
        <v>0</v>
      </c>
    </row>
    <row r="77" spans="2:12" x14ac:dyDescent="0.3">
      <c r="B77" s="2" t="s">
        <v>294</v>
      </c>
      <c r="C77" s="150" t="s">
        <v>1367</v>
      </c>
      <c r="D77" s="167">
        <v>0.1862334731325698</v>
      </c>
      <c r="E77" s="168">
        <v>0.81376652686748019</v>
      </c>
      <c r="F77" s="169">
        <v>0</v>
      </c>
      <c r="G77" s="167">
        <v>0.14806763724696836</v>
      </c>
      <c r="H77" s="169">
        <v>0.85193236275306172</v>
      </c>
      <c r="I77" s="167">
        <v>0.1</v>
      </c>
      <c r="J77" s="168">
        <v>0.48299999999999998</v>
      </c>
      <c r="K77" s="168">
        <v>7.3999999999999996E-2</v>
      </c>
      <c r="L77" s="169">
        <v>0.34300000000000003</v>
      </c>
    </row>
    <row r="78" spans="2:12" x14ac:dyDescent="0.3">
      <c r="B78" s="2" t="s">
        <v>1368</v>
      </c>
      <c r="C78" s="150" t="s">
        <v>1369</v>
      </c>
      <c r="D78" s="167">
        <v>0.35753424657534244</v>
      </c>
      <c r="E78" s="168">
        <v>0.6424657534246575</v>
      </c>
      <c r="F78" s="169">
        <v>1</v>
      </c>
      <c r="G78" s="167">
        <v>0.41712328767123286</v>
      </c>
      <c r="H78" s="169">
        <v>0.58287671232876714</v>
      </c>
      <c r="I78" s="167">
        <v>0.36299999999999999</v>
      </c>
      <c r="J78" s="168">
        <v>0.218</v>
      </c>
      <c r="K78" s="168">
        <v>0.26200000000000001</v>
      </c>
      <c r="L78" s="169">
        <v>0.157</v>
      </c>
    </row>
    <row r="79" spans="2:12" x14ac:dyDescent="0.3">
      <c r="B79" s="2" t="s">
        <v>1370</v>
      </c>
      <c r="C79" s="150" t="s">
        <v>1371</v>
      </c>
      <c r="D79" s="332" t="s">
        <v>1402</v>
      </c>
      <c r="E79" s="333"/>
      <c r="F79" s="334"/>
      <c r="G79" s="332" t="s">
        <v>1402</v>
      </c>
      <c r="H79" s="334"/>
      <c r="I79" s="167">
        <v>0.26800000000000002</v>
      </c>
      <c r="J79" s="168">
        <v>0.314</v>
      </c>
      <c r="K79" s="168">
        <v>0.189</v>
      </c>
      <c r="L79" s="169">
        <v>0.22800000000000001</v>
      </c>
    </row>
    <row r="80" spans="2:12" x14ac:dyDescent="0.3">
      <c r="B80" s="2" t="s">
        <v>1372</v>
      </c>
      <c r="C80" s="150" t="s">
        <v>1373</v>
      </c>
      <c r="D80" s="167">
        <v>0.47989125479755335</v>
      </c>
      <c r="E80" s="168">
        <v>0.5201087452024693</v>
      </c>
      <c r="F80" s="169">
        <v>0.18439322268369496</v>
      </c>
      <c r="G80" s="167">
        <v>0.56489088345634564</v>
      </c>
      <c r="H80" s="169">
        <v>0.43510911654366913</v>
      </c>
      <c r="I80" s="167">
        <v>0.47</v>
      </c>
      <c r="J80" s="168">
        <v>0.111</v>
      </c>
      <c r="K80" s="168">
        <v>0.34</v>
      </c>
      <c r="L80" s="169">
        <v>0.08</v>
      </c>
    </row>
    <row r="81" spans="2:12" x14ac:dyDescent="0.3">
      <c r="B81" s="2" t="s">
        <v>1374</v>
      </c>
      <c r="C81" s="150" t="s">
        <v>1375</v>
      </c>
      <c r="D81" s="167">
        <v>0.35616438356164382</v>
      </c>
      <c r="E81" s="168">
        <v>0.64383561643835618</v>
      </c>
      <c r="F81" s="169">
        <v>0</v>
      </c>
      <c r="G81" s="167">
        <v>0.47488584474885842</v>
      </c>
      <c r="H81" s="169">
        <v>0.52511415525114158</v>
      </c>
      <c r="I81" s="167">
        <v>0.34200000000000003</v>
      </c>
      <c r="J81" s="168">
        <v>0.23899999999999999</v>
      </c>
      <c r="K81" s="168">
        <v>0.249</v>
      </c>
      <c r="L81" s="169">
        <v>0.17</v>
      </c>
    </row>
    <row r="82" spans="2:12" x14ac:dyDescent="0.3">
      <c r="B82" s="2" t="s">
        <v>1376</v>
      </c>
      <c r="C82" s="150" t="s">
        <v>1377</v>
      </c>
      <c r="D82" s="167">
        <v>0.35616438356164382</v>
      </c>
      <c r="E82" s="168">
        <v>0.64383561643835618</v>
      </c>
      <c r="F82" s="169">
        <v>0</v>
      </c>
      <c r="G82" s="167">
        <v>0.35616438356164382</v>
      </c>
      <c r="H82" s="169">
        <v>0.64383561643835618</v>
      </c>
      <c r="I82" s="167">
        <v>0.29499999999999998</v>
      </c>
      <c r="J82" s="168">
        <v>0.28899999999999998</v>
      </c>
      <c r="K82" s="168">
        <v>0.21299999999999999</v>
      </c>
      <c r="L82" s="169">
        <v>0.20300000000000001</v>
      </c>
    </row>
    <row r="83" spans="2:12" x14ac:dyDescent="0.3">
      <c r="B83" s="2" t="s">
        <v>1378</v>
      </c>
      <c r="C83" s="150" t="s">
        <v>1379</v>
      </c>
      <c r="D83" s="167">
        <v>0.35616438356164382</v>
      </c>
      <c r="E83" s="168">
        <v>0.64383561643835618</v>
      </c>
      <c r="F83" s="169">
        <v>0</v>
      </c>
      <c r="G83" s="167">
        <v>0.35616438356164382</v>
      </c>
      <c r="H83" s="169">
        <v>0.64383561643835618</v>
      </c>
      <c r="I83" s="167">
        <v>0.22800000000000001</v>
      </c>
      <c r="J83" s="168">
        <v>0.16700000000000001</v>
      </c>
      <c r="K83" s="168">
        <v>0.32400000000000001</v>
      </c>
      <c r="L83" s="169">
        <v>0.28100000000000003</v>
      </c>
    </row>
    <row r="84" spans="2:12" x14ac:dyDescent="0.3">
      <c r="B84" s="2" t="s">
        <v>1380</v>
      </c>
      <c r="C84" s="150" t="s">
        <v>1381</v>
      </c>
      <c r="D84" s="167">
        <v>0.35628004747984676</v>
      </c>
      <c r="E84" s="168">
        <v>0.64371995252015091</v>
      </c>
      <c r="F84" s="169">
        <v>0.81739324683619641</v>
      </c>
      <c r="G84" s="167">
        <v>0.42137562319133698</v>
      </c>
      <c r="H84" s="169">
        <v>0.57862437680866141</v>
      </c>
      <c r="I84" s="167">
        <v>0.23699999999999999</v>
      </c>
      <c r="J84" s="168">
        <v>0.36</v>
      </c>
      <c r="K84" s="168">
        <v>0.183</v>
      </c>
      <c r="L84" s="169">
        <v>0.22</v>
      </c>
    </row>
    <row r="85" spans="2:12" x14ac:dyDescent="0.3">
      <c r="B85" s="2" t="s">
        <v>1382</v>
      </c>
      <c r="C85" s="150" t="s">
        <v>1383</v>
      </c>
      <c r="D85" s="167">
        <v>0.47428571428571431</v>
      </c>
      <c r="E85" s="168">
        <v>0.52571428571428569</v>
      </c>
      <c r="F85" s="169">
        <v>1</v>
      </c>
      <c r="G85" s="167">
        <v>0.71142857142857141</v>
      </c>
      <c r="H85" s="169">
        <v>0.28857142857142859</v>
      </c>
      <c r="I85" s="167">
        <v>0.42</v>
      </c>
      <c r="J85" s="168">
        <v>0.16</v>
      </c>
      <c r="K85" s="168">
        <v>0.3</v>
      </c>
      <c r="L85" s="169">
        <v>0.12</v>
      </c>
    </row>
    <row r="86" spans="2:12" x14ac:dyDescent="0.3">
      <c r="B86" s="2" t="s">
        <v>1384</v>
      </c>
      <c r="C86" s="150" t="s">
        <v>1385</v>
      </c>
      <c r="D86" s="167">
        <v>0.44464285714285712</v>
      </c>
      <c r="E86" s="168">
        <v>0.55535714285714288</v>
      </c>
      <c r="F86" s="169">
        <v>1</v>
      </c>
      <c r="G86" s="167">
        <v>0.71142857142857141</v>
      </c>
      <c r="H86" s="169">
        <v>0.28857142857142859</v>
      </c>
      <c r="I86" s="167">
        <v>0.36</v>
      </c>
      <c r="J86" s="168">
        <v>0.22</v>
      </c>
      <c r="K86" s="168">
        <v>0.26</v>
      </c>
      <c r="L86" s="169">
        <v>0.16</v>
      </c>
    </row>
    <row r="87" spans="2:12" x14ac:dyDescent="0.3">
      <c r="B87" s="2" t="s">
        <v>1386</v>
      </c>
      <c r="C87" s="150" t="s">
        <v>1387</v>
      </c>
      <c r="D87" s="167">
        <v>0.53357142857142859</v>
      </c>
      <c r="E87" s="168">
        <v>0.46642857142857141</v>
      </c>
      <c r="F87" s="169">
        <v>1</v>
      </c>
      <c r="G87" s="167">
        <v>0.71142857142857141</v>
      </c>
      <c r="H87" s="169">
        <v>0.28857142857142859</v>
      </c>
      <c r="I87" s="167">
        <v>0.38</v>
      </c>
      <c r="J87" s="168">
        <v>0.2</v>
      </c>
      <c r="K87" s="168">
        <v>0.27</v>
      </c>
      <c r="L87" s="169">
        <v>0.15</v>
      </c>
    </row>
    <row r="88" spans="2:12" x14ac:dyDescent="0.3">
      <c r="B88" s="2" t="s">
        <v>1388</v>
      </c>
      <c r="C88" s="150" t="s">
        <v>1389</v>
      </c>
      <c r="D88" s="167">
        <v>0.50218487394957978</v>
      </c>
      <c r="E88" s="168">
        <v>0.49781512605042016</v>
      </c>
      <c r="F88" s="169">
        <v>1</v>
      </c>
      <c r="G88" s="167">
        <v>0.58588235294117652</v>
      </c>
      <c r="H88" s="169">
        <v>0.41411764705882353</v>
      </c>
      <c r="I88" s="167">
        <v>0.34</v>
      </c>
      <c r="J88" s="168">
        <v>0.24</v>
      </c>
      <c r="K88" s="168">
        <v>0.25</v>
      </c>
      <c r="L88" s="169">
        <v>0.17</v>
      </c>
    </row>
    <row r="89" spans="2:12" x14ac:dyDescent="0.3">
      <c r="B89" s="2" t="s">
        <v>1390</v>
      </c>
      <c r="C89" s="150" t="s">
        <v>1391</v>
      </c>
      <c r="D89" s="167">
        <v>0.35571428571428571</v>
      </c>
      <c r="E89" s="168">
        <v>0.64428571428571424</v>
      </c>
      <c r="F89" s="169">
        <v>1</v>
      </c>
      <c r="G89" s="167">
        <v>0.41499999999999998</v>
      </c>
      <c r="H89" s="169">
        <v>0.58499999999999996</v>
      </c>
      <c r="I89" s="167">
        <v>0.26</v>
      </c>
      <c r="J89" s="168">
        <v>0.33</v>
      </c>
      <c r="K89" s="168">
        <v>0.19</v>
      </c>
      <c r="L89" s="169">
        <v>0.22</v>
      </c>
    </row>
    <row r="90" spans="2:12" x14ac:dyDescent="0.3">
      <c r="B90" s="2" t="s">
        <v>1392</v>
      </c>
      <c r="C90" s="150" t="s">
        <v>1393</v>
      </c>
      <c r="D90" s="167">
        <v>0.47428571428571431</v>
      </c>
      <c r="E90" s="168">
        <v>0.52571428571428569</v>
      </c>
      <c r="F90" s="169">
        <v>1</v>
      </c>
      <c r="G90" s="167">
        <v>0.55333333333333334</v>
      </c>
      <c r="H90" s="169">
        <v>0.44666666666666666</v>
      </c>
      <c r="I90" s="167">
        <v>0.32</v>
      </c>
      <c r="J90" s="168">
        <v>0.26</v>
      </c>
      <c r="K90" s="168">
        <v>0.23</v>
      </c>
      <c r="L90" s="169">
        <v>0.19</v>
      </c>
    </row>
    <row r="91" spans="2:12" x14ac:dyDescent="0.3">
      <c r="B91" s="2" t="s">
        <v>1394</v>
      </c>
      <c r="C91" s="150" t="s">
        <v>1395</v>
      </c>
      <c r="D91" s="167">
        <v>0.41499999999999998</v>
      </c>
      <c r="E91" s="168">
        <v>0.58499999999999996</v>
      </c>
      <c r="F91" s="169">
        <v>1</v>
      </c>
      <c r="G91" s="167">
        <v>0.59285714285714286</v>
      </c>
      <c r="H91" s="169">
        <v>0.40714285714285714</v>
      </c>
      <c r="I91" s="167">
        <v>0.31</v>
      </c>
      <c r="J91" s="168">
        <v>0.27</v>
      </c>
      <c r="K91" s="168">
        <v>0.23</v>
      </c>
      <c r="L91" s="169">
        <v>0.19</v>
      </c>
    </row>
    <row r="92" spans="2:12" x14ac:dyDescent="0.3">
      <c r="B92" s="2" t="s">
        <v>1396</v>
      </c>
      <c r="C92" s="150" t="s">
        <v>1397</v>
      </c>
      <c r="D92" s="332" t="s">
        <v>1398</v>
      </c>
      <c r="E92" s="333"/>
      <c r="F92" s="334"/>
      <c r="G92" s="332" t="s">
        <v>1398</v>
      </c>
      <c r="H92" s="334"/>
      <c r="I92" s="167">
        <v>0.26</v>
      </c>
      <c r="J92" s="168">
        <v>0.3</v>
      </c>
      <c r="K92" s="168">
        <v>0.22</v>
      </c>
      <c r="L92" s="169">
        <v>0.22</v>
      </c>
    </row>
    <row r="93" spans="2:12" ht="15" thickBot="1" x14ac:dyDescent="0.35">
      <c r="B93" s="170" t="s">
        <v>1399</v>
      </c>
      <c r="C93" s="171" t="s">
        <v>1400</v>
      </c>
      <c r="D93" s="338" t="s">
        <v>1398</v>
      </c>
      <c r="E93" s="339"/>
      <c r="F93" s="340"/>
      <c r="G93" s="338" t="s">
        <v>1398</v>
      </c>
      <c r="H93" s="340"/>
      <c r="I93" s="191">
        <v>0.27</v>
      </c>
      <c r="J93" s="192">
        <v>0.28999999999999998</v>
      </c>
      <c r="K93" s="192">
        <v>0.22</v>
      </c>
      <c r="L93" s="193">
        <v>0.22</v>
      </c>
    </row>
  </sheetData>
  <mergeCells count="17">
    <mergeCell ref="G79:H79"/>
    <mergeCell ref="D79:F79"/>
    <mergeCell ref="I2:L2"/>
    <mergeCell ref="D43:F43"/>
    <mergeCell ref="D92:F92"/>
    <mergeCell ref="D93:F93"/>
    <mergeCell ref="D3:F3"/>
    <mergeCell ref="G43:H43"/>
    <mergeCell ref="G92:H92"/>
    <mergeCell ref="G93:H93"/>
    <mergeCell ref="G3:H3"/>
    <mergeCell ref="G75:H75"/>
    <mergeCell ref="D75:F75"/>
    <mergeCell ref="G70:H70"/>
    <mergeCell ref="D70:F70"/>
    <mergeCell ref="G63:H63"/>
    <mergeCell ref="D63:F63"/>
  </mergeCells>
  <hyperlinks>
    <hyperlink ref="A1" location="'Table of Contents'!A1" display="Return to Table of Contents" xr:uid="{E753BE9C-D3FC-4E16-BC07-8BBB163C813C}"/>
  </hyperlinks>
  <pageMargins left="0.7" right="0.7" top="0.75" bottom="0.75" header="0.3" footer="0.3"/>
  <pageSetup orientation="portrait" horizontalDpi="4294967293" verticalDpi="0"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
    <tabColor theme="8" tint="0.59999389629810485"/>
  </sheetPr>
  <dimension ref="A1:C13"/>
  <sheetViews>
    <sheetView workbookViewId="0">
      <selection activeCell="C3" sqref="C3"/>
    </sheetView>
  </sheetViews>
  <sheetFormatPr defaultRowHeight="14.4" x14ac:dyDescent="0.3"/>
  <cols>
    <col min="2" max="2" width="19.44140625" style="44" customWidth="1"/>
    <col min="3" max="3" width="123" style="44" customWidth="1"/>
    <col min="5" max="5" width="16.5546875" customWidth="1"/>
    <col min="6" max="6" width="11" customWidth="1"/>
  </cols>
  <sheetData>
    <row r="1" spans="1:3" ht="18" x14ac:dyDescent="0.35">
      <c r="A1" s="33" t="s">
        <v>713</v>
      </c>
    </row>
    <row r="2" spans="1:3" x14ac:dyDescent="0.3">
      <c r="A2" s="206" t="s">
        <v>1761</v>
      </c>
    </row>
    <row r="3" spans="1:3" ht="201.6" x14ac:dyDescent="0.3">
      <c r="B3" s="45" t="s">
        <v>583</v>
      </c>
      <c r="C3" s="44" t="s">
        <v>2124</v>
      </c>
    </row>
    <row r="4" spans="1:3" x14ac:dyDescent="0.3">
      <c r="B4" s="45" t="s">
        <v>653</v>
      </c>
      <c r="C4" s="44" t="s">
        <v>714</v>
      </c>
    </row>
    <row r="6" spans="1:3" ht="28.8" x14ac:dyDescent="0.3">
      <c r="B6" s="45" t="s">
        <v>655</v>
      </c>
      <c r="C6" s="44" t="s">
        <v>656</v>
      </c>
    </row>
    <row r="7" spans="1:3" ht="43.2" x14ac:dyDescent="0.3">
      <c r="B7" s="45" t="s">
        <v>657</v>
      </c>
      <c r="C7" s="44" t="s">
        <v>715</v>
      </c>
    </row>
    <row r="9" spans="1:3" x14ac:dyDescent="0.3">
      <c r="B9" s="42" t="s">
        <v>585</v>
      </c>
    </row>
    <row r="10" spans="1:3" ht="28.8" x14ac:dyDescent="0.3">
      <c r="B10" s="44" t="s">
        <v>716</v>
      </c>
      <c r="C10" s="44" t="s">
        <v>717</v>
      </c>
    </row>
    <row r="11" spans="1:3" ht="43.2" x14ac:dyDescent="0.3">
      <c r="B11" s="44" t="s">
        <v>659</v>
      </c>
      <c r="C11" s="44" t="s">
        <v>2119</v>
      </c>
    </row>
    <row r="12" spans="1:3" x14ac:dyDescent="0.3">
      <c r="B12" s="44" t="s">
        <v>718</v>
      </c>
      <c r="C12" s="44" t="s">
        <v>719</v>
      </c>
    </row>
    <row r="13" spans="1:3" ht="28.8" x14ac:dyDescent="0.3">
      <c r="B13" s="44" t="s">
        <v>660</v>
      </c>
      <c r="C13" s="44" t="s">
        <v>720</v>
      </c>
    </row>
  </sheetData>
  <hyperlinks>
    <hyperlink ref="A2" location="'Table of Contents'!A1" display="Return to Table of Contents" xr:uid="{565AD81F-6E47-451B-AB05-8B52F434C5C5}"/>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5">
    <tabColor theme="8" tint="0.59999389629810485"/>
  </sheetPr>
  <dimension ref="A1:C10"/>
  <sheetViews>
    <sheetView workbookViewId="0">
      <selection activeCell="C3" sqref="C3"/>
    </sheetView>
  </sheetViews>
  <sheetFormatPr defaultRowHeight="14.4" x14ac:dyDescent="0.3"/>
  <cols>
    <col min="2" max="2" width="19.44140625" style="44" customWidth="1"/>
    <col min="3" max="3" width="123" style="44" customWidth="1"/>
    <col min="5" max="5" width="16.5546875" customWidth="1"/>
    <col min="6" max="6" width="11" customWidth="1"/>
  </cols>
  <sheetData>
    <row r="1" spans="1:3" ht="18" x14ac:dyDescent="0.35">
      <c r="A1" s="33" t="s">
        <v>713</v>
      </c>
    </row>
    <row r="2" spans="1:3" x14ac:dyDescent="0.3">
      <c r="A2" s="206" t="s">
        <v>1761</v>
      </c>
    </row>
    <row r="3" spans="1:3" ht="259.2" x14ac:dyDescent="0.3">
      <c r="B3" s="45" t="s">
        <v>583</v>
      </c>
      <c r="C3" s="44" t="s">
        <v>2125</v>
      </c>
    </row>
    <row r="4" spans="1:3" x14ac:dyDescent="0.3">
      <c r="B4" s="45" t="s">
        <v>653</v>
      </c>
      <c r="C4" s="44" t="s">
        <v>714</v>
      </c>
    </row>
    <row r="6" spans="1:3" ht="28.8" x14ac:dyDescent="0.3">
      <c r="B6" s="45" t="s">
        <v>655</v>
      </c>
      <c r="C6" s="44" t="s">
        <v>656</v>
      </c>
    </row>
    <row r="7" spans="1:3" ht="43.2" x14ac:dyDescent="0.3">
      <c r="B7" s="45" t="s">
        <v>657</v>
      </c>
      <c r="C7" s="44" t="s">
        <v>721</v>
      </c>
    </row>
    <row r="9" spans="1:3" x14ac:dyDescent="0.3">
      <c r="B9" s="42" t="s">
        <v>585</v>
      </c>
    </row>
    <row r="10" spans="1:3" x14ac:dyDescent="0.3">
      <c r="B10" s="44" t="s">
        <v>718</v>
      </c>
      <c r="C10" s="44" t="s">
        <v>719</v>
      </c>
    </row>
  </sheetData>
  <hyperlinks>
    <hyperlink ref="A2" location="'Table of Contents'!A1" display="Return to Table of Contents" xr:uid="{63790D91-7B69-4A47-A1EF-DC06062EED26}"/>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FB251-0F96-4D32-ADBE-B53905B526CA}">
  <sheetPr>
    <tabColor rgb="FF0070C0"/>
  </sheetPr>
  <dimension ref="A1:C8"/>
  <sheetViews>
    <sheetView workbookViewId="0">
      <selection activeCell="A2" sqref="A2"/>
    </sheetView>
  </sheetViews>
  <sheetFormatPr defaultRowHeight="14.4" x14ac:dyDescent="0.3"/>
  <cols>
    <col min="2" max="2" width="21.88671875" customWidth="1"/>
    <col min="3" max="3" width="117.88671875" customWidth="1"/>
  </cols>
  <sheetData>
    <row r="1" spans="1:3" ht="18" x14ac:dyDescent="0.35">
      <c r="A1" s="33" t="s">
        <v>1846</v>
      </c>
    </row>
    <row r="2" spans="1:3" x14ac:dyDescent="0.3">
      <c r="A2" s="206" t="s">
        <v>1761</v>
      </c>
    </row>
    <row r="3" spans="1:3" ht="57.6" x14ac:dyDescent="0.3">
      <c r="B3" s="226" t="s">
        <v>1810</v>
      </c>
      <c r="C3" s="30" t="s">
        <v>1920</v>
      </c>
    </row>
    <row r="5" spans="1:3" x14ac:dyDescent="0.3">
      <c r="B5" s="27" t="s">
        <v>585</v>
      </c>
    </row>
    <row r="6" spans="1:3" x14ac:dyDescent="0.3">
      <c r="B6" t="s">
        <v>659</v>
      </c>
      <c r="C6" t="s">
        <v>1921</v>
      </c>
    </row>
    <row r="7" spans="1:3" x14ac:dyDescent="0.3">
      <c r="B7" t="s">
        <v>718</v>
      </c>
      <c r="C7" s="44" t="s">
        <v>719</v>
      </c>
    </row>
    <row r="8" spans="1:3" x14ac:dyDescent="0.3">
      <c r="C8" s="30"/>
    </row>
  </sheetData>
  <hyperlinks>
    <hyperlink ref="A2" location="'Table of Contents'!A1" display="Return to Table of Contents" xr:uid="{2C13D45F-5E61-4BCE-9B92-A7B5BC9210E4}"/>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6">
    <tabColor theme="8" tint="0.59999389629810485"/>
  </sheetPr>
  <dimension ref="A1:C31"/>
  <sheetViews>
    <sheetView workbookViewId="0">
      <selection activeCell="A2" sqref="A2"/>
    </sheetView>
  </sheetViews>
  <sheetFormatPr defaultRowHeight="14.4" x14ac:dyDescent="0.3"/>
  <cols>
    <col min="2" max="2" width="24.5546875" style="31" customWidth="1"/>
    <col min="3" max="3" width="76.109375" customWidth="1"/>
  </cols>
  <sheetData>
    <row r="1" spans="1:3" ht="18" x14ac:dyDescent="0.35">
      <c r="A1" s="33" t="s">
        <v>722</v>
      </c>
    </row>
    <row r="2" spans="1:3" x14ac:dyDescent="0.3">
      <c r="A2" s="206" t="s">
        <v>1761</v>
      </c>
    </row>
    <row r="3" spans="1:3" x14ac:dyDescent="0.3">
      <c r="B3" s="42" t="s">
        <v>574</v>
      </c>
    </row>
    <row r="4" spans="1:3" ht="16.2" customHeight="1" x14ac:dyDescent="0.3">
      <c r="B4" s="31" t="s">
        <v>723</v>
      </c>
      <c r="C4" s="30" t="s">
        <v>587</v>
      </c>
    </row>
    <row r="5" spans="1:3" x14ac:dyDescent="0.3">
      <c r="B5" s="31" t="s">
        <v>724</v>
      </c>
      <c r="C5" s="30" t="s">
        <v>587</v>
      </c>
    </row>
    <row r="6" spans="1:3" x14ac:dyDescent="0.3">
      <c r="B6" s="31" t="s">
        <v>725</v>
      </c>
      <c r="C6" s="30" t="s">
        <v>587</v>
      </c>
    </row>
    <row r="7" spans="1:3" x14ac:dyDescent="0.3">
      <c r="B7" s="31" t="s">
        <v>726</v>
      </c>
      <c r="C7" s="30" t="s">
        <v>587</v>
      </c>
    </row>
    <row r="8" spans="1:3" x14ac:dyDescent="0.3">
      <c r="B8" s="31" t="s">
        <v>727</v>
      </c>
      <c r="C8" s="30" t="s">
        <v>587</v>
      </c>
    </row>
    <row r="9" spans="1:3" x14ac:dyDescent="0.3">
      <c r="B9" s="31" t="s">
        <v>728</v>
      </c>
      <c r="C9" s="30" t="s">
        <v>587</v>
      </c>
    </row>
    <row r="10" spans="1:3" x14ac:dyDescent="0.3">
      <c r="B10" s="31" t="s">
        <v>729</v>
      </c>
      <c r="C10" s="30" t="s">
        <v>587</v>
      </c>
    </row>
    <row r="11" spans="1:3" x14ac:dyDescent="0.3">
      <c r="B11" s="31" t="s">
        <v>730</v>
      </c>
      <c r="C11" s="30" t="s">
        <v>731</v>
      </c>
    </row>
    <row r="12" spans="1:3" x14ac:dyDescent="0.3">
      <c r="B12" s="31" t="s">
        <v>732</v>
      </c>
      <c r="C12" s="30" t="s">
        <v>1798</v>
      </c>
    </row>
    <row r="13" spans="1:3" ht="44.7" customHeight="1" x14ac:dyDescent="0.3">
      <c r="B13" s="31" t="s">
        <v>733</v>
      </c>
      <c r="C13" s="30" t="s">
        <v>1799</v>
      </c>
    </row>
    <row r="14" spans="1:3" ht="28.8" x14ac:dyDescent="0.3">
      <c r="B14" s="31" t="s">
        <v>734</v>
      </c>
      <c r="C14" s="30" t="s">
        <v>1800</v>
      </c>
    </row>
    <row r="16" spans="1:3" x14ac:dyDescent="0.3">
      <c r="B16" s="44"/>
    </row>
    <row r="19" spans="2:2" x14ac:dyDescent="0.3">
      <c r="B19" s="44"/>
    </row>
    <row r="22" spans="2:2" x14ac:dyDescent="0.3">
      <c r="B22" s="44"/>
    </row>
    <row r="25" spans="2:2" x14ac:dyDescent="0.3">
      <c r="B25" s="44"/>
    </row>
    <row r="28" spans="2:2" x14ac:dyDescent="0.3">
      <c r="B28" s="44"/>
    </row>
    <row r="31" spans="2:2" x14ac:dyDescent="0.3">
      <c r="B31" s="44"/>
    </row>
  </sheetData>
  <hyperlinks>
    <hyperlink ref="A2" location="'Table of Contents'!A1" display="Return to Table of Contents" xr:uid="{27ADFBDF-D2F6-4E2A-BB0E-DF82C4B310F6}"/>
  </hyperlinks>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7">
    <tabColor theme="8" tint="0.59999389629810485"/>
  </sheetPr>
  <dimension ref="A1:C17"/>
  <sheetViews>
    <sheetView workbookViewId="0">
      <selection activeCell="C10" sqref="C10"/>
    </sheetView>
  </sheetViews>
  <sheetFormatPr defaultRowHeight="14.4" x14ac:dyDescent="0.3"/>
  <cols>
    <col min="2" max="2" width="22.88671875" style="31" customWidth="1"/>
    <col min="3" max="3" width="63" customWidth="1"/>
  </cols>
  <sheetData>
    <row r="1" spans="1:3" ht="18" x14ac:dyDescent="0.35">
      <c r="A1" s="33" t="s">
        <v>735</v>
      </c>
    </row>
    <row r="2" spans="1:3" x14ac:dyDescent="0.3">
      <c r="A2" s="206" t="s">
        <v>1761</v>
      </c>
    </row>
    <row r="3" spans="1:3" x14ac:dyDescent="0.3">
      <c r="B3" s="42" t="s">
        <v>574</v>
      </c>
    </row>
    <row r="4" spans="1:3" x14ac:dyDescent="0.3">
      <c r="B4" s="31" t="s">
        <v>724</v>
      </c>
      <c r="C4" s="30" t="s">
        <v>587</v>
      </c>
    </row>
    <row r="5" spans="1:3" x14ac:dyDescent="0.3">
      <c r="B5" s="31" t="s">
        <v>727</v>
      </c>
      <c r="C5" s="30" t="s">
        <v>587</v>
      </c>
    </row>
    <row r="6" spans="1:3" x14ac:dyDescent="0.3">
      <c r="B6" s="31" t="s">
        <v>728</v>
      </c>
      <c r="C6" s="30" t="s">
        <v>587</v>
      </c>
    </row>
    <row r="7" spans="1:3" x14ac:dyDescent="0.3">
      <c r="B7" s="31" t="s">
        <v>732</v>
      </c>
      <c r="C7" s="30" t="s">
        <v>1798</v>
      </c>
    </row>
    <row r="8" spans="1:3" ht="28.8" x14ac:dyDescent="0.3">
      <c r="B8" s="31" t="s">
        <v>733</v>
      </c>
      <c r="C8" s="30" t="s">
        <v>1799</v>
      </c>
    </row>
    <row r="9" spans="1:3" ht="28.8" x14ac:dyDescent="0.3">
      <c r="B9" s="31" t="s">
        <v>734</v>
      </c>
      <c r="C9" s="30" t="s">
        <v>1800</v>
      </c>
    </row>
    <row r="11" spans="1:3" x14ac:dyDescent="0.3">
      <c r="B11" s="44"/>
    </row>
    <row r="14" spans="1:3" x14ac:dyDescent="0.3">
      <c r="B14" s="44"/>
    </row>
    <row r="17" spans="2:2" x14ac:dyDescent="0.3">
      <c r="B17" s="44"/>
    </row>
  </sheetData>
  <hyperlinks>
    <hyperlink ref="A2" location="'Table of Contents'!A1" display="Return to Table of Contents" xr:uid="{8F9C794C-E4F6-4246-8203-23EC9FAB370E}"/>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8">
    <tabColor theme="8" tint="0.59999389629810485"/>
  </sheetPr>
  <dimension ref="A1:C13"/>
  <sheetViews>
    <sheetView workbookViewId="0">
      <selection activeCell="C10" sqref="C10"/>
    </sheetView>
  </sheetViews>
  <sheetFormatPr defaultRowHeight="14.4" x14ac:dyDescent="0.3"/>
  <cols>
    <col min="2" max="2" width="14.88671875" style="31" customWidth="1"/>
    <col min="3" max="3" width="70.44140625" customWidth="1"/>
  </cols>
  <sheetData>
    <row r="1" spans="1:3" ht="18" x14ac:dyDescent="0.35">
      <c r="A1" s="33" t="s">
        <v>736</v>
      </c>
    </row>
    <row r="2" spans="1:3" x14ac:dyDescent="0.3">
      <c r="A2" s="206" t="s">
        <v>1761</v>
      </c>
    </row>
    <row r="3" spans="1:3" x14ac:dyDescent="0.3">
      <c r="B3" s="42" t="s">
        <v>574</v>
      </c>
    </row>
    <row r="4" spans="1:3" x14ac:dyDescent="0.3">
      <c r="B4" s="31" t="s">
        <v>724</v>
      </c>
      <c r="C4" s="30" t="s">
        <v>587</v>
      </c>
    </row>
    <row r="5" spans="1:3" x14ac:dyDescent="0.3">
      <c r="B5" s="31" t="s">
        <v>727</v>
      </c>
      <c r="C5" s="30" t="s">
        <v>587</v>
      </c>
    </row>
    <row r="6" spans="1:3" x14ac:dyDescent="0.3">
      <c r="B6" s="31" t="s">
        <v>728</v>
      </c>
      <c r="C6" s="30" t="s">
        <v>587</v>
      </c>
    </row>
    <row r="7" spans="1:3" x14ac:dyDescent="0.3">
      <c r="B7" s="31" t="s">
        <v>732</v>
      </c>
      <c r="C7" s="30" t="s">
        <v>1798</v>
      </c>
    </row>
    <row r="8" spans="1:3" ht="28.8" x14ac:dyDescent="0.3">
      <c r="B8" s="31" t="s">
        <v>733</v>
      </c>
      <c r="C8" s="30" t="s">
        <v>1799</v>
      </c>
    </row>
    <row r="9" spans="1:3" ht="28.8" x14ac:dyDescent="0.3">
      <c r="B9" s="31" t="s">
        <v>734</v>
      </c>
      <c r="C9" s="30" t="s">
        <v>1800</v>
      </c>
    </row>
    <row r="10" spans="1:3" x14ac:dyDescent="0.3">
      <c r="B10" s="44"/>
    </row>
    <row r="13" spans="1:3" x14ac:dyDescent="0.3">
      <c r="B13" s="44"/>
    </row>
  </sheetData>
  <hyperlinks>
    <hyperlink ref="A2" location="'Table of Contents'!A1" display="Return to Table of Contents" xr:uid="{85AA8999-6DEB-4AA2-9E0A-2B62C189E6C8}"/>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9">
    <tabColor theme="8" tint="0.59999389629810485"/>
  </sheetPr>
  <dimension ref="A1:C13"/>
  <sheetViews>
    <sheetView workbookViewId="0">
      <selection activeCell="A2" sqref="A2"/>
    </sheetView>
  </sheetViews>
  <sheetFormatPr defaultRowHeight="14.4" x14ac:dyDescent="0.3"/>
  <cols>
    <col min="2" max="2" width="22.88671875" style="31" customWidth="1"/>
    <col min="3" max="3" width="93.44140625" customWidth="1"/>
  </cols>
  <sheetData>
    <row r="1" spans="1:3" ht="18" x14ac:dyDescent="0.35">
      <c r="A1" s="33" t="s">
        <v>737</v>
      </c>
    </row>
    <row r="2" spans="1:3" x14ac:dyDescent="0.3">
      <c r="A2" s="206" t="s">
        <v>1761</v>
      </c>
    </row>
    <row r="3" spans="1:3" x14ac:dyDescent="0.3">
      <c r="B3" s="42" t="s">
        <v>574</v>
      </c>
    </row>
    <row r="4" spans="1:3" x14ac:dyDescent="0.3">
      <c r="B4" s="31" t="s">
        <v>724</v>
      </c>
      <c r="C4" s="30" t="s">
        <v>587</v>
      </c>
    </row>
    <row r="5" spans="1:3" x14ac:dyDescent="0.3">
      <c r="B5" s="31" t="s">
        <v>727</v>
      </c>
      <c r="C5" s="30" t="s">
        <v>587</v>
      </c>
    </row>
    <row r="6" spans="1:3" x14ac:dyDescent="0.3">
      <c r="B6" s="31" t="s">
        <v>728</v>
      </c>
      <c r="C6" s="30" t="s">
        <v>587</v>
      </c>
    </row>
    <row r="7" spans="1:3" x14ac:dyDescent="0.3">
      <c r="B7" s="31" t="s">
        <v>732</v>
      </c>
      <c r="C7" s="30" t="s">
        <v>1798</v>
      </c>
    </row>
    <row r="8" spans="1:3" ht="28.8" x14ac:dyDescent="0.3">
      <c r="B8" s="31" t="s">
        <v>733</v>
      </c>
      <c r="C8" s="30" t="s">
        <v>1799</v>
      </c>
    </row>
    <row r="9" spans="1:3" ht="28.8" x14ac:dyDescent="0.3">
      <c r="B9" s="31" t="s">
        <v>734</v>
      </c>
      <c r="C9" s="30" t="s">
        <v>1800</v>
      </c>
    </row>
    <row r="10" spans="1:3" x14ac:dyDescent="0.3">
      <c r="B10" s="44" t="s">
        <v>738</v>
      </c>
      <c r="C10" s="30" t="s">
        <v>739</v>
      </c>
    </row>
    <row r="13" spans="1:3" x14ac:dyDescent="0.3">
      <c r="B13" s="44"/>
    </row>
  </sheetData>
  <hyperlinks>
    <hyperlink ref="A2" location="'Table of Contents'!A1" display="Return to Table of Contents" xr:uid="{3307A006-6349-4891-BFA1-E5E2720CD678}"/>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0">
    <tabColor theme="8" tint="0.59999389629810485"/>
  </sheetPr>
  <dimension ref="A1:C8"/>
  <sheetViews>
    <sheetView workbookViewId="0">
      <selection activeCell="A3" sqref="A3:XFD3"/>
    </sheetView>
  </sheetViews>
  <sheetFormatPr defaultRowHeight="14.4" x14ac:dyDescent="0.3"/>
  <cols>
    <col min="2" max="2" width="19.44140625" customWidth="1"/>
    <col min="3" max="3" width="59.5546875" customWidth="1"/>
  </cols>
  <sheetData>
    <row r="1" spans="1:3" ht="18" x14ac:dyDescent="0.35">
      <c r="A1" s="33" t="s">
        <v>740</v>
      </c>
    </row>
    <row r="2" spans="1:3" x14ac:dyDescent="0.3">
      <c r="A2" s="206" t="s">
        <v>1761</v>
      </c>
    </row>
    <row r="3" spans="1:3" x14ac:dyDescent="0.3">
      <c r="B3" s="27" t="s">
        <v>574</v>
      </c>
    </row>
    <row r="4" spans="1:3" x14ac:dyDescent="0.3">
      <c r="B4" t="s">
        <v>741</v>
      </c>
      <c r="C4" s="30" t="s">
        <v>587</v>
      </c>
    </row>
    <row r="5" spans="1:3" x14ac:dyDescent="0.3">
      <c r="B5" t="s">
        <v>742</v>
      </c>
      <c r="C5" s="30" t="s">
        <v>587</v>
      </c>
    </row>
    <row r="6" spans="1:3" x14ac:dyDescent="0.3">
      <c r="B6" t="s">
        <v>743</v>
      </c>
      <c r="C6" s="30" t="s">
        <v>587</v>
      </c>
    </row>
    <row r="7" spans="1:3" ht="15.6" x14ac:dyDescent="0.35">
      <c r="B7" t="s">
        <v>744</v>
      </c>
      <c r="C7" s="30" t="s">
        <v>587</v>
      </c>
    </row>
    <row r="8" spans="1:3" x14ac:dyDescent="0.3">
      <c r="B8" t="s">
        <v>745</v>
      </c>
      <c r="C8" s="30" t="s">
        <v>587</v>
      </c>
    </row>
  </sheetData>
  <hyperlinks>
    <hyperlink ref="A2" location="'Table of Contents'!A1" display="Return to Table of Contents" xr:uid="{EACBD9AD-ED9E-40B2-990C-96AC0DADB7AB}"/>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E1FDC-E748-42C6-B0B2-6B82058CEBFE}">
  <sheetPr>
    <tabColor rgb="FF0070C0"/>
  </sheetPr>
  <dimension ref="A1:C7"/>
  <sheetViews>
    <sheetView workbookViewId="0">
      <selection activeCell="A2" sqref="A2"/>
    </sheetView>
  </sheetViews>
  <sheetFormatPr defaultRowHeight="14.4" x14ac:dyDescent="0.3"/>
  <cols>
    <col min="2" max="2" width="16" customWidth="1"/>
    <col min="3" max="3" width="114.5546875" customWidth="1"/>
  </cols>
  <sheetData>
    <row r="1" spans="1:3" ht="18" x14ac:dyDescent="0.35">
      <c r="A1" s="33" t="s">
        <v>1848</v>
      </c>
    </row>
    <row r="2" spans="1:3" x14ac:dyDescent="0.3">
      <c r="A2" s="206" t="s">
        <v>1761</v>
      </c>
    </row>
    <row r="3" spans="1:3" x14ac:dyDescent="0.3">
      <c r="B3" s="27" t="s">
        <v>585</v>
      </c>
    </row>
    <row r="4" spans="1:3" ht="15.6" x14ac:dyDescent="0.35">
      <c r="B4" t="s">
        <v>688</v>
      </c>
      <c r="C4" t="s">
        <v>1917</v>
      </c>
    </row>
    <row r="5" spans="1:3" ht="28.8" x14ac:dyDescent="0.3">
      <c r="B5" t="s">
        <v>1928</v>
      </c>
      <c r="C5" s="30" t="s">
        <v>1929</v>
      </c>
    </row>
    <row r="6" spans="1:3" ht="15.6" x14ac:dyDescent="0.35">
      <c r="B6" t="s">
        <v>1930</v>
      </c>
      <c r="C6" t="s">
        <v>1917</v>
      </c>
    </row>
    <row r="7" spans="1:3" x14ac:dyDescent="0.3">
      <c r="B7" t="s">
        <v>586</v>
      </c>
      <c r="C7" t="s">
        <v>1917</v>
      </c>
    </row>
  </sheetData>
  <hyperlinks>
    <hyperlink ref="A2" location="'Table of Contents'!A1" display="Return to Table of Contents" xr:uid="{FA46B272-E3BD-467C-98AD-DCD47110FE8F}"/>
  </hyperlinks>
  <pageMargins left="0.7" right="0.7" top="0.75" bottom="0.75" header="0.3" footer="0.3"/>
  <pageSetup orientation="portrait" horizontalDpi="300" verticalDpi="300"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97008-FBA9-4F29-8AE2-E1043CD9732B}">
  <sheetPr>
    <tabColor rgb="FF0070C0"/>
  </sheetPr>
  <dimension ref="A1:C4"/>
  <sheetViews>
    <sheetView workbookViewId="0">
      <selection activeCell="A2" sqref="A2"/>
    </sheetView>
  </sheetViews>
  <sheetFormatPr defaultRowHeight="14.4" x14ac:dyDescent="0.3"/>
  <cols>
    <col min="2" max="2" width="21.5546875" customWidth="1"/>
    <col min="3" max="3" width="121.88671875" customWidth="1"/>
  </cols>
  <sheetData>
    <row r="1" spans="1:3" ht="18" x14ac:dyDescent="0.35">
      <c r="A1" s="33" t="s">
        <v>1850</v>
      </c>
    </row>
    <row r="2" spans="1:3" x14ac:dyDescent="0.3">
      <c r="A2" s="206" t="s">
        <v>1761</v>
      </c>
    </row>
    <row r="3" spans="1:3" x14ac:dyDescent="0.3">
      <c r="B3" s="27" t="s">
        <v>574</v>
      </c>
    </row>
    <row r="4" spans="1:3" x14ac:dyDescent="0.3">
      <c r="B4" t="s">
        <v>2051</v>
      </c>
      <c r="C4" t="s">
        <v>1917</v>
      </c>
    </row>
  </sheetData>
  <hyperlinks>
    <hyperlink ref="A2" location="'Table of Contents'!A1" display="Return to Table of Contents" xr:uid="{C72ABB9F-4964-47CC-A6F4-36B3EC67C90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4B9F7E-68A2-4D09-BC03-C2772F8BE148}">
  <sheetPr codeName="Sheet63"/>
  <dimension ref="A1:K384"/>
  <sheetViews>
    <sheetView workbookViewId="0">
      <selection activeCell="G9" sqref="G9"/>
    </sheetView>
  </sheetViews>
  <sheetFormatPr defaultRowHeight="14.4" x14ac:dyDescent="0.3"/>
  <cols>
    <col min="2" max="2" width="85.77734375" bestFit="1" customWidth="1"/>
    <col min="3" max="3" width="17" style="152" bestFit="1" customWidth="1"/>
    <col min="4" max="4" width="10.44140625" style="152" customWidth="1"/>
    <col min="5" max="5" width="11.109375" style="152" customWidth="1"/>
    <col min="6" max="6" width="12.5546875" style="152" customWidth="1"/>
    <col min="7" max="7" width="31.5546875" style="152" customWidth="1"/>
    <col min="10" max="10" width="11.88671875" customWidth="1"/>
    <col min="11" max="11" width="25.44140625" bestFit="1" customWidth="1"/>
  </cols>
  <sheetData>
    <row r="1" spans="1:11" x14ac:dyDescent="0.3">
      <c r="A1" s="206" t="s">
        <v>1761</v>
      </c>
    </row>
    <row r="2" spans="1:11" s="30" customFormat="1" ht="43.2" x14ac:dyDescent="0.3">
      <c r="B2" s="30" t="s">
        <v>3</v>
      </c>
      <c r="C2" s="194" t="s">
        <v>1411</v>
      </c>
      <c r="D2" s="194" t="s">
        <v>1412</v>
      </c>
      <c r="E2" s="194" t="s">
        <v>1413</v>
      </c>
      <c r="F2" s="194" t="s">
        <v>1414</v>
      </c>
      <c r="G2" s="194" t="s">
        <v>1415</v>
      </c>
      <c r="J2" s="30" t="s">
        <v>1416</v>
      </c>
    </row>
    <row r="3" spans="1:11" x14ac:dyDescent="0.3">
      <c r="B3" t="s">
        <v>1417</v>
      </c>
      <c r="C3" s="152" t="s">
        <v>1418</v>
      </c>
      <c r="D3" s="152" t="s">
        <v>1419</v>
      </c>
      <c r="E3" s="152" t="s">
        <v>1420</v>
      </c>
      <c r="F3" s="152" t="s">
        <v>1421</v>
      </c>
      <c r="G3" s="152">
        <v>1.09196051707494E-4</v>
      </c>
      <c r="J3" t="s">
        <v>1419</v>
      </c>
      <c r="K3" t="s">
        <v>1422</v>
      </c>
    </row>
    <row r="4" spans="1:11" x14ac:dyDescent="0.3">
      <c r="D4" s="152" t="s">
        <v>1423</v>
      </c>
      <c r="E4" s="152" t="s">
        <v>1420</v>
      </c>
      <c r="F4" s="152" t="s">
        <v>1421</v>
      </c>
      <c r="G4" s="152">
        <v>1.09196051707494E-4</v>
      </c>
      <c r="J4" t="s">
        <v>1423</v>
      </c>
      <c r="K4" t="s">
        <v>1424</v>
      </c>
    </row>
    <row r="5" spans="1:11" x14ac:dyDescent="0.3">
      <c r="B5" t="s">
        <v>1425</v>
      </c>
      <c r="C5" s="152" t="s">
        <v>1418</v>
      </c>
      <c r="D5" s="152" t="s">
        <v>1419</v>
      </c>
      <c r="E5" s="152" t="s">
        <v>1420</v>
      </c>
      <c r="F5" s="152" t="s">
        <v>1421</v>
      </c>
      <c r="G5" s="152">
        <v>1.09196051707494E-4</v>
      </c>
      <c r="J5" t="s">
        <v>1420</v>
      </c>
      <c r="K5" t="s">
        <v>1426</v>
      </c>
    </row>
    <row r="6" spans="1:11" x14ac:dyDescent="0.3">
      <c r="E6" s="152" t="s">
        <v>1427</v>
      </c>
      <c r="F6" s="152" t="s">
        <v>1428</v>
      </c>
      <c r="G6" s="152">
        <v>1.09196051707494E-4</v>
      </c>
      <c r="J6" t="s">
        <v>1429</v>
      </c>
      <c r="K6" t="s">
        <v>1430</v>
      </c>
    </row>
    <row r="7" spans="1:11" x14ac:dyDescent="0.3">
      <c r="E7" s="152" t="s">
        <v>1429</v>
      </c>
      <c r="F7" s="152" t="s">
        <v>1421</v>
      </c>
      <c r="G7" s="152">
        <v>1.09196051707494E-4</v>
      </c>
      <c r="J7" t="s">
        <v>1421</v>
      </c>
      <c r="K7" t="s">
        <v>1431</v>
      </c>
    </row>
    <row r="8" spans="1:11" x14ac:dyDescent="0.3">
      <c r="F8" s="152" t="s">
        <v>765</v>
      </c>
      <c r="G8" s="152">
        <v>1.09196051707494E-4</v>
      </c>
      <c r="J8" t="s">
        <v>1428</v>
      </c>
      <c r="K8" t="s">
        <v>1432</v>
      </c>
    </row>
    <row r="9" spans="1:11" x14ac:dyDescent="0.3">
      <c r="D9" s="152" t="s">
        <v>1423</v>
      </c>
      <c r="E9" s="152" t="s">
        <v>1420</v>
      </c>
      <c r="F9" s="152" t="s">
        <v>1421</v>
      </c>
      <c r="G9" s="152">
        <v>1.09196051707494E-4</v>
      </c>
      <c r="J9" t="s">
        <v>765</v>
      </c>
      <c r="K9" t="s">
        <v>1433</v>
      </c>
    </row>
    <row r="10" spans="1:11" x14ac:dyDescent="0.3">
      <c r="E10" s="152" t="s">
        <v>1427</v>
      </c>
      <c r="F10" s="152" t="s">
        <v>1428</v>
      </c>
      <c r="G10" s="152">
        <v>1.09196051707494E-4</v>
      </c>
      <c r="J10" t="s">
        <v>1434</v>
      </c>
      <c r="K10" t="s">
        <v>1435</v>
      </c>
    </row>
    <row r="11" spans="1:11" x14ac:dyDescent="0.3">
      <c r="E11" s="152" t="s">
        <v>1429</v>
      </c>
      <c r="F11" s="152" t="s">
        <v>1421</v>
      </c>
      <c r="G11" s="152">
        <v>1.09196051707494E-4</v>
      </c>
    </row>
    <row r="12" spans="1:11" x14ac:dyDescent="0.3">
      <c r="F12" s="152" t="s">
        <v>765</v>
      </c>
      <c r="G12" s="152">
        <v>1.09196051707494E-4</v>
      </c>
    </row>
    <row r="13" spans="1:11" x14ac:dyDescent="0.3">
      <c r="B13" t="s">
        <v>1436</v>
      </c>
      <c r="C13" s="152" t="s">
        <v>1437</v>
      </c>
      <c r="D13" s="152" t="s">
        <v>1419</v>
      </c>
      <c r="E13" s="152" t="s">
        <v>1420</v>
      </c>
      <c r="F13" s="152" t="s">
        <v>1421</v>
      </c>
      <c r="G13" s="152">
        <v>1.09196051707494E-4</v>
      </c>
    </row>
    <row r="14" spans="1:11" x14ac:dyDescent="0.3">
      <c r="D14" s="152" t="s">
        <v>1423</v>
      </c>
      <c r="E14" s="152" t="s">
        <v>1420</v>
      </c>
      <c r="F14" s="152" t="s">
        <v>1421</v>
      </c>
      <c r="G14" s="152">
        <v>1.09196051707494E-4</v>
      </c>
    </row>
    <row r="15" spans="1:11" x14ac:dyDescent="0.3">
      <c r="B15" t="s">
        <v>1438</v>
      </c>
      <c r="C15" s="152" t="s">
        <v>1439</v>
      </c>
      <c r="D15" s="152" t="s">
        <v>1419</v>
      </c>
      <c r="E15" s="152" t="s">
        <v>1420</v>
      </c>
      <c r="F15" s="152" t="s">
        <v>1421</v>
      </c>
      <c r="G15" s="152">
        <v>1.09196051707494E-4</v>
      </c>
    </row>
    <row r="16" spans="1:11" x14ac:dyDescent="0.3">
      <c r="D16" s="152" t="s">
        <v>1423</v>
      </c>
      <c r="E16" s="152" t="s">
        <v>1420</v>
      </c>
      <c r="F16" s="152" t="s">
        <v>1421</v>
      </c>
      <c r="G16" s="152">
        <v>1.09196051707494E-4</v>
      </c>
    </row>
    <row r="17" spans="2:7" x14ac:dyDescent="0.3">
      <c r="B17" t="s">
        <v>1440</v>
      </c>
      <c r="C17" s="152" t="s">
        <v>1439</v>
      </c>
      <c r="D17" s="152" t="s">
        <v>1419</v>
      </c>
      <c r="E17" s="152" t="s">
        <v>1420</v>
      </c>
      <c r="F17" s="152" t="s">
        <v>1421</v>
      </c>
      <c r="G17" s="152">
        <v>1.09196051707494E-4</v>
      </c>
    </row>
    <row r="18" spans="2:7" x14ac:dyDescent="0.3">
      <c r="D18" s="152" t="s">
        <v>1423</v>
      </c>
      <c r="E18" s="152" t="s">
        <v>1420</v>
      </c>
      <c r="F18" s="152" t="s">
        <v>1421</v>
      </c>
      <c r="G18" s="152">
        <v>1.09196051707494E-4</v>
      </c>
    </row>
    <row r="19" spans="2:7" x14ac:dyDescent="0.3">
      <c r="B19" t="s">
        <v>1441</v>
      </c>
      <c r="C19" s="152" t="s">
        <v>1439</v>
      </c>
      <c r="D19" s="152" t="s">
        <v>1419</v>
      </c>
      <c r="E19" s="152" t="s">
        <v>1420</v>
      </c>
      <c r="F19" s="152" t="s">
        <v>1421</v>
      </c>
      <c r="G19" s="152">
        <v>1.09196051707494E-4</v>
      </c>
    </row>
    <row r="20" spans="2:7" x14ac:dyDescent="0.3">
      <c r="D20" s="152" t="s">
        <v>1423</v>
      </c>
      <c r="E20" s="152" t="s">
        <v>1420</v>
      </c>
      <c r="F20" s="152" t="s">
        <v>1421</v>
      </c>
      <c r="G20" s="152">
        <v>1.09196051707494E-4</v>
      </c>
    </row>
    <row r="21" spans="2:7" x14ac:dyDescent="0.3">
      <c r="B21" t="s">
        <v>1442</v>
      </c>
      <c r="C21" s="152" t="s">
        <v>1439</v>
      </c>
      <c r="D21" s="152" t="s">
        <v>1419</v>
      </c>
      <c r="E21" s="152" t="s">
        <v>1420</v>
      </c>
      <c r="F21" s="152" t="s">
        <v>1421</v>
      </c>
      <c r="G21" s="152">
        <v>1.09196051707494E-4</v>
      </c>
    </row>
    <row r="22" spans="2:7" x14ac:dyDescent="0.3">
      <c r="D22" s="152" t="s">
        <v>1423</v>
      </c>
      <c r="E22" s="152" t="s">
        <v>1420</v>
      </c>
      <c r="F22" s="152" t="s">
        <v>1434</v>
      </c>
      <c r="G22" s="152">
        <v>1.09196051707494E-4</v>
      </c>
    </row>
    <row r="23" spans="2:7" x14ac:dyDescent="0.3">
      <c r="B23" t="s">
        <v>1443</v>
      </c>
      <c r="C23" s="152" t="s">
        <v>1439</v>
      </c>
      <c r="D23" s="152" t="s">
        <v>1419</v>
      </c>
      <c r="E23" s="152" t="s">
        <v>1420</v>
      </c>
      <c r="F23" s="152" t="s">
        <v>1421</v>
      </c>
      <c r="G23" s="152">
        <v>1.09196051707494E-4</v>
      </c>
    </row>
    <row r="24" spans="2:7" x14ac:dyDescent="0.3">
      <c r="D24" s="152" t="s">
        <v>1423</v>
      </c>
      <c r="E24" s="152" t="s">
        <v>1420</v>
      </c>
      <c r="F24" s="152" t="s">
        <v>1421</v>
      </c>
      <c r="G24" s="152">
        <v>1.09196051707494E-4</v>
      </c>
    </row>
    <row r="25" spans="2:7" x14ac:dyDescent="0.3">
      <c r="B25" t="s">
        <v>1444</v>
      </c>
      <c r="C25" s="152" t="s">
        <v>1439</v>
      </c>
      <c r="D25" s="152" t="s">
        <v>1419</v>
      </c>
      <c r="E25" s="152" t="s">
        <v>1420</v>
      </c>
      <c r="F25" s="152" t="s">
        <v>1421</v>
      </c>
      <c r="G25" s="152">
        <v>1.09196051707494E-4</v>
      </c>
    </row>
    <row r="26" spans="2:7" x14ac:dyDescent="0.3">
      <c r="D26" s="152" t="s">
        <v>1423</v>
      </c>
      <c r="E26" s="152" t="s">
        <v>1420</v>
      </c>
      <c r="F26" s="152" t="s">
        <v>1434</v>
      </c>
      <c r="G26" s="152">
        <v>1.09196051707494E-4</v>
      </c>
    </row>
    <row r="27" spans="2:7" x14ac:dyDescent="0.3">
      <c r="B27" t="s">
        <v>1445</v>
      </c>
      <c r="C27" s="152" t="s">
        <v>1439</v>
      </c>
      <c r="D27" s="152" t="s">
        <v>1419</v>
      </c>
      <c r="E27" s="152" t="s">
        <v>1420</v>
      </c>
      <c r="F27" s="152" t="s">
        <v>1421</v>
      </c>
      <c r="G27" s="152">
        <v>1.09196051707494E-4</v>
      </c>
    </row>
    <row r="28" spans="2:7" x14ac:dyDescent="0.3">
      <c r="D28" s="152" t="s">
        <v>1423</v>
      </c>
      <c r="E28" s="152" t="s">
        <v>1420</v>
      </c>
      <c r="F28" s="152" t="s">
        <v>1421</v>
      </c>
      <c r="G28" s="152">
        <v>1.09196051707494E-4</v>
      </c>
    </row>
    <row r="29" spans="2:7" x14ac:dyDescent="0.3">
      <c r="B29" t="s">
        <v>1446</v>
      </c>
      <c r="C29" s="152" t="s">
        <v>1439</v>
      </c>
      <c r="D29" s="152" t="s">
        <v>1419</v>
      </c>
      <c r="E29" s="152" t="s">
        <v>1420</v>
      </c>
      <c r="F29" s="152" t="s">
        <v>1421</v>
      </c>
      <c r="G29" s="152">
        <v>1.09196051707494E-4</v>
      </c>
    </row>
    <row r="30" spans="2:7" x14ac:dyDescent="0.3">
      <c r="D30" s="152" t="s">
        <v>1423</v>
      </c>
      <c r="E30" s="152" t="s">
        <v>1420</v>
      </c>
      <c r="F30" s="152" t="s">
        <v>1421</v>
      </c>
      <c r="G30" s="152">
        <v>1.09196051707494E-4</v>
      </c>
    </row>
    <row r="31" spans="2:7" x14ac:dyDescent="0.3">
      <c r="B31" t="s">
        <v>1447</v>
      </c>
      <c r="C31" s="152" t="s">
        <v>1439</v>
      </c>
      <c r="D31" s="152" t="s">
        <v>1419</v>
      </c>
      <c r="E31" s="152" t="s">
        <v>1420</v>
      </c>
      <c r="F31" s="152" t="s">
        <v>1421</v>
      </c>
      <c r="G31" s="152">
        <v>1.09196051707494E-4</v>
      </c>
    </row>
    <row r="32" spans="2:7" x14ac:dyDescent="0.3">
      <c r="D32" s="152" t="s">
        <v>1423</v>
      </c>
      <c r="E32" s="152" t="s">
        <v>1420</v>
      </c>
      <c r="F32" s="152" t="s">
        <v>1421</v>
      </c>
      <c r="G32" s="152">
        <v>1.09196051707494E-4</v>
      </c>
    </row>
    <row r="33" spans="2:7" x14ac:dyDescent="0.3">
      <c r="B33" t="s">
        <v>1448</v>
      </c>
      <c r="C33" s="152" t="s">
        <v>1437</v>
      </c>
      <c r="D33" s="152" t="s">
        <v>1419</v>
      </c>
      <c r="E33" s="152" t="s">
        <v>1420</v>
      </c>
      <c r="F33" s="152" t="s">
        <v>1421</v>
      </c>
      <c r="G33" s="152">
        <v>1.09196051707494E-4</v>
      </c>
    </row>
    <row r="34" spans="2:7" x14ac:dyDescent="0.3">
      <c r="D34" s="152" t="s">
        <v>1423</v>
      </c>
      <c r="E34" s="152" t="s">
        <v>1420</v>
      </c>
      <c r="F34" s="152" t="s">
        <v>1421</v>
      </c>
      <c r="G34" s="152">
        <v>1.09196051707494E-4</v>
      </c>
    </row>
    <row r="35" spans="2:7" x14ac:dyDescent="0.3">
      <c r="B35" t="s">
        <v>1449</v>
      </c>
      <c r="C35" s="152" t="s">
        <v>1437</v>
      </c>
      <c r="D35" s="152" t="s">
        <v>1419</v>
      </c>
      <c r="E35" s="152" t="s">
        <v>1420</v>
      </c>
      <c r="F35" s="152" t="s">
        <v>1421</v>
      </c>
      <c r="G35" s="152">
        <v>1.09196051707494E-4</v>
      </c>
    </row>
    <row r="36" spans="2:7" x14ac:dyDescent="0.3">
      <c r="D36" s="152" t="s">
        <v>1423</v>
      </c>
      <c r="E36" s="152" t="s">
        <v>1420</v>
      </c>
      <c r="F36" s="152" t="s">
        <v>1421</v>
      </c>
      <c r="G36" s="152">
        <v>1.09196051707494E-4</v>
      </c>
    </row>
    <row r="37" spans="2:7" x14ac:dyDescent="0.3">
      <c r="B37" t="s">
        <v>1450</v>
      </c>
      <c r="C37" s="152" t="s">
        <v>1437</v>
      </c>
      <c r="D37" s="152" t="s">
        <v>1419</v>
      </c>
      <c r="E37" s="152" t="s">
        <v>1420</v>
      </c>
      <c r="F37" s="152" t="s">
        <v>1421</v>
      </c>
      <c r="G37" s="152">
        <v>1.09196051707494E-4</v>
      </c>
    </row>
    <row r="38" spans="2:7" x14ac:dyDescent="0.3">
      <c r="E38" s="152" t="s">
        <v>1429</v>
      </c>
      <c r="F38" s="152" t="s">
        <v>765</v>
      </c>
      <c r="G38" s="152">
        <v>1.09196051707494E-4</v>
      </c>
    </row>
    <row r="39" spans="2:7" x14ac:dyDescent="0.3">
      <c r="D39" s="152" t="s">
        <v>1423</v>
      </c>
      <c r="E39" s="152" t="s">
        <v>1420</v>
      </c>
      <c r="F39" s="152" t="s">
        <v>1421</v>
      </c>
      <c r="G39" s="152">
        <v>1.09196051707494E-4</v>
      </c>
    </row>
    <row r="40" spans="2:7" x14ac:dyDescent="0.3">
      <c r="E40" s="152" t="s">
        <v>1429</v>
      </c>
      <c r="F40" s="152" t="s">
        <v>765</v>
      </c>
      <c r="G40" s="152">
        <v>1.09196051707494E-4</v>
      </c>
    </row>
    <row r="41" spans="2:7" x14ac:dyDescent="0.3">
      <c r="B41" t="s">
        <v>1451</v>
      </c>
      <c r="C41" s="152" t="s">
        <v>1437</v>
      </c>
      <c r="D41" s="152" t="s">
        <v>1419</v>
      </c>
      <c r="E41" s="152" t="s">
        <v>1420</v>
      </c>
      <c r="F41" s="152" t="s">
        <v>1421</v>
      </c>
      <c r="G41" s="152">
        <v>1.09196051707494E-4</v>
      </c>
    </row>
    <row r="42" spans="2:7" x14ac:dyDescent="0.3">
      <c r="E42" s="152" t="s">
        <v>1427</v>
      </c>
      <c r="F42" s="152" t="s">
        <v>1428</v>
      </c>
      <c r="G42" s="152">
        <v>6.3699453226684366E-4</v>
      </c>
    </row>
    <row r="43" spans="2:7" x14ac:dyDescent="0.3">
      <c r="E43" s="152" t="s">
        <v>1429</v>
      </c>
      <c r="F43" s="152" t="s">
        <v>765</v>
      </c>
      <c r="G43" s="152">
        <v>6.3699453226684366E-4</v>
      </c>
    </row>
    <row r="44" spans="2:7" x14ac:dyDescent="0.3">
      <c r="D44" s="152" t="s">
        <v>1423</v>
      </c>
      <c r="E44" s="152" t="s">
        <v>1420</v>
      </c>
      <c r="F44" s="152" t="s">
        <v>1421</v>
      </c>
      <c r="G44" s="152">
        <v>1.09196051707494E-4</v>
      </c>
    </row>
    <row r="45" spans="2:7" x14ac:dyDescent="0.3">
      <c r="E45" s="152" t="s">
        <v>1427</v>
      </c>
      <c r="F45" s="152" t="s">
        <v>1428</v>
      </c>
      <c r="G45" s="152">
        <v>6.3699453226684366E-4</v>
      </c>
    </row>
    <row r="46" spans="2:7" x14ac:dyDescent="0.3">
      <c r="E46" s="152" t="s">
        <v>1429</v>
      </c>
      <c r="F46" s="152" t="s">
        <v>765</v>
      </c>
      <c r="G46" s="152">
        <v>6.3699453226684366E-4</v>
      </c>
    </row>
    <row r="47" spans="2:7" x14ac:dyDescent="0.3">
      <c r="B47" t="s">
        <v>1452</v>
      </c>
      <c r="C47" s="152" t="s">
        <v>1437</v>
      </c>
      <c r="D47" s="152" t="s">
        <v>1419</v>
      </c>
      <c r="E47" s="152" t="s">
        <v>1420</v>
      </c>
      <c r="F47" s="152" t="s">
        <v>1421</v>
      </c>
      <c r="G47" s="152">
        <v>1.09196051707494E-4</v>
      </c>
    </row>
    <row r="48" spans="2:7" x14ac:dyDescent="0.3">
      <c r="E48" s="152" t="s">
        <v>1429</v>
      </c>
      <c r="F48" s="152" t="s">
        <v>765</v>
      </c>
      <c r="G48" s="152">
        <v>1.09196051707494E-4</v>
      </c>
    </row>
    <row r="49" spans="2:7" x14ac:dyDescent="0.3">
      <c r="D49" s="152" t="s">
        <v>1423</v>
      </c>
      <c r="E49" s="152" t="s">
        <v>1420</v>
      </c>
      <c r="F49" s="152" t="s">
        <v>1421</v>
      </c>
      <c r="G49" s="152">
        <v>1.09196051707494E-4</v>
      </c>
    </row>
    <row r="50" spans="2:7" x14ac:dyDescent="0.3">
      <c r="E50" s="152" t="s">
        <v>1429</v>
      </c>
      <c r="F50" s="152" t="s">
        <v>765</v>
      </c>
      <c r="G50" s="152">
        <v>1.09196051707494E-4</v>
      </c>
    </row>
    <row r="51" spans="2:7" x14ac:dyDescent="0.3">
      <c r="B51" t="s">
        <v>1453</v>
      </c>
      <c r="C51" s="152" t="s">
        <v>1437</v>
      </c>
      <c r="D51" s="152" t="s">
        <v>1419</v>
      </c>
      <c r="E51" s="152" t="s">
        <v>1420</v>
      </c>
      <c r="F51" s="152" t="s">
        <v>1421</v>
      </c>
      <c r="G51" s="152">
        <v>1.09196051707494E-4</v>
      </c>
    </row>
    <row r="52" spans="2:7" x14ac:dyDescent="0.3">
      <c r="E52" s="152" t="s">
        <v>1427</v>
      </c>
      <c r="F52" s="152" t="s">
        <v>1428</v>
      </c>
      <c r="G52" s="152">
        <v>6.3699453226684366E-4</v>
      </c>
    </row>
    <row r="53" spans="2:7" x14ac:dyDescent="0.3">
      <c r="E53" s="152" t="s">
        <v>1429</v>
      </c>
      <c r="F53" s="152" t="s">
        <v>765</v>
      </c>
      <c r="G53" s="152">
        <v>6.3699453226684366E-4</v>
      </c>
    </row>
    <row r="54" spans="2:7" x14ac:dyDescent="0.3">
      <c r="D54" s="152" t="s">
        <v>1423</v>
      </c>
      <c r="E54" s="152" t="s">
        <v>1420</v>
      </c>
      <c r="F54" s="152" t="s">
        <v>1421</v>
      </c>
      <c r="G54" s="152">
        <v>1.09196051707494E-4</v>
      </c>
    </row>
    <row r="55" spans="2:7" x14ac:dyDescent="0.3">
      <c r="E55" s="152" t="s">
        <v>1427</v>
      </c>
      <c r="F55" s="152" t="s">
        <v>1428</v>
      </c>
      <c r="G55" s="152">
        <v>6.3699453226684366E-4</v>
      </c>
    </row>
    <row r="56" spans="2:7" x14ac:dyDescent="0.3">
      <c r="E56" s="152" t="s">
        <v>1429</v>
      </c>
      <c r="F56" s="152" t="s">
        <v>765</v>
      </c>
      <c r="G56" s="152">
        <v>6.3699453226684366E-4</v>
      </c>
    </row>
    <row r="57" spans="2:7" x14ac:dyDescent="0.3">
      <c r="B57" t="s">
        <v>1454</v>
      </c>
      <c r="C57" s="152" t="s">
        <v>1437</v>
      </c>
      <c r="D57" s="152" t="s">
        <v>1419</v>
      </c>
      <c r="E57" s="152" t="s">
        <v>1420</v>
      </c>
      <c r="F57" s="152" t="s">
        <v>1421</v>
      </c>
      <c r="G57" s="152">
        <v>1.09196051707494E-4</v>
      </c>
    </row>
    <row r="58" spans="2:7" x14ac:dyDescent="0.3">
      <c r="E58" s="152" t="s">
        <v>1429</v>
      </c>
      <c r="F58" s="152" t="s">
        <v>765</v>
      </c>
      <c r="G58" s="152">
        <v>1.09196051707494E-4</v>
      </c>
    </row>
    <row r="59" spans="2:7" x14ac:dyDescent="0.3">
      <c r="D59" s="152" t="s">
        <v>1423</v>
      </c>
      <c r="E59" s="152" t="s">
        <v>1420</v>
      </c>
      <c r="F59" s="152" t="s">
        <v>1421</v>
      </c>
      <c r="G59" s="152">
        <v>1.09196051707494E-4</v>
      </c>
    </row>
    <row r="60" spans="2:7" x14ac:dyDescent="0.3">
      <c r="E60" s="152" t="s">
        <v>1429</v>
      </c>
      <c r="F60" s="152" t="s">
        <v>765</v>
      </c>
      <c r="G60" s="152">
        <v>1.09196051707494E-4</v>
      </c>
    </row>
    <row r="61" spans="2:7" x14ac:dyDescent="0.3">
      <c r="B61" t="s">
        <v>1455</v>
      </c>
      <c r="C61" s="152" t="s">
        <v>1437</v>
      </c>
      <c r="D61" s="152" t="s">
        <v>1419</v>
      </c>
      <c r="E61" s="152" t="s">
        <v>1420</v>
      </c>
      <c r="F61" s="152" t="s">
        <v>1421</v>
      </c>
      <c r="G61" s="152">
        <v>1.09196051707494E-4</v>
      </c>
    </row>
    <row r="62" spans="2:7" x14ac:dyDescent="0.3">
      <c r="E62" s="152" t="s">
        <v>1427</v>
      </c>
      <c r="F62" s="152" t="s">
        <v>1428</v>
      </c>
      <c r="G62" s="152">
        <v>6.3699453226684366E-4</v>
      </c>
    </row>
    <row r="63" spans="2:7" x14ac:dyDescent="0.3">
      <c r="E63" s="152" t="s">
        <v>1429</v>
      </c>
      <c r="F63" s="152" t="s">
        <v>765</v>
      </c>
      <c r="G63" s="152">
        <v>6.3699453226684366E-4</v>
      </c>
    </row>
    <row r="64" spans="2:7" x14ac:dyDescent="0.3">
      <c r="D64" s="152" t="s">
        <v>1423</v>
      </c>
      <c r="E64" s="152" t="s">
        <v>1420</v>
      </c>
      <c r="F64" s="152" t="s">
        <v>1421</v>
      </c>
      <c r="G64" s="152">
        <v>1.09196051707494E-4</v>
      </c>
    </row>
    <row r="65" spans="2:7" x14ac:dyDescent="0.3">
      <c r="E65" s="152" t="s">
        <v>1427</v>
      </c>
      <c r="F65" s="152" t="s">
        <v>1428</v>
      </c>
      <c r="G65" s="152">
        <v>6.3699453226684366E-4</v>
      </c>
    </row>
    <row r="66" spans="2:7" x14ac:dyDescent="0.3">
      <c r="E66" s="152" t="s">
        <v>1429</v>
      </c>
      <c r="F66" s="152" t="s">
        <v>765</v>
      </c>
      <c r="G66" s="152">
        <v>6.3699453226684366E-4</v>
      </c>
    </row>
    <row r="67" spans="2:7" x14ac:dyDescent="0.3">
      <c r="B67" t="s">
        <v>1456</v>
      </c>
      <c r="C67" s="152" t="s">
        <v>1437</v>
      </c>
      <c r="D67" s="152" t="s">
        <v>1419</v>
      </c>
      <c r="E67" s="152" t="s">
        <v>1420</v>
      </c>
      <c r="F67" s="152" t="s">
        <v>1421</v>
      </c>
      <c r="G67" s="152">
        <v>1.09196051707494E-4</v>
      </c>
    </row>
    <row r="68" spans="2:7" x14ac:dyDescent="0.3">
      <c r="E68" s="152" t="s">
        <v>1429</v>
      </c>
      <c r="F68" s="152" t="s">
        <v>765</v>
      </c>
      <c r="G68" s="152">
        <v>1.09196051707494E-4</v>
      </c>
    </row>
    <row r="69" spans="2:7" x14ac:dyDescent="0.3">
      <c r="D69" s="152" t="s">
        <v>1423</v>
      </c>
      <c r="E69" s="152" t="s">
        <v>1420</v>
      </c>
      <c r="F69" s="152" t="s">
        <v>1421</v>
      </c>
      <c r="G69" s="152">
        <v>1.09196051707494E-4</v>
      </c>
    </row>
    <row r="70" spans="2:7" x14ac:dyDescent="0.3">
      <c r="E70" s="152" t="s">
        <v>1429</v>
      </c>
      <c r="F70" s="152" t="s">
        <v>765</v>
      </c>
      <c r="G70" s="152">
        <v>1.09196051707494E-4</v>
      </c>
    </row>
    <row r="71" spans="2:7" x14ac:dyDescent="0.3">
      <c r="B71" t="s">
        <v>1457</v>
      </c>
      <c r="C71" s="152" t="s">
        <v>1437</v>
      </c>
      <c r="D71" s="152" t="s">
        <v>1419</v>
      </c>
      <c r="E71" s="152" t="s">
        <v>1420</v>
      </c>
      <c r="F71" s="152" t="s">
        <v>1421</v>
      </c>
      <c r="G71" s="152">
        <v>1.09196051707494E-4</v>
      </c>
    </row>
    <row r="72" spans="2:7" x14ac:dyDescent="0.3">
      <c r="E72" s="152" t="s">
        <v>1427</v>
      </c>
      <c r="F72" s="152" t="s">
        <v>1428</v>
      </c>
      <c r="G72" s="152">
        <v>6.3699453226684366E-4</v>
      </c>
    </row>
    <row r="73" spans="2:7" x14ac:dyDescent="0.3">
      <c r="E73" s="152" t="s">
        <v>1429</v>
      </c>
      <c r="F73" s="152" t="s">
        <v>765</v>
      </c>
      <c r="G73" s="152">
        <v>6.3699453226684366E-4</v>
      </c>
    </row>
    <row r="74" spans="2:7" x14ac:dyDescent="0.3">
      <c r="D74" s="152" t="s">
        <v>1423</v>
      </c>
      <c r="E74" s="152" t="s">
        <v>1420</v>
      </c>
      <c r="F74" s="152" t="s">
        <v>1421</v>
      </c>
      <c r="G74" s="152">
        <v>1.09196051707494E-4</v>
      </c>
    </row>
    <row r="75" spans="2:7" x14ac:dyDescent="0.3">
      <c r="E75" s="152" t="s">
        <v>1427</v>
      </c>
      <c r="F75" s="152" t="s">
        <v>1428</v>
      </c>
      <c r="G75" s="152">
        <v>6.3699453226684366E-4</v>
      </c>
    </row>
    <row r="76" spans="2:7" x14ac:dyDescent="0.3">
      <c r="E76" s="152" t="s">
        <v>1429</v>
      </c>
      <c r="F76" s="152" t="s">
        <v>765</v>
      </c>
      <c r="G76" s="152">
        <v>6.3699453226684366E-4</v>
      </c>
    </row>
    <row r="77" spans="2:7" x14ac:dyDescent="0.3">
      <c r="B77" t="s">
        <v>1458</v>
      </c>
      <c r="C77" s="152" t="s">
        <v>1459</v>
      </c>
      <c r="D77" s="152" t="s">
        <v>1419</v>
      </c>
      <c r="E77" s="152" t="s">
        <v>1427</v>
      </c>
      <c r="F77" s="152" t="s">
        <v>1428</v>
      </c>
      <c r="G77" s="152">
        <v>1.09196051707494E-4</v>
      </c>
    </row>
    <row r="78" spans="2:7" x14ac:dyDescent="0.3">
      <c r="F78" s="152" t="s">
        <v>1434</v>
      </c>
      <c r="G78" s="152">
        <v>1.09196051707494E-4</v>
      </c>
    </row>
    <row r="79" spans="2:7" x14ac:dyDescent="0.3">
      <c r="D79" s="152" t="s">
        <v>1423</v>
      </c>
      <c r="E79" s="152" t="s">
        <v>1427</v>
      </c>
      <c r="F79" s="152" t="s">
        <v>1428</v>
      </c>
      <c r="G79" s="152">
        <v>1.09196051707494E-4</v>
      </c>
    </row>
    <row r="80" spans="2:7" x14ac:dyDescent="0.3">
      <c r="F80" s="152" t="s">
        <v>1434</v>
      </c>
      <c r="G80" s="152">
        <v>1.09196051707494E-4</v>
      </c>
    </row>
    <row r="81" spans="2:7" x14ac:dyDescent="0.3">
      <c r="B81" t="s">
        <v>1460</v>
      </c>
      <c r="C81" s="152" t="s">
        <v>1437</v>
      </c>
      <c r="D81" s="152" t="s">
        <v>1419</v>
      </c>
      <c r="E81" s="152" t="s">
        <v>1420</v>
      </c>
      <c r="F81" s="152" t="s">
        <v>1421</v>
      </c>
      <c r="G81" s="152">
        <v>1.09196051707494E-4</v>
      </c>
    </row>
    <row r="82" spans="2:7" x14ac:dyDescent="0.3">
      <c r="D82" s="152" t="s">
        <v>1423</v>
      </c>
      <c r="E82" s="152" t="s">
        <v>1420</v>
      </c>
      <c r="F82" s="152" t="s">
        <v>1421</v>
      </c>
      <c r="G82" s="152">
        <v>1.09196051707494E-4</v>
      </c>
    </row>
    <row r="83" spans="2:7" x14ac:dyDescent="0.3">
      <c r="B83" t="s">
        <v>1461</v>
      </c>
      <c r="C83" s="152" t="s">
        <v>1439</v>
      </c>
      <c r="D83" s="152" t="s">
        <v>1419</v>
      </c>
      <c r="E83" s="152" t="s">
        <v>1420</v>
      </c>
      <c r="F83" s="152" t="s">
        <v>1421</v>
      </c>
      <c r="G83" s="152">
        <v>1.09196051707494E-4</v>
      </c>
    </row>
    <row r="84" spans="2:7" x14ac:dyDescent="0.3">
      <c r="D84" s="152" t="s">
        <v>1423</v>
      </c>
      <c r="E84" s="152" t="s">
        <v>1420</v>
      </c>
      <c r="F84" s="152" t="s">
        <v>1421</v>
      </c>
      <c r="G84" s="152">
        <v>1.09196051707494E-4</v>
      </c>
    </row>
    <row r="85" spans="2:7" x14ac:dyDescent="0.3">
      <c r="B85" t="s">
        <v>1462</v>
      </c>
      <c r="C85" s="152" t="s">
        <v>1439</v>
      </c>
      <c r="D85" s="152" t="s">
        <v>1419</v>
      </c>
      <c r="E85" s="152" t="s">
        <v>1420</v>
      </c>
      <c r="F85" s="152" t="s">
        <v>1421</v>
      </c>
      <c r="G85" s="152">
        <v>1.09196051707494E-4</v>
      </c>
    </row>
    <row r="86" spans="2:7" x14ac:dyDescent="0.3">
      <c r="D86" s="152" t="s">
        <v>1423</v>
      </c>
      <c r="E86" s="152" t="s">
        <v>1420</v>
      </c>
      <c r="F86" s="152" t="s">
        <v>1421</v>
      </c>
      <c r="G86" s="152">
        <v>1.09196051707494E-4</v>
      </c>
    </row>
    <row r="87" spans="2:7" x14ac:dyDescent="0.3">
      <c r="B87" t="s">
        <v>1463</v>
      </c>
      <c r="C87" s="152" t="s">
        <v>1439</v>
      </c>
      <c r="D87" s="152" t="s">
        <v>1419</v>
      </c>
      <c r="E87" s="152" t="s">
        <v>1420</v>
      </c>
      <c r="F87" s="152" t="s">
        <v>1421</v>
      </c>
      <c r="G87" s="152">
        <v>1.09196051707494E-4</v>
      </c>
    </row>
    <row r="88" spans="2:7" x14ac:dyDescent="0.3">
      <c r="D88" s="152" t="s">
        <v>1423</v>
      </c>
      <c r="E88" s="152" t="s">
        <v>1420</v>
      </c>
      <c r="F88" s="152" t="s">
        <v>1421</v>
      </c>
      <c r="G88" s="152">
        <v>1.09196051707494E-4</v>
      </c>
    </row>
    <row r="89" spans="2:7" x14ac:dyDescent="0.3">
      <c r="B89" t="s">
        <v>1464</v>
      </c>
      <c r="C89" s="152" t="s">
        <v>1439</v>
      </c>
      <c r="D89" s="152" t="s">
        <v>1419</v>
      </c>
      <c r="E89" s="152" t="s">
        <v>1420</v>
      </c>
      <c r="F89" s="152" t="s">
        <v>1421</v>
      </c>
      <c r="G89" s="152">
        <v>1.09196051707494E-4</v>
      </c>
    </row>
    <row r="90" spans="2:7" x14ac:dyDescent="0.3">
      <c r="D90" s="152" t="s">
        <v>1423</v>
      </c>
      <c r="E90" s="152" t="s">
        <v>1420</v>
      </c>
      <c r="F90" s="152" t="s">
        <v>1421</v>
      </c>
      <c r="G90" s="152">
        <v>1.09196051707494E-4</v>
      </c>
    </row>
    <row r="91" spans="2:7" x14ac:dyDescent="0.3">
      <c r="B91" t="s">
        <v>1465</v>
      </c>
      <c r="C91" s="152" t="s">
        <v>1439</v>
      </c>
      <c r="D91" s="152" t="s">
        <v>1419</v>
      </c>
      <c r="E91" s="152" t="s">
        <v>1420</v>
      </c>
      <c r="F91" s="152" t="s">
        <v>1421</v>
      </c>
      <c r="G91" s="152">
        <v>1.09196051707494E-4</v>
      </c>
    </row>
    <row r="92" spans="2:7" x14ac:dyDescent="0.3">
      <c r="D92" s="152" t="s">
        <v>1423</v>
      </c>
      <c r="E92" s="152" t="s">
        <v>1420</v>
      </c>
      <c r="F92" s="152" t="s">
        <v>1421</v>
      </c>
      <c r="G92" s="152">
        <v>1.09196051707494E-4</v>
      </c>
    </row>
    <row r="93" spans="2:7" x14ac:dyDescent="0.3">
      <c r="B93" t="s">
        <v>1466</v>
      </c>
      <c r="C93" s="152" t="s">
        <v>1439</v>
      </c>
      <c r="D93" s="152" t="s">
        <v>1419</v>
      </c>
      <c r="E93" s="152" t="s">
        <v>1420</v>
      </c>
      <c r="F93" s="152" t="s">
        <v>1421</v>
      </c>
      <c r="G93" s="152">
        <v>1.09196051707494E-4</v>
      </c>
    </row>
    <row r="94" spans="2:7" x14ac:dyDescent="0.3">
      <c r="D94" s="152" t="s">
        <v>1423</v>
      </c>
      <c r="E94" s="152" t="s">
        <v>1420</v>
      </c>
      <c r="F94" s="152" t="s">
        <v>1421</v>
      </c>
      <c r="G94" s="152">
        <v>1.09196051707494E-4</v>
      </c>
    </row>
    <row r="95" spans="2:7" x14ac:dyDescent="0.3">
      <c r="B95" t="s">
        <v>1467</v>
      </c>
      <c r="C95" s="152" t="s">
        <v>1439</v>
      </c>
      <c r="D95" s="152" t="s">
        <v>1419</v>
      </c>
      <c r="E95" s="152" t="s">
        <v>1420</v>
      </c>
      <c r="F95" s="152" t="s">
        <v>1421</v>
      </c>
      <c r="G95" s="152">
        <v>1.09196051707494E-4</v>
      </c>
    </row>
    <row r="96" spans="2:7" x14ac:dyDescent="0.3">
      <c r="D96" s="152" t="s">
        <v>1423</v>
      </c>
      <c r="E96" s="152" t="s">
        <v>1420</v>
      </c>
      <c r="F96" s="152" t="s">
        <v>1421</v>
      </c>
      <c r="G96" s="152">
        <v>1.09196051707494E-4</v>
      </c>
    </row>
    <row r="97" spans="2:7" x14ac:dyDescent="0.3">
      <c r="B97" t="s">
        <v>1468</v>
      </c>
      <c r="C97" s="152" t="s">
        <v>1439</v>
      </c>
      <c r="D97" s="152" t="s">
        <v>1419</v>
      </c>
      <c r="E97" s="152" t="s">
        <v>1420</v>
      </c>
      <c r="F97" s="152" t="s">
        <v>1421</v>
      </c>
      <c r="G97" s="152">
        <v>1.09196051707494E-4</v>
      </c>
    </row>
    <row r="98" spans="2:7" x14ac:dyDescent="0.3">
      <c r="D98" s="152" t="s">
        <v>1423</v>
      </c>
      <c r="E98" s="152" t="s">
        <v>1420</v>
      </c>
      <c r="F98" s="152" t="s">
        <v>1421</v>
      </c>
      <c r="G98" s="152">
        <v>1.09196051707494E-4</v>
      </c>
    </row>
    <row r="99" spans="2:7" x14ac:dyDescent="0.3">
      <c r="B99" t="s">
        <v>1469</v>
      </c>
      <c r="C99" s="152" t="s">
        <v>1439</v>
      </c>
      <c r="D99" s="152" t="s">
        <v>1419</v>
      </c>
      <c r="E99" s="152" t="s">
        <v>1420</v>
      </c>
      <c r="F99" s="152" t="s">
        <v>1421</v>
      </c>
      <c r="G99" s="152">
        <v>1.09196051707494E-4</v>
      </c>
    </row>
    <row r="100" spans="2:7" x14ac:dyDescent="0.3">
      <c r="D100" s="152" t="s">
        <v>1423</v>
      </c>
      <c r="E100" s="152" t="s">
        <v>1420</v>
      </c>
      <c r="F100" s="152" t="s">
        <v>1421</v>
      </c>
      <c r="G100" s="152">
        <v>1.09196051707494E-4</v>
      </c>
    </row>
    <row r="101" spans="2:7" x14ac:dyDescent="0.3">
      <c r="B101" t="s">
        <v>1470</v>
      </c>
      <c r="C101" s="152" t="s">
        <v>933</v>
      </c>
      <c r="D101" s="152" t="s">
        <v>1419</v>
      </c>
      <c r="E101" s="152" t="s">
        <v>1420</v>
      </c>
      <c r="F101" s="152" t="s">
        <v>1421</v>
      </c>
      <c r="G101" s="152">
        <v>1.09196051707494E-4</v>
      </c>
    </row>
    <row r="102" spans="2:7" x14ac:dyDescent="0.3">
      <c r="E102" s="152" t="s">
        <v>1427</v>
      </c>
      <c r="F102" s="152" t="s">
        <v>1428</v>
      </c>
      <c r="G102" s="152">
        <v>1.09196051707494E-4</v>
      </c>
    </row>
    <row r="103" spans="2:7" x14ac:dyDescent="0.3">
      <c r="E103" s="152" t="s">
        <v>1429</v>
      </c>
      <c r="F103" s="152" t="s">
        <v>1434</v>
      </c>
      <c r="G103" s="152">
        <v>1.09196051707494E-4</v>
      </c>
    </row>
    <row r="104" spans="2:7" x14ac:dyDescent="0.3">
      <c r="D104" s="152" t="s">
        <v>1423</v>
      </c>
      <c r="E104" s="152" t="s">
        <v>1420</v>
      </c>
      <c r="F104" s="152" t="s">
        <v>1421</v>
      </c>
      <c r="G104" s="152">
        <v>1.09196051707494E-4</v>
      </c>
    </row>
    <row r="105" spans="2:7" x14ac:dyDescent="0.3">
      <c r="E105" s="152" t="s">
        <v>1427</v>
      </c>
      <c r="F105" s="152" t="s">
        <v>1428</v>
      </c>
      <c r="G105" s="152">
        <v>1.09196051707494E-4</v>
      </c>
    </row>
    <row r="106" spans="2:7" x14ac:dyDescent="0.3">
      <c r="E106" s="152" t="s">
        <v>1429</v>
      </c>
      <c r="F106" s="152" t="s">
        <v>1434</v>
      </c>
      <c r="G106" s="152">
        <v>1.09196051707494E-4</v>
      </c>
    </row>
    <row r="107" spans="2:7" x14ac:dyDescent="0.3">
      <c r="B107" t="s">
        <v>1471</v>
      </c>
      <c r="C107" s="152" t="s">
        <v>1472</v>
      </c>
      <c r="D107" s="152" t="s">
        <v>1419</v>
      </c>
      <c r="E107" s="152" t="s">
        <v>1427</v>
      </c>
      <c r="F107" s="152" t="s">
        <v>1428</v>
      </c>
      <c r="G107" s="152">
        <v>1.09196051707494E-4</v>
      </c>
    </row>
    <row r="108" spans="2:7" x14ac:dyDescent="0.3">
      <c r="E108" s="152" t="s">
        <v>1429</v>
      </c>
      <c r="F108" s="152" t="s">
        <v>765</v>
      </c>
      <c r="G108" s="152">
        <v>1.09196051707494E-4</v>
      </c>
    </row>
    <row r="109" spans="2:7" x14ac:dyDescent="0.3">
      <c r="D109" s="152" t="s">
        <v>1423</v>
      </c>
      <c r="E109" s="152" t="s">
        <v>1427</v>
      </c>
      <c r="F109" s="152" t="s">
        <v>1428</v>
      </c>
      <c r="G109" s="152">
        <v>1.09196051707494E-4</v>
      </c>
    </row>
    <row r="110" spans="2:7" x14ac:dyDescent="0.3">
      <c r="E110" s="152" t="s">
        <v>1429</v>
      </c>
      <c r="F110" s="152" t="s">
        <v>765</v>
      </c>
      <c r="G110" s="152">
        <v>1.09196051707494E-4</v>
      </c>
    </row>
    <row r="111" spans="2:7" x14ac:dyDescent="0.3">
      <c r="B111" t="s">
        <v>1473</v>
      </c>
      <c r="C111" s="152" t="s">
        <v>1437</v>
      </c>
      <c r="D111" s="152" t="s">
        <v>1419</v>
      </c>
      <c r="E111" s="152" t="s">
        <v>1420</v>
      </c>
      <c r="F111" s="152" t="s">
        <v>765</v>
      </c>
      <c r="G111" s="152">
        <v>1.09196051707494E-4</v>
      </c>
    </row>
    <row r="112" spans="2:7" x14ac:dyDescent="0.3">
      <c r="D112" s="152" t="s">
        <v>1423</v>
      </c>
      <c r="E112" s="152" t="s">
        <v>1420</v>
      </c>
      <c r="F112" s="152" t="s">
        <v>765</v>
      </c>
      <c r="G112" s="152">
        <v>1.09196051707494E-4</v>
      </c>
    </row>
    <row r="113" spans="2:7" x14ac:dyDescent="0.3">
      <c r="E113" s="152" t="s">
        <v>1427</v>
      </c>
      <c r="F113" s="152" t="s">
        <v>1428</v>
      </c>
      <c r="G113" s="152">
        <v>1.9714073799773852E-3</v>
      </c>
    </row>
    <row r="114" spans="2:7" x14ac:dyDescent="0.3">
      <c r="E114" s="152" t="s">
        <v>1429</v>
      </c>
      <c r="F114" s="152" t="s">
        <v>765</v>
      </c>
      <c r="G114" s="152">
        <v>1.9714073799773852E-3</v>
      </c>
    </row>
    <row r="115" spans="2:7" x14ac:dyDescent="0.3">
      <c r="B115" t="s">
        <v>1474</v>
      </c>
      <c r="C115" s="152" t="s">
        <v>1437</v>
      </c>
      <c r="D115" s="152" t="s">
        <v>1419</v>
      </c>
      <c r="E115" s="152" t="s">
        <v>1420</v>
      </c>
      <c r="F115" s="152" t="s">
        <v>765</v>
      </c>
      <c r="G115" s="152">
        <v>1.09196051707494E-4</v>
      </c>
    </row>
    <row r="116" spans="2:7" x14ac:dyDescent="0.3">
      <c r="D116" s="152" t="s">
        <v>1423</v>
      </c>
      <c r="E116" s="152" t="s">
        <v>1420</v>
      </c>
      <c r="F116" s="152" t="s">
        <v>765</v>
      </c>
      <c r="G116" s="152">
        <v>1.09196051707494E-4</v>
      </c>
    </row>
    <row r="117" spans="2:7" x14ac:dyDescent="0.3">
      <c r="E117" s="152" t="s">
        <v>1427</v>
      </c>
      <c r="F117" s="152" t="s">
        <v>1428</v>
      </c>
      <c r="G117" s="152">
        <v>1.9714073799773852E-3</v>
      </c>
    </row>
    <row r="118" spans="2:7" x14ac:dyDescent="0.3">
      <c r="E118" s="152" t="s">
        <v>1429</v>
      </c>
      <c r="F118" s="152" t="s">
        <v>765</v>
      </c>
      <c r="G118" s="152">
        <v>1.9714073799773852E-3</v>
      </c>
    </row>
    <row r="119" spans="2:7" x14ac:dyDescent="0.3">
      <c r="B119" t="s">
        <v>1475</v>
      </c>
      <c r="C119" s="152" t="s">
        <v>1437</v>
      </c>
      <c r="D119" s="152" t="s">
        <v>1419</v>
      </c>
      <c r="E119" s="152" t="s">
        <v>1420</v>
      </c>
      <c r="F119" s="152" t="s">
        <v>765</v>
      </c>
      <c r="G119" s="152">
        <v>1.09196051707494E-4</v>
      </c>
    </row>
    <row r="120" spans="2:7" x14ac:dyDescent="0.3">
      <c r="D120" s="152" t="s">
        <v>1423</v>
      </c>
      <c r="E120" s="152" t="s">
        <v>1420</v>
      </c>
      <c r="F120" s="152" t="s">
        <v>765</v>
      </c>
      <c r="G120" s="152">
        <v>1.09196051707494E-4</v>
      </c>
    </row>
    <row r="121" spans="2:7" x14ac:dyDescent="0.3">
      <c r="E121" s="152" t="s">
        <v>1427</v>
      </c>
      <c r="F121" s="152" t="s">
        <v>1428</v>
      </c>
      <c r="G121" s="152">
        <v>1.9714073799773852E-3</v>
      </c>
    </row>
    <row r="122" spans="2:7" x14ac:dyDescent="0.3">
      <c r="E122" s="152" t="s">
        <v>1429</v>
      </c>
      <c r="F122" s="152" t="s">
        <v>765</v>
      </c>
      <c r="G122" s="152">
        <v>1.9714073799773852E-3</v>
      </c>
    </row>
    <row r="123" spans="2:7" x14ac:dyDescent="0.3">
      <c r="B123" t="s">
        <v>1476</v>
      </c>
      <c r="C123" s="152" t="s">
        <v>1437</v>
      </c>
      <c r="D123" s="152" t="s">
        <v>1419</v>
      </c>
      <c r="E123" s="152" t="s">
        <v>1420</v>
      </c>
      <c r="F123" s="152" t="s">
        <v>765</v>
      </c>
      <c r="G123" s="152">
        <v>1.09196051707494E-4</v>
      </c>
    </row>
    <row r="124" spans="2:7" x14ac:dyDescent="0.3">
      <c r="E124" s="152" t="s">
        <v>1427</v>
      </c>
      <c r="F124" s="152" t="s">
        <v>1428</v>
      </c>
      <c r="G124" s="152">
        <v>1.9714073799773852E-3</v>
      </c>
    </row>
    <row r="125" spans="2:7" x14ac:dyDescent="0.3">
      <c r="E125" s="152" t="s">
        <v>1429</v>
      </c>
      <c r="F125" s="152" t="s">
        <v>765</v>
      </c>
      <c r="G125" s="152">
        <v>1.9714073799773852E-3</v>
      </c>
    </row>
    <row r="126" spans="2:7" x14ac:dyDescent="0.3">
      <c r="D126" s="152" t="s">
        <v>1423</v>
      </c>
      <c r="E126" s="152" t="s">
        <v>1420</v>
      </c>
      <c r="F126" s="152" t="s">
        <v>765</v>
      </c>
      <c r="G126" s="152">
        <v>1.09196051707494E-4</v>
      </c>
    </row>
    <row r="127" spans="2:7" x14ac:dyDescent="0.3">
      <c r="E127" s="152" t="s">
        <v>1427</v>
      </c>
      <c r="F127" s="152" t="s">
        <v>1428</v>
      </c>
      <c r="G127" s="152">
        <v>1.9714073799773852E-3</v>
      </c>
    </row>
    <row r="128" spans="2:7" x14ac:dyDescent="0.3">
      <c r="E128" s="152" t="s">
        <v>1429</v>
      </c>
      <c r="F128" s="152" t="s">
        <v>765</v>
      </c>
      <c r="G128" s="152">
        <v>1.9714073799773852E-3</v>
      </c>
    </row>
    <row r="129" spans="2:7" x14ac:dyDescent="0.3">
      <c r="B129" t="s">
        <v>1477</v>
      </c>
      <c r="C129" s="152" t="s">
        <v>1459</v>
      </c>
      <c r="D129" s="152" t="s">
        <v>1419</v>
      </c>
      <c r="E129" s="152" t="s">
        <v>1420</v>
      </c>
      <c r="F129" s="152" t="s">
        <v>1434</v>
      </c>
      <c r="G129" s="152">
        <v>1.09196051707494E-4</v>
      </c>
    </row>
    <row r="130" spans="2:7" x14ac:dyDescent="0.3">
      <c r="D130" s="152" t="s">
        <v>1423</v>
      </c>
      <c r="E130" s="152" t="s">
        <v>1420</v>
      </c>
      <c r="F130" s="152" t="s">
        <v>1434</v>
      </c>
      <c r="G130" s="152">
        <v>1.09196051707494E-4</v>
      </c>
    </row>
    <row r="131" spans="2:7" x14ac:dyDescent="0.3">
      <c r="B131" t="s">
        <v>1478</v>
      </c>
      <c r="C131" s="152" t="s">
        <v>1439</v>
      </c>
      <c r="D131" s="152" t="s">
        <v>1419</v>
      </c>
      <c r="E131" s="152" t="s">
        <v>1420</v>
      </c>
      <c r="F131" s="152" t="s">
        <v>1421</v>
      </c>
      <c r="G131" s="152">
        <v>1.09196051707494E-4</v>
      </c>
    </row>
    <row r="132" spans="2:7" x14ac:dyDescent="0.3">
      <c r="D132" s="152" t="s">
        <v>1423</v>
      </c>
      <c r="E132" s="152" t="s">
        <v>1420</v>
      </c>
      <c r="F132" s="152" t="s">
        <v>1434</v>
      </c>
      <c r="G132" s="152">
        <v>1.09196051707494E-4</v>
      </c>
    </row>
    <row r="133" spans="2:7" x14ac:dyDescent="0.3">
      <c r="B133" t="s">
        <v>1479</v>
      </c>
      <c r="C133" s="152" t="s">
        <v>1439</v>
      </c>
      <c r="D133" s="152" t="s">
        <v>1419</v>
      </c>
      <c r="E133" s="152" t="s">
        <v>1420</v>
      </c>
      <c r="F133" s="152" t="s">
        <v>1421</v>
      </c>
      <c r="G133" s="152">
        <v>1.09196051707494E-4</v>
      </c>
    </row>
    <row r="134" spans="2:7" x14ac:dyDescent="0.3">
      <c r="D134" s="152" t="s">
        <v>1423</v>
      </c>
      <c r="E134" s="152" t="s">
        <v>1420</v>
      </c>
      <c r="F134" s="152" t="s">
        <v>1421</v>
      </c>
      <c r="G134" s="152">
        <v>1.09196051707494E-4</v>
      </c>
    </row>
    <row r="135" spans="2:7" x14ac:dyDescent="0.3">
      <c r="B135" t="s">
        <v>1480</v>
      </c>
      <c r="C135" s="152" t="s">
        <v>1439</v>
      </c>
      <c r="D135" s="152" t="s">
        <v>1419</v>
      </c>
      <c r="E135" s="152" t="s">
        <v>1420</v>
      </c>
      <c r="F135" s="152" t="s">
        <v>1421</v>
      </c>
      <c r="G135" s="152">
        <v>1.09196051707494E-4</v>
      </c>
    </row>
    <row r="136" spans="2:7" x14ac:dyDescent="0.3">
      <c r="D136" s="152" t="s">
        <v>1423</v>
      </c>
      <c r="E136" s="152" t="s">
        <v>1420</v>
      </c>
      <c r="F136" s="152" t="s">
        <v>1421</v>
      </c>
      <c r="G136" s="152">
        <v>1.09196051707494E-4</v>
      </c>
    </row>
    <row r="137" spans="2:7" x14ac:dyDescent="0.3">
      <c r="B137" t="s">
        <v>1481</v>
      </c>
      <c r="C137" s="152" t="s">
        <v>1439</v>
      </c>
      <c r="D137" s="152" t="s">
        <v>1419</v>
      </c>
      <c r="E137" s="152" t="s">
        <v>1420</v>
      </c>
      <c r="F137" s="152" t="s">
        <v>1421</v>
      </c>
      <c r="G137" s="152">
        <v>1.09196051707494E-4</v>
      </c>
    </row>
    <row r="138" spans="2:7" x14ac:dyDescent="0.3">
      <c r="D138" s="152" t="s">
        <v>1423</v>
      </c>
      <c r="E138" s="152" t="s">
        <v>1420</v>
      </c>
      <c r="F138" s="152" t="s">
        <v>1434</v>
      </c>
      <c r="G138" s="152">
        <v>1.09196051707494E-4</v>
      </c>
    </row>
    <row r="139" spans="2:7" x14ac:dyDescent="0.3">
      <c r="B139" t="s">
        <v>1482</v>
      </c>
      <c r="C139" s="152" t="s">
        <v>1439</v>
      </c>
      <c r="D139" s="152" t="s">
        <v>1419</v>
      </c>
      <c r="E139" s="152" t="s">
        <v>1420</v>
      </c>
      <c r="F139" s="152" t="s">
        <v>1421</v>
      </c>
      <c r="G139" s="152">
        <v>1.09196051707494E-4</v>
      </c>
    </row>
    <row r="140" spans="2:7" x14ac:dyDescent="0.3">
      <c r="D140" s="152" t="s">
        <v>1423</v>
      </c>
      <c r="E140" s="152" t="s">
        <v>1420</v>
      </c>
      <c r="F140" s="152" t="s">
        <v>1421</v>
      </c>
      <c r="G140" s="152">
        <v>1.09196051707494E-4</v>
      </c>
    </row>
    <row r="141" spans="2:7" x14ac:dyDescent="0.3">
      <c r="B141" t="s">
        <v>1483</v>
      </c>
      <c r="C141" s="152" t="s">
        <v>1439</v>
      </c>
      <c r="D141" s="152" t="s">
        <v>1419</v>
      </c>
      <c r="E141" s="152" t="s">
        <v>1420</v>
      </c>
      <c r="F141" s="152" t="s">
        <v>1421</v>
      </c>
      <c r="G141" s="152">
        <v>1.09196051707494E-4</v>
      </c>
    </row>
    <row r="142" spans="2:7" x14ac:dyDescent="0.3">
      <c r="D142" s="152" t="s">
        <v>1423</v>
      </c>
      <c r="E142" s="152" t="s">
        <v>1420</v>
      </c>
      <c r="F142" s="152" t="s">
        <v>1421</v>
      </c>
      <c r="G142" s="152">
        <v>1.09196051707494E-4</v>
      </c>
    </row>
    <row r="143" spans="2:7" x14ac:dyDescent="0.3">
      <c r="B143" t="s">
        <v>1484</v>
      </c>
      <c r="C143" s="152" t="s">
        <v>1439</v>
      </c>
      <c r="D143" s="152" t="s">
        <v>1419</v>
      </c>
      <c r="E143" s="152" t="s">
        <v>1420</v>
      </c>
      <c r="F143" s="152" t="s">
        <v>1421</v>
      </c>
      <c r="G143" s="152">
        <v>1.09196051707494E-4</v>
      </c>
    </row>
    <row r="144" spans="2:7" x14ac:dyDescent="0.3">
      <c r="D144" s="152" t="s">
        <v>1423</v>
      </c>
      <c r="E144" s="152" t="s">
        <v>1420</v>
      </c>
      <c r="F144" s="152" t="s">
        <v>1434</v>
      </c>
      <c r="G144" s="152">
        <v>1.09196051707494E-4</v>
      </c>
    </row>
    <row r="145" spans="2:7" x14ac:dyDescent="0.3">
      <c r="B145" t="s">
        <v>1485</v>
      </c>
      <c r="C145" s="152" t="s">
        <v>1439</v>
      </c>
      <c r="D145" s="152" t="s">
        <v>1419</v>
      </c>
      <c r="E145" s="152" t="s">
        <v>1420</v>
      </c>
      <c r="F145" s="152" t="s">
        <v>1421</v>
      </c>
      <c r="G145" s="152">
        <v>1.09196051707494E-4</v>
      </c>
    </row>
    <row r="146" spans="2:7" x14ac:dyDescent="0.3">
      <c r="D146" s="152" t="s">
        <v>1423</v>
      </c>
      <c r="E146" s="152" t="s">
        <v>1420</v>
      </c>
      <c r="F146" s="152" t="s">
        <v>1421</v>
      </c>
      <c r="G146" s="152">
        <v>1.09196051707494E-4</v>
      </c>
    </row>
    <row r="147" spans="2:7" x14ac:dyDescent="0.3">
      <c r="B147" t="s">
        <v>1486</v>
      </c>
      <c r="C147" s="152" t="s">
        <v>1439</v>
      </c>
      <c r="D147" s="152" t="s">
        <v>1419</v>
      </c>
      <c r="E147" s="152" t="s">
        <v>1420</v>
      </c>
      <c r="F147" s="152" t="s">
        <v>1421</v>
      </c>
      <c r="G147" s="152">
        <v>1.09196051707494E-4</v>
      </c>
    </row>
    <row r="148" spans="2:7" x14ac:dyDescent="0.3">
      <c r="D148" s="152" t="s">
        <v>1423</v>
      </c>
      <c r="E148" s="152" t="s">
        <v>1420</v>
      </c>
      <c r="F148" s="152" t="s">
        <v>1421</v>
      </c>
      <c r="G148" s="152">
        <v>1.09196051707494E-4</v>
      </c>
    </row>
    <row r="149" spans="2:7" x14ac:dyDescent="0.3">
      <c r="B149" t="s">
        <v>1487</v>
      </c>
      <c r="C149" s="152" t="s">
        <v>1437</v>
      </c>
      <c r="D149" s="152" t="s">
        <v>1419</v>
      </c>
      <c r="E149" s="152" t="s">
        <v>1420</v>
      </c>
      <c r="F149" s="152" t="s">
        <v>765</v>
      </c>
      <c r="G149" s="152">
        <v>1.09196051707494E-4</v>
      </c>
    </row>
    <row r="150" spans="2:7" x14ac:dyDescent="0.3">
      <c r="E150" s="152" t="s">
        <v>1429</v>
      </c>
      <c r="F150" s="152" t="s">
        <v>765</v>
      </c>
      <c r="G150" s="152">
        <v>1.09196051707494E-4</v>
      </c>
    </row>
    <row r="151" spans="2:7" x14ac:dyDescent="0.3">
      <c r="D151" s="152" t="s">
        <v>1423</v>
      </c>
      <c r="E151" s="152" t="s">
        <v>1420</v>
      </c>
      <c r="F151" s="152" t="s">
        <v>765</v>
      </c>
      <c r="G151" s="152">
        <v>1.09196051707494E-4</v>
      </c>
    </row>
    <row r="152" spans="2:7" x14ac:dyDescent="0.3">
      <c r="E152" s="152" t="s">
        <v>1429</v>
      </c>
      <c r="F152" s="152" t="s">
        <v>765</v>
      </c>
      <c r="G152" s="152">
        <v>1.09196051707494E-4</v>
      </c>
    </row>
    <row r="153" spans="2:7" x14ac:dyDescent="0.3">
      <c r="B153" t="s">
        <v>1488</v>
      </c>
      <c r="C153" s="152" t="s">
        <v>1437</v>
      </c>
      <c r="D153" s="152" t="s">
        <v>1419</v>
      </c>
      <c r="E153" s="152" t="s">
        <v>1420</v>
      </c>
      <c r="F153" s="152" t="s">
        <v>765</v>
      </c>
      <c r="G153" s="152">
        <v>1.09196051707494E-4</v>
      </c>
    </row>
    <row r="154" spans="2:7" x14ac:dyDescent="0.3">
      <c r="E154" s="152" t="s">
        <v>1427</v>
      </c>
      <c r="F154" s="152" t="s">
        <v>1428</v>
      </c>
      <c r="G154" s="152">
        <v>6.3699453226684366E-4</v>
      </c>
    </row>
    <row r="155" spans="2:7" x14ac:dyDescent="0.3">
      <c r="E155" s="152" t="s">
        <v>1429</v>
      </c>
      <c r="F155" s="152" t="s">
        <v>765</v>
      </c>
      <c r="G155" s="152">
        <v>6.3699453226684366E-4</v>
      </c>
    </row>
    <row r="156" spans="2:7" x14ac:dyDescent="0.3">
      <c r="D156" s="152" t="s">
        <v>1423</v>
      </c>
      <c r="E156" s="152" t="s">
        <v>1420</v>
      </c>
      <c r="F156" s="152" t="s">
        <v>765</v>
      </c>
      <c r="G156" s="152">
        <v>1.09196051707494E-4</v>
      </c>
    </row>
    <row r="157" spans="2:7" x14ac:dyDescent="0.3">
      <c r="E157" s="152" t="s">
        <v>1427</v>
      </c>
      <c r="F157" s="152" t="s">
        <v>1428</v>
      </c>
      <c r="G157" s="152">
        <v>6.3699453226684366E-4</v>
      </c>
    </row>
    <row r="158" spans="2:7" x14ac:dyDescent="0.3">
      <c r="E158" s="152" t="s">
        <v>1429</v>
      </c>
      <c r="F158" s="152" t="s">
        <v>765</v>
      </c>
      <c r="G158" s="152">
        <v>6.3699453226684366E-4</v>
      </c>
    </row>
    <row r="159" spans="2:7" x14ac:dyDescent="0.3">
      <c r="B159" t="s">
        <v>1489</v>
      </c>
      <c r="C159" s="152" t="s">
        <v>1437</v>
      </c>
      <c r="D159" s="152" t="s">
        <v>1419</v>
      </c>
      <c r="E159" s="152" t="s">
        <v>1420</v>
      </c>
      <c r="F159" s="152" t="s">
        <v>765</v>
      </c>
      <c r="G159" s="152">
        <v>1.09196051707494E-4</v>
      </c>
    </row>
    <row r="160" spans="2:7" x14ac:dyDescent="0.3">
      <c r="E160" s="152" t="s">
        <v>1429</v>
      </c>
      <c r="F160" s="152" t="s">
        <v>765</v>
      </c>
      <c r="G160" s="152">
        <v>1.09196051707494E-4</v>
      </c>
    </row>
    <row r="161" spans="2:7" x14ac:dyDescent="0.3">
      <c r="D161" s="152" t="s">
        <v>1423</v>
      </c>
      <c r="E161" s="152" t="s">
        <v>1420</v>
      </c>
      <c r="F161" s="152" t="s">
        <v>765</v>
      </c>
      <c r="G161" s="152">
        <v>1.09196051707494E-4</v>
      </c>
    </row>
    <row r="162" spans="2:7" x14ac:dyDescent="0.3">
      <c r="E162" s="152" t="s">
        <v>1429</v>
      </c>
      <c r="F162" s="152" t="s">
        <v>765</v>
      </c>
      <c r="G162" s="152">
        <v>1.09196051707494E-4</v>
      </c>
    </row>
    <row r="163" spans="2:7" x14ac:dyDescent="0.3">
      <c r="B163" t="s">
        <v>1490</v>
      </c>
      <c r="C163" s="152" t="s">
        <v>1437</v>
      </c>
      <c r="D163" s="152" t="s">
        <v>1419</v>
      </c>
      <c r="E163" s="152" t="s">
        <v>1420</v>
      </c>
      <c r="F163" s="152" t="s">
        <v>765</v>
      </c>
      <c r="G163" s="152">
        <v>1.09196051707494E-4</v>
      </c>
    </row>
    <row r="164" spans="2:7" x14ac:dyDescent="0.3">
      <c r="E164" s="152" t="s">
        <v>1427</v>
      </c>
      <c r="F164" s="152" t="s">
        <v>1428</v>
      </c>
      <c r="G164" s="152">
        <v>6.3699453226684366E-4</v>
      </c>
    </row>
    <row r="165" spans="2:7" x14ac:dyDescent="0.3">
      <c r="E165" s="152" t="s">
        <v>1429</v>
      </c>
      <c r="F165" s="152" t="s">
        <v>765</v>
      </c>
      <c r="G165" s="152">
        <v>6.3699453226684366E-4</v>
      </c>
    </row>
    <row r="166" spans="2:7" x14ac:dyDescent="0.3">
      <c r="D166" s="152" t="s">
        <v>1423</v>
      </c>
      <c r="E166" s="152" t="s">
        <v>1420</v>
      </c>
      <c r="F166" s="152" t="s">
        <v>765</v>
      </c>
      <c r="G166" s="152">
        <v>1.09196051707494E-4</v>
      </c>
    </row>
    <row r="167" spans="2:7" x14ac:dyDescent="0.3">
      <c r="E167" s="152" t="s">
        <v>1427</v>
      </c>
      <c r="F167" s="152" t="s">
        <v>1428</v>
      </c>
      <c r="G167" s="152">
        <v>6.3699453226684366E-4</v>
      </c>
    </row>
    <row r="168" spans="2:7" x14ac:dyDescent="0.3">
      <c r="E168" s="152" t="s">
        <v>1429</v>
      </c>
      <c r="F168" s="152" t="s">
        <v>765</v>
      </c>
      <c r="G168" s="152">
        <v>6.3699453226684366E-4</v>
      </c>
    </row>
    <row r="169" spans="2:7" x14ac:dyDescent="0.3">
      <c r="B169" t="s">
        <v>1491</v>
      </c>
      <c r="C169" s="152" t="s">
        <v>1437</v>
      </c>
      <c r="D169" s="152" t="s">
        <v>1419</v>
      </c>
      <c r="E169" s="152" t="s">
        <v>1420</v>
      </c>
      <c r="F169" s="152" t="s">
        <v>765</v>
      </c>
      <c r="G169" s="152">
        <v>1.09196051707494E-4</v>
      </c>
    </row>
    <row r="170" spans="2:7" x14ac:dyDescent="0.3">
      <c r="E170" s="152" t="s">
        <v>1429</v>
      </c>
      <c r="F170" s="152" t="s">
        <v>765</v>
      </c>
      <c r="G170" s="152">
        <v>1.09196051707494E-4</v>
      </c>
    </row>
    <row r="171" spans="2:7" x14ac:dyDescent="0.3">
      <c r="D171" s="152" t="s">
        <v>1423</v>
      </c>
      <c r="E171" s="152" t="s">
        <v>1420</v>
      </c>
      <c r="F171" s="152" t="s">
        <v>765</v>
      </c>
      <c r="G171" s="152">
        <v>1.09196051707494E-4</v>
      </c>
    </row>
    <row r="172" spans="2:7" x14ac:dyDescent="0.3">
      <c r="E172" s="152" t="s">
        <v>1429</v>
      </c>
      <c r="F172" s="152" t="s">
        <v>765</v>
      </c>
      <c r="G172" s="152">
        <v>1.09196051707494E-4</v>
      </c>
    </row>
    <row r="173" spans="2:7" x14ac:dyDescent="0.3">
      <c r="B173" t="s">
        <v>1492</v>
      </c>
      <c r="C173" s="152" t="s">
        <v>1437</v>
      </c>
      <c r="D173" s="152" t="s">
        <v>1419</v>
      </c>
      <c r="E173" s="152" t="s">
        <v>1420</v>
      </c>
      <c r="F173" s="152" t="s">
        <v>765</v>
      </c>
      <c r="G173" s="152">
        <v>1.09196051707494E-4</v>
      </c>
    </row>
    <row r="174" spans="2:7" x14ac:dyDescent="0.3">
      <c r="E174" s="152" t="s">
        <v>1427</v>
      </c>
      <c r="F174" s="152" t="s">
        <v>1428</v>
      </c>
      <c r="G174" s="152">
        <v>6.3699453226684366E-4</v>
      </c>
    </row>
    <row r="175" spans="2:7" x14ac:dyDescent="0.3">
      <c r="E175" s="152" t="s">
        <v>1429</v>
      </c>
      <c r="F175" s="152" t="s">
        <v>765</v>
      </c>
      <c r="G175" s="152">
        <v>6.3699453226684366E-4</v>
      </c>
    </row>
    <row r="176" spans="2:7" x14ac:dyDescent="0.3">
      <c r="D176" s="152" t="s">
        <v>1423</v>
      </c>
      <c r="E176" s="152" t="s">
        <v>1420</v>
      </c>
      <c r="F176" s="152" t="s">
        <v>765</v>
      </c>
      <c r="G176" s="152">
        <v>1.09196051707494E-4</v>
      </c>
    </row>
    <row r="177" spans="2:7" x14ac:dyDescent="0.3">
      <c r="E177" s="152" t="s">
        <v>1427</v>
      </c>
      <c r="F177" s="152" t="s">
        <v>1428</v>
      </c>
      <c r="G177" s="152">
        <v>1.09196051707494E-4</v>
      </c>
    </row>
    <row r="178" spans="2:7" x14ac:dyDescent="0.3">
      <c r="E178" s="152" t="s">
        <v>1429</v>
      </c>
      <c r="F178" s="152" t="s">
        <v>765</v>
      </c>
      <c r="G178" s="152">
        <v>6.3699453226684366E-4</v>
      </c>
    </row>
    <row r="179" spans="2:7" x14ac:dyDescent="0.3">
      <c r="B179" t="s">
        <v>1493</v>
      </c>
      <c r="C179" s="152" t="s">
        <v>1437</v>
      </c>
      <c r="D179" s="152" t="s">
        <v>1419</v>
      </c>
      <c r="E179" s="152" t="s">
        <v>1420</v>
      </c>
      <c r="F179" s="152" t="s">
        <v>765</v>
      </c>
      <c r="G179" s="152">
        <v>1.09196051707494E-4</v>
      </c>
    </row>
    <row r="180" spans="2:7" x14ac:dyDescent="0.3">
      <c r="E180" s="152" t="s">
        <v>1429</v>
      </c>
      <c r="F180" s="152" t="s">
        <v>765</v>
      </c>
      <c r="G180" s="152">
        <v>1.09196051707494E-4</v>
      </c>
    </row>
    <row r="181" spans="2:7" x14ac:dyDescent="0.3">
      <c r="D181" s="152" t="s">
        <v>1423</v>
      </c>
      <c r="E181" s="152" t="s">
        <v>1420</v>
      </c>
      <c r="F181" s="152" t="s">
        <v>765</v>
      </c>
      <c r="G181" s="152">
        <v>1.09196051707494E-4</v>
      </c>
    </row>
    <row r="182" spans="2:7" x14ac:dyDescent="0.3">
      <c r="E182" s="152" t="s">
        <v>1429</v>
      </c>
      <c r="F182" s="152" t="s">
        <v>765</v>
      </c>
      <c r="G182" s="152">
        <v>1.09196051707494E-4</v>
      </c>
    </row>
    <row r="183" spans="2:7" x14ac:dyDescent="0.3">
      <c r="B183" t="s">
        <v>1494</v>
      </c>
      <c r="C183" s="152" t="s">
        <v>1437</v>
      </c>
      <c r="D183" s="152" t="s">
        <v>1419</v>
      </c>
      <c r="E183" s="152" t="s">
        <v>1420</v>
      </c>
      <c r="F183" s="152" t="s">
        <v>765</v>
      </c>
      <c r="G183" s="152">
        <v>1.09196051707494E-4</v>
      </c>
    </row>
    <row r="184" spans="2:7" x14ac:dyDescent="0.3">
      <c r="E184" s="152" t="s">
        <v>1427</v>
      </c>
      <c r="F184" s="152" t="s">
        <v>1428</v>
      </c>
      <c r="G184" s="152">
        <v>6.3699453226684366E-4</v>
      </c>
    </row>
    <row r="185" spans="2:7" x14ac:dyDescent="0.3">
      <c r="E185" s="152" t="s">
        <v>1429</v>
      </c>
      <c r="F185" s="152" t="s">
        <v>765</v>
      </c>
      <c r="G185" s="152">
        <v>6.3699453226684366E-4</v>
      </c>
    </row>
    <row r="186" spans="2:7" x14ac:dyDescent="0.3">
      <c r="D186" s="152" t="s">
        <v>1423</v>
      </c>
      <c r="E186" s="152" t="s">
        <v>1420</v>
      </c>
      <c r="F186" s="152" t="s">
        <v>765</v>
      </c>
      <c r="G186" s="152">
        <v>1.09196051707494E-4</v>
      </c>
    </row>
    <row r="187" spans="2:7" x14ac:dyDescent="0.3">
      <c r="E187" s="152" t="s">
        <v>1427</v>
      </c>
      <c r="F187" s="152" t="s">
        <v>1428</v>
      </c>
      <c r="G187" s="152">
        <v>1.09196051707494E-4</v>
      </c>
    </row>
    <row r="188" spans="2:7" x14ac:dyDescent="0.3">
      <c r="E188" s="152" t="s">
        <v>1429</v>
      </c>
      <c r="F188" s="152" t="s">
        <v>765</v>
      </c>
      <c r="G188" s="152">
        <v>6.3699453226684366E-4</v>
      </c>
    </row>
    <row r="189" spans="2:7" x14ac:dyDescent="0.3">
      <c r="B189" t="s">
        <v>1495</v>
      </c>
      <c r="C189" s="152" t="s">
        <v>1437</v>
      </c>
      <c r="D189" s="152" t="s">
        <v>1419</v>
      </c>
      <c r="E189" s="152" t="s">
        <v>1427</v>
      </c>
      <c r="F189" s="152" t="s">
        <v>1434</v>
      </c>
      <c r="G189" s="152">
        <v>1.09196051707494E-4</v>
      </c>
    </row>
    <row r="190" spans="2:7" x14ac:dyDescent="0.3">
      <c r="D190" s="152" t="s">
        <v>1423</v>
      </c>
      <c r="E190" s="152" t="s">
        <v>1427</v>
      </c>
      <c r="F190" s="152" t="s">
        <v>1434</v>
      </c>
      <c r="G190" s="152">
        <v>1.09196051707494E-4</v>
      </c>
    </row>
    <row r="191" spans="2:7" x14ac:dyDescent="0.3">
      <c r="B191" t="s">
        <v>1496</v>
      </c>
      <c r="C191" s="152" t="s">
        <v>1437</v>
      </c>
      <c r="D191" s="152" t="s">
        <v>1419</v>
      </c>
      <c r="E191" s="152" t="s">
        <v>1427</v>
      </c>
      <c r="F191" s="152" t="s">
        <v>1434</v>
      </c>
      <c r="G191" s="152">
        <v>1.09196051707494E-4</v>
      </c>
    </row>
    <row r="192" spans="2:7" x14ac:dyDescent="0.3">
      <c r="D192" s="152" t="s">
        <v>1423</v>
      </c>
      <c r="E192" s="152" t="s">
        <v>1427</v>
      </c>
      <c r="F192" s="152" t="s">
        <v>1434</v>
      </c>
      <c r="G192" s="152">
        <v>1.09196051707494E-4</v>
      </c>
    </row>
    <row r="193" spans="2:7" x14ac:dyDescent="0.3">
      <c r="B193" t="s">
        <v>1497</v>
      </c>
      <c r="C193" s="152" t="s">
        <v>1472</v>
      </c>
      <c r="D193" s="152" t="s">
        <v>1419</v>
      </c>
      <c r="E193" s="152" t="s">
        <v>1427</v>
      </c>
      <c r="F193" s="152" t="s">
        <v>765</v>
      </c>
      <c r="G193" s="152">
        <v>1.09196051707494E-4</v>
      </c>
    </row>
    <row r="194" spans="2:7" x14ac:dyDescent="0.3">
      <c r="F194" s="152" t="s">
        <v>1428</v>
      </c>
      <c r="G194" s="152">
        <v>1.09196051707494E-4</v>
      </c>
    </row>
    <row r="195" spans="2:7" x14ac:dyDescent="0.3">
      <c r="D195" s="152" t="s">
        <v>1423</v>
      </c>
      <c r="E195" s="152" t="s">
        <v>1427</v>
      </c>
      <c r="F195" s="152" t="s">
        <v>765</v>
      </c>
      <c r="G195" s="152">
        <v>1.09196051707494E-4</v>
      </c>
    </row>
    <row r="196" spans="2:7" x14ac:dyDescent="0.3">
      <c r="F196" s="152" t="s">
        <v>1428</v>
      </c>
      <c r="G196" s="152">
        <v>1.09196051707494E-4</v>
      </c>
    </row>
    <row r="197" spans="2:7" x14ac:dyDescent="0.3">
      <c r="B197" t="s">
        <v>1498</v>
      </c>
      <c r="C197" s="152" t="s">
        <v>1472</v>
      </c>
      <c r="D197" s="152" t="s">
        <v>1419</v>
      </c>
      <c r="E197" s="152" t="s">
        <v>1427</v>
      </c>
      <c r="F197" s="152" t="s">
        <v>1428</v>
      </c>
      <c r="G197" s="152">
        <v>1.09196051707494E-4</v>
      </c>
    </row>
    <row r="198" spans="2:7" x14ac:dyDescent="0.3">
      <c r="E198" s="152" t="s">
        <v>1429</v>
      </c>
      <c r="F198" s="152" t="s">
        <v>765</v>
      </c>
      <c r="G198" s="152">
        <v>1.09196051707494E-4</v>
      </c>
    </row>
    <row r="199" spans="2:7" x14ac:dyDescent="0.3">
      <c r="D199" s="152" t="s">
        <v>1423</v>
      </c>
      <c r="E199" s="152" t="s">
        <v>1427</v>
      </c>
      <c r="F199" s="152" t="s">
        <v>1428</v>
      </c>
      <c r="G199" s="152">
        <v>1.09196051707494E-4</v>
      </c>
    </row>
    <row r="200" spans="2:7" x14ac:dyDescent="0.3">
      <c r="E200" s="152" t="s">
        <v>1429</v>
      </c>
      <c r="F200" s="152" t="s">
        <v>765</v>
      </c>
      <c r="G200" s="152">
        <v>1.09196051707494E-4</v>
      </c>
    </row>
    <row r="201" spans="2:7" x14ac:dyDescent="0.3">
      <c r="B201" t="s">
        <v>1499</v>
      </c>
      <c r="C201" s="152" t="s">
        <v>1472</v>
      </c>
      <c r="D201" s="152" t="s">
        <v>1419</v>
      </c>
      <c r="E201" s="152" t="s">
        <v>1427</v>
      </c>
      <c r="F201" s="152" t="s">
        <v>765</v>
      </c>
      <c r="G201" s="152">
        <v>1.09196051707494E-4</v>
      </c>
    </row>
    <row r="202" spans="2:7" x14ac:dyDescent="0.3">
      <c r="F202" s="152" t="s">
        <v>1428</v>
      </c>
      <c r="G202" s="152">
        <v>1.09196051707494E-4</v>
      </c>
    </row>
    <row r="203" spans="2:7" x14ac:dyDescent="0.3">
      <c r="D203" s="152" t="s">
        <v>1423</v>
      </c>
      <c r="E203" s="152" t="s">
        <v>1427</v>
      </c>
      <c r="F203" s="152" t="s">
        <v>765</v>
      </c>
      <c r="G203" s="152">
        <v>1.09196051707494E-4</v>
      </c>
    </row>
    <row r="204" spans="2:7" x14ac:dyDescent="0.3">
      <c r="F204" s="152" t="s">
        <v>1428</v>
      </c>
      <c r="G204" s="152">
        <v>1.09196051707494E-4</v>
      </c>
    </row>
    <row r="205" spans="2:7" x14ac:dyDescent="0.3">
      <c r="B205" t="s">
        <v>1500</v>
      </c>
      <c r="C205" s="152" t="s">
        <v>1472</v>
      </c>
      <c r="D205" s="152" t="s">
        <v>1419</v>
      </c>
      <c r="E205" s="152" t="s">
        <v>1427</v>
      </c>
      <c r="F205" s="152" t="s">
        <v>765</v>
      </c>
      <c r="G205" s="152">
        <v>1.09196051707494E-4</v>
      </c>
    </row>
    <row r="206" spans="2:7" x14ac:dyDescent="0.3">
      <c r="F206" s="152" t="s">
        <v>1428</v>
      </c>
      <c r="G206" s="152">
        <v>1.09196051707494E-4</v>
      </c>
    </row>
    <row r="207" spans="2:7" x14ac:dyDescent="0.3">
      <c r="D207" s="152" t="s">
        <v>1423</v>
      </c>
      <c r="E207" s="152" t="s">
        <v>1427</v>
      </c>
      <c r="F207" s="152" t="s">
        <v>765</v>
      </c>
      <c r="G207" s="152">
        <v>1.09196051707494E-4</v>
      </c>
    </row>
    <row r="208" spans="2:7" x14ac:dyDescent="0.3">
      <c r="F208" s="152" t="s">
        <v>1428</v>
      </c>
      <c r="G208" s="152">
        <v>1.09196051707494E-4</v>
      </c>
    </row>
    <row r="209" spans="2:7" x14ac:dyDescent="0.3">
      <c r="B209" t="s">
        <v>405</v>
      </c>
      <c r="C209" s="152" t="s">
        <v>1472</v>
      </c>
      <c r="D209" s="152" t="s">
        <v>1419</v>
      </c>
      <c r="E209" s="152" t="s">
        <v>1427</v>
      </c>
      <c r="F209" s="152" t="s">
        <v>765</v>
      </c>
      <c r="G209" s="152">
        <v>1.09196051707494E-4</v>
      </c>
    </row>
    <row r="210" spans="2:7" x14ac:dyDescent="0.3">
      <c r="F210" s="152" t="s">
        <v>1428</v>
      </c>
      <c r="G210" s="152">
        <v>1.09196051707494E-4</v>
      </c>
    </row>
    <row r="211" spans="2:7" x14ac:dyDescent="0.3">
      <c r="D211" s="152" t="s">
        <v>1423</v>
      </c>
      <c r="E211" s="152" t="s">
        <v>1427</v>
      </c>
      <c r="F211" s="152" t="s">
        <v>765</v>
      </c>
      <c r="G211" s="152">
        <v>1.09196051707494E-4</v>
      </c>
    </row>
    <row r="212" spans="2:7" x14ac:dyDescent="0.3">
      <c r="F212" s="152" t="s">
        <v>1428</v>
      </c>
      <c r="G212" s="152">
        <v>1.09196051707494E-4</v>
      </c>
    </row>
    <row r="213" spans="2:7" x14ac:dyDescent="0.3">
      <c r="B213" t="s">
        <v>408</v>
      </c>
      <c r="C213" s="152" t="s">
        <v>1472</v>
      </c>
      <c r="D213" s="152" t="s">
        <v>1419</v>
      </c>
      <c r="E213" s="152" t="s">
        <v>1427</v>
      </c>
      <c r="F213" s="152" t="s">
        <v>765</v>
      </c>
      <c r="G213" s="152">
        <v>1.09196051707494E-4</v>
      </c>
    </row>
    <row r="214" spans="2:7" x14ac:dyDescent="0.3">
      <c r="F214" s="152" t="s">
        <v>1428</v>
      </c>
      <c r="G214" s="152">
        <v>1.09196051707494E-4</v>
      </c>
    </row>
    <row r="215" spans="2:7" x14ac:dyDescent="0.3">
      <c r="D215" s="152" t="s">
        <v>1423</v>
      </c>
      <c r="E215" s="152" t="s">
        <v>1427</v>
      </c>
      <c r="F215" s="152" t="s">
        <v>765</v>
      </c>
      <c r="G215" s="152">
        <v>1.09196051707494E-4</v>
      </c>
    </row>
    <row r="216" spans="2:7" x14ac:dyDescent="0.3">
      <c r="F216" s="152" t="s">
        <v>1428</v>
      </c>
      <c r="G216" s="152">
        <v>1.09196051707494E-4</v>
      </c>
    </row>
    <row r="217" spans="2:7" x14ac:dyDescent="0.3">
      <c r="B217" t="s">
        <v>1501</v>
      </c>
      <c r="C217" s="152" t="s">
        <v>1472</v>
      </c>
      <c r="D217" s="152" t="s">
        <v>1419</v>
      </c>
      <c r="E217" s="152" t="s">
        <v>1427</v>
      </c>
      <c r="F217" s="152" t="s">
        <v>765</v>
      </c>
      <c r="G217" s="152">
        <v>1.09196051707494E-4</v>
      </c>
    </row>
    <row r="218" spans="2:7" x14ac:dyDescent="0.3">
      <c r="F218" s="152" t="s">
        <v>1428</v>
      </c>
      <c r="G218" s="152">
        <v>1.09196051707494E-4</v>
      </c>
    </row>
    <row r="219" spans="2:7" x14ac:dyDescent="0.3">
      <c r="D219" s="152" t="s">
        <v>1423</v>
      </c>
      <c r="E219" s="152" t="s">
        <v>1427</v>
      </c>
      <c r="F219" s="152" t="s">
        <v>765</v>
      </c>
      <c r="G219" s="152">
        <v>1.09196051707494E-4</v>
      </c>
    </row>
    <row r="220" spans="2:7" x14ac:dyDescent="0.3">
      <c r="F220" s="152" t="s">
        <v>1428</v>
      </c>
      <c r="G220" s="152">
        <v>1.09196051707494E-4</v>
      </c>
    </row>
    <row r="221" spans="2:7" x14ac:dyDescent="0.3">
      <c r="B221" t="s">
        <v>1502</v>
      </c>
      <c r="C221" s="152" t="s">
        <v>1472</v>
      </c>
      <c r="D221" s="152" t="s">
        <v>1419</v>
      </c>
      <c r="E221" s="152" t="s">
        <v>1427</v>
      </c>
      <c r="F221" s="152" t="s">
        <v>1428</v>
      </c>
      <c r="G221" s="152">
        <v>1.09196051707494E-4</v>
      </c>
    </row>
    <row r="222" spans="2:7" x14ac:dyDescent="0.3">
      <c r="E222" s="152" t="s">
        <v>1429</v>
      </c>
      <c r="F222" s="152" t="s">
        <v>765</v>
      </c>
      <c r="G222" s="152">
        <v>1.09196051707494E-4</v>
      </c>
    </row>
    <row r="223" spans="2:7" x14ac:dyDescent="0.3">
      <c r="D223" s="152" t="s">
        <v>1423</v>
      </c>
      <c r="E223" s="152" t="s">
        <v>1427</v>
      </c>
      <c r="F223" s="152" t="s">
        <v>1428</v>
      </c>
      <c r="G223" s="152">
        <v>1.09196051707494E-4</v>
      </c>
    </row>
    <row r="224" spans="2:7" x14ac:dyDescent="0.3">
      <c r="E224" s="152" t="s">
        <v>1429</v>
      </c>
      <c r="F224" s="152" t="s">
        <v>765</v>
      </c>
      <c r="G224" s="152">
        <v>1.09196051707494E-4</v>
      </c>
    </row>
    <row r="225" spans="2:7" x14ac:dyDescent="0.3">
      <c r="B225" t="s">
        <v>1503</v>
      </c>
      <c r="C225" s="152" t="s">
        <v>1472</v>
      </c>
      <c r="D225" s="152" t="s">
        <v>1419</v>
      </c>
      <c r="E225" s="152" t="s">
        <v>1420</v>
      </c>
      <c r="F225" s="152" t="s">
        <v>1421</v>
      </c>
      <c r="G225" s="152">
        <v>1.09196051707494E-4</v>
      </c>
    </row>
    <row r="226" spans="2:7" x14ac:dyDescent="0.3">
      <c r="D226" s="152" t="s">
        <v>1423</v>
      </c>
      <c r="E226" s="152" t="s">
        <v>1420</v>
      </c>
      <c r="F226" s="152" t="s">
        <v>1421</v>
      </c>
      <c r="G226" s="152">
        <v>1.09196051707494E-4</v>
      </c>
    </row>
    <row r="227" spans="2:7" x14ac:dyDescent="0.3">
      <c r="B227" t="s">
        <v>1504</v>
      </c>
      <c r="C227" s="152" t="s">
        <v>1437</v>
      </c>
      <c r="D227" s="152" t="s">
        <v>1419</v>
      </c>
      <c r="E227" s="152" t="s">
        <v>1427</v>
      </c>
      <c r="F227" s="152" t="s">
        <v>765</v>
      </c>
      <c r="G227" s="152">
        <v>1.9714073799773852E-3</v>
      </c>
    </row>
    <row r="228" spans="2:7" x14ac:dyDescent="0.3">
      <c r="F228" s="152" t="s">
        <v>1428</v>
      </c>
      <c r="G228" s="152">
        <v>1.9714073799773852E-3</v>
      </c>
    </row>
    <row r="229" spans="2:7" x14ac:dyDescent="0.3">
      <c r="D229" s="152" t="s">
        <v>1423</v>
      </c>
      <c r="E229" s="152" t="s">
        <v>1427</v>
      </c>
      <c r="F229" s="152" t="s">
        <v>765</v>
      </c>
      <c r="G229" s="152">
        <v>1.9714073799773852E-3</v>
      </c>
    </row>
    <row r="230" spans="2:7" x14ac:dyDescent="0.3">
      <c r="F230" s="152" t="s">
        <v>1428</v>
      </c>
      <c r="G230" s="152">
        <v>1.9714073799773852E-3</v>
      </c>
    </row>
    <row r="231" spans="2:7" x14ac:dyDescent="0.3">
      <c r="B231" t="s">
        <v>1505</v>
      </c>
      <c r="C231" s="152" t="s">
        <v>1418</v>
      </c>
      <c r="D231" s="152" t="s">
        <v>1419</v>
      </c>
      <c r="E231" s="152" t="s">
        <v>1427</v>
      </c>
      <c r="F231" s="152" t="s">
        <v>765</v>
      </c>
      <c r="G231" s="152">
        <v>1.09196051707494E-4</v>
      </c>
    </row>
    <row r="232" spans="2:7" x14ac:dyDescent="0.3">
      <c r="F232" s="152" t="s">
        <v>1428</v>
      </c>
      <c r="G232" s="152">
        <v>1.09196051707494E-4</v>
      </c>
    </row>
    <row r="233" spans="2:7" x14ac:dyDescent="0.3">
      <c r="D233" s="152" t="s">
        <v>1423</v>
      </c>
      <c r="E233" s="152" t="s">
        <v>1427</v>
      </c>
      <c r="F233" s="152" t="s">
        <v>765</v>
      </c>
      <c r="G233" s="152">
        <v>1.09196051707494E-4</v>
      </c>
    </row>
    <row r="234" spans="2:7" x14ac:dyDescent="0.3">
      <c r="F234" s="152" t="s">
        <v>1428</v>
      </c>
      <c r="G234" s="152">
        <v>1.09196051707494E-4</v>
      </c>
    </row>
    <row r="235" spans="2:7" x14ac:dyDescent="0.3">
      <c r="B235" t="s">
        <v>1506</v>
      </c>
      <c r="C235" s="152" t="s">
        <v>1432</v>
      </c>
      <c r="D235" s="152" t="s">
        <v>1419</v>
      </c>
      <c r="E235" s="152" t="s">
        <v>1427</v>
      </c>
      <c r="F235" s="152" t="s">
        <v>1428</v>
      </c>
      <c r="G235" s="152">
        <v>1.09196051707494E-4</v>
      </c>
    </row>
    <row r="236" spans="2:7" x14ac:dyDescent="0.3">
      <c r="D236" s="152" t="s">
        <v>1423</v>
      </c>
      <c r="E236" s="152" t="s">
        <v>1427</v>
      </c>
      <c r="F236" s="152" t="s">
        <v>1428</v>
      </c>
      <c r="G236" s="152">
        <v>1.09196051707494E-4</v>
      </c>
    </row>
    <row r="237" spans="2:7" x14ac:dyDescent="0.3">
      <c r="B237" t="s">
        <v>1507</v>
      </c>
      <c r="C237" s="152" t="s">
        <v>1432</v>
      </c>
      <c r="D237" s="152" t="s">
        <v>1419</v>
      </c>
      <c r="E237" s="152" t="s">
        <v>1427</v>
      </c>
      <c r="F237" s="152" t="s">
        <v>1428</v>
      </c>
      <c r="G237" s="152">
        <v>6.3699453226684366E-4</v>
      </c>
    </row>
    <row r="238" spans="2:7" x14ac:dyDescent="0.3">
      <c r="D238" s="152" t="s">
        <v>1423</v>
      </c>
      <c r="E238" s="152" t="s">
        <v>1427</v>
      </c>
      <c r="F238" s="152" t="s">
        <v>1428</v>
      </c>
      <c r="G238" s="152">
        <v>6.3699453226684366E-4</v>
      </c>
    </row>
    <row r="239" spans="2:7" x14ac:dyDescent="0.3">
      <c r="B239" t="s">
        <v>1508</v>
      </c>
      <c r="C239" s="152" t="s">
        <v>1437</v>
      </c>
      <c r="D239" s="152" t="s">
        <v>1419</v>
      </c>
      <c r="E239" s="152" t="s">
        <v>1420</v>
      </c>
      <c r="F239" s="152" t="s">
        <v>1421</v>
      </c>
      <c r="G239" s="152">
        <v>1.09196051707494E-4</v>
      </c>
    </row>
    <row r="240" spans="2:7" x14ac:dyDescent="0.3">
      <c r="E240" s="152" t="s">
        <v>1427</v>
      </c>
      <c r="F240" s="152" t="s">
        <v>1428</v>
      </c>
      <c r="G240" s="152">
        <v>1.09196051707494E-4</v>
      </c>
    </row>
    <row r="241" spans="2:7" x14ac:dyDescent="0.3">
      <c r="E241" s="152" t="s">
        <v>1429</v>
      </c>
      <c r="F241" s="152" t="s">
        <v>765</v>
      </c>
      <c r="G241" s="152">
        <v>1.09196051707494E-4</v>
      </c>
    </row>
    <row r="242" spans="2:7" x14ac:dyDescent="0.3">
      <c r="D242" s="152" t="s">
        <v>1423</v>
      </c>
      <c r="E242" s="152" t="s">
        <v>1420</v>
      </c>
      <c r="F242" s="152" t="s">
        <v>1421</v>
      </c>
      <c r="G242" s="152">
        <v>1.09196051707494E-4</v>
      </c>
    </row>
    <row r="243" spans="2:7" x14ac:dyDescent="0.3">
      <c r="E243" s="152" t="s">
        <v>1427</v>
      </c>
      <c r="F243" s="152" t="s">
        <v>1428</v>
      </c>
      <c r="G243" s="152">
        <v>1.09196051707494E-4</v>
      </c>
    </row>
    <row r="244" spans="2:7" x14ac:dyDescent="0.3">
      <c r="E244" s="152" t="s">
        <v>1429</v>
      </c>
      <c r="F244" s="152" t="s">
        <v>765</v>
      </c>
      <c r="G244" s="152">
        <v>1.09196051707494E-4</v>
      </c>
    </row>
    <row r="245" spans="2:7" x14ac:dyDescent="0.3">
      <c r="B245" t="s">
        <v>1509</v>
      </c>
      <c r="C245" s="152" t="s">
        <v>1437</v>
      </c>
      <c r="D245" s="152" t="s">
        <v>1419</v>
      </c>
      <c r="E245" s="152" t="s">
        <v>1420</v>
      </c>
      <c r="F245" s="152" t="s">
        <v>1421</v>
      </c>
      <c r="G245" s="152">
        <v>1.09196051707494E-4</v>
      </c>
    </row>
    <row r="246" spans="2:7" x14ac:dyDescent="0.3">
      <c r="E246" s="152" t="s">
        <v>1427</v>
      </c>
      <c r="F246" s="152" t="s">
        <v>1428</v>
      </c>
      <c r="G246" s="152">
        <v>1.09196051707494E-4</v>
      </c>
    </row>
    <row r="247" spans="2:7" x14ac:dyDescent="0.3">
      <c r="E247" s="152" t="s">
        <v>1429</v>
      </c>
      <c r="F247" s="152" t="s">
        <v>765</v>
      </c>
      <c r="G247" s="152">
        <v>1.09196051707494E-4</v>
      </c>
    </row>
    <row r="248" spans="2:7" x14ac:dyDescent="0.3">
      <c r="D248" s="152" t="s">
        <v>1423</v>
      </c>
      <c r="E248" s="152" t="s">
        <v>1420</v>
      </c>
      <c r="F248" s="152" t="s">
        <v>1421</v>
      </c>
      <c r="G248" s="152">
        <v>1.09196051707494E-4</v>
      </c>
    </row>
    <row r="249" spans="2:7" x14ac:dyDescent="0.3">
      <c r="E249" s="152" t="s">
        <v>1427</v>
      </c>
      <c r="F249" s="152" t="s">
        <v>1428</v>
      </c>
      <c r="G249" s="152">
        <v>1.09196051707494E-4</v>
      </c>
    </row>
    <row r="250" spans="2:7" x14ac:dyDescent="0.3">
      <c r="E250" s="152" t="s">
        <v>1429</v>
      </c>
      <c r="F250" s="152" t="s">
        <v>765</v>
      </c>
      <c r="G250" s="152">
        <v>1.09196051707494E-4</v>
      </c>
    </row>
    <row r="251" spans="2:7" x14ac:dyDescent="0.3">
      <c r="B251" t="s">
        <v>1510</v>
      </c>
      <c r="C251" s="152" t="s">
        <v>1437</v>
      </c>
      <c r="D251" s="152" t="s">
        <v>1419</v>
      </c>
      <c r="E251" s="152" t="s">
        <v>1420</v>
      </c>
      <c r="F251" s="152" t="s">
        <v>1421</v>
      </c>
      <c r="G251" s="152">
        <v>1.09196051707494E-4</v>
      </c>
    </row>
    <row r="252" spans="2:7" x14ac:dyDescent="0.3">
      <c r="E252" s="152" t="s">
        <v>1427</v>
      </c>
      <c r="F252" s="152" t="s">
        <v>1428</v>
      </c>
      <c r="G252" s="152">
        <v>1.09196051707494E-4</v>
      </c>
    </row>
    <row r="253" spans="2:7" x14ac:dyDescent="0.3">
      <c r="E253" s="152" t="s">
        <v>1429</v>
      </c>
      <c r="F253" s="152" t="s">
        <v>765</v>
      </c>
      <c r="G253" s="152">
        <v>1.09196051707494E-4</v>
      </c>
    </row>
    <row r="254" spans="2:7" x14ac:dyDescent="0.3">
      <c r="D254" s="152" t="s">
        <v>1423</v>
      </c>
      <c r="E254" s="152" t="s">
        <v>1420</v>
      </c>
      <c r="F254" s="152" t="s">
        <v>1421</v>
      </c>
      <c r="G254" s="152">
        <v>1.09196051707494E-4</v>
      </c>
    </row>
    <row r="255" spans="2:7" x14ac:dyDescent="0.3">
      <c r="E255" s="152" t="s">
        <v>1427</v>
      </c>
      <c r="F255" s="152" t="s">
        <v>1428</v>
      </c>
      <c r="G255" s="152">
        <v>1.09196051707494E-4</v>
      </c>
    </row>
    <row r="256" spans="2:7" x14ac:dyDescent="0.3">
      <c r="E256" s="152" t="s">
        <v>1429</v>
      </c>
      <c r="F256" s="152" t="s">
        <v>765</v>
      </c>
      <c r="G256" s="152">
        <v>1.09196051707494E-4</v>
      </c>
    </row>
    <row r="257" spans="2:7" x14ac:dyDescent="0.3">
      <c r="B257" t="s">
        <v>1511</v>
      </c>
      <c r="C257" s="152" t="s">
        <v>1437</v>
      </c>
      <c r="D257" s="152" t="s">
        <v>1419</v>
      </c>
      <c r="E257" s="152" t="s">
        <v>1420</v>
      </c>
      <c r="F257" s="152" t="s">
        <v>1421</v>
      </c>
      <c r="G257" s="152">
        <v>1.09196051707494E-4</v>
      </c>
    </row>
    <row r="258" spans="2:7" x14ac:dyDescent="0.3">
      <c r="E258" s="152" t="s">
        <v>1427</v>
      </c>
      <c r="F258" s="152" t="s">
        <v>1428</v>
      </c>
      <c r="G258" s="152">
        <v>6.3699453226684366E-4</v>
      </c>
    </row>
    <row r="259" spans="2:7" x14ac:dyDescent="0.3">
      <c r="E259" s="152" t="s">
        <v>1429</v>
      </c>
      <c r="F259" s="152" t="s">
        <v>765</v>
      </c>
      <c r="G259" s="152">
        <v>6.3699453226684366E-4</v>
      </c>
    </row>
    <row r="260" spans="2:7" x14ac:dyDescent="0.3">
      <c r="D260" s="152" t="s">
        <v>1423</v>
      </c>
      <c r="E260" s="152" t="s">
        <v>1420</v>
      </c>
      <c r="F260" s="152" t="s">
        <v>1421</v>
      </c>
      <c r="G260" s="152">
        <v>1.09196051707494E-4</v>
      </c>
    </row>
    <row r="261" spans="2:7" x14ac:dyDescent="0.3">
      <c r="E261" s="152" t="s">
        <v>1427</v>
      </c>
      <c r="F261" s="152" t="s">
        <v>1428</v>
      </c>
      <c r="G261" s="152">
        <v>1.09196051707494E-4</v>
      </c>
    </row>
    <row r="262" spans="2:7" x14ac:dyDescent="0.3">
      <c r="E262" s="152" t="s">
        <v>1429</v>
      </c>
      <c r="F262" s="152" t="s">
        <v>765</v>
      </c>
      <c r="G262" s="152">
        <v>1.09196051707494E-4</v>
      </c>
    </row>
    <row r="263" spans="2:7" x14ac:dyDescent="0.3">
      <c r="B263" t="s">
        <v>1512</v>
      </c>
      <c r="C263" s="152" t="s">
        <v>1472</v>
      </c>
      <c r="D263" s="152" t="s">
        <v>1419</v>
      </c>
      <c r="E263" s="152" t="s">
        <v>1427</v>
      </c>
      <c r="F263" s="152" t="s">
        <v>1428</v>
      </c>
      <c r="G263" s="152">
        <v>1.09196051707494E-4</v>
      </c>
    </row>
    <row r="264" spans="2:7" x14ac:dyDescent="0.3">
      <c r="E264" s="152" t="s">
        <v>1429</v>
      </c>
      <c r="F264" s="152" t="s">
        <v>765</v>
      </c>
      <c r="G264" s="152">
        <v>1.09196051707494E-4</v>
      </c>
    </row>
    <row r="265" spans="2:7" x14ac:dyDescent="0.3">
      <c r="D265" s="152" t="s">
        <v>1423</v>
      </c>
      <c r="E265" s="152" t="s">
        <v>1427</v>
      </c>
      <c r="F265" s="152" t="s">
        <v>1428</v>
      </c>
      <c r="G265" s="152">
        <v>1.09196051707494E-4</v>
      </c>
    </row>
    <row r="266" spans="2:7" x14ac:dyDescent="0.3">
      <c r="E266" s="152" t="s">
        <v>1429</v>
      </c>
      <c r="F266" s="152" t="s">
        <v>765</v>
      </c>
      <c r="G266" s="152">
        <v>1.09196051707494E-4</v>
      </c>
    </row>
    <row r="267" spans="2:7" x14ac:dyDescent="0.3">
      <c r="B267" t="s">
        <v>1513</v>
      </c>
      <c r="C267" s="152" t="s">
        <v>933</v>
      </c>
      <c r="D267" s="152" t="s">
        <v>1419</v>
      </c>
      <c r="E267" s="152" t="s">
        <v>1420</v>
      </c>
      <c r="F267" s="152" t="s">
        <v>765</v>
      </c>
      <c r="G267" s="152">
        <v>1.09196051707494E-4</v>
      </c>
    </row>
    <row r="268" spans="2:7" x14ac:dyDescent="0.3">
      <c r="D268" s="152" t="s">
        <v>1423</v>
      </c>
      <c r="E268" s="152" t="s">
        <v>1420</v>
      </c>
      <c r="F268" s="152" t="s">
        <v>765</v>
      </c>
      <c r="G268" s="152">
        <v>1.09196051707494E-4</v>
      </c>
    </row>
    <row r="269" spans="2:7" x14ac:dyDescent="0.3">
      <c r="B269" t="s">
        <v>1514</v>
      </c>
      <c r="C269" s="152" t="s">
        <v>933</v>
      </c>
      <c r="D269" s="152" t="s">
        <v>1419</v>
      </c>
      <c r="E269" s="152" t="s">
        <v>1420</v>
      </c>
      <c r="F269" s="152" t="s">
        <v>765</v>
      </c>
      <c r="G269" s="152">
        <v>1.09196051707494E-4</v>
      </c>
    </row>
    <row r="270" spans="2:7" x14ac:dyDescent="0.3">
      <c r="E270" s="152" t="s">
        <v>1427</v>
      </c>
      <c r="F270" s="152" t="s">
        <v>1428</v>
      </c>
      <c r="G270" s="152">
        <v>1.09196051707494E-4</v>
      </c>
    </row>
    <row r="271" spans="2:7" x14ac:dyDescent="0.3">
      <c r="E271" s="152" t="s">
        <v>1429</v>
      </c>
      <c r="F271" s="152" t="s">
        <v>765</v>
      </c>
      <c r="G271" s="152">
        <v>1.09196051707494E-4</v>
      </c>
    </row>
    <row r="272" spans="2:7" x14ac:dyDescent="0.3">
      <c r="D272" s="152" t="s">
        <v>1423</v>
      </c>
      <c r="E272" s="152" t="s">
        <v>1420</v>
      </c>
      <c r="F272" s="152" t="s">
        <v>765</v>
      </c>
      <c r="G272" s="152">
        <v>1.09196051707494E-4</v>
      </c>
    </row>
    <row r="273" spans="2:7" x14ac:dyDescent="0.3">
      <c r="E273" s="152" t="s">
        <v>1427</v>
      </c>
      <c r="F273" s="152" t="s">
        <v>1428</v>
      </c>
      <c r="G273" s="152">
        <v>1.09196051707494E-4</v>
      </c>
    </row>
    <row r="274" spans="2:7" x14ac:dyDescent="0.3">
      <c r="E274" s="152" t="s">
        <v>1429</v>
      </c>
      <c r="F274" s="152" t="s">
        <v>765</v>
      </c>
      <c r="G274" s="152">
        <v>1.09196051707494E-4</v>
      </c>
    </row>
    <row r="275" spans="2:7" x14ac:dyDescent="0.3">
      <c r="B275" t="s">
        <v>1515</v>
      </c>
      <c r="C275" s="152" t="s">
        <v>933</v>
      </c>
      <c r="D275" s="152" t="s">
        <v>1419</v>
      </c>
      <c r="E275" s="152" t="s">
        <v>1420</v>
      </c>
      <c r="F275" s="152" t="s">
        <v>765</v>
      </c>
      <c r="G275" s="152">
        <v>1.09196051707494E-4</v>
      </c>
    </row>
    <row r="276" spans="2:7" x14ac:dyDescent="0.3">
      <c r="E276" s="152" t="s">
        <v>1427</v>
      </c>
      <c r="F276" s="152" t="s">
        <v>1428</v>
      </c>
      <c r="G276" s="152">
        <v>1.09196051707494E-4</v>
      </c>
    </row>
    <row r="277" spans="2:7" x14ac:dyDescent="0.3">
      <c r="E277" s="152" t="s">
        <v>1429</v>
      </c>
      <c r="F277" s="152" t="s">
        <v>765</v>
      </c>
      <c r="G277" s="152">
        <v>1.09196051707494E-4</v>
      </c>
    </row>
    <row r="278" spans="2:7" x14ac:dyDescent="0.3">
      <c r="D278" s="152" t="s">
        <v>1423</v>
      </c>
      <c r="E278" s="152" t="s">
        <v>1420</v>
      </c>
      <c r="F278" s="152" t="s">
        <v>765</v>
      </c>
      <c r="G278" s="152">
        <v>1.09196051707494E-4</v>
      </c>
    </row>
    <row r="279" spans="2:7" x14ac:dyDescent="0.3">
      <c r="E279" s="152" t="s">
        <v>1427</v>
      </c>
      <c r="F279" s="152" t="s">
        <v>1428</v>
      </c>
      <c r="G279" s="152">
        <v>1.09196051707494E-4</v>
      </c>
    </row>
    <row r="280" spans="2:7" x14ac:dyDescent="0.3">
      <c r="E280" s="152" t="s">
        <v>1429</v>
      </c>
      <c r="F280" s="152" t="s">
        <v>765</v>
      </c>
      <c r="G280" s="152">
        <v>1.09196051707494E-4</v>
      </c>
    </row>
    <row r="281" spans="2:7" x14ac:dyDescent="0.3">
      <c r="B281" t="s">
        <v>1516</v>
      </c>
      <c r="C281" s="152" t="s">
        <v>1459</v>
      </c>
      <c r="D281" s="152" t="s">
        <v>1419</v>
      </c>
      <c r="E281" s="152" t="s">
        <v>1420</v>
      </c>
      <c r="F281" s="152" t="s">
        <v>1434</v>
      </c>
      <c r="G281" s="152">
        <v>1.09196051707494E-4</v>
      </c>
    </row>
    <row r="282" spans="2:7" x14ac:dyDescent="0.3">
      <c r="E282" s="152" t="s">
        <v>1427</v>
      </c>
      <c r="F282" s="152" t="s">
        <v>1428</v>
      </c>
      <c r="G282" s="152">
        <v>1.09196051707494E-4</v>
      </c>
    </row>
    <row r="283" spans="2:7" x14ac:dyDescent="0.3">
      <c r="E283" s="152" t="s">
        <v>1429</v>
      </c>
      <c r="F283" s="152" t="s">
        <v>1434</v>
      </c>
      <c r="G283" s="152">
        <v>1.09196051707494E-4</v>
      </c>
    </row>
    <row r="284" spans="2:7" x14ac:dyDescent="0.3">
      <c r="D284" s="152" t="s">
        <v>1423</v>
      </c>
      <c r="E284" s="152" t="s">
        <v>1420</v>
      </c>
      <c r="F284" s="152" t="s">
        <v>1434</v>
      </c>
      <c r="G284" s="152">
        <v>1.09196051707494E-4</v>
      </c>
    </row>
    <row r="285" spans="2:7" x14ac:dyDescent="0.3">
      <c r="E285" s="152" t="s">
        <v>1427</v>
      </c>
      <c r="F285" s="152" t="s">
        <v>1428</v>
      </c>
      <c r="G285" s="152">
        <v>1.09196051707494E-4</v>
      </c>
    </row>
    <row r="286" spans="2:7" x14ac:dyDescent="0.3">
      <c r="E286" s="152" t="s">
        <v>1429</v>
      </c>
      <c r="F286" s="152" t="s">
        <v>1434</v>
      </c>
      <c r="G286" s="152">
        <v>1.09196051707494E-4</v>
      </c>
    </row>
    <row r="287" spans="2:7" x14ac:dyDescent="0.3">
      <c r="B287" t="s">
        <v>1517</v>
      </c>
      <c r="C287" s="152" t="s">
        <v>933</v>
      </c>
      <c r="D287" s="152" t="s">
        <v>1419</v>
      </c>
      <c r="E287" s="152" t="s">
        <v>1420</v>
      </c>
      <c r="F287" s="152" t="s">
        <v>1421</v>
      </c>
      <c r="G287" s="152">
        <v>1.09196051707494E-4</v>
      </c>
    </row>
    <row r="288" spans="2:7" x14ac:dyDescent="0.3">
      <c r="E288" s="152" t="s">
        <v>1427</v>
      </c>
      <c r="F288" s="152" t="s">
        <v>1428</v>
      </c>
      <c r="G288" s="152">
        <v>1.09196051707494E-4</v>
      </c>
    </row>
    <row r="289" spans="2:7" x14ac:dyDescent="0.3">
      <c r="E289" s="152" t="s">
        <v>1429</v>
      </c>
      <c r="F289" s="152" t="s">
        <v>1434</v>
      </c>
      <c r="G289" s="152">
        <v>1.09196051707494E-4</v>
      </c>
    </row>
    <row r="290" spans="2:7" x14ac:dyDescent="0.3">
      <c r="D290" s="152" t="s">
        <v>1423</v>
      </c>
      <c r="E290" s="152" t="s">
        <v>1420</v>
      </c>
      <c r="F290" s="152" t="s">
        <v>1421</v>
      </c>
      <c r="G290" s="152">
        <v>1.09196051707494E-4</v>
      </c>
    </row>
    <row r="291" spans="2:7" x14ac:dyDescent="0.3">
      <c r="E291" s="152" t="s">
        <v>1427</v>
      </c>
      <c r="F291" s="152" t="s">
        <v>1428</v>
      </c>
      <c r="G291" s="152">
        <v>1.09196051707494E-4</v>
      </c>
    </row>
    <row r="292" spans="2:7" x14ac:dyDescent="0.3">
      <c r="E292" s="152" t="s">
        <v>1429</v>
      </c>
      <c r="F292" s="152" t="s">
        <v>1434</v>
      </c>
      <c r="G292" s="152">
        <v>1.09196051707494E-4</v>
      </c>
    </row>
    <row r="293" spans="2:7" x14ac:dyDescent="0.3">
      <c r="B293" t="s">
        <v>523</v>
      </c>
      <c r="C293" s="152" t="s">
        <v>1418</v>
      </c>
      <c r="D293" s="152" t="s">
        <v>1419</v>
      </c>
      <c r="E293" s="152" t="s">
        <v>1427</v>
      </c>
      <c r="F293" s="152" t="s">
        <v>1421</v>
      </c>
      <c r="G293" s="152">
        <v>1.09196051707494E-4</v>
      </c>
    </row>
    <row r="294" spans="2:7" x14ac:dyDescent="0.3">
      <c r="F294" s="152" t="s">
        <v>765</v>
      </c>
      <c r="G294" s="152">
        <v>1.09196051707494E-4</v>
      </c>
    </row>
    <row r="295" spans="2:7" x14ac:dyDescent="0.3">
      <c r="F295" s="152" t="s">
        <v>1428</v>
      </c>
      <c r="G295" s="152">
        <v>1.09196051707494E-4</v>
      </c>
    </row>
    <row r="296" spans="2:7" x14ac:dyDescent="0.3">
      <c r="D296" s="152" t="s">
        <v>1423</v>
      </c>
      <c r="E296" s="152" t="s">
        <v>1427</v>
      </c>
      <c r="F296" s="152" t="s">
        <v>1421</v>
      </c>
      <c r="G296" s="152">
        <v>1.09196051707494E-4</v>
      </c>
    </row>
    <row r="297" spans="2:7" x14ac:dyDescent="0.3">
      <c r="F297" s="152" t="s">
        <v>765</v>
      </c>
      <c r="G297" s="152">
        <v>1.09196051707494E-4</v>
      </c>
    </row>
    <row r="298" spans="2:7" x14ac:dyDescent="0.3">
      <c r="F298" s="152" t="s">
        <v>1428</v>
      </c>
      <c r="G298" s="152">
        <v>1.09196051707494E-4</v>
      </c>
    </row>
    <row r="299" spans="2:7" x14ac:dyDescent="0.3">
      <c r="B299" t="s">
        <v>1518</v>
      </c>
      <c r="C299" s="152" t="s">
        <v>933</v>
      </c>
      <c r="D299" s="152" t="s">
        <v>1419</v>
      </c>
      <c r="E299" s="152" t="s">
        <v>1420</v>
      </c>
      <c r="F299" s="152" t="s">
        <v>1421</v>
      </c>
      <c r="G299" s="152">
        <v>1.09196051707494E-4</v>
      </c>
    </row>
    <row r="300" spans="2:7" x14ac:dyDescent="0.3">
      <c r="E300" s="152" t="s">
        <v>1427</v>
      </c>
      <c r="F300" s="152" t="s">
        <v>1428</v>
      </c>
      <c r="G300" s="152">
        <v>1.09196051707494E-4</v>
      </c>
    </row>
    <row r="301" spans="2:7" x14ac:dyDescent="0.3">
      <c r="E301" s="152" t="s">
        <v>1429</v>
      </c>
      <c r="F301" s="152" t="s">
        <v>1434</v>
      </c>
      <c r="G301" s="152">
        <v>1.09196051707494E-4</v>
      </c>
    </row>
    <row r="302" spans="2:7" x14ac:dyDescent="0.3">
      <c r="D302" s="152" t="s">
        <v>1423</v>
      </c>
      <c r="E302" s="152" t="s">
        <v>1420</v>
      </c>
      <c r="F302" s="152" t="s">
        <v>1421</v>
      </c>
      <c r="G302" s="152">
        <v>1.09196051707494E-4</v>
      </c>
    </row>
    <row r="303" spans="2:7" x14ac:dyDescent="0.3">
      <c r="E303" s="152" t="s">
        <v>1427</v>
      </c>
      <c r="F303" s="152" t="s">
        <v>1428</v>
      </c>
      <c r="G303" s="152">
        <v>1.09196051707494E-4</v>
      </c>
    </row>
    <row r="304" spans="2:7" x14ac:dyDescent="0.3">
      <c r="E304" s="152" t="s">
        <v>1429</v>
      </c>
      <c r="F304" s="152" t="s">
        <v>1434</v>
      </c>
      <c r="G304" s="152">
        <v>1.09196051707494E-4</v>
      </c>
    </row>
    <row r="305" spans="2:7" x14ac:dyDescent="0.3">
      <c r="B305" t="s">
        <v>1519</v>
      </c>
      <c r="C305" s="152" t="s">
        <v>933</v>
      </c>
      <c r="D305" s="152" t="s">
        <v>1419</v>
      </c>
      <c r="E305" s="152" t="s">
        <v>1420</v>
      </c>
      <c r="F305" s="152" t="s">
        <v>1421</v>
      </c>
      <c r="G305" s="152">
        <v>1.09196051707494E-4</v>
      </c>
    </row>
    <row r="306" spans="2:7" x14ac:dyDescent="0.3">
      <c r="D306" s="152" t="s">
        <v>1423</v>
      </c>
      <c r="E306" s="152" t="s">
        <v>1420</v>
      </c>
      <c r="F306" s="152" t="s">
        <v>1421</v>
      </c>
      <c r="G306" s="152">
        <v>1.09196051707494E-4</v>
      </c>
    </row>
    <row r="307" spans="2:7" x14ac:dyDescent="0.3">
      <c r="B307" t="s">
        <v>1520</v>
      </c>
      <c r="C307" s="152" t="s">
        <v>1432</v>
      </c>
      <c r="D307" s="152" t="s">
        <v>1419</v>
      </c>
      <c r="E307" s="152" t="s">
        <v>1427</v>
      </c>
      <c r="F307" s="152" t="s">
        <v>1428</v>
      </c>
      <c r="G307" s="152">
        <v>6.3699453226684366E-4</v>
      </c>
    </row>
    <row r="308" spans="2:7" x14ac:dyDescent="0.3">
      <c r="D308" s="152" t="s">
        <v>1423</v>
      </c>
      <c r="E308" s="152" t="s">
        <v>1427</v>
      </c>
      <c r="F308" s="152" t="s">
        <v>1428</v>
      </c>
      <c r="G308" s="152">
        <v>6.3699453226684366E-4</v>
      </c>
    </row>
    <row r="309" spans="2:7" x14ac:dyDescent="0.3">
      <c r="B309" t="s">
        <v>1521</v>
      </c>
      <c r="C309" s="152" t="s">
        <v>548</v>
      </c>
      <c r="D309" s="152" t="s">
        <v>1423</v>
      </c>
      <c r="E309" s="152" t="s">
        <v>1427</v>
      </c>
      <c r="F309" s="152" t="s">
        <v>1428</v>
      </c>
      <c r="G309" s="152">
        <v>1.09196051707494E-4</v>
      </c>
    </row>
    <row r="310" spans="2:7" x14ac:dyDescent="0.3">
      <c r="F310" s="152" t="s">
        <v>1434</v>
      </c>
      <c r="G310" s="152">
        <v>1.09196051707494E-4</v>
      </c>
    </row>
    <row r="311" spans="2:7" x14ac:dyDescent="0.3">
      <c r="B311" t="s">
        <v>1522</v>
      </c>
      <c r="C311" s="152" t="s">
        <v>1437</v>
      </c>
      <c r="D311" s="152" t="s">
        <v>1419</v>
      </c>
      <c r="E311" s="152" t="s">
        <v>1420</v>
      </c>
      <c r="F311" s="152" t="s">
        <v>1421</v>
      </c>
      <c r="G311" s="152">
        <v>1.09196051707494E-4</v>
      </c>
    </row>
    <row r="312" spans="2:7" x14ac:dyDescent="0.3">
      <c r="E312" s="152" t="s">
        <v>1429</v>
      </c>
      <c r="F312" s="152" t="s">
        <v>1434</v>
      </c>
      <c r="G312" s="152">
        <v>1.09196051707494E-4</v>
      </c>
    </row>
    <row r="313" spans="2:7" x14ac:dyDescent="0.3">
      <c r="D313" s="152" t="s">
        <v>1423</v>
      </c>
      <c r="E313" s="152" t="s">
        <v>1420</v>
      </c>
      <c r="F313" s="152" t="s">
        <v>1421</v>
      </c>
      <c r="G313" s="152">
        <v>1.09196051707494E-4</v>
      </c>
    </row>
    <row r="314" spans="2:7" x14ac:dyDescent="0.3">
      <c r="E314" s="152" t="s">
        <v>1429</v>
      </c>
      <c r="F314" s="152" t="s">
        <v>1434</v>
      </c>
      <c r="G314" s="152">
        <v>1.09196051707494E-4</v>
      </c>
    </row>
    <row r="315" spans="2:7" x14ac:dyDescent="0.3">
      <c r="B315" t="s">
        <v>1523</v>
      </c>
      <c r="C315" s="152" t="s">
        <v>1437</v>
      </c>
      <c r="D315" s="152" t="s">
        <v>1419</v>
      </c>
      <c r="E315" s="152" t="s">
        <v>1420</v>
      </c>
      <c r="F315" s="152" t="s">
        <v>1421</v>
      </c>
      <c r="G315" s="152">
        <v>1.09196051707494E-4</v>
      </c>
    </row>
    <row r="316" spans="2:7" x14ac:dyDescent="0.3">
      <c r="E316" s="152" t="s">
        <v>1427</v>
      </c>
      <c r="F316" s="152" t="s">
        <v>1428</v>
      </c>
      <c r="G316" s="152">
        <v>1.09196051707494E-4</v>
      </c>
    </row>
    <row r="317" spans="2:7" x14ac:dyDescent="0.3">
      <c r="E317" s="152" t="s">
        <v>1429</v>
      </c>
      <c r="F317" s="152" t="s">
        <v>1434</v>
      </c>
      <c r="G317" s="152">
        <v>1.09196051707494E-4</v>
      </c>
    </row>
    <row r="318" spans="2:7" x14ac:dyDescent="0.3">
      <c r="D318" s="152" t="s">
        <v>1423</v>
      </c>
      <c r="E318" s="152" t="s">
        <v>1420</v>
      </c>
      <c r="F318" s="152" t="s">
        <v>1421</v>
      </c>
      <c r="G318" s="152">
        <v>1.09196051707494E-4</v>
      </c>
    </row>
    <row r="319" spans="2:7" x14ac:dyDescent="0.3">
      <c r="E319" s="152" t="s">
        <v>1427</v>
      </c>
      <c r="F319" s="152" t="s">
        <v>1428</v>
      </c>
      <c r="G319" s="152">
        <v>1.09196051707494E-4</v>
      </c>
    </row>
    <row r="320" spans="2:7" x14ac:dyDescent="0.3">
      <c r="E320" s="152" t="s">
        <v>1429</v>
      </c>
      <c r="F320" s="152" t="s">
        <v>1434</v>
      </c>
      <c r="G320" s="152">
        <v>1.09196051707494E-4</v>
      </c>
    </row>
    <row r="321" spans="2:7" x14ac:dyDescent="0.3">
      <c r="B321" t="s">
        <v>1524</v>
      </c>
      <c r="C321" s="152" t="s">
        <v>1437</v>
      </c>
      <c r="D321" s="152" t="s">
        <v>1419</v>
      </c>
      <c r="E321" s="152" t="s">
        <v>1420</v>
      </c>
      <c r="F321" s="152" t="s">
        <v>1434</v>
      </c>
      <c r="G321" s="152">
        <v>1.09196051707494E-4</v>
      </c>
    </row>
    <row r="322" spans="2:7" x14ac:dyDescent="0.3">
      <c r="E322" s="152" t="s">
        <v>1429</v>
      </c>
      <c r="F322" s="152" t="s">
        <v>1434</v>
      </c>
      <c r="G322" s="152">
        <v>1.09196051707494E-4</v>
      </c>
    </row>
    <row r="323" spans="2:7" x14ac:dyDescent="0.3">
      <c r="D323" s="152" t="s">
        <v>1423</v>
      </c>
      <c r="E323" s="152" t="s">
        <v>1420</v>
      </c>
      <c r="F323" s="152" t="s">
        <v>1434</v>
      </c>
      <c r="G323" s="152">
        <v>1.09196051707494E-4</v>
      </c>
    </row>
    <row r="324" spans="2:7" x14ac:dyDescent="0.3">
      <c r="E324" s="152" t="s">
        <v>1429</v>
      </c>
      <c r="F324" s="152" t="s">
        <v>1434</v>
      </c>
      <c r="G324" s="152">
        <v>1.09196051707494E-4</v>
      </c>
    </row>
    <row r="325" spans="2:7" x14ac:dyDescent="0.3">
      <c r="B325" t="s">
        <v>1525</v>
      </c>
      <c r="C325" s="152" t="s">
        <v>1437</v>
      </c>
      <c r="D325" s="152" t="s">
        <v>1419</v>
      </c>
      <c r="E325" s="152" t="s">
        <v>1420</v>
      </c>
      <c r="F325" s="152" t="s">
        <v>1434</v>
      </c>
      <c r="G325" s="152">
        <v>1.09196051707494E-4</v>
      </c>
    </row>
    <row r="326" spans="2:7" x14ac:dyDescent="0.3">
      <c r="E326" s="152" t="s">
        <v>1429</v>
      </c>
      <c r="F326" s="152" t="s">
        <v>1434</v>
      </c>
      <c r="G326" s="152">
        <v>1.09196051707494E-4</v>
      </c>
    </row>
    <row r="327" spans="2:7" x14ac:dyDescent="0.3">
      <c r="D327" s="152" t="s">
        <v>1423</v>
      </c>
      <c r="E327" s="152" t="s">
        <v>1420</v>
      </c>
      <c r="F327" s="152" t="s">
        <v>1434</v>
      </c>
      <c r="G327" s="152">
        <v>6.3699453226684366E-4</v>
      </c>
    </row>
    <row r="328" spans="2:7" x14ac:dyDescent="0.3">
      <c r="E328" s="152" t="s">
        <v>1429</v>
      </c>
      <c r="F328" s="152" t="s">
        <v>1434</v>
      </c>
      <c r="G328" s="152">
        <v>6.3699453226684366E-4</v>
      </c>
    </row>
    <row r="329" spans="2:7" x14ac:dyDescent="0.3">
      <c r="B329" t="s">
        <v>1526</v>
      </c>
      <c r="C329" s="152" t="s">
        <v>1432</v>
      </c>
      <c r="D329" s="152" t="s">
        <v>1419</v>
      </c>
      <c r="E329" s="152" t="s">
        <v>1427</v>
      </c>
      <c r="F329" s="152" t="s">
        <v>1428</v>
      </c>
      <c r="G329" s="152">
        <v>6.3699453226684366E-4</v>
      </c>
    </row>
    <row r="330" spans="2:7" x14ac:dyDescent="0.3">
      <c r="D330" s="152" t="s">
        <v>1423</v>
      </c>
      <c r="E330" s="152" t="s">
        <v>1427</v>
      </c>
      <c r="F330" s="152" t="s">
        <v>1428</v>
      </c>
      <c r="G330" s="152">
        <v>1.09196051707494E-4</v>
      </c>
    </row>
    <row r="331" spans="2:7" x14ac:dyDescent="0.3">
      <c r="B331" t="s">
        <v>1527</v>
      </c>
      <c r="C331" s="152" t="s">
        <v>1472</v>
      </c>
      <c r="D331" s="152" t="s">
        <v>1419</v>
      </c>
      <c r="E331" s="152" t="s">
        <v>1427</v>
      </c>
      <c r="F331" s="152" t="s">
        <v>1428</v>
      </c>
      <c r="G331" s="152">
        <v>1.09196051707494E-4</v>
      </c>
    </row>
    <row r="332" spans="2:7" x14ac:dyDescent="0.3">
      <c r="E332" s="152" t="s">
        <v>1429</v>
      </c>
      <c r="F332" s="152" t="s">
        <v>765</v>
      </c>
      <c r="G332" s="152">
        <v>1.09196051707494E-4</v>
      </c>
    </row>
    <row r="333" spans="2:7" x14ac:dyDescent="0.3">
      <c r="D333" s="152" t="s">
        <v>1423</v>
      </c>
      <c r="E333" s="152" t="s">
        <v>1427</v>
      </c>
      <c r="F333" s="152" t="s">
        <v>1428</v>
      </c>
      <c r="G333" s="152">
        <v>1.09196051707494E-4</v>
      </c>
    </row>
    <row r="334" spans="2:7" x14ac:dyDescent="0.3">
      <c r="E334" s="152" t="s">
        <v>1429</v>
      </c>
      <c r="F334" s="152" t="s">
        <v>765</v>
      </c>
      <c r="G334" s="152">
        <v>1.09196051707494E-4</v>
      </c>
    </row>
    <row r="335" spans="2:7" x14ac:dyDescent="0.3">
      <c r="B335" t="s">
        <v>1528</v>
      </c>
      <c r="C335" s="152" t="s">
        <v>1529</v>
      </c>
      <c r="D335" s="152" t="s">
        <v>1419</v>
      </c>
      <c r="E335" s="152" t="s">
        <v>1427</v>
      </c>
      <c r="F335" s="152" t="s">
        <v>1428</v>
      </c>
      <c r="G335" s="152">
        <v>1.09196051707494E-4</v>
      </c>
    </row>
    <row r="336" spans="2:7" x14ac:dyDescent="0.3">
      <c r="F336" s="152" t="s">
        <v>1434</v>
      </c>
      <c r="G336" s="152">
        <v>1.09196051707494E-4</v>
      </c>
    </row>
    <row r="337" spans="2:7" x14ac:dyDescent="0.3">
      <c r="D337" s="152" t="s">
        <v>1423</v>
      </c>
      <c r="E337" s="152" t="s">
        <v>1427</v>
      </c>
      <c r="F337" s="152" t="s">
        <v>1428</v>
      </c>
      <c r="G337" s="152">
        <v>1.09196051707494E-4</v>
      </c>
    </row>
    <row r="338" spans="2:7" x14ac:dyDescent="0.3">
      <c r="F338" s="152" t="s">
        <v>1434</v>
      </c>
      <c r="G338" s="152">
        <v>1.09196051707494E-4</v>
      </c>
    </row>
    <row r="339" spans="2:7" x14ac:dyDescent="0.3">
      <c r="B339" t="s">
        <v>1530</v>
      </c>
      <c r="C339" s="152" t="s">
        <v>1437</v>
      </c>
      <c r="D339" s="152" t="s">
        <v>1423</v>
      </c>
      <c r="E339" s="152" t="s">
        <v>1427</v>
      </c>
      <c r="F339" s="152" t="s">
        <v>765</v>
      </c>
      <c r="G339" s="152">
        <v>1.9714073799773852E-3</v>
      </c>
    </row>
    <row r="340" spans="2:7" x14ac:dyDescent="0.3">
      <c r="F340" s="152" t="s">
        <v>1428</v>
      </c>
      <c r="G340" s="152">
        <v>1.9714073799773852E-3</v>
      </c>
    </row>
    <row r="341" spans="2:7" x14ac:dyDescent="0.3">
      <c r="B341" t="s">
        <v>1531</v>
      </c>
      <c r="C341" s="152" t="s">
        <v>1529</v>
      </c>
      <c r="D341" s="152" t="s">
        <v>1419</v>
      </c>
      <c r="E341" s="152" t="s">
        <v>1427</v>
      </c>
      <c r="F341" s="152" t="s">
        <v>765</v>
      </c>
      <c r="G341" s="152">
        <v>6.3699453226684366E-4</v>
      </c>
    </row>
    <row r="342" spans="2:7" x14ac:dyDescent="0.3">
      <c r="F342" s="152" t="s">
        <v>1428</v>
      </c>
      <c r="G342" s="152">
        <v>6.3699453226684366E-4</v>
      </c>
    </row>
    <row r="343" spans="2:7" x14ac:dyDescent="0.3">
      <c r="D343" s="152" t="s">
        <v>1423</v>
      </c>
      <c r="E343" s="152" t="s">
        <v>1427</v>
      </c>
      <c r="F343" s="152" t="s">
        <v>765</v>
      </c>
      <c r="G343" s="152">
        <v>6.3699453226684366E-4</v>
      </c>
    </row>
    <row r="344" spans="2:7" x14ac:dyDescent="0.3">
      <c r="F344" s="152" t="s">
        <v>1428</v>
      </c>
      <c r="G344" s="152">
        <v>6.3699453226684366E-4</v>
      </c>
    </row>
    <row r="345" spans="2:7" x14ac:dyDescent="0.3">
      <c r="B345" t="s">
        <v>1532</v>
      </c>
      <c r="C345" s="152" t="s">
        <v>933</v>
      </c>
      <c r="D345" s="152" t="s">
        <v>1419</v>
      </c>
      <c r="E345" s="152" t="s">
        <v>1427</v>
      </c>
      <c r="F345" s="152" t="s">
        <v>1428</v>
      </c>
      <c r="G345" s="152">
        <v>1.09196051707494E-4</v>
      </c>
    </row>
    <row r="346" spans="2:7" x14ac:dyDescent="0.3">
      <c r="F346" s="152" t="s">
        <v>1434</v>
      </c>
      <c r="G346" s="152">
        <v>1.09196051707494E-4</v>
      </c>
    </row>
    <row r="347" spans="2:7" x14ac:dyDescent="0.3">
      <c r="D347" s="152" t="s">
        <v>1423</v>
      </c>
      <c r="E347" s="152" t="s">
        <v>1427</v>
      </c>
      <c r="F347" s="152" t="s">
        <v>1428</v>
      </c>
      <c r="G347" s="152">
        <v>1.09196051707494E-4</v>
      </c>
    </row>
    <row r="348" spans="2:7" x14ac:dyDescent="0.3">
      <c r="F348" s="152" t="s">
        <v>1434</v>
      </c>
      <c r="G348" s="152">
        <v>1.09196051707494E-4</v>
      </c>
    </row>
    <row r="349" spans="2:7" x14ac:dyDescent="0.3">
      <c r="B349" t="s">
        <v>1533</v>
      </c>
      <c r="C349" s="152" t="s">
        <v>1472</v>
      </c>
      <c r="D349" s="152" t="s">
        <v>1419</v>
      </c>
      <c r="E349" s="152" t="s">
        <v>1427</v>
      </c>
      <c r="F349" s="152" t="s">
        <v>765</v>
      </c>
      <c r="G349" s="152">
        <v>1.09196051707494E-4</v>
      </c>
    </row>
    <row r="350" spans="2:7" x14ac:dyDescent="0.3">
      <c r="F350" s="152" t="s">
        <v>1428</v>
      </c>
      <c r="G350" s="152">
        <v>1.09196051707494E-4</v>
      </c>
    </row>
    <row r="351" spans="2:7" x14ac:dyDescent="0.3">
      <c r="D351" s="152" t="s">
        <v>1423</v>
      </c>
      <c r="E351" s="152" t="s">
        <v>1427</v>
      </c>
      <c r="F351" s="152" t="s">
        <v>765</v>
      </c>
      <c r="G351" s="152">
        <v>1.09196051707494E-4</v>
      </c>
    </row>
    <row r="352" spans="2:7" x14ac:dyDescent="0.3">
      <c r="F352" s="152" t="s">
        <v>1428</v>
      </c>
      <c r="G352" s="152">
        <v>1.09196051707494E-4</v>
      </c>
    </row>
    <row r="353" spans="2:7" x14ac:dyDescent="0.3">
      <c r="B353" t="s">
        <v>1534</v>
      </c>
      <c r="C353" s="152" t="s">
        <v>1472</v>
      </c>
      <c r="D353" s="152" t="s">
        <v>1419</v>
      </c>
      <c r="E353" s="152" t="s">
        <v>1427</v>
      </c>
      <c r="F353" s="152" t="s">
        <v>765</v>
      </c>
      <c r="G353" s="152">
        <v>1.09196051707494E-4</v>
      </c>
    </row>
    <row r="354" spans="2:7" x14ac:dyDescent="0.3">
      <c r="F354" s="152" t="s">
        <v>1428</v>
      </c>
      <c r="G354" s="152">
        <v>1.09196051707494E-4</v>
      </c>
    </row>
    <row r="355" spans="2:7" x14ac:dyDescent="0.3">
      <c r="D355" s="152" t="s">
        <v>1423</v>
      </c>
      <c r="E355" s="152" t="s">
        <v>1427</v>
      </c>
      <c r="F355" s="152" t="s">
        <v>765</v>
      </c>
      <c r="G355" s="152">
        <v>1.09196051707494E-4</v>
      </c>
    </row>
    <row r="356" spans="2:7" x14ac:dyDescent="0.3">
      <c r="F356" s="152" t="s">
        <v>1428</v>
      </c>
      <c r="G356" s="152">
        <v>1.09196051707494E-4</v>
      </c>
    </row>
    <row r="357" spans="2:7" x14ac:dyDescent="0.3">
      <c r="B357" t="s">
        <v>493</v>
      </c>
      <c r="C357" s="152" t="s">
        <v>933</v>
      </c>
      <c r="D357" s="152" t="s">
        <v>1419</v>
      </c>
      <c r="E357" s="152" t="s">
        <v>1420</v>
      </c>
      <c r="F357" s="152" t="s">
        <v>1421</v>
      </c>
      <c r="G357" s="152">
        <v>1.09196051707494E-4</v>
      </c>
    </row>
    <row r="358" spans="2:7" x14ac:dyDescent="0.3">
      <c r="E358" s="152" t="s">
        <v>1427</v>
      </c>
      <c r="F358" s="152" t="s">
        <v>1428</v>
      </c>
      <c r="G358" s="152">
        <v>1.09196051707494E-4</v>
      </c>
    </row>
    <row r="359" spans="2:7" x14ac:dyDescent="0.3">
      <c r="D359" s="152" t="s">
        <v>1423</v>
      </c>
      <c r="E359" s="152" t="s">
        <v>1420</v>
      </c>
      <c r="F359" s="152" t="s">
        <v>1421</v>
      </c>
      <c r="G359" s="152">
        <v>1.09196051707494E-4</v>
      </c>
    </row>
    <row r="360" spans="2:7" x14ac:dyDescent="0.3">
      <c r="E360" s="152" t="s">
        <v>1427</v>
      </c>
      <c r="F360" s="152" t="s">
        <v>1428</v>
      </c>
      <c r="G360" s="152">
        <v>1.09196051707494E-4</v>
      </c>
    </row>
    <row r="361" spans="2:7" x14ac:dyDescent="0.3">
      <c r="B361" t="s">
        <v>1535</v>
      </c>
      <c r="C361" s="152" t="s">
        <v>1439</v>
      </c>
      <c r="D361" s="152" t="s">
        <v>1419</v>
      </c>
      <c r="E361" s="152" t="s">
        <v>1420</v>
      </c>
      <c r="F361" s="152" t="s">
        <v>1421</v>
      </c>
      <c r="G361" s="152">
        <v>1.09196051707494E-4</v>
      </c>
    </row>
    <row r="362" spans="2:7" x14ac:dyDescent="0.3">
      <c r="D362" s="152" t="s">
        <v>1423</v>
      </c>
      <c r="E362" s="152" t="s">
        <v>1420</v>
      </c>
      <c r="F362" s="152" t="s">
        <v>1434</v>
      </c>
      <c r="G362" s="152">
        <v>1.09196051707494E-4</v>
      </c>
    </row>
    <row r="363" spans="2:7" x14ac:dyDescent="0.3">
      <c r="B363" t="s">
        <v>1536</v>
      </c>
      <c r="C363" s="152" t="s">
        <v>1439</v>
      </c>
      <c r="D363" s="152" t="s">
        <v>1419</v>
      </c>
      <c r="E363" s="152" t="s">
        <v>1420</v>
      </c>
      <c r="F363" s="152" t="s">
        <v>1421</v>
      </c>
      <c r="G363" s="152">
        <v>1.09196051707494E-4</v>
      </c>
    </row>
    <row r="364" spans="2:7" x14ac:dyDescent="0.3">
      <c r="D364" s="152" t="s">
        <v>1423</v>
      </c>
      <c r="E364" s="152" t="s">
        <v>1420</v>
      </c>
      <c r="F364" s="152" t="s">
        <v>1421</v>
      </c>
      <c r="G364" s="152">
        <v>1.09196051707494E-4</v>
      </c>
    </row>
    <row r="365" spans="2:7" x14ac:dyDescent="0.3">
      <c r="B365" t="s">
        <v>1537</v>
      </c>
      <c r="C365" s="152" t="s">
        <v>1439</v>
      </c>
      <c r="D365" s="152" t="s">
        <v>1419</v>
      </c>
      <c r="E365" s="152" t="s">
        <v>1420</v>
      </c>
      <c r="F365" s="152" t="s">
        <v>1421</v>
      </c>
      <c r="G365" s="152">
        <v>1.09196051707494E-4</v>
      </c>
    </row>
    <row r="366" spans="2:7" x14ac:dyDescent="0.3">
      <c r="D366" s="152" t="s">
        <v>1423</v>
      </c>
      <c r="E366" s="152" t="s">
        <v>1420</v>
      </c>
      <c r="F366" s="152" t="s">
        <v>1421</v>
      </c>
      <c r="G366" s="152">
        <v>1.09196051707494E-4</v>
      </c>
    </row>
    <row r="367" spans="2:7" x14ac:dyDescent="0.3">
      <c r="B367" t="s">
        <v>489</v>
      </c>
      <c r="C367" s="152" t="s">
        <v>933</v>
      </c>
      <c r="D367" s="152" t="s">
        <v>1419</v>
      </c>
      <c r="E367" s="152" t="s">
        <v>1420</v>
      </c>
      <c r="F367" s="152" t="s">
        <v>1421</v>
      </c>
      <c r="G367" s="152">
        <v>1.09196051707494E-4</v>
      </c>
    </row>
    <row r="368" spans="2:7" x14ac:dyDescent="0.3">
      <c r="D368" s="152" t="s">
        <v>1423</v>
      </c>
      <c r="E368" s="152" t="s">
        <v>1420</v>
      </c>
      <c r="F368" s="152" t="s">
        <v>1421</v>
      </c>
      <c r="G368" s="152">
        <v>1.09196051707494E-4</v>
      </c>
    </row>
    <row r="369" spans="2:7" x14ac:dyDescent="0.3">
      <c r="B369" t="s">
        <v>491</v>
      </c>
      <c r="C369" s="152" t="s">
        <v>933</v>
      </c>
      <c r="D369" s="152" t="s">
        <v>1419</v>
      </c>
      <c r="E369" s="152" t="s">
        <v>1427</v>
      </c>
      <c r="F369" s="152" t="s">
        <v>1434</v>
      </c>
      <c r="G369" s="152">
        <v>1.09196051707494E-4</v>
      </c>
    </row>
    <row r="370" spans="2:7" x14ac:dyDescent="0.3">
      <c r="D370" s="152" t="s">
        <v>1423</v>
      </c>
      <c r="E370" s="152" t="s">
        <v>1427</v>
      </c>
      <c r="F370" s="152" t="s">
        <v>1434</v>
      </c>
      <c r="G370" s="152">
        <v>1.09196051707494E-4</v>
      </c>
    </row>
    <row r="371" spans="2:7" x14ac:dyDescent="0.3">
      <c r="B371" t="s">
        <v>1538</v>
      </c>
      <c r="C371" s="152" t="s">
        <v>548</v>
      </c>
      <c r="D371" s="152" t="s">
        <v>1423</v>
      </c>
      <c r="E371" s="152" t="s">
        <v>1427</v>
      </c>
      <c r="F371" s="152" t="s">
        <v>765</v>
      </c>
      <c r="G371" s="152">
        <v>1.09196051707494E-4</v>
      </c>
    </row>
    <row r="372" spans="2:7" x14ac:dyDescent="0.3">
      <c r="F372" s="152" t="s">
        <v>1428</v>
      </c>
      <c r="G372" s="152">
        <v>1.09196051707494E-4</v>
      </c>
    </row>
    <row r="373" spans="2:7" x14ac:dyDescent="0.3">
      <c r="B373" t="s">
        <v>1539</v>
      </c>
      <c r="C373" s="152" t="s">
        <v>1437</v>
      </c>
      <c r="D373" s="152" t="s">
        <v>1419</v>
      </c>
      <c r="E373" s="152" t="s">
        <v>1420</v>
      </c>
      <c r="F373" s="152" t="s">
        <v>1421</v>
      </c>
      <c r="G373" s="152">
        <v>1.09196051707494E-4</v>
      </c>
    </row>
    <row r="374" spans="2:7" x14ac:dyDescent="0.3">
      <c r="E374" s="152" t="s">
        <v>1429</v>
      </c>
      <c r="F374" s="152" t="s">
        <v>1434</v>
      </c>
      <c r="G374" s="152">
        <v>1.09196051707494E-4</v>
      </c>
    </row>
    <row r="375" spans="2:7" x14ac:dyDescent="0.3">
      <c r="D375" s="152" t="s">
        <v>1423</v>
      </c>
      <c r="E375" s="152" t="s">
        <v>1420</v>
      </c>
      <c r="F375" s="152" t="s">
        <v>1421</v>
      </c>
      <c r="G375" s="152">
        <v>1.09196051707494E-4</v>
      </c>
    </row>
    <row r="376" spans="2:7" x14ac:dyDescent="0.3">
      <c r="E376" s="152" t="s">
        <v>1429</v>
      </c>
      <c r="F376" s="152" t="s">
        <v>1434</v>
      </c>
      <c r="G376" s="152">
        <v>1.09196051707494E-4</v>
      </c>
    </row>
    <row r="377" spans="2:7" x14ac:dyDescent="0.3">
      <c r="B377" t="s">
        <v>1540</v>
      </c>
      <c r="C377" s="152" t="s">
        <v>1437</v>
      </c>
      <c r="D377" s="152" t="s">
        <v>1419</v>
      </c>
      <c r="E377" s="152" t="s">
        <v>1420</v>
      </c>
      <c r="F377" s="152" t="s">
        <v>1421</v>
      </c>
      <c r="G377" s="152">
        <v>1.09196051707494E-4</v>
      </c>
    </row>
    <row r="378" spans="2:7" x14ac:dyDescent="0.3">
      <c r="D378" s="152" t="s">
        <v>1423</v>
      </c>
      <c r="E378" s="152" t="s">
        <v>1420</v>
      </c>
      <c r="F378" s="152" t="s">
        <v>1421</v>
      </c>
      <c r="G378" s="152">
        <v>1.09196051707494E-4</v>
      </c>
    </row>
    <row r="379" spans="2:7" x14ac:dyDescent="0.3">
      <c r="B379" t="s">
        <v>1541</v>
      </c>
      <c r="C379" s="152" t="s">
        <v>1437</v>
      </c>
      <c r="D379" s="152" t="s">
        <v>1419</v>
      </c>
      <c r="E379" s="152" t="s">
        <v>1420</v>
      </c>
      <c r="F379" s="152" t="s">
        <v>1421</v>
      </c>
      <c r="G379" s="152">
        <v>1.09196051707494E-4</v>
      </c>
    </row>
    <row r="380" spans="2:7" x14ac:dyDescent="0.3">
      <c r="E380" s="152" t="s">
        <v>1427</v>
      </c>
      <c r="F380" s="152" t="s">
        <v>1428</v>
      </c>
      <c r="G380" s="152">
        <v>1.09196051707494E-4</v>
      </c>
    </row>
    <row r="381" spans="2:7" x14ac:dyDescent="0.3">
      <c r="E381" s="152" t="s">
        <v>1429</v>
      </c>
      <c r="F381" s="152" t="s">
        <v>1434</v>
      </c>
      <c r="G381" s="152">
        <v>1.09196051707494E-4</v>
      </c>
    </row>
    <row r="382" spans="2:7" x14ac:dyDescent="0.3">
      <c r="D382" s="152" t="s">
        <v>1423</v>
      </c>
      <c r="E382" s="152" t="s">
        <v>1420</v>
      </c>
      <c r="F382" s="152" t="s">
        <v>1421</v>
      </c>
      <c r="G382" s="152">
        <v>1.09196051707494E-4</v>
      </c>
    </row>
    <row r="383" spans="2:7" x14ac:dyDescent="0.3">
      <c r="E383" s="152" t="s">
        <v>1427</v>
      </c>
      <c r="F383" s="152" t="s">
        <v>1428</v>
      </c>
      <c r="G383" s="152">
        <v>1.09196051707494E-4</v>
      </c>
    </row>
    <row r="384" spans="2:7" x14ac:dyDescent="0.3">
      <c r="E384" s="152" t="s">
        <v>1429</v>
      </c>
      <c r="F384" s="152" t="s">
        <v>1434</v>
      </c>
      <c r="G384" s="152">
        <v>1.09196051707494E-4</v>
      </c>
    </row>
  </sheetData>
  <hyperlinks>
    <hyperlink ref="A1" location="'Table of Contents'!A1" display="Return to Table of Contents" xr:uid="{882AF1E2-718F-48A1-B0D0-7521B2C4ED44}"/>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1">
    <tabColor theme="8" tint="0.59999389629810485"/>
  </sheetPr>
  <dimension ref="A1:B4"/>
  <sheetViews>
    <sheetView workbookViewId="0"/>
  </sheetViews>
  <sheetFormatPr defaultRowHeight="14.4" x14ac:dyDescent="0.3"/>
  <sheetData>
    <row r="1" spans="1:2" ht="18" x14ac:dyDescent="0.35">
      <c r="A1" s="33" t="s">
        <v>746</v>
      </c>
    </row>
    <row r="2" spans="1:2" x14ac:dyDescent="0.3">
      <c r="B2" s="31" t="s">
        <v>665</v>
      </c>
    </row>
    <row r="4" spans="1:2" x14ac:dyDescent="0.3">
      <c r="A4" s="206" t="s">
        <v>1761</v>
      </c>
    </row>
  </sheetData>
  <hyperlinks>
    <hyperlink ref="A4" location="'Table of Contents'!A1" display="Return to Table of Contents" xr:uid="{1071B918-27D5-412A-BF31-97FC6C49E7CF}"/>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4AC328-B5BB-478D-9470-C5D56E3E6163}">
  <sheetPr>
    <tabColor rgb="FF0070C0"/>
  </sheetPr>
  <dimension ref="A1:C5"/>
  <sheetViews>
    <sheetView workbookViewId="0">
      <selection activeCell="A2" sqref="A2"/>
    </sheetView>
  </sheetViews>
  <sheetFormatPr defaultRowHeight="14.4" x14ac:dyDescent="0.3"/>
  <cols>
    <col min="2" max="2" width="21.88671875" customWidth="1"/>
    <col min="3" max="3" width="122.21875" customWidth="1"/>
  </cols>
  <sheetData>
    <row r="1" spans="1:3" ht="18" x14ac:dyDescent="0.35">
      <c r="A1" s="33" t="s">
        <v>1852</v>
      </c>
    </row>
    <row r="2" spans="1:3" x14ac:dyDescent="0.3">
      <c r="A2" s="206" t="s">
        <v>1761</v>
      </c>
    </row>
    <row r="3" spans="1:3" x14ac:dyDescent="0.3">
      <c r="B3" s="27" t="s">
        <v>585</v>
      </c>
    </row>
    <row r="4" spans="1:3" ht="30" x14ac:dyDescent="0.35">
      <c r="B4" s="30" t="s">
        <v>1931</v>
      </c>
      <c r="C4" t="s">
        <v>1917</v>
      </c>
    </row>
    <row r="5" spans="1:3" ht="45.6" x14ac:dyDescent="0.35">
      <c r="B5" s="30" t="s">
        <v>1932</v>
      </c>
      <c r="C5" t="s">
        <v>1917</v>
      </c>
    </row>
  </sheetData>
  <hyperlinks>
    <hyperlink ref="A2" location="'Table of Contents'!A1" display="Return to Table of Contents" xr:uid="{9C4EDD7B-C8D7-4CF7-B5FB-E93E5F013C98}"/>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8DBAA4-86FC-45E8-BB0A-5481EB7F5A45}">
  <sheetPr codeName="Sheet66">
    <tabColor rgb="FFFFC000"/>
  </sheetPr>
  <dimension ref="A2:D68"/>
  <sheetViews>
    <sheetView workbookViewId="0">
      <selection activeCell="A3" sqref="A3:B3"/>
    </sheetView>
  </sheetViews>
  <sheetFormatPr defaultRowHeight="14.4" x14ac:dyDescent="0.3"/>
  <cols>
    <col min="1" max="1" width="2.109375" customWidth="1"/>
    <col min="2" max="2" width="38.5546875" customWidth="1"/>
    <col min="3" max="3" width="11.109375" customWidth="1"/>
    <col min="4" max="4" width="64.109375" customWidth="1"/>
    <col min="18" max="18" width="39.88671875" bestFit="1" customWidth="1"/>
  </cols>
  <sheetData>
    <row r="2" spans="1:4" ht="23.4" x14ac:dyDescent="0.3">
      <c r="B2" s="213" t="s">
        <v>1818</v>
      </c>
      <c r="D2" s="251" t="s">
        <v>2032</v>
      </c>
    </row>
    <row r="3" spans="1:4" ht="23.4" customHeight="1" x14ac:dyDescent="0.3">
      <c r="A3" s="356" t="s">
        <v>1761</v>
      </c>
      <c r="B3" s="356"/>
    </row>
    <row r="4" spans="1:4" x14ac:dyDescent="0.3">
      <c r="B4" s="212" t="s">
        <v>1810</v>
      </c>
    </row>
    <row r="5" spans="1:4" ht="164.4" customHeight="1" x14ac:dyDescent="0.3">
      <c r="B5" s="351" t="s">
        <v>2010</v>
      </c>
      <c r="C5" s="351"/>
      <c r="D5" s="351"/>
    </row>
    <row r="7" spans="1:4" x14ac:dyDescent="0.3">
      <c r="B7" s="211" t="s">
        <v>1811</v>
      </c>
    </row>
    <row r="8" spans="1:4" x14ac:dyDescent="0.3">
      <c r="B8" s="354" t="s">
        <v>2011</v>
      </c>
      <c r="C8" s="354"/>
      <c r="D8" s="354"/>
    </row>
    <row r="10" spans="1:4" x14ac:dyDescent="0.3">
      <c r="B10" s="211" t="s">
        <v>1812</v>
      </c>
    </row>
    <row r="11" spans="1:4" x14ac:dyDescent="0.3">
      <c r="B11" s="354" t="s">
        <v>2012</v>
      </c>
      <c r="C11" s="354"/>
      <c r="D11" s="354"/>
    </row>
    <row r="13" spans="1:4" x14ac:dyDescent="0.3">
      <c r="B13" s="211" t="s">
        <v>1813</v>
      </c>
    </row>
    <row r="14" spans="1:4" x14ac:dyDescent="0.3">
      <c r="B14" t="s">
        <v>2013</v>
      </c>
    </row>
    <row r="16" spans="1:4" x14ac:dyDescent="0.3">
      <c r="B16" s="211" t="s">
        <v>1814</v>
      </c>
    </row>
    <row r="17" spans="2:4" x14ac:dyDescent="0.3">
      <c r="B17" s="354" t="s">
        <v>2014</v>
      </c>
      <c r="C17" s="354"/>
      <c r="D17" s="354"/>
    </row>
    <row r="19" spans="2:4" x14ac:dyDescent="0.3">
      <c r="B19" s="211" t="s">
        <v>1815</v>
      </c>
    </row>
    <row r="20" spans="2:4" x14ac:dyDescent="0.3">
      <c r="B20" s="354" t="s">
        <v>2020</v>
      </c>
      <c r="C20" s="354"/>
      <c r="D20" s="354"/>
    </row>
    <row r="21" spans="2:4" x14ac:dyDescent="0.3">
      <c r="B21" s="354" t="s">
        <v>2021</v>
      </c>
      <c r="C21" s="354"/>
      <c r="D21" s="354"/>
    </row>
    <row r="22" spans="2:4" x14ac:dyDescent="0.3">
      <c r="B22" s="354" t="s">
        <v>2022</v>
      </c>
      <c r="C22" s="354"/>
      <c r="D22" s="354"/>
    </row>
    <row r="23" spans="2:4" x14ac:dyDescent="0.3">
      <c r="B23" s="354" t="s">
        <v>2023</v>
      </c>
      <c r="C23" s="354"/>
      <c r="D23" s="354"/>
    </row>
    <row r="25" spans="2:4" x14ac:dyDescent="0.3">
      <c r="B25" s="211" t="s">
        <v>2041</v>
      </c>
    </row>
    <row r="26" spans="2:4" x14ac:dyDescent="0.3">
      <c r="B26" t="s">
        <v>2015</v>
      </c>
    </row>
    <row r="28" spans="2:4" x14ac:dyDescent="0.3">
      <c r="B28" s="355" t="s">
        <v>574</v>
      </c>
      <c r="C28" s="355"/>
      <c r="D28" s="355"/>
    </row>
    <row r="30" spans="2:4" x14ac:dyDescent="0.3">
      <c r="B30" s="250" t="s">
        <v>1816</v>
      </c>
    </row>
    <row r="32" spans="2:4" x14ac:dyDescent="0.3">
      <c r="B32" s="211" t="s">
        <v>1817</v>
      </c>
    </row>
    <row r="33" spans="2:4" x14ac:dyDescent="0.3">
      <c r="B33" t="s">
        <v>2016</v>
      </c>
    </row>
    <row r="35" spans="2:4" x14ac:dyDescent="0.3">
      <c r="B35" t="s">
        <v>2017</v>
      </c>
    </row>
    <row r="36" spans="2:4" x14ac:dyDescent="0.3">
      <c r="B36" s="354" t="s">
        <v>2018</v>
      </c>
      <c r="C36" s="354"/>
      <c r="D36" s="354"/>
    </row>
    <row r="37" spans="2:4" x14ac:dyDescent="0.3">
      <c r="B37" s="354" t="s">
        <v>2019</v>
      </c>
      <c r="C37" s="354"/>
      <c r="D37" s="354"/>
    </row>
    <row r="39" spans="2:4" x14ac:dyDescent="0.3">
      <c r="B39" s="354" t="s">
        <v>2024</v>
      </c>
      <c r="C39" s="354"/>
      <c r="D39" s="354"/>
    </row>
    <row r="40" spans="2:4" ht="15" thickBot="1" x14ac:dyDescent="0.35"/>
    <row r="41" spans="2:4" ht="15" thickBot="1" x14ac:dyDescent="0.35">
      <c r="B41" s="254" t="s">
        <v>2033</v>
      </c>
    </row>
    <row r="42" spans="2:4" x14ac:dyDescent="0.3">
      <c r="B42" s="252" t="s">
        <v>2025</v>
      </c>
      <c r="C42" s="253">
        <v>0.184</v>
      </c>
    </row>
    <row r="43" spans="2:4" x14ac:dyDescent="0.3">
      <c r="B43" s="2" t="s">
        <v>2031</v>
      </c>
      <c r="C43" s="150">
        <v>0.13600000000000001</v>
      </c>
    </row>
    <row r="44" spans="2:4" x14ac:dyDescent="0.3">
      <c r="B44" s="2" t="s">
        <v>2030</v>
      </c>
      <c r="C44" s="150">
        <v>0.152</v>
      </c>
    </row>
    <row r="45" spans="2:4" x14ac:dyDescent="0.3">
      <c r="B45" s="2" t="s">
        <v>2029</v>
      </c>
      <c r="C45" s="150">
        <v>5.5E-2</v>
      </c>
    </row>
    <row r="46" spans="2:4" x14ac:dyDescent="0.3">
      <c r="B46" s="2" t="s">
        <v>2028</v>
      </c>
      <c r="C46" s="150">
        <v>5.5E-2</v>
      </c>
    </row>
    <row r="47" spans="2:4" x14ac:dyDescent="0.3">
      <c r="B47" s="2" t="s">
        <v>2027</v>
      </c>
      <c r="C47" s="150">
        <v>0.153</v>
      </c>
    </row>
    <row r="48" spans="2:4" ht="15" thickBot="1" x14ac:dyDescent="0.35">
      <c r="B48" s="170" t="s">
        <v>2026</v>
      </c>
      <c r="C48" s="171">
        <v>0.17799999999999999</v>
      </c>
    </row>
    <row r="50" spans="2:4" x14ac:dyDescent="0.3">
      <c r="B50" s="354" t="s">
        <v>2034</v>
      </c>
      <c r="C50" s="354"/>
      <c r="D50" s="354"/>
    </row>
    <row r="51" spans="2:4" ht="15" thickBot="1" x14ac:dyDescent="0.35"/>
    <row r="52" spans="2:4" ht="15" thickBot="1" x14ac:dyDescent="0.35">
      <c r="B52" s="177" t="s">
        <v>2039</v>
      </c>
      <c r="C52" s="255" t="s">
        <v>716</v>
      </c>
    </row>
    <row r="53" spans="2:4" x14ac:dyDescent="0.3">
      <c r="B53" s="2" t="s">
        <v>2035</v>
      </c>
      <c r="C53" s="150">
        <v>2088</v>
      </c>
    </row>
    <row r="54" spans="2:4" x14ac:dyDescent="0.3">
      <c r="B54" s="2" t="s">
        <v>2036</v>
      </c>
      <c r="C54" s="150">
        <v>4176</v>
      </c>
    </row>
    <row r="55" spans="2:4" x14ac:dyDescent="0.3">
      <c r="B55" s="2" t="s">
        <v>2037</v>
      </c>
      <c r="C55" s="150">
        <v>6264</v>
      </c>
    </row>
    <row r="56" spans="2:4" ht="15" thickBot="1" x14ac:dyDescent="0.35">
      <c r="B56" s="170" t="s">
        <v>2038</v>
      </c>
      <c r="C56" s="171">
        <v>8760</v>
      </c>
    </row>
    <row r="58" spans="2:4" x14ac:dyDescent="0.3">
      <c r="B58" s="256" t="s">
        <v>2040</v>
      </c>
    </row>
    <row r="59" spans="2:4" x14ac:dyDescent="0.3">
      <c r="B59" t="s">
        <v>2045</v>
      </c>
    </row>
    <row r="61" spans="2:4" x14ac:dyDescent="0.3">
      <c r="B61" s="27" t="s">
        <v>2042</v>
      </c>
    </row>
    <row r="62" spans="2:4" x14ac:dyDescent="0.3">
      <c r="B62" t="s">
        <v>1427</v>
      </c>
    </row>
    <row r="64" spans="2:4" x14ac:dyDescent="0.3">
      <c r="B64" s="27" t="s">
        <v>2043</v>
      </c>
    </row>
    <row r="65" spans="2:2" x14ac:dyDescent="0.3">
      <c r="B65" t="s">
        <v>1427</v>
      </c>
    </row>
    <row r="67" spans="2:2" x14ac:dyDescent="0.3">
      <c r="B67" s="27" t="s">
        <v>2044</v>
      </c>
    </row>
    <row r="68" spans="2:2" x14ac:dyDescent="0.3">
      <c r="B68" t="s">
        <v>1427</v>
      </c>
    </row>
  </sheetData>
  <mergeCells count="14">
    <mergeCell ref="B37:D37"/>
    <mergeCell ref="B36:D36"/>
    <mergeCell ref="B39:D39"/>
    <mergeCell ref="B50:D50"/>
    <mergeCell ref="B23:D23"/>
    <mergeCell ref="B22:D22"/>
    <mergeCell ref="B21:D21"/>
    <mergeCell ref="B20:D20"/>
    <mergeCell ref="B28:D28"/>
    <mergeCell ref="A3:B3"/>
    <mergeCell ref="B5:D5"/>
    <mergeCell ref="B8:D8"/>
    <mergeCell ref="B11:D11"/>
    <mergeCell ref="B17:D17"/>
  </mergeCells>
  <hyperlinks>
    <hyperlink ref="A3" location="'Table of Contents'!A1" display="Return to Table of Contents" xr:uid="{0B208097-9693-4612-8B86-0E493E314F6B}"/>
  </hyperlinks>
  <pageMargins left="0.7" right="0.7" top="0.75" bottom="0.75" header="0.3" footer="0.3"/>
  <pageSetup orientation="portrait" horizontalDpi="4294967293" verticalDpi="0"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dimension ref="A1:S186"/>
  <sheetViews>
    <sheetView zoomScaleNormal="100" workbookViewId="0">
      <pane ySplit="14" topLeftCell="A15" activePane="bottomLeft" state="frozen"/>
      <selection pane="bottomLeft" activeCell="O7" sqref="O7"/>
    </sheetView>
  </sheetViews>
  <sheetFormatPr defaultRowHeight="13.35" customHeight="1" x14ac:dyDescent="0.25"/>
  <cols>
    <col min="1" max="1" width="31.88671875" style="54" bestFit="1" customWidth="1"/>
    <col min="2" max="12" width="8.88671875" style="54" customWidth="1"/>
    <col min="13" max="256" width="8.88671875" style="54"/>
    <col min="257" max="257" width="31.88671875" style="54" bestFit="1" customWidth="1"/>
    <col min="258" max="268" width="8.88671875" style="54" customWidth="1"/>
    <col min="269" max="512" width="8.88671875" style="54"/>
    <col min="513" max="513" width="31.88671875" style="54" bestFit="1" customWidth="1"/>
    <col min="514" max="524" width="8.88671875" style="54" customWidth="1"/>
    <col min="525" max="768" width="8.88671875" style="54"/>
    <col min="769" max="769" width="31.88671875" style="54" bestFit="1" customWidth="1"/>
    <col min="770" max="780" width="8.88671875" style="54" customWidth="1"/>
    <col min="781" max="1024" width="8.88671875" style="54"/>
    <col min="1025" max="1025" width="31.88671875" style="54" bestFit="1" customWidth="1"/>
    <col min="1026" max="1036" width="8.88671875" style="54" customWidth="1"/>
    <col min="1037" max="1280" width="8.88671875" style="54"/>
    <col min="1281" max="1281" width="31.88671875" style="54" bestFit="1" customWidth="1"/>
    <col min="1282" max="1292" width="8.88671875" style="54" customWidth="1"/>
    <col min="1293" max="1536" width="8.88671875" style="54"/>
    <col min="1537" max="1537" width="31.88671875" style="54" bestFit="1" customWidth="1"/>
    <col min="1538" max="1548" width="8.88671875" style="54" customWidth="1"/>
    <col min="1549" max="1792" width="8.88671875" style="54"/>
    <col min="1793" max="1793" width="31.88671875" style="54" bestFit="1" customWidth="1"/>
    <col min="1794" max="1804" width="8.88671875" style="54" customWidth="1"/>
    <col min="1805" max="2048" width="8.88671875" style="54"/>
    <col min="2049" max="2049" width="31.88671875" style="54" bestFit="1" customWidth="1"/>
    <col min="2050" max="2060" width="8.88671875" style="54" customWidth="1"/>
    <col min="2061" max="2304" width="8.88671875" style="54"/>
    <col min="2305" max="2305" width="31.88671875" style="54" bestFit="1" customWidth="1"/>
    <col min="2306" max="2316" width="8.88671875" style="54" customWidth="1"/>
    <col min="2317" max="2560" width="8.88671875" style="54"/>
    <col min="2561" max="2561" width="31.88671875" style="54" bestFit="1" customWidth="1"/>
    <col min="2562" max="2572" width="8.88671875" style="54" customWidth="1"/>
    <col min="2573" max="2816" width="8.88671875" style="54"/>
    <col min="2817" max="2817" width="31.88671875" style="54" bestFit="1" customWidth="1"/>
    <col min="2818" max="2828" width="8.88671875" style="54" customWidth="1"/>
    <col min="2829" max="3072" width="8.88671875" style="54"/>
    <col min="3073" max="3073" width="31.88671875" style="54" bestFit="1" customWidth="1"/>
    <col min="3074" max="3084" width="8.88671875" style="54" customWidth="1"/>
    <col min="3085" max="3328" width="8.88671875" style="54"/>
    <col min="3329" max="3329" width="31.88671875" style="54" bestFit="1" customWidth="1"/>
    <col min="3330" max="3340" width="8.88671875" style="54" customWidth="1"/>
    <col min="3341" max="3584" width="8.88671875" style="54"/>
    <col min="3585" max="3585" width="31.88671875" style="54" bestFit="1" customWidth="1"/>
    <col min="3586" max="3596" width="8.88671875" style="54" customWidth="1"/>
    <col min="3597" max="3840" width="8.88671875" style="54"/>
    <col min="3841" max="3841" width="31.88671875" style="54" bestFit="1" customWidth="1"/>
    <col min="3842" max="3852" width="8.88671875" style="54" customWidth="1"/>
    <col min="3853" max="4096" width="8.88671875" style="54"/>
    <col min="4097" max="4097" width="31.88671875" style="54" bestFit="1" customWidth="1"/>
    <col min="4098" max="4108" width="8.88671875" style="54" customWidth="1"/>
    <col min="4109" max="4352" width="8.88671875" style="54"/>
    <col min="4353" max="4353" width="31.88671875" style="54" bestFit="1" customWidth="1"/>
    <col min="4354" max="4364" width="8.88671875" style="54" customWidth="1"/>
    <col min="4365" max="4608" width="8.88671875" style="54"/>
    <col min="4609" max="4609" width="31.88671875" style="54" bestFit="1" customWidth="1"/>
    <col min="4610" max="4620" width="8.88671875" style="54" customWidth="1"/>
    <col min="4621" max="4864" width="8.88671875" style="54"/>
    <col min="4865" max="4865" width="31.88671875" style="54" bestFit="1" customWidth="1"/>
    <col min="4866" max="4876" width="8.88671875" style="54" customWidth="1"/>
    <col min="4877" max="5120" width="8.88671875" style="54"/>
    <col min="5121" max="5121" width="31.88671875" style="54" bestFit="1" customWidth="1"/>
    <col min="5122" max="5132" width="8.88671875" style="54" customWidth="1"/>
    <col min="5133" max="5376" width="8.88671875" style="54"/>
    <col min="5377" max="5377" width="31.88671875" style="54" bestFit="1" customWidth="1"/>
    <col min="5378" max="5388" width="8.88671875" style="54" customWidth="1"/>
    <col min="5389" max="5632" width="8.88671875" style="54"/>
    <col min="5633" max="5633" width="31.88671875" style="54" bestFit="1" customWidth="1"/>
    <col min="5634" max="5644" width="8.88671875" style="54" customWidth="1"/>
    <col min="5645" max="5888" width="8.88671875" style="54"/>
    <col min="5889" max="5889" width="31.88671875" style="54" bestFit="1" customWidth="1"/>
    <col min="5890" max="5900" width="8.88671875" style="54" customWidth="1"/>
    <col min="5901" max="6144" width="8.88671875" style="54"/>
    <col min="6145" max="6145" width="31.88671875" style="54" bestFit="1" customWidth="1"/>
    <col min="6146" max="6156" width="8.88671875" style="54" customWidth="1"/>
    <col min="6157" max="6400" width="8.88671875" style="54"/>
    <col min="6401" max="6401" width="31.88671875" style="54" bestFit="1" customWidth="1"/>
    <col min="6402" max="6412" width="8.88671875" style="54" customWidth="1"/>
    <col min="6413" max="6656" width="8.88671875" style="54"/>
    <col min="6657" max="6657" width="31.88671875" style="54" bestFit="1" customWidth="1"/>
    <col min="6658" max="6668" width="8.88671875" style="54" customWidth="1"/>
    <col min="6669" max="6912" width="8.88671875" style="54"/>
    <col min="6913" max="6913" width="31.88671875" style="54" bestFit="1" customWidth="1"/>
    <col min="6914" max="6924" width="8.88671875" style="54" customWidth="1"/>
    <col min="6925" max="7168" width="8.88671875" style="54"/>
    <col min="7169" max="7169" width="31.88671875" style="54" bestFit="1" customWidth="1"/>
    <col min="7170" max="7180" width="8.88671875" style="54" customWidth="1"/>
    <col min="7181" max="7424" width="8.88671875" style="54"/>
    <col min="7425" max="7425" width="31.88671875" style="54" bestFit="1" customWidth="1"/>
    <col min="7426" max="7436" width="8.88671875" style="54" customWidth="1"/>
    <col min="7437" max="7680" width="8.88671875" style="54"/>
    <col min="7681" max="7681" width="31.88671875" style="54" bestFit="1" customWidth="1"/>
    <col min="7682" max="7692" width="8.88671875" style="54" customWidth="1"/>
    <col min="7693" max="7936" width="8.88671875" style="54"/>
    <col min="7937" max="7937" width="31.88671875" style="54" bestFit="1" customWidth="1"/>
    <col min="7938" max="7948" width="8.88671875" style="54" customWidth="1"/>
    <col min="7949" max="8192" width="8.88671875" style="54"/>
    <col min="8193" max="8193" width="31.88671875" style="54" bestFit="1" customWidth="1"/>
    <col min="8194" max="8204" width="8.88671875" style="54" customWidth="1"/>
    <col min="8205" max="8448" width="8.88671875" style="54"/>
    <col min="8449" max="8449" width="31.88671875" style="54" bestFit="1" customWidth="1"/>
    <col min="8450" max="8460" width="8.88671875" style="54" customWidth="1"/>
    <col min="8461" max="8704" width="8.88671875" style="54"/>
    <col min="8705" max="8705" width="31.88671875" style="54" bestFit="1" customWidth="1"/>
    <col min="8706" max="8716" width="8.88671875" style="54" customWidth="1"/>
    <col min="8717" max="8960" width="8.88671875" style="54"/>
    <col min="8961" max="8961" width="31.88671875" style="54" bestFit="1" customWidth="1"/>
    <col min="8962" max="8972" width="8.88671875" style="54" customWidth="1"/>
    <col min="8973" max="9216" width="8.88671875" style="54"/>
    <col min="9217" max="9217" width="31.88671875" style="54" bestFit="1" customWidth="1"/>
    <col min="9218" max="9228" width="8.88671875" style="54" customWidth="1"/>
    <col min="9229" max="9472" width="8.88671875" style="54"/>
    <col min="9473" max="9473" width="31.88671875" style="54" bestFit="1" customWidth="1"/>
    <col min="9474" max="9484" width="8.88671875" style="54" customWidth="1"/>
    <col min="9485" max="9728" width="8.88671875" style="54"/>
    <col min="9729" max="9729" width="31.88671875" style="54" bestFit="1" customWidth="1"/>
    <col min="9730" max="9740" width="8.88671875" style="54" customWidth="1"/>
    <col min="9741" max="9984" width="8.88671875" style="54"/>
    <col min="9985" max="9985" width="31.88671875" style="54" bestFit="1" customWidth="1"/>
    <col min="9986" max="9996" width="8.88671875" style="54" customWidth="1"/>
    <col min="9997" max="10240" width="8.88671875" style="54"/>
    <col min="10241" max="10241" width="31.88671875" style="54" bestFit="1" customWidth="1"/>
    <col min="10242" max="10252" width="8.88671875" style="54" customWidth="1"/>
    <col min="10253" max="10496" width="8.88671875" style="54"/>
    <col min="10497" max="10497" width="31.88671875" style="54" bestFit="1" customWidth="1"/>
    <col min="10498" max="10508" width="8.88671875" style="54" customWidth="1"/>
    <col min="10509" max="10752" width="8.88671875" style="54"/>
    <col min="10753" max="10753" width="31.88671875" style="54" bestFit="1" customWidth="1"/>
    <col min="10754" max="10764" width="8.88671875" style="54" customWidth="1"/>
    <col min="10765" max="11008" width="8.88671875" style="54"/>
    <col min="11009" max="11009" width="31.88671875" style="54" bestFit="1" customWidth="1"/>
    <col min="11010" max="11020" width="8.88671875" style="54" customWidth="1"/>
    <col min="11021" max="11264" width="8.88671875" style="54"/>
    <col min="11265" max="11265" width="31.88671875" style="54" bestFit="1" customWidth="1"/>
    <col min="11266" max="11276" width="8.88671875" style="54" customWidth="1"/>
    <col min="11277" max="11520" width="8.88671875" style="54"/>
    <col min="11521" max="11521" width="31.88671875" style="54" bestFit="1" customWidth="1"/>
    <col min="11522" max="11532" width="8.88671875" style="54" customWidth="1"/>
    <col min="11533" max="11776" width="8.88671875" style="54"/>
    <col min="11777" max="11777" width="31.88671875" style="54" bestFit="1" customWidth="1"/>
    <col min="11778" max="11788" width="8.88671875" style="54" customWidth="1"/>
    <col min="11789" max="12032" width="8.88671875" style="54"/>
    <col min="12033" max="12033" width="31.88671875" style="54" bestFit="1" customWidth="1"/>
    <col min="12034" max="12044" width="8.88671875" style="54" customWidth="1"/>
    <col min="12045" max="12288" width="8.88671875" style="54"/>
    <col min="12289" max="12289" width="31.88671875" style="54" bestFit="1" customWidth="1"/>
    <col min="12290" max="12300" width="8.88671875" style="54" customWidth="1"/>
    <col min="12301" max="12544" width="8.88671875" style="54"/>
    <col min="12545" max="12545" width="31.88671875" style="54" bestFit="1" customWidth="1"/>
    <col min="12546" max="12556" width="8.88671875" style="54" customWidth="1"/>
    <col min="12557" max="12800" width="8.88671875" style="54"/>
    <col min="12801" max="12801" width="31.88671875" style="54" bestFit="1" customWidth="1"/>
    <col min="12802" max="12812" width="8.88671875" style="54" customWidth="1"/>
    <col min="12813" max="13056" width="8.88671875" style="54"/>
    <col min="13057" max="13057" width="31.88671875" style="54" bestFit="1" customWidth="1"/>
    <col min="13058" max="13068" width="8.88671875" style="54" customWidth="1"/>
    <col min="13069" max="13312" width="8.88671875" style="54"/>
    <col min="13313" max="13313" width="31.88671875" style="54" bestFit="1" customWidth="1"/>
    <col min="13314" max="13324" width="8.88671875" style="54" customWidth="1"/>
    <col min="13325" max="13568" width="8.88671875" style="54"/>
    <col min="13569" max="13569" width="31.88671875" style="54" bestFit="1" customWidth="1"/>
    <col min="13570" max="13580" width="8.88671875" style="54" customWidth="1"/>
    <col min="13581" max="13824" width="8.88671875" style="54"/>
    <col min="13825" max="13825" width="31.88671875" style="54" bestFit="1" customWidth="1"/>
    <col min="13826" max="13836" width="8.88671875" style="54" customWidth="1"/>
    <col min="13837" max="14080" width="8.88671875" style="54"/>
    <col min="14081" max="14081" width="31.88671875" style="54" bestFit="1" customWidth="1"/>
    <col min="14082" max="14092" width="8.88671875" style="54" customWidth="1"/>
    <col min="14093" max="14336" width="8.88671875" style="54"/>
    <col min="14337" max="14337" width="31.88671875" style="54" bestFit="1" customWidth="1"/>
    <col min="14338" max="14348" width="8.88671875" style="54" customWidth="1"/>
    <col min="14349" max="14592" width="8.88671875" style="54"/>
    <col min="14593" max="14593" width="31.88671875" style="54" bestFit="1" customWidth="1"/>
    <col min="14594" max="14604" width="8.88671875" style="54" customWidth="1"/>
    <col min="14605" max="14848" width="8.88671875" style="54"/>
    <col min="14849" max="14849" width="31.88671875" style="54" bestFit="1" customWidth="1"/>
    <col min="14850" max="14860" width="8.88671875" style="54" customWidth="1"/>
    <col min="14861" max="15104" width="8.88671875" style="54"/>
    <col min="15105" max="15105" width="31.88671875" style="54" bestFit="1" customWidth="1"/>
    <col min="15106" max="15116" width="8.88671875" style="54" customWidth="1"/>
    <col min="15117" max="15360" width="8.88671875" style="54"/>
    <col min="15361" max="15361" width="31.88671875" style="54" bestFit="1" customWidth="1"/>
    <col min="15362" max="15372" width="8.88671875" style="54" customWidth="1"/>
    <col min="15373" max="15616" width="8.88671875" style="54"/>
    <col min="15617" max="15617" width="31.88671875" style="54" bestFit="1" customWidth="1"/>
    <col min="15618" max="15628" width="8.88671875" style="54" customWidth="1"/>
    <col min="15629" max="15872" width="8.88671875" style="54"/>
    <col min="15873" max="15873" width="31.88671875" style="54" bestFit="1" customWidth="1"/>
    <col min="15874" max="15884" width="8.88671875" style="54" customWidth="1"/>
    <col min="15885" max="16128" width="8.88671875" style="54"/>
    <col min="16129" max="16129" width="31.88671875" style="54" bestFit="1" customWidth="1"/>
    <col min="16130" max="16140" width="8.88671875" style="54" customWidth="1"/>
    <col min="16141" max="16384" width="8.88671875" style="54"/>
  </cols>
  <sheetData>
    <row r="1" spans="1:12" s="53" customFormat="1" ht="13.35" customHeight="1" x14ac:dyDescent="0.3">
      <c r="A1" s="52" t="s">
        <v>747</v>
      </c>
    </row>
    <row r="2" spans="1:12" ht="13.35" customHeight="1" x14ac:dyDescent="0.25">
      <c r="A2" s="52" t="s">
        <v>748</v>
      </c>
    </row>
    <row r="3" spans="1:12" s="56" customFormat="1" ht="13.35" customHeight="1" x14ac:dyDescent="0.3">
      <c r="A3" s="55" t="s">
        <v>749</v>
      </c>
      <c r="B3" s="55"/>
    </row>
    <row r="4" spans="1:12" s="59" customFormat="1" ht="13.35" customHeight="1" x14ac:dyDescent="0.25">
      <c r="A4" s="57" t="s">
        <v>750</v>
      </c>
      <c r="B4" s="57"/>
      <c r="C4" s="58"/>
      <c r="D4" s="58"/>
      <c r="E4" s="58"/>
      <c r="F4" s="58"/>
      <c r="G4" s="58"/>
      <c r="H4" s="58"/>
      <c r="I4" s="58"/>
      <c r="J4" s="58"/>
    </row>
    <row r="5" spans="1:12" ht="13.35" customHeight="1" x14ac:dyDescent="0.25">
      <c r="A5" s="60"/>
      <c r="B5" s="61"/>
      <c r="C5" s="358" t="s">
        <v>751</v>
      </c>
      <c r="D5" s="359"/>
      <c r="E5" s="359"/>
      <c r="F5" s="359"/>
      <c r="G5" s="359"/>
      <c r="H5" s="359"/>
      <c r="I5" s="359"/>
      <c r="J5" s="359"/>
      <c r="K5" s="359"/>
      <c r="L5" s="359"/>
    </row>
    <row r="6" spans="1:12" ht="13.35" customHeight="1" x14ac:dyDescent="0.25">
      <c r="B6" s="62"/>
      <c r="C6" s="360"/>
      <c r="D6" s="361"/>
      <c r="E6" s="361"/>
      <c r="F6" s="361"/>
      <c r="G6" s="361"/>
      <c r="H6" s="361"/>
      <c r="I6" s="361"/>
      <c r="J6" s="361"/>
      <c r="K6" s="361"/>
      <c r="L6" s="361"/>
    </row>
    <row r="7" spans="1:12" ht="13.35" customHeight="1" x14ac:dyDescent="0.25">
      <c r="A7" s="63" t="s">
        <v>752</v>
      </c>
      <c r="B7" s="62"/>
      <c r="C7" s="64"/>
      <c r="D7" s="362" t="s">
        <v>753</v>
      </c>
      <c r="E7" s="363"/>
      <c r="F7" s="363"/>
      <c r="G7" s="363"/>
      <c r="H7" s="364"/>
      <c r="I7" s="368" t="s">
        <v>754</v>
      </c>
      <c r="J7" s="369"/>
      <c r="K7" s="369"/>
      <c r="L7" s="369"/>
    </row>
    <row r="8" spans="1:12" ht="13.35" customHeight="1" x14ac:dyDescent="0.25">
      <c r="B8" s="65"/>
      <c r="C8" s="66"/>
      <c r="D8" s="365"/>
      <c r="E8" s="366"/>
      <c r="F8" s="366"/>
      <c r="G8" s="366"/>
      <c r="H8" s="367"/>
      <c r="I8" s="365"/>
      <c r="J8" s="366"/>
      <c r="K8" s="366"/>
      <c r="L8" s="366"/>
    </row>
    <row r="9" spans="1:12" ht="13.35" customHeight="1" x14ac:dyDescent="0.25">
      <c r="B9" s="62"/>
      <c r="C9" s="62"/>
      <c r="D9" s="370" t="s">
        <v>755</v>
      </c>
      <c r="E9" s="65"/>
      <c r="F9" s="65"/>
      <c r="G9" s="65"/>
      <c r="H9" s="64"/>
      <c r="I9" s="362" t="s">
        <v>756</v>
      </c>
      <c r="J9" s="64"/>
      <c r="K9" s="64"/>
      <c r="L9" s="67"/>
    </row>
    <row r="10" spans="1:12" ht="13.35" customHeight="1" x14ac:dyDescent="0.25">
      <c r="B10" s="370" t="s">
        <v>757</v>
      </c>
      <c r="C10" s="62"/>
      <c r="D10" s="370"/>
      <c r="E10" s="62"/>
      <c r="F10" s="62"/>
      <c r="G10" s="62"/>
      <c r="H10" s="66"/>
      <c r="I10" s="362"/>
      <c r="J10" s="66"/>
      <c r="K10" s="66"/>
      <c r="L10" s="64"/>
    </row>
    <row r="11" spans="1:12" ht="13.35" customHeight="1" x14ac:dyDescent="0.25">
      <c r="B11" s="370"/>
      <c r="C11" s="370" t="s">
        <v>758</v>
      </c>
      <c r="D11" s="370"/>
      <c r="E11" s="68"/>
      <c r="F11" s="68"/>
      <c r="G11" s="68"/>
      <c r="H11" s="370" t="s">
        <v>759</v>
      </c>
      <c r="I11" s="362"/>
      <c r="J11" s="68"/>
      <c r="K11" s="362" t="s">
        <v>760</v>
      </c>
      <c r="L11" s="66"/>
    </row>
    <row r="12" spans="1:12" ht="13.35" customHeight="1" thickBot="1" x14ac:dyDescent="0.3">
      <c r="A12" s="69" t="s">
        <v>761</v>
      </c>
      <c r="B12" s="371"/>
      <c r="C12" s="371"/>
      <c r="D12" s="371"/>
      <c r="E12" s="70" t="s">
        <v>762</v>
      </c>
      <c r="F12" s="70" t="s">
        <v>763</v>
      </c>
      <c r="G12" s="70" t="s">
        <v>764</v>
      </c>
      <c r="H12" s="371"/>
      <c r="I12" s="372"/>
      <c r="J12" s="70" t="s">
        <v>765</v>
      </c>
      <c r="K12" s="372"/>
      <c r="L12" s="71" t="s">
        <v>766</v>
      </c>
    </row>
    <row r="13" spans="1:12" ht="13.35" customHeight="1" thickTop="1" x14ac:dyDescent="0.25">
      <c r="B13" s="72"/>
    </row>
    <row r="14" spans="1:12" ht="13.35" customHeight="1" x14ac:dyDescent="0.25">
      <c r="A14" s="73" t="s">
        <v>767</v>
      </c>
      <c r="B14" s="72">
        <v>113.6</v>
      </c>
      <c r="C14" s="72">
        <v>25.9</v>
      </c>
      <c r="D14" s="72">
        <v>17.899999999999999</v>
      </c>
      <c r="E14" s="72">
        <v>4.8</v>
      </c>
      <c r="F14" s="72">
        <v>3.8</v>
      </c>
      <c r="G14" s="72">
        <v>2.2999999999999998</v>
      </c>
      <c r="H14" s="72">
        <v>7</v>
      </c>
      <c r="I14" s="72">
        <v>8.1</v>
      </c>
      <c r="J14" s="72">
        <v>2.2999999999999998</v>
      </c>
      <c r="K14" s="72">
        <v>3.9</v>
      </c>
      <c r="L14" s="72">
        <v>1.8</v>
      </c>
    </row>
    <row r="15" spans="1:12" ht="13.35" customHeight="1" x14ac:dyDescent="0.25">
      <c r="B15" s="72"/>
      <c r="C15" s="72"/>
      <c r="D15" s="72"/>
      <c r="E15" s="72"/>
      <c r="F15" s="72"/>
      <c r="G15" s="72"/>
      <c r="H15" s="72"/>
      <c r="I15" s="72"/>
      <c r="J15" s="72"/>
      <c r="K15" s="72"/>
      <c r="L15" s="72"/>
    </row>
    <row r="16" spans="1:12" ht="13.35" customHeight="1" x14ac:dyDescent="0.25">
      <c r="A16" s="74" t="s">
        <v>768</v>
      </c>
      <c r="B16" s="72"/>
      <c r="C16" s="72"/>
      <c r="D16" s="72"/>
      <c r="E16" s="72"/>
      <c r="F16" s="72"/>
      <c r="G16" s="72"/>
      <c r="H16" s="72"/>
      <c r="I16" s="72"/>
      <c r="J16" s="72"/>
      <c r="K16" s="72"/>
      <c r="L16" s="72"/>
    </row>
    <row r="17" spans="1:19" ht="13.35" customHeight="1" x14ac:dyDescent="0.25">
      <c r="A17" s="75" t="s">
        <v>769</v>
      </c>
      <c r="B17" s="72">
        <v>110.1</v>
      </c>
      <c r="C17" s="72">
        <v>25.8</v>
      </c>
      <c r="D17" s="72">
        <v>17.8</v>
      </c>
      <c r="E17" s="72">
        <v>4.7</v>
      </c>
      <c r="F17" s="72">
        <v>3.8</v>
      </c>
      <c r="G17" s="72">
        <v>2.2999999999999998</v>
      </c>
      <c r="H17" s="72">
        <v>7</v>
      </c>
      <c r="I17" s="72">
        <v>8.1</v>
      </c>
      <c r="J17" s="72">
        <v>2.2999999999999998</v>
      </c>
      <c r="K17" s="72">
        <v>3.9</v>
      </c>
      <c r="L17" s="72">
        <v>1.8</v>
      </c>
    </row>
    <row r="18" spans="1:19" ht="13.35" customHeight="1" x14ac:dyDescent="0.25">
      <c r="A18" s="76" t="s">
        <v>770</v>
      </c>
      <c r="B18" s="72"/>
      <c r="C18" s="72"/>
      <c r="D18" s="72"/>
      <c r="E18" s="72"/>
      <c r="F18" s="72"/>
      <c r="G18" s="72"/>
      <c r="H18" s="72"/>
      <c r="I18" s="72"/>
      <c r="J18" s="72"/>
      <c r="K18" s="72"/>
      <c r="L18" s="72"/>
      <c r="O18" s="54" t="s">
        <v>771</v>
      </c>
      <c r="S18" s="54" t="s">
        <v>772</v>
      </c>
    </row>
    <row r="19" spans="1:19" ht="13.35" customHeight="1" x14ac:dyDescent="0.3">
      <c r="A19" s="75" t="s">
        <v>773</v>
      </c>
      <c r="B19" s="72">
        <v>2.4</v>
      </c>
      <c r="C19" s="72" t="s">
        <v>774</v>
      </c>
      <c r="D19" s="72" t="s">
        <v>774</v>
      </c>
      <c r="E19" s="72" t="s">
        <v>774</v>
      </c>
      <c r="F19" s="72" t="s">
        <v>774</v>
      </c>
      <c r="G19" s="72" t="s">
        <v>775</v>
      </c>
      <c r="H19" s="72" t="s">
        <v>775</v>
      </c>
      <c r="I19" s="72" t="s">
        <v>774</v>
      </c>
      <c r="J19" s="72" t="s">
        <v>775</v>
      </c>
      <c r="K19" s="72" t="s">
        <v>774</v>
      </c>
      <c r="L19" s="72" t="s">
        <v>775</v>
      </c>
      <c r="O19" s="72" t="s">
        <v>776</v>
      </c>
      <c r="P19" s="54">
        <v>4.5999999999999996</v>
      </c>
      <c r="Q19" s="77">
        <f>P19/SUM($P$19:$P$21)</f>
        <v>0.68656716417910446</v>
      </c>
      <c r="S19" s="77">
        <f>P19/SUM($P$19:$P$20)</f>
        <v>0.73015873015873012</v>
      </c>
    </row>
    <row r="20" spans="1:19" ht="13.35" customHeight="1" x14ac:dyDescent="0.3">
      <c r="A20" s="75" t="s">
        <v>777</v>
      </c>
      <c r="B20" s="72">
        <v>1.2</v>
      </c>
      <c r="C20" s="72" t="s">
        <v>774</v>
      </c>
      <c r="D20" s="72" t="s">
        <v>774</v>
      </c>
      <c r="E20" s="72" t="s">
        <v>775</v>
      </c>
      <c r="F20" s="72" t="s">
        <v>774</v>
      </c>
      <c r="G20" s="72" t="s">
        <v>775</v>
      </c>
      <c r="H20" s="72" t="s">
        <v>774</v>
      </c>
      <c r="I20" s="72" t="s">
        <v>775</v>
      </c>
      <c r="J20" s="72" t="s">
        <v>775</v>
      </c>
      <c r="K20" s="72" t="s">
        <v>775</v>
      </c>
      <c r="L20" s="72" t="s">
        <v>775</v>
      </c>
      <c r="O20" s="72" t="s">
        <v>778</v>
      </c>
      <c r="P20" s="54">
        <v>1.7</v>
      </c>
      <c r="Q20" s="77">
        <f t="shared" ref="Q20:Q21" si="0">P20/SUM($P$19:$P$21)</f>
        <v>0.2537313432835821</v>
      </c>
      <c r="S20" s="77">
        <f>P20/SUM($P$19:$P$20)</f>
        <v>0.26984126984126983</v>
      </c>
    </row>
    <row r="21" spans="1:19" ht="13.35" customHeight="1" x14ac:dyDescent="0.3">
      <c r="A21" s="75"/>
      <c r="B21" s="72"/>
      <c r="C21" s="72"/>
      <c r="D21" s="72"/>
      <c r="E21" s="72"/>
      <c r="F21" s="72"/>
      <c r="G21" s="72"/>
      <c r="H21" s="72"/>
      <c r="I21" s="72"/>
      <c r="J21" s="72"/>
      <c r="K21" s="72"/>
      <c r="L21" s="72"/>
      <c r="O21" s="72" t="s">
        <v>779</v>
      </c>
      <c r="P21" s="54">
        <v>0.4</v>
      </c>
      <c r="Q21" s="77">
        <f t="shared" si="0"/>
        <v>5.9701492537313432E-2</v>
      </c>
    </row>
    <row r="22" spans="1:19" ht="13.35" customHeight="1" x14ac:dyDescent="0.25">
      <c r="A22" s="74" t="s">
        <v>780</v>
      </c>
      <c r="B22" s="72"/>
      <c r="C22" s="72"/>
      <c r="D22" s="72"/>
      <c r="E22" s="72"/>
      <c r="F22" s="72"/>
      <c r="G22" s="72"/>
      <c r="H22" s="72"/>
      <c r="I22" s="72"/>
      <c r="J22" s="72"/>
      <c r="K22" s="72"/>
      <c r="L22" s="72"/>
    </row>
    <row r="23" spans="1:19" ht="13.35" customHeight="1" x14ac:dyDescent="0.25">
      <c r="A23" s="75" t="s">
        <v>781</v>
      </c>
      <c r="B23" s="72">
        <v>55.6</v>
      </c>
      <c r="C23" s="72">
        <v>17.899999999999999</v>
      </c>
      <c r="D23" s="72">
        <v>13.1</v>
      </c>
      <c r="E23" s="72">
        <v>3.9</v>
      </c>
      <c r="F23" s="72">
        <v>3</v>
      </c>
      <c r="G23" s="72">
        <v>1.6</v>
      </c>
      <c r="H23" s="72">
        <v>4.5999999999999996</v>
      </c>
      <c r="I23" s="72">
        <v>4.8</v>
      </c>
      <c r="J23" s="72">
        <v>1.2</v>
      </c>
      <c r="K23" s="72">
        <v>2.2999999999999998</v>
      </c>
      <c r="L23" s="72">
        <v>1.3</v>
      </c>
    </row>
    <row r="24" spans="1:19" ht="13.35" customHeight="1" x14ac:dyDescent="0.25">
      <c r="A24" s="78" t="s">
        <v>782</v>
      </c>
      <c r="B24" s="72">
        <v>44.3</v>
      </c>
      <c r="C24" s="72">
        <v>15.9</v>
      </c>
      <c r="D24" s="72">
        <v>11.7</v>
      </c>
      <c r="E24" s="72">
        <v>3.2</v>
      </c>
      <c r="F24" s="72">
        <v>2.7</v>
      </c>
      <c r="G24" s="72">
        <v>1.4</v>
      </c>
      <c r="H24" s="72">
        <v>4.4000000000000004</v>
      </c>
      <c r="I24" s="72">
        <v>4.2</v>
      </c>
      <c r="J24" s="72">
        <v>1.1000000000000001</v>
      </c>
      <c r="K24" s="72">
        <v>1.9</v>
      </c>
      <c r="L24" s="72">
        <v>1.2</v>
      </c>
    </row>
    <row r="25" spans="1:19" ht="13.35" customHeight="1" x14ac:dyDescent="0.25">
      <c r="A25" s="79" t="s">
        <v>783</v>
      </c>
      <c r="B25" s="72">
        <v>42.5</v>
      </c>
      <c r="C25" s="72">
        <v>15.1</v>
      </c>
      <c r="D25" s="72">
        <v>11</v>
      </c>
      <c r="E25" s="72">
        <v>2.9</v>
      </c>
      <c r="F25" s="72">
        <v>2.4</v>
      </c>
      <c r="G25" s="72">
        <v>1.4</v>
      </c>
      <c r="H25" s="72">
        <v>4.3</v>
      </c>
      <c r="I25" s="72">
        <v>4.0999999999999996</v>
      </c>
      <c r="J25" s="72">
        <v>1.1000000000000001</v>
      </c>
      <c r="K25" s="72">
        <v>1.8</v>
      </c>
      <c r="L25" s="72">
        <v>1.2</v>
      </c>
      <c r="O25" s="98" t="s">
        <v>784</v>
      </c>
      <c r="P25" s="97">
        <f>H35/SUM(P19:P21)</f>
        <v>4.4776119402985072E-2</v>
      </c>
    </row>
    <row r="26" spans="1:19" ht="13.35" customHeight="1" x14ac:dyDescent="0.25">
      <c r="A26" s="79" t="s">
        <v>785</v>
      </c>
      <c r="B26" s="72">
        <v>1.8</v>
      </c>
      <c r="C26" s="72">
        <v>0.8</v>
      </c>
      <c r="D26" s="72">
        <v>0.7</v>
      </c>
      <c r="E26" s="72" t="s">
        <v>774</v>
      </c>
      <c r="F26" s="72">
        <v>0.3</v>
      </c>
      <c r="G26" s="72" t="s">
        <v>774</v>
      </c>
      <c r="H26" s="72" t="s">
        <v>774</v>
      </c>
      <c r="I26" s="72">
        <v>0.1</v>
      </c>
      <c r="J26" s="72" t="s">
        <v>774</v>
      </c>
      <c r="K26" s="72">
        <v>0.1</v>
      </c>
      <c r="L26" s="72" t="s">
        <v>774</v>
      </c>
    </row>
    <row r="27" spans="1:19" ht="13.35" customHeight="1" x14ac:dyDescent="0.25">
      <c r="A27" s="78" t="s">
        <v>786</v>
      </c>
      <c r="B27" s="72">
        <v>6.9</v>
      </c>
      <c r="C27" s="72">
        <v>1.7</v>
      </c>
      <c r="D27" s="72">
        <v>1.3</v>
      </c>
      <c r="E27" s="72">
        <v>0.7</v>
      </c>
      <c r="F27" s="72">
        <v>0.3</v>
      </c>
      <c r="G27" s="72">
        <v>0.2</v>
      </c>
      <c r="H27" s="72">
        <v>0.2</v>
      </c>
      <c r="I27" s="72">
        <v>0.4</v>
      </c>
      <c r="J27" s="72" t="s">
        <v>774</v>
      </c>
      <c r="K27" s="72">
        <v>0.4</v>
      </c>
      <c r="L27" s="72" t="s">
        <v>774</v>
      </c>
    </row>
    <row r="28" spans="1:19" ht="13.35" customHeight="1" x14ac:dyDescent="0.25">
      <c r="A28" s="79" t="s">
        <v>783</v>
      </c>
      <c r="B28" s="72">
        <v>3.7</v>
      </c>
      <c r="C28" s="72">
        <v>0.9</v>
      </c>
      <c r="D28" s="72">
        <v>0.7</v>
      </c>
      <c r="E28" s="72">
        <v>0.3</v>
      </c>
      <c r="F28" s="72" t="s">
        <v>774</v>
      </c>
      <c r="G28" s="72">
        <v>0.1</v>
      </c>
      <c r="H28" s="72">
        <v>0.2</v>
      </c>
      <c r="I28" s="72">
        <v>0.2</v>
      </c>
      <c r="J28" s="72" t="s">
        <v>774</v>
      </c>
      <c r="K28" s="72">
        <v>0.2</v>
      </c>
      <c r="L28" s="72" t="s">
        <v>774</v>
      </c>
    </row>
    <row r="29" spans="1:19" ht="13.35" customHeight="1" x14ac:dyDescent="0.25">
      <c r="A29" s="79" t="s">
        <v>785</v>
      </c>
      <c r="B29" s="72">
        <v>3.2</v>
      </c>
      <c r="C29" s="72">
        <v>0.9</v>
      </c>
      <c r="D29" s="72">
        <v>0.6</v>
      </c>
      <c r="E29" s="72">
        <v>0.4</v>
      </c>
      <c r="F29" s="72" t="s">
        <v>774</v>
      </c>
      <c r="G29" s="72" t="s">
        <v>774</v>
      </c>
      <c r="H29" s="72" t="s">
        <v>775</v>
      </c>
      <c r="I29" s="72">
        <v>0.2</v>
      </c>
      <c r="J29" s="72" t="s">
        <v>774</v>
      </c>
      <c r="K29" s="72">
        <v>0.2</v>
      </c>
      <c r="L29" s="72" t="s">
        <v>774</v>
      </c>
    </row>
    <row r="30" spans="1:19" ht="13.35" customHeight="1" x14ac:dyDescent="0.25">
      <c r="A30" s="78" t="s">
        <v>787</v>
      </c>
      <c r="B30" s="72">
        <v>2.2999999999999998</v>
      </c>
      <c r="C30" s="72">
        <v>0.1</v>
      </c>
      <c r="D30" s="72" t="s">
        <v>774</v>
      </c>
      <c r="E30" s="72" t="s">
        <v>775</v>
      </c>
      <c r="F30" s="72" t="s">
        <v>775</v>
      </c>
      <c r="G30" s="72" t="s">
        <v>774</v>
      </c>
      <c r="H30" s="72" t="s">
        <v>774</v>
      </c>
      <c r="I30" s="72">
        <v>0.1</v>
      </c>
      <c r="J30" s="72" t="s">
        <v>774</v>
      </c>
      <c r="K30" s="72" t="s">
        <v>774</v>
      </c>
      <c r="L30" s="72" t="s">
        <v>774</v>
      </c>
    </row>
    <row r="31" spans="1:19" ht="13.35" customHeight="1" x14ac:dyDescent="0.25">
      <c r="A31" s="78" t="s">
        <v>788</v>
      </c>
      <c r="B31" s="72">
        <v>1.2</v>
      </c>
      <c r="C31" s="72" t="s">
        <v>774</v>
      </c>
      <c r="D31" s="72" t="s">
        <v>774</v>
      </c>
      <c r="E31" s="72" t="s">
        <v>774</v>
      </c>
      <c r="F31" s="72" t="s">
        <v>775</v>
      </c>
      <c r="G31" s="72" t="s">
        <v>775</v>
      </c>
      <c r="H31" s="72" t="s">
        <v>775</v>
      </c>
      <c r="I31" s="72" t="s">
        <v>774</v>
      </c>
      <c r="J31" s="72" t="s">
        <v>774</v>
      </c>
      <c r="K31" s="72" t="s">
        <v>774</v>
      </c>
      <c r="L31" s="72" t="s">
        <v>774</v>
      </c>
    </row>
    <row r="32" spans="1:19" ht="13.35" customHeight="1" x14ac:dyDescent="0.25">
      <c r="A32" s="78" t="s">
        <v>789</v>
      </c>
      <c r="B32" s="72">
        <v>0.9</v>
      </c>
      <c r="C32" s="72">
        <v>0.1</v>
      </c>
      <c r="D32" s="72" t="s">
        <v>774</v>
      </c>
      <c r="E32" s="72" t="s">
        <v>775</v>
      </c>
      <c r="F32" s="72" t="s">
        <v>774</v>
      </c>
      <c r="G32" s="72" t="s">
        <v>775</v>
      </c>
      <c r="H32" s="72" t="s">
        <v>775</v>
      </c>
      <c r="I32" s="72">
        <v>0.1</v>
      </c>
      <c r="J32" s="72" t="s">
        <v>774</v>
      </c>
      <c r="K32" s="72" t="s">
        <v>774</v>
      </c>
      <c r="L32" s="72" t="s">
        <v>774</v>
      </c>
    </row>
    <row r="33" spans="1:12" ht="13.35" customHeight="1" x14ac:dyDescent="0.25">
      <c r="A33" s="75" t="s">
        <v>778</v>
      </c>
      <c r="B33" s="72">
        <v>38.1</v>
      </c>
      <c r="C33" s="72">
        <v>4.5999999999999996</v>
      </c>
      <c r="D33" s="72">
        <v>2.8</v>
      </c>
      <c r="E33" s="72">
        <v>0.6</v>
      </c>
      <c r="F33" s="72">
        <v>0.2</v>
      </c>
      <c r="G33" s="72">
        <v>0.3</v>
      </c>
      <c r="H33" s="72">
        <v>1.7</v>
      </c>
      <c r="I33" s="72">
        <v>1.8</v>
      </c>
      <c r="J33" s="72">
        <v>0.8</v>
      </c>
      <c r="K33" s="72">
        <v>0.6</v>
      </c>
      <c r="L33" s="72">
        <v>0.4</v>
      </c>
    </row>
    <row r="34" spans="1:12" ht="13.35" customHeight="1" x14ac:dyDescent="0.25">
      <c r="A34" s="78" t="s">
        <v>782</v>
      </c>
      <c r="B34" s="72">
        <v>19.100000000000001</v>
      </c>
      <c r="C34" s="72">
        <v>2.2999999999999998</v>
      </c>
      <c r="D34" s="72">
        <v>1.2</v>
      </c>
      <c r="E34" s="72">
        <v>0.2</v>
      </c>
      <c r="F34" s="72" t="s">
        <v>774</v>
      </c>
      <c r="G34" s="72">
        <v>0.1</v>
      </c>
      <c r="H34" s="72">
        <v>0.8</v>
      </c>
      <c r="I34" s="72">
        <v>1.1000000000000001</v>
      </c>
      <c r="J34" s="72">
        <v>0.6</v>
      </c>
      <c r="K34" s="72">
        <v>0.2</v>
      </c>
      <c r="L34" s="72">
        <v>0.2</v>
      </c>
    </row>
    <row r="35" spans="1:12" ht="13.35" customHeight="1" x14ac:dyDescent="0.25">
      <c r="A35" s="78" t="s">
        <v>790</v>
      </c>
      <c r="B35" s="72">
        <v>9.8000000000000007</v>
      </c>
      <c r="C35" s="72">
        <v>0.6</v>
      </c>
      <c r="D35" s="72">
        <v>0.3</v>
      </c>
      <c r="E35" s="72" t="s">
        <v>774</v>
      </c>
      <c r="F35" s="72" t="s">
        <v>774</v>
      </c>
      <c r="G35" s="72" t="s">
        <v>775</v>
      </c>
      <c r="H35" s="72">
        <v>0.3</v>
      </c>
      <c r="I35" s="72">
        <v>0.3</v>
      </c>
      <c r="J35" s="72">
        <v>0.1</v>
      </c>
      <c r="K35" s="72">
        <v>0.1</v>
      </c>
      <c r="L35" s="72">
        <v>0.1</v>
      </c>
    </row>
    <row r="36" spans="1:12" ht="13.35" customHeight="1" x14ac:dyDescent="0.25">
      <c r="A36" s="78" t="s">
        <v>791</v>
      </c>
      <c r="B36" s="72">
        <v>5.7</v>
      </c>
      <c r="C36" s="72">
        <v>1.4</v>
      </c>
      <c r="D36" s="72">
        <v>1.1000000000000001</v>
      </c>
      <c r="E36" s="72">
        <v>0.2</v>
      </c>
      <c r="F36" s="72" t="s">
        <v>774</v>
      </c>
      <c r="G36" s="72">
        <v>0.2</v>
      </c>
      <c r="H36" s="72">
        <v>0.6</v>
      </c>
      <c r="I36" s="72">
        <v>0.3</v>
      </c>
      <c r="J36" s="72">
        <v>0.1</v>
      </c>
      <c r="K36" s="72">
        <v>0.2</v>
      </c>
      <c r="L36" s="72" t="s">
        <v>774</v>
      </c>
    </row>
    <row r="37" spans="1:12" ht="13.35" customHeight="1" x14ac:dyDescent="0.25">
      <c r="A37" s="78" t="s">
        <v>792</v>
      </c>
      <c r="B37" s="72">
        <v>2.7</v>
      </c>
      <c r="C37" s="72">
        <v>0.1</v>
      </c>
      <c r="D37" s="72" t="s">
        <v>774</v>
      </c>
      <c r="E37" s="72" t="s">
        <v>774</v>
      </c>
      <c r="F37" s="72" t="s">
        <v>774</v>
      </c>
      <c r="G37" s="72" t="s">
        <v>775</v>
      </c>
      <c r="H37" s="72" t="s">
        <v>774</v>
      </c>
      <c r="I37" s="72" t="s">
        <v>774</v>
      </c>
      <c r="J37" s="72" t="s">
        <v>774</v>
      </c>
      <c r="K37" s="72" t="s">
        <v>775</v>
      </c>
      <c r="L37" s="72" t="s">
        <v>774</v>
      </c>
    </row>
    <row r="38" spans="1:12" ht="13.35" customHeight="1" x14ac:dyDescent="0.25">
      <c r="A38" s="78" t="s">
        <v>789</v>
      </c>
      <c r="B38" s="72">
        <v>0.9</v>
      </c>
      <c r="C38" s="72">
        <v>0.1</v>
      </c>
      <c r="D38" s="72" t="s">
        <v>774</v>
      </c>
      <c r="E38" s="72" t="s">
        <v>774</v>
      </c>
      <c r="F38" s="72" t="s">
        <v>774</v>
      </c>
      <c r="G38" s="72" t="s">
        <v>774</v>
      </c>
      <c r="H38" s="72" t="s">
        <v>774</v>
      </c>
      <c r="I38" s="72">
        <v>0.1</v>
      </c>
      <c r="J38" s="72" t="s">
        <v>775</v>
      </c>
      <c r="K38" s="72">
        <v>0.1</v>
      </c>
      <c r="L38" s="72" t="s">
        <v>775</v>
      </c>
    </row>
    <row r="39" spans="1:12" ht="13.35" customHeight="1" x14ac:dyDescent="0.25">
      <c r="A39" s="75" t="s">
        <v>793</v>
      </c>
      <c r="B39" s="72">
        <v>6.9</v>
      </c>
      <c r="C39" s="72">
        <v>0.5</v>
      </c>
      <c r="D39" s="72">
        <v>0.3</v>
      </c>
      <c r="E39" s="72" t="s">
        <v>775</v>
      </c>
      <c r="F39" s="72" t="s">
        <v>774</v>
      </c>
      <c r="G39" s="72">
        <v>0.1</v>
      </c>
      <c r="H39" s="72" t="s">
        <v>774</v>
      </c>
      <c r="I39" s="72">
        <v>0.2</v>
      </c>
      <c r="J39" s="72" t="s">
        <v>774</v>
      </c>
      <c r="K39" s="72">
        <v>0.2</v>
      </c>
      <c r="L39" s="72" t="s">
        <v>775</v>
      </c>
    </row>
    <row r="40" spans="1:12" ht="13.35" customHeight="1" x14ac:dyDescent="0.25">
      <c r="A40" s="78" t="s">
        <v>786</v>
      </c>
      <c r="B40" s="72">
        <v>3.9</v>
      </c>
      <c r="C40" s="72">
        <v>0.1</v>
      </c>
      <c r="D40" s="72" t="s">
        <v>774</v>
      </c>
      <c r="E40" s="72" t="s">
        <v>775</v>
      </c>
      <c r="F40" s="72" t="s">
        <v>775</v>
      </c>
      <c r="G40" s="72" t="s">
        <v>775</v>
      </c>
      <c r="H40" s="72" t="s">
        <v>774</v>
      </c>
      <c r="I40" s="72" t="s">
        <v>774</v>
      </c>
      <c r="J40" s="72" t="s">
        <v>775</v>
      </c>
      <c r="K40" s="72" t="s">
        <v>774</v>
      </c>
      <c r="L40" s="72" t="s">
        <v>775</v>
      </c>
    </row>
    <row r="41" spans="1:12" ht="13.35" customHeight="1" x14ac:dyDescent="0.25">
      <c r="A41" s="79" t="s">
        <v>783</v>
      </c>
      <c r="B41" s="72">
        <v>2.6</v>
      </c>
      <c r="C41" s="72" t="s">
        <v>774</v>
      </c>
      <c r="D41" s="72" t="s">
        <v>774</v>
      </c>
      <c r="E41" s="72" t="s">
        <v>775</v>
      </c>
      <c r="F41" s="72" t="s">
        <v>775</v>
      </c>
      <c r="G41" s="72" t="s">
        <v>775</v>
      </c>
      <c r="H41" s="72" t="s">
        <v>774</v>
      </c>
      <c r="I41" s="72" t="s">
        <v>774</v>
      </c>
      <c r="J41" s="72" t="s">
        <v>775</v>
      </c>
      <c r="K41" s="72" t="s">
        <v>774</v>
      </c>
      <c r="L41" s="72" t="s">
        <v>775</v>
      </c>
    </row>
    <row r="42" spans="1:12" ht="13.35" customHeight="1" x14ac:dyDescent="0.25">
      <c r="A42" s="79" t="s">
        <v>785</v>
      </c>
      <c r="B42" s="72">
        <v>1.3</v>
      </c>
      <c r="C42" s="72" t="s">
        <v>774</v>
      </c>
      <c r="D42" s="72" t="s">
        <v>775</v>
      </c>
      <c r="E42" s="72" t="s">
        <v>775</v>
      </c>
      <c r="F42" s="72" t="s">
        <v>775</v>
      </c>
      <c r="G42" s="72" t="s">
        <v>775</v>
      </c>
      <c r="H42" s="72" t="s">
        <v>775</v>
      </c>
      <c r="I42" s="72" t="s">
        <v>774</v>
      </c>
      <c r="J42" s="72" t="s">
        <v>775</v>
      </c>
      <c r="K42" s="72" t="s">
        <v>774</v>
      </c>
      <c r="L42" s="72" t="s">
        <v>775</v>
      </c>
    </row>
    <row r="43" spans="1:12" ht="13.35" customHeight="1" x14ac:dyDescent="0.25">
      <c r="A43" s="78" t="s">
        <v>782</v>
      </c>
      <c r="B43" s="72">
        <v>2.7</v>
      </c>
      <c r="C43" s="72">
        <v>0.4</v>
      </c>
      <c r="D43" s="72">
        <v>0.3</v>
      </c>
      <c r="E43" s="72" t="s">
        <v>775</v>
      </c>
      <c r="F43" s="72" t="s">
        <v>774</v>
      </c>
      <c r="G43" s="72">
        <v>0.1</v>
      </c>
      <c r="H43" s="72" t="s">
        <v>774</v>
      </c>
      <c r="I43" s="72">
        <v>0.1</v>
      </c>
      <c r="J43" s="72" t="s">
        <v>774</v>
      </c>
      <c r="K43" s="72">
        <v>0.1</v>
      </c>
      <c r="L43" s="72" t="s">
        <v>775</v>
      </c>
    </row>
    <row r="44" spans="1:12" ht="13.35" customHeight="1" x14ac:dyDescent="0.25">
      <c r="A44" s="78" t="s">
        <v>789</v>
      </c>
      <c r="B44" s="72">
        <v>0.3</v>
      </c>
      <c r="C44" s="72" t="s">
        <v>774</v>
      </c>
      <c r="D44" s="72" t="s">
        <v>774</v>
      </c>
      <c r="E44" s="72" t="s">
        <v>775</v>
      </c>
      <c r="F44" s="72" t="s">
        <v>774</v>
      </c>
      <c r="G44" s="72" t="s">
        <v>775</v>
      </c>
      <c r="H44" s="72" t="s">
        <v>774</v>
      </c>
      <c r="I44" s="72" t="s">
        <v>774</v>
      </c>
      <c r="J44" s="72" t="s">
        <v>775</v>
      </c>
      <c r="K44" s="72" t="s">
        <v>774</v>
      </c>
      <c r="L44" s="72" t="s">
        <v>775</v>
      </c>
    </row>
    <row r="45" spans="1:12" ht="13.35" customHeight="1" x14ac:dyDescent="0.25">
      <c r="A45" s="75" t="s">
        <v>794</v>
      </c>
      <c r="B45" s="72">
        <v>5.6</v>
      </c>
      <c r="C45" s="72">
        <v>2.1</v>
      </c>
      <c r="D45" s="72">
        <v>1.1000000000000001</v>
      </c>
      <c r="E45" s="72" t="s">
        <v>774</v>
      </c>
      <c r="F45" s="72">
        <v>0.3</v>
      </c>
      <c r="G45" s="72">
        <v>0.2</v>
      </c>
      <c r="H45" s="72">
        <v>0.4</v>
      </c>
      <c r="I45" s="72">
        <v>1</v>
      </c>
      <c r="J45" s="72">
        <v>0.3</v>
      </c>
      <c r="K45" s="72">
        <v>0.7</v>
      </c>
      <c r="L45" s="72" t="s">
        <v>774</v>
      </c>
    </row>
    <row r="46" spans="1:12" ht="13.35" customHeight="1" x14ac:dyDescent="0.25">
      <c r="A46" s="78" t="s">
        <v>782</v>
      </c>
      <c r="B46" s="72">
        <v>3.9</v>
      </c>
      <c r="C46" s="72">
        <v>1.8</v>
      </c>
      <c r="D46" s="72">
        <v>0.9</v>
      </c>
      <c r="E46" s="72" t="s">
        <v>774</v>
      </c>
      <c r="F46" s="72">
        <v>0.2</v>
      </c>
      <c r="G46" s="72">
        <v>0.1</v>
      </c>
      <c r="H46" s="72">
        <v>0.4</v>
      </c>
      <c r="I46" s="72">
        <v>0.9</v>
      </c>
      <c r="J46" s="72">
        <v>0.2</v>
      </c>
      <c r="K46" s="72">
        <v>0.6</v>
      </c>
      <c r="L46" s="72" t="s">
        <v>774</v>
      </c>
    </row>
    <row r="47" spans="1:12" ht="13.35" customHeight="1" x14ac:dyDescent="0.25">
      <c r="A47" s="78" t="s">
        <v>789</v>
      </c>
      <c r="B47" s="72">
        <v>1.7</v>
      </c>
      <c r="C47" s="72">
        <v>0.3</v>
      </c>
      <c r="D47" s="72">
        <v>0.2</v>
      </c>
      <c r="E47" s="72" t="s">
        <v>774</v>
      </c>
      <c r="F47" s="72" t="s">
        <v>774</v>
      </c>
      <c r="G47" s="72" t="s">
        <v>774</v>
      </c>
      <c r="H47" s="72" t="s">
        <v>774</v>
      </c>
      <c r="I47" s="72">
        <v>0.1</v>
      </c>
      <c r="J47" s="72" t="s">
        <v>774</v>
      </c>
      <c r="K47" s="72" t="s">
        <v>774</v>
      </c>
      <c r="L47" s="72" t="s">
        <v>774</v>
      </c>
    </row>
    <row r="48" spans="1:12" ht="13.35" customHeight="1" x14ac:dyDescent="0.25">
      <c r="A48" s="75" t="s">
        <v>795</v>
      </c>
      <c r="B48" s="72">
        <v>2.8</v>
      </c>
      <c r="C48" s="72">
        <v>0.6</v>
      </c>
      <c r="D48" s="72">
        <v>0.4</v>
      </c>
      <c r="E48" s="72" t="s">
        <v>774</v>
      </c>
      <c r="F48" s="72" t="s">
        <v>774</v>
      </c>
      <c r="G48" s="72">
        <v>0.1</v>
      </c>
      <c r="H48" s="72" t="s">
        <v>774</v>
      </c>
      <c r="I48" s="72">
        <v>0.2</v>
      </c>
      <c r="J48" s="72">
        <v>0.1</v>
      </c>
      <c r="K48" s="72">
        <v>0.1</v>
      </c>
      <c r="L48" s="72" t="s">
        <v>774</v>
      </c>
    </row>
    <row r="49" spans="1:12" ht="13.35" customHeight="1" x14ac:dyDescent="0.25">
      <c r="A49" s="78" t="s">
        <v>796</v>
      </c>
      <c r="B49" s="72">
        <v>2.2000000000000002</v>
      </c>
      <c r="C49" s="72">
        <v>0.4</v>
      </c>
      <c r="D49" s="72">
        <v>0.3</v>
      </c>
      <c r="E49" s="72" t="s">
        <v>774</v>
      </c>
      <c r="F49" s="72" t="s">
        <v>774</v>
      </c>
      <c r="G49" s="72" t="s">
        <v>774</v>
      </c>
      <c r="H49" s="72" t="s">
        <v>774</v>
      </c>
      <c r="I49" s="72">
        <v>0.1</v>
      </c>
      <c r="J49" s="72">
        <v>0.1</v>
      </c>
      <c r="K49" s="72" t="s">
        <v>774</v>
      </c>
      <c r="L49" s="72" t="s">
        <v>774</v>
      </c>
    </row>
    <row r="50" spans="1:12" ht="13.35" customHeight="1" x14ac:dyDescent="0.25">
      <c r="A50" s="78" t="s">
        <v>789</v>
      </c>
      <c r="B50" s="72">
        <v>0.6</v>
      </c>
      <c r="C50" s="72">
        <v>0.2</v>
      </c>
      <c r="D50" s="72">
        <v>0.1</v>
      </c>
      <c r="E50" s="72" t="s">
        <v>774</v>
      </c>
      <c r="F50" s="72" t="s">
        <v>774</v>
      </c>
      <c r="G50" s="72" t="s">
        <v>774</v>
      </c>
      <c r="H50" s="72" t="s">
        <v>775</v>
      </c>
      <c r="I50" s="72">
        <v>0.1</v>
      </c>
      <c r="J50" s="72" t="s">
        <v>774</v>
      </c>
      <c r="K50" s="72" t="s">
        <v>774</v>
      </c>
      <c r="L50" s="72" t="s">
        <v>774</v>
      </c>
    </row>
    <row r="51" spans="1:12" ht="13.35" customHeight="1" x14ac:dyDescent="0.25">
      <c r="A51" s="75" t="s">
        <v>797</v>
      </c>
      <c r="B51" s="72">
        <v>0.5</v>
      </c>
      <c r="C51" s="72" t="s">
        <v>775</v>
      </c>
      <c r="D51" s="72" t="s">
        <v>775</v>
      </c>
      <c r="E51" s="72" t="s">
        <v>775</v>
      </c>
      <c r="F51" s="72" t="s">
        <v>775</v>
      </c>
      <c r="G51" s="72" t="s">
        <v>775</v>
      </c>
      <c r="H51" s="72" t="s">
        <v>775</v>
      </c>
      <c r="I51" s="72" t="s">
        <v>775</v>
      </c>
      <c r="J51" s="72" t="s">
        <v>775</v>
      </c>
      <c r="K51" s="72" t="s">
        <v>775</v>
      </c>
      <c r="L51" s="72" t="s">
        <v>775</v>
      </c>
    </row>
    <row r="52" spans="1:12" ht="13.35" customHeight="1" x14ac:dyDescent="0.25">
      <c r="A52" s="75" t="s">
        <v>798</v>
      </c>
      <c r="B52" s="72">
        <v>0.5</v>
      </c>
      <c r="C52" s="72">
        <v>0.2</v>
      </c>
      <c r="D52" s="72" t="s">
        <v>774</v>
      </c>
      <c r="E52" s="72" t="s">
        <v>775</v>
      </c>
      <c r="F52" s="72" t="s">
        <v>774</v>
      </c>
      <c r="G52" s="72" t="s">
        <v>774</v>
      </c>
      <c r="H52" s="72" t="s">
        <v>774</v>
      </c>
      <c r="I52" s="72" t="s">
        <v>774</v>
      </c>
      <c r="J52" s="72" t="s">
        <v>775</v>
      </c>
      <c r="K52" s="72" t="s">
        <v>774</v>
      </c>
      <c r="L52" s="72" t="s">
        <v>774</v>
      </c>
    </row>
    <row r="53" spans="1:12" ht="13.35" customHeight="1" x14ac:dyDescent="0.25">
      <c r="A53" s="75" t="s">
        <v>799</v>
      </c>
      <c r="B53" s="72">
        <v>3.5</v>
      </c>
      <c r="C53" s="72" t="s">
        <v>774</v>
      </c>
      <c r="D53" s="72" t="s">
        <v>774</v>
      </c>
      <c r="E53" s="72" t="s">
        <v>774</v>
      </c>
      <c r="F53" s="72" t="s">
        <v>774</v>
      </c>
      <c r="G53" s="72" t="s">
        <v>775</v>
      </c>
      <c r="H53" s="72" t="s">
        <v>774</v>
      </c>
      <c r="I53" s="72" t="s">
        <v>774</v>
      </c>
      <c r="J53" s="72" t="s">
        <v>775</v>
      </c>
      <c r="K53" s="72" t="s">
        <v>774</v>
      </c>
      <c r="L53" s="72" t="s">
        <v>775</v>
      </c>
    </row>
    <row r="54" spans="1:12" ht="13.35" customHeight="1" x14ac:dyDescent="0.25">
      <c r="A54" s="75"/>
      <c r="B54" s="72"/>
      <c r="C54" s="72"/>
      <c r="D54" s="72"/>
      <c r="E54" s="72"/>
      <c r="F54" s="72"/>
      <c r="G54" s="72"/>
      <c r="H54" s="72"/>
      <c r="I54" s="72"/>
      <c r="J54" s="72"/>
      <c r="K54" s="72"/>
      <c r="L54" s="72"/>
    </row>
    <row r="55" spans="1:12" ht="13.35" customHeight="1" x14ac:dyDescent="0.25">
      <c r="A55" s="80" t="s">
        <v>800</v>
      </c>
      <c r="B55" s="72"/>
      <c r="C55" s="72"/>
      <c r="D55" s="72"/>
      <c r="E55" s="72"/>
      <c r="F55" s="72"/>
      <c r="G55" s="72"/>
      <c r="H55" s="72"/>
      <c r="I55" s="72"/>
      <c r="J55" s="72"/>
      <c r="K55" s="72"/>
      <c r="L55" s="72"/>
    </row>
    <row r="56" spans="1:12" ht="13.35" customHeight="1" x14ac:dyDescent="0.25">
      <c r="A56" s="80" t="s">
        <v>801</v>
      </c>
      <c r="B56" s="72"/>
      <c r="C56" s="72"/>
      <c r="D56" s="72"/>
      <c r="E56" s="72"/>
      <c r="F56" s="72"/>
      <c r="G56" s="72"/>
      <c r="H56" s="72"/>
      <c r="I56" s="72"/>
      <c r="J56" s="72"/>
      <c r="K56" s="72"/>
      <c r="L56" s="72"/>
    </row>
    <row r="57" spans="1:12" ht="13.35" customHeight="1" x14ac:dyDescent="0.25">
      <c r="A57" s="75" t="s">
        <v>802</v>
      </c>
      <c r="B57" s="72">
        <v>101.2</v>
      </c>
      <c r="C57" s="72">
        <v>23.7</v>
      </c>
      <c r="D57" s="72">
        <v>16.100000000000001</v>
      </c>
      <c r="E57" s="72">
        <v>4</v>
      </c>
      <c r="F57" s="72">
        <v>3.3</v>
      </c>
      <c r="G57" s="72">
        <v>2.1</v>
      </c>
      <c r="H57" s="72">
        <v>6.8</v>
      </c>
      <c r="I57" s="72">
        <v>7.5</v>
      </c>
      <c r="J57" s="72">
        <v>2.2999999999999998</v>
      </c>
      <c r="K57" s="72">
        <v>3.4</v>
      </c>
      <c r="L57" s="72">
        <v>1.7</v>
      </c>
    </row>
    <row r="58" spans="1:12" ht="13.35" customHeight="1" x14ac:dyDescent="0.25">
      <c r="A58" s="75" t="s">
        <v>803</v>
      </c>
      <c r="B58" s="72">
        <v>8.9</v>
      </c>
      <c r="C58" s="72">
        <v>2.2000000000000002</v>
      </c>
      <c r="D58" s="72">
        <v>1.6</v>
      </c>
      <c r="E58" s="72">
        <v>0.8</v>
      </c>
      <c r="F58" s="72">
        <v>0.5</v>
      </c>
      <c r="G58" s="72">
        <v>0.2</v>
      </c>
      <c r="H58" s="72" t="s">
        <v>774</v>
      </c>
      <c r="I58" s="72">
        <v>0.6</v>
      </c>
      <c r="J58" s="72" t="s">
        <v>774</v>
      </c>
      <c r="K58" s="72">
        <v>0.5</v>
      </c>
      <c r="L58" s="72" t="s">
        <v>774</v>
      </c>
    </row>
    <row r="59" spans="1:12" ht="13.35" customHeight="1" x14ac:dyDescent="0.25">
      <c r="A59" s="75" t="s">
        <v>799</v>
      </c>
      <c r="B59" s="72">
        <v>3.5</v>
      </c>
      <c r="C59" s="72" t="s">
        <v>774</v>
      </c>
      <c r="D59" s="72" t="s">
        <v>774</v>
      </c>
      <c r="E59" s="72" t="s">
        <v>774</v>
      </c>
      <c r="F59" s="72" t="s">
        <v>774</v>
      </c>
      <c r="G59" s="72" t="s">
        <v>775</v>
      </c>
      <c r="H59" s="72" t="s">
        <v>774</v>
      </c>
      <c r="I59" s="72" t="s">
        <v>774</v>
      </c>
      <c r="J59" s="72" t="s">
        <v>775</v>
      </c>
      <c r="K59" s="72" t="s">
        <v>774</v>
      </c>
      <c r="L59" s="72" t="s">
        <v>775</v>
      </c>
    </row>
    <row r="60" spans="1:12" ht="13.35" customHeight="1" x14ac:dyDescent="0.25">
      <c r="A60" s="81"/>
      <c r="B60" s="72"/>
      <c r="C60" s="72"/>
      <c r="D60" s="72"/>
      <c r="E60" s="72"/>
      <c r="F60" s="72"/>
      <c r="G60" s="72"/>
      <c r="H60" s="72"/>
      <c r="I60" s="72"/>
      <c r="J60" s="72"/>
      <c r="K60" s="72"/>
      <c r="L60" s="72"/>
    </row>
    <row r="61" spans="1:12" ht="13.35" customHeight="1" x14ac:dyDescent="0.25">
      <c r="A61" s="74" t="s">
        <v>804</v>
      </c>
      <c r="B61" s="72"/>
      <c r="C61" s="72"/>
      <c r="D61" s="72"/>
      <c r="E61" s="72"/>
      <c r="F61" s="72"/>
      <c r="G61" s="72"/>
      <c r="H61" s="72"/>
      <c r="I61" s="72"/>
      <c r="J61" s="72"/>
      <c r="K61" s="72"/>
      <c r="L61" s="72"/>
    </row>
    <row r="62" spans="1:12" ht="13.35" customHeight="1" x14ac:dyDescent="0.25">
      <c r="A62" s="75" t="s">
        <v>805</v>
      </c>
      <c r="B62" s="72">
        <v>10.6</v>
      </c>
      <c r="C62" s="72">
        <v>2</v>
      </c>
      <c r="D62" s="72">
        <v>1.4</v>
      </c>
      <c r="E62" s="72">
        <v>0.3</v>
      </c>
      <c r="F62" s="72">
        <v>0.5</v>
      </c>
      <c r="G62" s="72">
        <v>0.2</v>
      </c>
      <c r="H62" s="72">
        <v>0.4</v>
      </c>
      <c r="I62" s="72">
        <v>0.7</v>
      </c>
      <c r="J62" s="72">
        <v>0.2</v>
      </c>
      <c r="K62" s="72">
        <v>0.3</v>
      </c>
      <c r="L62" s="72">
        <v>0.2</v>
      </c>
    </row>
    <row r="63" spans="1:12" ht="13.35" customHeight="1" x14ac:dyDescent="0.25">
      <c r="A63" s="75" t="s">
        <v>806</v>
      </c>
      <c r="B63" s="72">
        <v>15.9</v>
      </c>
      <c r="C63" s="72">
        <v>3.3</v>
      </c>
      <c r="D63" s="72">
        <v>2.2999999999999998</v>
      </c>
      <c r="E63" s="72">
        <v>0.6</v>
      </c>
      <c r="F63" s="72">
        <v>0.3</v>
      </c>
      <c r="G63" s="72">
        <v>0.4</v>
      </c>
      <c r="H63" s="72">
        <v>1</v>
      </c>
      <c r="I63" s="72">
        <v>1</v>
      </c>
      <c r="J63" s="72">
        <v>0.3</v>
      </c>
      <c r="K63" s="72">
        <v>0.5</v>
      </c>
      <c r="L63" s="72">
        <v>0.2</v>
      </c>
    </row>
    <row r="64" spans="1:12" ht="13.35" customHeight="1" x14ac:dyDescent="0.25">
      <c r="A64" s="75" t="s">
        <v>807</v>
      </c>
      <c r="B64" s="72">
        <v>26.3</v>
      </c>
      <c r="C64" s="72">
        <v>6.1</v>
      </c>
      <c r="D64" s="72">
        <v>4.4000000000000004</v>
      </c>
      <c r="E64" s="72">
        <v>1.2</v>
      </c>
      <c r="F64" s="72">
        <v>0.9</v>
      </c>
      <c r="G64" s="72">
        <v>0.5</v>
      </c>
      <c r="H64" s="72">
        <v>1.7</v>
      </c>
      <c r="I64" s="72">
        <v>1.7</v>
      </c>
      <c r="J64" s="72">
        <v>0.5</v>
      </c>
      <c r="K64" s="72">
        <v>0.8</v>
      </c>
      <c r="L64" s="72">
        <v>0.4</v>
      </c>
    </row>
    <row r="65" spans="1:12" ht="13.35" customHeight="1" x14ac:dyDescent="0.25">
      <c r="A65" s="75" t="s">
        <v>808</v>
      </c>
      <c r="B65" s="72">
        <v>20.399999999999999</v>
      </c>
      <c r="C65" s="72">
        <v>5</v>
      </c>
      <c r="D65" s="72">
        <v>3.4</v>
      </c>
      <c r="E65" s="72">
        <v>1</v>
      </c>
      <c r="F65" s="72">
        <v>0.6</v>
      </c>
      <c r="G65" s="72">
        <v>0.4</v>
      </c>
      <c r="H65" s="72">
        <v>1.4</v>
      </c>
      <c r="I65" s="72">
        <v>1.6</v>
      </c>
      <c r="J65" s="72">
        <v>0.5</v>
      </c>
      <c r="K65" s="72">
        <v>0.8</v>
      </c>
      <c r="L65" s="72">
        <v>0.4</v>
      </c>
    </row>
    <row r="66" spans="1:12" ht="13.35" customHeight="1" x14ac:dyDescent="0.25">
      <c r="A66" s="75" t="s">
        <v>809</v>
      </c>
      <c r="B66" s="72">
        <v>11.2</v>
      </c>
      <c r="C66" s="72">
        <v>3.1</v>
      </c>
      <c r="D66" s="72">
        <v>2.1</v>
      </c>
      <c r="E66" s="72">
        <v>0.7</v>
      </c>
      <c r="F66" s="72">
        <v>0.4</v>
      </c>
      <c r="G66" s="72">
        <v>0.3</v>
      </c>
      <c r="H66" s="72">
        <v>0.7</v>
      </c>
      <c r="I66" s="72">
        <v>1</v>
      </c>
      <c r="J66" s="72">
        <v>0.2</v>
      </c>
      <c r="K66" s="72">
        <v>0.5</v>
      </c>
      <c r="L66" s="72">
        <v>0.2</v>
      </c>
    </row>
    <row r="67" spans="1:12" ht="13.35" customHeight="1" x14ac:dyDescent="0.25">
      <c r="A67" s="75" t="s">
        <v>810</v>
      </c>
      <c r="B67" s="72">
        <v>25.7</v>
      </c>
      <c r="C67" s="72">
        <v>6.4</v>
      </c>
      <c r="D67" s="72">
        <v>4.3</v>
      </c>
      <c r="E67" s="72">
        <v>1</v>
      </c>
      <c r="F67" s="72">
        <v>1</v>
      </c>
      <c r="G67" s="72">
        <v>0.5</v>
      </c>
      <c r="H67" s="72">
        <v>1.7</v>
      </c>
      <c r="I67" s="72">
        <v>2.1</v>
      </c>
      <c r="J67" s="72">
        <v>0.6</v>
      </c>
      <c r="K67" s="72">
        <v>1.1000000000000001</v>
      </c>
      <c r="L67" s="72">
        <v>0.4</v>
      </c>
    </row>
    <row r="68" spans="1:12" ht="13.35" customHeight="1" x14ac:dyDescent="0.25">
      <c r="A68" s="75" t="s">
        <v>799</v>
      </c>
      <c r="B68" s="72">
        <v>3.5</v>
      </c>
      <c r="C68" s="72" t="s">
        <v>774</v>
      </c>
      <c r="D68" s="72" t="s">
        <v>774</v>
      </c>
      <c r="E68" s="72" t="s">
        <v>774</v>
      </c>
      <c r="F68" s="72" t="s">
        <v>774</v>
      </c>
      <c r="G68" s="72" t="s">
        <v>775</v>
      </c>
      <c r="H68" s="72" t="s">
        <v>774</v>
      </c>
      <c r="I68" s="72" t="s">
        <v>774</v>
      </c>
      <c r="J68" s="72" t="s">
        <v>775</v>
      </c>
      <c r="K68" s="72" t="s">
        <v>774</v>
      </c>
      <c r="L68" s="72" t="s">
        <v>775</v>
      </c>
    </row>
    <row r="69" spans="1:12" ht="13.35" customHeight="1" x14ac:dyDescent="0.25">
      <c r="A69" s="81"/>
      <c r="B69" s="72"/>
      <c r="C69" s="72"/>
      <c r="D69" s="72"/>
      <c r="E69" s="72"/>
      <c r="F69" s="72"/>
      <c r="G69" s="72"/>
      <c r="H69" s="72"/>
      <c r="I69" s="72"/>
      <c r="J69" s="72"/>
      <c r="K69" s="72"/>
      <c r="L69" s="72"/>
    </row>
    <row r="70" spans="1:12" ht="13.35" customHeight="1" x14ac:dyDescent="0.25">
      <c r="A70" s="74" t="s">
        <v>811</v>
      </c>
      <c r="B70" s="72"/>
      <c r="C70" s="72"/>
      <c r="D70" s="72"/>
      <c r="E70" s="72"/>
      <c r="F70" s="72"/>
      <c r="G70" s="72"/>
      <c r="H70" s="72"/>
      <c r="I70" s="72"/>
      <c r="J70" s="72"/>
      <c r="K70" s="72"/>
      <c r="L70" s="72"/>
    </row>
    <row r="71" spans="1:12" ht="13.35" customHeight="1" x14ac:dyDescent="0.25">
      <c r="A71" s="74" t="s">
        <v>812</v>
      </c>
      <c r="B71" s="72"/>
      <c r="C71" s="72"/>
      <c r="D71" s="72"/>
      <c r="E71" s="72"/>
      <c r="F71" s="72"/>
      <c r="G71" s="72"/>
      <c r="H71" s="72"/>
      <c r="I71" s="72"/>
      <c r="J71" s="72"/>
      <c r="K71" s="72"/>
      <c r="L71" s="72"/>
    </row>
    <row r="72" spans="1:12" ht="13.35" customHeight="1" x14ac:dyDescent="0.25">
      <c r="A72" s="75" t="s">
        <v>813</v>
      </c>
      <c r="B72" s="72">
        <v>44</v>
      </c>
      <c r="C72" s="72">
        <v>11.2</v>
      </c>
      <c r="D72" s="72">
        <v>7.8</v>
      </c>
      <c r="E72" s="72">
        <v>2.2999999999999998</v>
      </c>
      <c r="F72" s="72">
        <v>1.4</v>
      </c>
      <c r="G72" s="72">
        <v>1</v>
      </c>
      <c r="H72" s="72">
        <v>3.2</v>
      </c>
      <c r="I72" s="72">
        <v>3.4</v>
      </c>
      <c r="J72" s="72">
        <v>0.9</v>
      </c>
      <c r="K72" s="72">
        <v>1.6</v>
      </c>
      <c r="L72" s="72">
        <v>0.8</v>
      </c>
    </row>
    <row r="73" spans="1:12" ht="13.35" customHeight="1" x14ac:dyDescent="0.25">
      <c r="A73" s="75" t="s">
        <v>814</v>
      </c>
      <c r="B73" s="72">
        <v>66</v>
      </c>
      <c r="C73" s="72">
        <v>14.6</v>
      </c>
      <c r="D73" s="72">
        <v>9.9</v>
      </c>
      <c r="E73" s="72">
        <v>2.4</v>
      </c>
      <c r="F73" s="72">
        <v>2.4</v>
      </c>
      <c r="G73" s="72">
        <v>1.3</v>
      </c>
      <c r="H73" s="72">
        <v>3.8</v>
      </c>
      <c r="I73" s="72">
        <v>4.7</v>
      </c>
      <c r="J73" s="72">
        <v>1.4</v>
      </c>
      <c r="K73" s="72">
        <v>2.2999999999999998</v>
      </c>
      <c r="L73" s="72">
        <v>1</v>
      </c>
    </row>
    <row r="74" spans="1:12" ht="13.35" customHeight="1" x14ac:dyDescent="0.25">
      <c r="A74" s="75" t="s">
        <v>799</v>
      </c>
      <c r="B74" s="72">
        <v>3.5</v>
      </c>
      <c r="C74" s="72" t="s">
        <v>774</v>
      </c>
      <c r="D74" s="72" t="s">
        <v>774</v>
      </c>
      <c r="E74" s="72" t="s">
        <v>774</v>
      </c>
      <c r="F74" s="72" t="s">
        <v>774</v>
      </c>
      <c r="G74" s="72" t="s">
        <v>775</v>
      </c>
      <c r="H74" s="72" t="s">
        <v>774</v>
      </c>
      <c r="I74" s="72" t="s">
        <v>774</v>
      </c>
      <c r="J74" s="72" t="s">
        <v>775</v>
      </c>
      <c r="K74" s="72" t="s">
        <v>774</v>
      </c>
      <c r="L74" s="72" t="s">
        <v>775</v>
      </c>
    </row>
    <row r="75" spans="1:12" ht="13.35" customHeight="1" x14ac:dyDescent="0.25">
      <c r="A75" s="81"/>
      <c r="B75" s="72"/>
      <c r="C75" s="72"/>
      <c r="D75" s="72"/>
      <c r="E75" s="72"/>
      <c r="F75" s="72"/>
      <c r="G75" s="72"/>
      <c r="H75" s="72"/>
      <c r="I75" s="72"/>
      <c r="J75" s="72"/>
      <c r="K75" s="72"/>
      <c r="L75" s="72"/>
    </row>
    <row r="76" spans="1:12" ht="13.35" customHeight="1" x14ac:dyDescent="0.25">
      <c r="A76" s="74" t="s">
        <v>815</v>
      </c>
      <c r="B76" s="72"/>
      <c r="C76" s="72"/>
      <c r="D76" s="72"/>
      <c r="E76" s="72"/>
      <c r="F76" s="72"/>
      <c r="G76" s="72"/>
      <c r="H76" s="72"/>
      <c r="I76" s="72"/>
      <c r="J76" s="72"/>
      <c r="K76" s="72"/>
      <c r="L76" s="72"/>
    </row>
    <row r="77" spans="1:12" ht="13.35" customHeight="1" x14ac:dyDescent="0.25">
      <c r="A77" s="74" t="s">
        <v>816</v>
      </c>
      <c r="B77" s="72"/>
      <c r="C77" s="72"/>
      <c r="D77" s="72"/>
      <c r="E77" s="72"/>
      <c r="F77" s="72"/>
      <c r="G77" s="72"/>
      <c r="H77" s="72"/>
      <c r="I77" s="72"/>
      <c r="J77" s="72"/>
      <c r="K77" s="72"/>
      <c r="L77" s="72"/>
    </row>
    <row r="78" spans="1:12" ht="13.35" customHeight="1" x14ac:dyDescent="0.25">
      <c r="A78" s="75" t="s">
        <v>817</v>
      </c>
      <c r="B78" s="72">
        <v>98.4</v>
      </c>
      <c r="C78" s="72">
        <v>23</v>
      </c>
      <c r="D78" s="72">
        <v>16</v>
      </c>
      <c r="E78" s="72">
        <v>4.5</v>
      </c>
      <c r="F78" s="72">
        <v>3.3</v>
      </c>
      <c r="G78" s="72">
        <v>2.1</v>
      </c>
      <c r="H78" s="72">
        <v>6.2</v>
      </c>
      <c r="I78" s="72">
        <v>7</v>
      </c>
      <c r="J78" s="72">
        <v>2</v>
      </c>
      <c r="K78" s="72">
        <v>3.4</v>
      </c>
      <c r="L78" s="72">
        <v>1.6</v>
      </c>
    </row>
    <row r="79" spans="1:12" ht="13.35" customHeight="1" x14ac:dyDescent="0.25">
      <c r="A79" s="75" t="s">
        <v>818</v>
      </c>
      <c r="B79" s="72">
        <v>6.8</v>
      </c>
      <c r="C79" s="72">
        <v>1.7</v>
      </c>
      <c r="D79" s="72">
        <v>1</v>
      </c>
      <c r="E79" s="72" t="s">
        <v>774</v>
      </c>
      <c r="F79" s="72">
        <v>0.2</v>
      </c>
      <c r="G79" s="72">
        <v>0.1</v>
      </c>
      <c r="H79" s="72">
        <v>0.6</v>
      </c>
      <c r="I79" s="72">
        <v>0.7</v>
      </c>
      <c r="J79" s="72">
        <v>0.2</v>
      </c>
      <c r="K79" s="72">
        <v>0.3</v>
      </c>
      <c r="L79" s="72">
        <v>0.2</v>
      </c>
    </row>
    <row r="80" spans="1:12" ht="13.35" customHeight="1" x14ac:dyDescent="0.25">
      <c r="A80" s="75" t="s">
        <v>819</v>
      </c>
      <c r="B80" s="72">
        <v>4.9000000000000004</v>
      </c>
      <c r="C80" s="72">
        <v>1.1000000000000001</v>
      </c>
      <c r="D80" s="72">
        <v>0.7</v>
      </c>
      <c r="E80" s="72" t="s">
        <v>774</v>
      </c>
      <c r="F80" s="72">
        <v>0.3</v>
      </c>
      <c r="G80" s="72" t="s">
        <v>774</v>
      </c>
      <c r="H80" s="72">
        <v>0.3</v>
      </c>
      <c r="I80" s="72">
        <v>0.4</v>
      </c>
      <c r="J80" s="72">
        <v>0.1</v>
      </c>
      <c r="K80" s="72">
        <v>0.2</v>
      </c>
      <c r="L80" s="72">
        <v>0.1</v>
      </c>
    </row>
    <row r="81" spans="1:12" ht="13.35" customHeight="1" x14ac:dyDescent="0.25">
      <c r="A81" s="75" t="s">
        <v>799</v>
      </c>
      <c r="B81" s="72">
        <v>3.5</v>
      </c>
      <c r="C81" s="72" t="s">
        <v>774</v>
      </c>
      <c r="D81" s="72" t="s">
        <v>774</v>
      </c>
      <c r="E81" s="72" t="s">
        <v>774</v>
      </c>
      <c r="F81" s="72" t="s">
        <v>774</v>
      </c>
      <c r="G81" s="72" t="s">
        <v>775</v>
      </c>
      <c r="H81" s="72" t="s">
        <v>774</v>
      </c>
      <c r="I81" s="72" t="s">
        <v>774</v>
      </c>
      <c r="J81" s="72" t="s">
        <v>775</v>
      </c>
      <c r="K81" s="72" t="s">
        <v>774</v>
      </c>
      <c r="L81" s="72" t="s">
        <v>775</v>
      </c>
    </row>
    <row r="82" spans="1:12" ht="13.35" customHeight="1" x14ac:dyDescent="0.25">
      <c r="A82" s="81"/>
      <c r="B82" s="72"/>
      <c r="C82" s="72"/>
      <c r="D82" s="72"/>
      <c r="E82" s="72"/>
      <c r="F82" s="72"/>
      <c r="G82" s="72"/>
      <c r="H82" s="72"/>
      <c r="I82" s="72"/>
      <c r="J82" s="72"/>
      <c r="K82" s="72"/>
      <c r="L82" s="72"/>
    </row>
    <row r="83" spans="1:12" ht="13.35" customHeight="1" x14ac:dyDescent="0.25">
      <c r="A83" s="74" t="s">
        <v>820</v>
      </c>
      <c r="B83" s="72"/>
      <c r="C83" s="72"/>
      <c r="D83" s="72"/>
      <c r="E83" s="72"/>
      <c r="F83" s="72"/>
      <c r="G83" s="72"/>
      <c r="H83" s="72"/>
      <c r="I83" s="72"/>
      <c r="J83" s="72"/>
      <c r="K83" s="72"/>
      <c r="L83" s="72"/>
    </row>
    <row r="84" spans="1:12" ht="13.35" customHeight="1" x14ac:dyDescent="0.25">
      <c r="A84" s="74" t="s">
        <v>821</v>
      </c>
      <c r="B84" s="72"/>
      <c r="C84" s="72"/>
      <c r="D84" s="72"/>
      <c r="E84" s="72"/>
      <c r="F84" s="72"/>
      <c r="G84" s="72"/>
      <c r="H84" s="72"/>
      <c r="I84" s="72"/>
      <c r="J84" s="72"/>
      <c r="K84" s="72"/>
      <c r="L84" s="72"/>
    </row>
    <row r="85" spans="1:12" ht="13.35" customHeight="1" x14ac:dyDescent="0.25">
      <c r="A85" s="75" t="s">
        <v>822</v>
      </c>
      <c r="B85" s="72">
        <v>42.7</v>
      </c>
      <c r="C85" s="72">
        <v>11.1</v>
      </c>
      <c r="D85" s="72">
        <v>7</v>
      </c>
      <c r="E85" s="72">
        <v>1.7</v>
      </c>
      <c r="F85" s="72">
        <v>1.5</v>
      </c>
      <c r="G85" s="72">
        <v>0.9</v>
      </c>
      <c r="H85" s="72">
        <v>2.9</v>
      </c>
      <c r="I85" s="72">
        <v>4.0999999999999996</v>
      </c>
      <c r="J85" s="72">
        <v>1.2</v>
      </c>
      <c r="K85" s="72">
        <v>2</v>
      </c>
      <c r="L85" s="72">
        <v>0.8</v>
      </c>
    </row>
    <row r="86" spans="1:12" ht="13.35" customHeight="1" x14ac:dyDescent="0.25">
      <c r="A86" s="78" t="s">
        <v>781</v>
      </c>
      <c r="B86" s="72">
        <v>7.2</v>
      </c>
      <c r="C86" s="72">
        <v>1.9</v>
      </c>
      <c r="D86" s="72">
        <v>1.2</v>
      </c>
      <c r="E86" s="72">
        <v>0.4</v>
      </c>
      <c r="F86" s="72">
        <v>0.2</v>
      </c>
      <c r="G86" s="72">
        <v>0.2</v>
      </c>
      <c r="H86" s="72">
        <v>0.4</v>
      </c>
      <c r="I86" s="72">
        <v>0.7</v>
      </c>
      <c r="J86" s="72">
        <v>0.2</v>
      </c>
      <c r="K86" s="72">
        <v>0.4</v>
      </c>
      <c r="L86" s="72">
        <v>0.2</v>
      </c>
    </row>
    <row r="87" spans="1:12" ht="13.35" customHeight="1" x14ac:dyDescent="0.25">
      <c r="A87" s="79" t="s">
        <v>823</v>
      </c>
      <c r="B87" s="72">
        <v>4.8</v>
      </c>
      <c r="C87" s="72">
        <v>1.2</v>
      </c>
      <c r="D87" s="72">
        <v>0.7</v>
      </c>
      <c r="E87" s="72">
        <v>0.2</v>
      </c>
      <c r="F87" s="72">
        <v>0.1</v>
      </c>
      <c r="G87" s="72">
        <v>0.1</v>
      </c>
      <c r="H87" s="72">
        <v>0.2</v>
      </c>
      <c r="I87" s="72">
        <v>0.5</v>
      </c>
      <c r="J87" s="72">
        <v>0.1</v>
      </c>
      <c r="K87" s="72">
        <v>0.3</v>
      </c>
      <c r="L87" s="72">
        <v>0.1</v>
      </c>
    </row>
    <row r="88" spans="1:12" ht="13.35" customHeight="1" x14ac:dyDescent="0.25">
      <c r="A88" s="79" t="s">
        <v>782</v>
      </c>
      <c r="B88" s="72">
        <v>1.1000000000000001</v>
      </c>
      <c r="C88" s="72">
        <v>0.4</v>
      </c>
      <c r="D88" s="72">
        <v>0.2</v>
      </c>
      <c r="E88" s="72" t="s">
        <v>774</v>
      </c>
      <c r="F88" s="72" t="s">
        <v>774</v>
      </c>
      <c r="G88" s="72" t="s">
        <v>774</v>
      </c>
      <c r="H88" s="72" t="s">
        <v>774</v>
      </c>
      <c r="I88" s="72">
        <v>0.2</v>
      </c>
      <c r="J88" s="72" t="s">
        <v>774</v>
      </c>
      <c r="K88" s="72">
        <v>0.1</v>
      </c>
      <c r="L88" s="72">
        <v>0.1</v>
      </c>
    </row>
    <row r="89" spans="1:12" ht="13.35" customHeight="1" x14ac:dyDescent="0.25">
      <c r="A89" s="79" t="s">
        <v>789</v>
      </c>
      <c r="B89" s="72">
        <v>1.4</v>
      </c>
      <c r="C89" s="72">
        <v>0.4</v>
      </c>
      <c r="D89" s="72">
        <v>0.3</v>
      </c>
      <c r="E89" s="72" t="s">
        <v>774</v>
      </c>
      <c r="F89" s="72" t="s">
        <v>774</v>
      </c>
      <c r="G89" s="72" t="s">
        <v>774</v>
      </c>
      <c r="H89" s="72" t="s">
        <v>774</v>
      </c>
      <c r="I89" s="72">
        <v>0.1</v>
      </c>
      <c r="J89" s="72" t="s">
        <v>774</v>
      </c>
      <c r="K89" s="72">
        <v>0.1</v>
      </c>
      <c r="L89" s="72" t="s">
        <v>774</v>
      </c>
    </row>
    <row r="90" spans="1:12" ht="13.35" customHeight="1" x14ac:dyDescent="0.25">
      <c r="A90" s="78" t="s">
        <v>778</v>
      </c>
      <c r="B90" s="72">
        <v>26.8</v>
      </c>
      <c r="C90" s="72">
        <v>7.4</v>
      </c>
      <c r="D90" s="72">
        <v>4.7</v>
      </c>
      <c r="E90" s="72">
        <v>1.1000000000000001</v>
      </c>
      <c r="F90" s="72">
        <v>1</v>
      </c>
      <c r="G90" s="72">
        <v>0.6</v>
      </c>
      <c r="H90" s="72">
        <v>2</v>
      </c>
      <c r="I90" s="72">
        <v>2.7</v>
      </c>
      <c r="J90" s="72">
        <v>0.8</v>
      </c>
      <c r="K90" s="72">
        <v>1.4</v>
      </c>
      <c r="L90" s="72">
        <v>0.6</v>
      </c>
    </row>
    <row r="91" spans="1:12" ht="13.35" customHeight="1" x14ac:dyDescent="0.25">
      <c r="A91" s="79" t="s">
        <v>792</v>
      </c>
      <c r="B91" s="72">
        <v>22.7</v>
      </c>
      <c r="C91" s="72">
        <v>6.3</v>
      </c>
      <c r="D91" s="72">
        <v>4.0999999999999996</v>
      </c>
      <c r="E91" s="72">
        <v>1</v>
      </c>
      <c r="F91" s="72">
        <v>1</v>
      </c>
      <c r="G91" s="72">
        <v>0.5</v>
      </c>
      <c r="H91" s="72">
        <v>1.6</v>
      </c>
      <c r="I91" s="72">
        <v>2.2999999999999998</v>
      </c>
      <c r="J91" s="72">
        <v>0.7</v>
      </c>
      <c r="K91" s="72">
        <v>1</v>
      </c>
      <c r="L91" s="72">
        <v>0.5</v>
      </c>
    </row>
    <row r="92" spans="1:12" ht="13.35" customHeight="1" x14ac:dyDescent="0.25">
      <c r="A92" s="79" t="s">
        <v>791</v>
      </c>
      <c r="B92" s="72">
        <v>2.2999999999999998</v>
      </c>
      <c r="C92" s="72">
        <v>0.7</v>
      </c>
      <c r="D92" s="72">
        <v>0.4</v>
      </c>
      <c r="E92" s="72" t="s">
        <v>774</v>
      </c>
      <c r="F92" s="72" t="s">
        <v>774</v>
      </c>
      <c r="G92" s="72">
        <v>0.1</v>
      </c>
      <c r="H92" s="72" t="s">
        <v>774</v>
      </c>
      <c r="I92" s="72">
        <v>0.3</v>
      </c>
      <c r="J92" s="72">
        <v>0</v>
      </c>
      <c r="K92" s="72">
        <v>0.2</v>
      </c>
      <c r="L92" s="72" t="s">
        <v>774</v>
      </c>
    </row>
    <row r="93" spans="1:12" ht="13.35" customHeight="1" x14ac:dyDescent="0.25">
      <c r="A93" s="79" t="s">
        <v>790</v>
      </c>
      <c r="B93" s="72">
        <v>1.3</v>
      </c>
      <c r="C93" s="72">
        <v>0.3</v>
      </c>
      <c r="D93" s="72">
        <v>0.2</v>
      </c>
      <c r="E93" s="72" t="s">
        <v>775</v>
      </c>
      <c r="F93" s="72" t="s">
        <v>774</v>
      </c>
      <c r="G93" s="72" t="s">
        <v>774</v>
      </c>
      <c r="H93" s="72" t="s">
        <v>774</v>
      </c>
      <c r="I93" s="72">
        <v>0.1</v>
      </c>
      <c r="J93" s="72">
        <v>0</v>
      </c>
      <c r="K93" s="72" t="s">
        <v>774</v>
      </c>
      <c r="L93" s="72" t="s">
        <v>774</v>
      </c>
    </row>
    <row r="94" spans="1:12" ht="13.35" customHeight="1" x14ac:dyDescent="0.25">
      <c r="A94" s="79" t="s">
        <v>789</v>
      </c>
      <c r="B94" s="72">
        <v>1.2</v>
      </c>
      <c r="C94" s="72">
        <v>0.3</v>
      </c>
      <c r="D94" s="72" t="s">
        <v>774</v>
      </c>
      <c r="E94" s="72" t="s">
        <v>774</v>
      </c>
      <c r="F94" s="72" t="s">
        <v>775</v>
      </c>
      <c r="G94" s="72" t="s">
        <v>775</v>
      </c>
      <c r="H94" s="72" t="s">
        <v>774</v>
      </c>
      <c r="I94" s="72">
        <v>0.1</v>
      </c>
      <c r="J94" s="72">
        <v>0.1</v>
      </c>
      <c r="K94" s="72" t="s">
        <v>774</v>
      </c>
      <c r="L94" s="72" t="s">
        <v>774</v>
      </c>
    </row>
    <row r="95" spans="1:12" ht="13.35" customHeight="1" x14ac:dyDescent="0.25">
      <c r="A95" s="78" t="s">
        <v>793</v>
      </c>
      <c r="B95" s="72">
        <v>0.4</v>
      </c>
      <c r="C95" s="72" t="s">
        <v>774</v>
      </c>
      <c r="D95" s="72" t="s">
        <v>774</v>
      </c>
      <c r="E95" s="72" t="s">
        <v>775</v>
      </c>
      <c r="F95" s="72" t="s">
        <v>775</v>
      </c>
      <c r="G95" s="72" t="s">
        <v>774</v>
      </c>
      <c r="H95" s="72" t="s">
        <v>775</v>
      </c>
      <c r="I95" s="72" t="s">
        <v>774</v>
      </c>
      <c r="J95" s="72" t="s">
        <v>775</v>
      </c>
      <c r="K95" s="72" t="s">
        <v>774</v>
      </c>
      <c r="L95" s="72" t="s">
        <v>775</v>
      </c>
    </row>
    <row r="96" spans="1:12" ht="13.35" customHeight="1" x14ac:dyDescent="0.25">
      <c r="A96" s="78" t="s">
        <v>794</v>
      </c>
      <c r="B96" s="72">
        <v>2.8</v>
      </c>
      <c r="C96" s="72">
        <v>0.6</v>
      </c>
      <c r="D96" s="72">
        <v>0.4</v>
      </c>
      <c r="E96" s="72" t="s">
        <v>774</v>
      </c>
      <c r="F96" s="72" t="s">
        <v>774</v>
      </c>
      <c r="G96" s="72" t="s">
        <v>774</v>
      </c>
      <c r="H96" s="72" t="s">
        <v>774</v>
      </c>
      <c r="I96" s="72">
        <v>0.2</v>
      </c>
      <c r="J96" s="72">
        <v>0.1</v>
      </c>
      <c r="K96" s="72">
        <v>0.1</v>
      </c>
      <c r="L96" s="72" t="s">
        <v>774</v>
      </c>
    </row>
    <row r="97" spans="1:12" ht="13.35" customHeight="1" x14ac:dyDescent="0.25">
      <c r="A97" s="79" t="s">
        <v>823</v>
      </c>
      <c r="B97" s="72">
        <v>1.5</v>
      </c>
      <c r="C97" s="72">
        <v>0.2</v>
      </c>
      <c r="D97" s="72" t="s">
        <v>774</v>
      </c>
      <c r="E97" s="72" t="s">
        <v>775</v>
      </c>
      <c r="F97" s="72" t="s">
        <v>774</v>
      </c>
      <c r="G97" s="72" t="s">
        <v>774</v>
      </c>
      <c r="H97" s="72" t="s">
        <v>774</v>
      </c>
      <c r="I97" s="72">
        <v>0.1</v>
      </c>
      <c r="J97" s="72" t="s">
        <v>774</v>
      </c>
      <c r="K97" s="72" t="s">
        <v>774</v>
      </c>
      <c r="L97" s="72" t="s">
        <v>775</v>
      </c>
    </row>
    <row r="98" spans="1:12" ht="13.35" customHeight="1" x14ac:dyDescent="0.25">
      <c r="A98" s="79" t="s">
        <v>789</v>
      </c>
      <c r="B98" s="72">
        <v>1.4</v>
      </c>
      <c r="C98" s="72">
        <v>0.4</v>
      </c>
      <c r="D98" s="72">
        <v>0.2</v>
      </c>
      <c r="E98" s="72" t="s">
        <v>774</v>
      </c>
      <c r="F98" s="72" t="s">
        <v>774</v>
      </c>
      <c r="G98" s="72" t="s">
        <v>774</v>
      </c>
      <c r="H98" s="72" t="s">
        <v>774</v>
      </c>
      <c r="I98" s="72">
        <v>0.2</v>
      </c>
      <c r="J98" s="72">
        <v>0.1</v>
      </c>
      <c r="K98" s="72">
        <v>0.1</v>
      </c>
      <c r="L98" s="72" t="s">
        <v>774</v>
      </c>
    </row>
    <row r="99" spans="1:12" ht="13.35" customHeight="1" x14ac:dyDescent="0.25">
      <c r="A99" s="78" t="s">
        <v>795</v>
      </c>
      <c r="B99" s="72">
        <v>8.8000000000000007</v>
      </c>
      <c r="C99" s="72">
        <v>1.9</v>
      </c>
      <c r="D99" s="72">
        <v>1.2</v>
      </c>
      <c r="E99" s="72">
        <v>0.3</v>
      </c>
      <c r="F99" s="72">
        <v>0.2</v>
      </c>
      <c r="G99" s="72">
        <v>0.2</v>
      </c>
      <c r="H99" s="72">
        <v>0.5</v>
      </c>
      <c r="I99" s="72">
        <v>0.8</v>
      </c>
      <c r="J99" s="72">
        <v>0.3</v>
      </c>
      <c r="K99" s="72">
        <v>0.3</v>
      </c>
      <c r="L99" s="72">
        <v>0.2</v>
      </c>
    </row>
    <row r="100" spans="1:12" ht="13.35" customHeight="1" x14ac:dyDescent="0.25">
      <c r="A100" s="79" t="s">
        <v>823</v>
      </c>
      <c r="B100" s="72">
        <v>6.4</v>
      </c>
      <c r="C100" s="72">
        <v>1.4</v>
      </c>
      <c r="D100" s="72">
        <v>0.9</v>
      </c>
      <c r="E100" s="72">
        <v>0.2</v>
      </c>
      <c r="F100" s="72" t="s">
        <v>774</v>
      </c>
      <c r="G100" s="72">
        <v>0.1</v>
      </c>
      <c r="H100" s="72">
        <v>0.4</v>
      </c>
      <c r="I100" s="72">
        <v>0.5</v>
      </c>
      <c r="J100" s="72">
        <v>0.2</v>
      </c>
      <c r="K100" s="72">
        <v>0.2</v>
      </c>
      <c r="L100" s="72">
        <v>0.1</v>
      </c>
    </row>
    <row r="101" spans="1:12" ht="13.35" customHeight="1" x14ac:dyDescent="0.25">
      <c r="A101" s="79" t="s">
        <v>796</v>
      </c>
      <c r="B101" s="72">
        <v>2.6</v>
      </c>
      <c r="C101" s="72">
        <v>0.7</v>
      </c>
      <c r="D101" s="72">
        <v>0.4</v>
      </c>
      <c r="E101" s="72" t="s">
        <v>774</v>
      </c>
      <c r="F101" s="72" t="s">
        <v>774</v>
      </c>
      <c r="G101" s="72" t="s">
        <v>774</v>
      </c>
      <c r="H101" s="72" t="s">
        <v>774</v>
      </c>
      <c r="I101" s="72">
        <v>0.3</v>
      </c>
      <c r="J101" s="72">
        <v>0.1</v>
      </c>
      <c r="K101" s="72">
        <v>0.2</v>
      </c>
      <c r="L101" s="72" t="s">
        <v>774</v>
      </c>
    </row>
    <row r="102" spans="1:12" ht="13.35" customHeight="1" x14ac:dyDescent="0.25">
      <c r="A102" s="79" t="s">
        <v>789</v>
      </c>
      <c r="B102" s="72" t="s">
        <v>774</v>
      </c>
      <c r="C102" s="72" t="s">
        <v>774</v>
      </c>
      <c r="D102" s="72" t="s">
        <v>775</v>
      </c>
      <c r="E102" s="72" t="s">
        <v>775</v>
      </c>
      <c r="F102" s="72" t="s">
        <v>775</v>
      </c>
      <c r="G102" s="72" t="s">
        <v>775</v>
      </c>
      <c r="H102" s="72" t="s">
        <v>775</v>
      </c>
      <c r="I102" s="72" t="s">
        <v>774</v>
      </c>
      <c r="J102" s="72" t="s">
        <v>774</v>
      </c>
      <c r="K102" s="72" t="s">
        <v>775</v>
      </c>
      <c r="L102" s="72" t="s">
        <v>774</v>
      </c>
    </row>
    <row r="103" spans="1:12" ht="13.35" customHeight="1" x14ac:dyDescent="0.25">
      <c r="A103" s="78" t="s">
        <v>797</v>
      </c>
      <c r="B103" s="72">
        <v>0.9</v>
      </c>
      <c r="C103" s="72">
        <v>0.3</v>
      </c>
      <c r="D103" s="72">
        <v>0.2</v>
      </c>
      <c r="E103" s="72" t="s">
        <v>774</v>
      </c>
      <c r="F103" s="72" t="s">
        <v>774</v>
      </c>
      <c r="G103" s="72" t="s">
        <v>775</v>
      </c>
      <c r="H103" s="72" t="s">
        <v>774</v>
      </c>
      <c r="I103" s="72">
        <v>0.1</v>
      </c>
      <c r="J103" s="72" t="s">
        <v>774</v>
      </c>
      <c r="K103" s="72" t="s">
        <v>774</v>
      </c>
      <c r="L103" s="72" t="s">
        <v>774</v>
      </c>
    </row>
    <row r="104" spans="1:12" ht="13.35" customHeight="1" x14ac:dyDescent="0.25">
      <c r="A104" s="78" t="s">
        <v>798</v>
      </c>
      <c r="B104" s="72">
        <v>0.7</v>
      </c>
      <c r="C104" s="72">
        <v>0.2</v>
      </c>
      <c r="D104" s="72" t="s">
        <v>774</v>
      </c>
      <c r="E104" s="72" t="s">
        <v>774</v>
      </c>
      <c r="F104" s="72" t="s">
        <v>774</v>
      </c>
      <c r="G104" s="72" t="s">
        <v>774</v>
      </c>
      <c r="H104" s="72" t="s">
        <v>774</v>
      </c>
      <c r="I104" s="72">
        <v>0.1</v>
      </c>
      <c r="J104" s="72" t="s">
        <v>774</v>
      </c>
      <c r="K104" s="72">
        <v>0.1</v>
      </c>
      <c r="L104" s="72" t="s">
        <v>775</v>
      </c>
    </row>
    <row r="105" spans="1:12" ht="13.35" customHeight="1" x14ac:dyDescent="0.25">
      <c r="A105" s="75" t="s">
        <v>824</v>
      </c>
      <c r="B105" s="72">
        <v>67.400000000000006</v>
      </c>
      <c r="C105" s="72">
        <v>14.8</v>
      </c>
      <c r="D105" s="72">
        <v>10.8</v>
      </c>
      <c r="E105" s="72">
        <v>3.1</v>
      </c>
      <c r="F105" s="72">
        <v>2.2999999999999998</v>
      </c>
      <c r="G105" s="72">
        <v>1.3</v>
      </c>
      <c r="H105" s="72">
        <v>4.0999999999999996</v>
      </c>
      <c r="I105" s="72">
        <v>4</v>
      </c>
      <c r="J105" s="72">
        <v>1.1000000000000001</v>
      </c>
      <c r="K105" s="72">
        <v>1.9</v>
      </c>
      <c r="L105" s="72">
        <v>1</v>
      </c>
    </row>
    <row r="106" spans="1:12" ht="13.35" customHeight="1" x14ac:dyDescent="0.25">
      <c r="A106" s="75" t="s">
        <v>799</v>
      </c>
      <c r="B106" s="72">
        <v>3.5</v>
      </c>
      <c r="C106" s="72" t="s">
        <v>774</v>
      </c>
      <c r="D106" s="72" t="s">
        <v>774</v>
      </c>
      <c r="E106" s="72" t="s">
        <v>774</v>
      </c>
      <c r="F106" s="72" t="s">
        <v>774</v>
      </c>
      <c r="G106" s="72" t="s">
        <v>775</v>
      </c>
      <c r="H106" s="72" t="s">
        <v>774</v>
      </c>
      <c r="I106" s="72" t="s">
        <v>774</v>
      </c>
      <c r="J106" s="72" t="s">
        <v>775</v>
      </c>
      <c r="K106" s="72" t="s">
        <v>774</v>
      </c>
      <c r="L106" s="72" t="s">
        <v>775</v>
      </c>
    </row>
    <row r="107" spans="1:12" ht="13.35" customHeight="1" x14ac:dyDescent="0.25">
      <c r="A107" s="75"/>
      <c r="B107" s="72"/>
      <c r="C107" s="72"/>
      <c r="D107" s="72"/>
      <c r="E107" s="72"/>
      <c r="F107" s="72"/>
      <c r="G107" s="72"/>
      <c r="H107" s="72"/>
      <c r="I107" s="72"/>
      <c r="J107" s="72"/>
      <c r="K107" s="72"/>
      <c r="L107" s="72"/>
    </row>
    <row r="108" spans="1:12" ht="13.35" customHeight="1" x14ac:dyDescent="0.25">
      <c r="A108" s="80" t="s">
        <v>825</v>
      </c>
      <c r="B108" s="72"/>
      <c r="C108" s="72"/>
      <c r="D108" s="72"/>
      <c r="E108" s="72"/>
      <c r="F108" s="72"/>
      <c r="G108" s="72"/>
      <c r="H108" s="72"/>
      <c r="I108" s="72"/>
      <c r="J108" s="72"/>
      <c r="K108" s="72"/>
      <c r="L108" s="72"/>
    </row>
    <row r="109" spans="1:12" ht="13.35" customHeight="1" x14ac:dyDescent="0.25">
      <c r="A109" s="81"/>
      <c r="B109" s="72"/>
      <c r="C109" s="72"/>
      <c r="D109" s="72"/>
      <c r="E109" s="72"/>
      <c r="F109" s="72"/>
      <c r="G109" s="72"/>
      <c r="H109" s="72"/>
      <c r="I109" s="72"/>
      <c r="J109" s="72"/>
      <c r="K109" s="72"/>
      <c r="L109" s="72"/>
    </row>
    <row r="110" spans="1:12" ht="13.35" customHeight="1" x14ac:dyDescent="0.25">
      <c r="A110" s="82" t="s">
        <v>826</v>
      </c>
      <c r="B110" s="72"/>
      <c r="C110" s="72"/>
      <c r="D110" s="72"/>
      <c r="E110" s="72"/>
      <c r="F110" s="72"/>
      <c r="G110" s="72"/>
      <c r="H110" s="72"/>
      <c r="I110" s="72"/>
      <c r="J110" s="72"/>
      <c r="K110" s="72"/>
      <c r="L110" s="72"/>
    </row>
    <row r="111" spans="1:12" ht="13.35" customHeight="1" x14ac:dyDescent="0.25">
      <c r="A111" s="82" t="s">
        <v>827</v>
      </c>
      <c r="B111" s="72"/>
      <c r="C111" s="72"/>
      <c r="D111" s="72"/>
      <c r="E111" s="72"/>
      <c r="F111" s="72"/>
      <c r="G111" s="72"/>
      <c r="H111" s="72"/>
      <c r="I111" s="72"/>
      <c r="J111" s="72"/>
      <c r="K111" s="72"/>
      <c r="L111" s="72"/>
    </row>
    <row r="112" spans="1:12" ht="13.35" customHeight="1" x14ac:dyDescent="0.25">
      <c r="A112" s="78" t="s">
        <v>828</v>
      </c>
      <c r="B112" s="72">
        <v>8.1999999999999993</v>
      </c>
      <c r="C112" s="72">
        <v>1.4</v>
      </c>
      <c r="D112" s="72">
        <v>1.1000000000000001</v>
      </c>
      <c r="E112" s="72">
        <v>0.4</v>
      </c>
      <c r="F112" s="72">
        <v>0.2</v>
      </c>
      <c r="G112" s="72" t="s">
        <v>774</v>
      </c>
      <c r="H112" s="72">
        <v>0.5</v>
      </c>
      <c r="I112" s="72">
        <v>0.3</v>
      </c>
      <c r="J112" s="72">
        <v>0.1</v>
      </c>
      <c r="K112" s="72">
        <v>0.1</v>
      </c>
      <c r="L112" s="72">
        <v>0.1</v>
      </c>
    </row>
    <row r="113" spans="1:12" ht="13.35" customHeight="1" x14ac:dyDescent="0.25">
      <c r="A113" s="78" t="s">
        <v>829</v>
      </c>
      <c r="B113" s="72">
        <v>79</v>
      </c>
      <c r="C113" s="72">
        <v>20.7</v>
      </c>
      <c r="D113" s="72">
        <v>14</v>
      </c>
      <c r="E113" s="72">
        <v>3.9</v>
      </c>
      <c r="F113" s="72">
        <v>3.2</v>
      </c>
      <c r="G113" s="72">
        <v>1.7</v>
      </c>
      <c r="H113" s="72">
        <v>5.3</v>
      </c>
      <c r="I113" s="72">
        <v>6.6</v>
      </c>
      <c r="J113" s="72">
        <v>1.9</v>
      </c>
      <c r="K113" s="72">
        <v>3.1</v>
      </c>
      <c r="L113" s="72">
        <v>1.6</v>
      </c>
    </row>
    <row r="114" spans="1:12" ht="13.35" customHeight="1" x14ac:dyDescent="0.25">
      <c r="A114" s="78" t="s">
        <v>830</v>
      </c>
      <c r="B114" s="72">
        <v>16.899999999999999</v>
      </c>
      <c r="C114" s="72">
        <v>3</v>
      </c>
      <c r="D114" s="72">
        <v>2.1</v>
      </c>
      <c r="E114" s="72">
        <v>0.3</v>
      </c>
      <c r="F114" s="72">
        <v>0.3</v>
      </c>
      <c r="G114" s="72">
        <v>0.4</v>
      </c>
      <c r="H114" s="72">
        <v>1.1000000000000001</v>
      </c>
      <c r="I114" s="72">
        <v>0.9</v>
      </c>
      <c r="J114" s="72">
        <v>0.2</v>
      </c>
      <c r="K114" s="72">
        <v>0.5</v>
      </c>
      <c r="L114" s="72">
        <v>0.1</v>
      </c>
    </row>
    <row r="115" spans="1:12" ht="13.35" customHeight="1" x14ac:dyDescent="0.25">
      <c r="A115" s="78" t="s">
        <v>831</v>
      </c>
      <c r="B115" s="72">
        <v>6</v>
      </c>
      <c r="C115" s="72">
        <v>0.8</v>
      </c>
      <c r="D115" s="72">
        <v>0.5</v>
      </c>
      <c r="E115" s="72" t="s">
        <v>774</v>
      </c>
      <c r="F115" s="72">
        <v>0.2</v>
      </c>
      <c r="G115" s="72" t="s">
        <v>774</v>
      </c>
      <c r="H115" s="72" t="s">
        <v>774</v>
      </c>
      <c r="I115" s="72">
        <v>0.3</v>
      </c>
      <c r="J115" s="72">
        <v>0.1</v>
      </c>
      <c r="K115" s="72">
        <v>0.1</v>
      </c>
      <c r="L115" s="72">
        <v>0.1</v>
      </c>
    </row>
    <row r="116" spans="1:12" ht="13.35" customHeight="1" x14ac:dyDescent="0.25">
      <c r="A116" s="78" t="s">
        <v>799</v>
      </c>
      <c r="B116" s="72">
        <v>3.5</v>
      </c>
      <c r="C116" s="72" t="s">
        <v>774</v>
      </c>
      <c r="D116" s="72" t="s">
        <v>774</v>
      </c>
      <c r="E116" s="72" t="s">
        <v>774</v>
      </c>
      <c r="F116" s="72" t="s">
        <v>774</v>
      </c>
      <c r="G116" s="72" t="s">
        <v>775</v>
      </c>
      <c r="H116" s="72" t="s">
        <v>774</v>
      </c>
      <c r="I116" s="72" t="s">
        <v>774</v>
      </c>
      <c r="J116" s="72" t="s">
        <v>775</v>
      </c>
      <c r="K116" s="72" t="s">
        <v>774</v>
      </c>
      <c r="L116" s="72" t="s">
        <v>775</v>
      </c>
    </row>
    <row r="117" spans="1:12" ht="13.35" customHeight="1" x14ac:dyDescent="0.25">
      <c r="A117" s="81"/>
      <c r="B117" s="72"/>
      <c r="C117" s="72"/>
      <c r="D117" s="72"/>
      <c r="E117" s="72"/>
      <c r="F117" s="72"/>
      <c r="G117" s="72"/>
      <c r="H117" s="72"/>
      <c r="I117" s="72"/>
      <c r="J117" s="72"/>
      <c r="K117" s="72"/>
      <c r="L117" s="72"/>
    </row>
    <row r="118" spans="1:12" ht="13.35" customHeight="1" x14ac:dyDescent="0.25">
      <c r="A118" s="82" t="s">
        <v>832</v>
      </c>
      <c r="B118" s="72"/>
      <c r="C118" s="72"/>
      <c r="D118" s="72"/>
      <c r="E118" s="72"/>
      <c r="F118" s="72"/>
      <c r="G118" s="72"/>
      <c r="H118" s="72"/>
      <c r="I118" s="72"/>
      <c r="J118" s="72"/>
      <c r="K118" s="72"/>
      <c r="L118" s="72"/>
    </row>
    <row r="119" spans="1:12" ht="13.35" customHeight="1" x14ac:dyDescent="0.25">
      <c r="A119" s="78" t="s">
        <v>813</v>
      </c>
      <c r="B119" s="72">
        <v>41.7</v>
      </c>
      <c r="C119" s="72">
        <v>10.199999999999999</v>
      </c>
      <c r="D119" s="72">
        <v>6.9</v>
      </c>
      <c r="E119" s="72">
        <v>2.5</v>
      </c>
      <c r="F119" s="72">
        <v>1.4</v>
      </c>
      <c r="G119" s="72">
        <v>0.9</v>
      </c>
      <c r="H119" s="72">
        <v>2.1</v>
      </c>
      <c r="I119" s="72">
        <v>3.3</v>
      </c>
      <c r="J119" s="72">
        <v>0.9</v>
      </c>
      <c r="K119" s="72">
        <v>1.7</v>
      </c>
      <c r="L119" s="72">
        <v>0.6</v>
      </c>
    </row>
    <row r="120" spans="1:12" ht="13.35" customHeight="1" x14ac:dyDescent="0.25">
      <c r="A120" s="78" t="s">
        <v>814</v>
      </c>
      <c r="B120" s="72">
        <v>54.2</v>
      </c>
      <c r="C120" s="72">
        <v>13.5</v>
      </c>
      <c r="D120" s="72">
        <v>9.1999999999999993</v>
      </c>
      <c r="E120" s="72">
        <v>1.8</v>
      </c>
      <c r="F120" s="72">
        <v>2</v>
      </c>
      <c r="G120" s="72">
        <v>1.2</v>
      </c>
      <c r="H120" s="72">
        <v>4.3</v>
      </c>
      <c r="I120" s="72">
        <v>4.3</v>
      </c>
      <c r="J120" s="72">
        <v>1.2</v>
      </c>
      <c r="K120" s="72">
        <v>2</v>
      </c>
      <c r="L120" s="72">
        <v>1</v>
      </c>
    </row>
    <row r="121" spans="1:12" ht="13.35" customHeight="1" x14ac:dyDescent="0.25">
      <c r="A121" s="83" t="s">
        <v>833</v>
      </c>
      <c r="B121" s="72"/>
      <c r="C121" s="72"/>
      <c r="D121" s="72"/>
      <c r="E121" s="72"/>
      <c r="F121" s="72"/>
      <c r="G121" s="72"/>
      <c r="H121" s="72"/>
      <c r="I121" s="72"/>
      <c r="J121" s="72"/>
      <c r="K121" s="72"/>
      <c r="L121" s="72"/>
    </row>
    <row r="122" spans="1:12" ht="13.35" customHeight="1" x14ac:dyDescent="0.25">
      <c r="A122" s="78" t="s">
        <v>834</v>
      </c>
      <c r="B122" s="72">
        <v>17.7</v>
      </c>
      <c r="C122" s="72">
        <v>2.2000000000000002</v>
      </c>
      <c r="D122" s="72">
        <v>1.7</v>
      </c>
      <c r="E122" s="72">
        <v>0.5</v>
      </c>
      <c r="F122" s="72">
        <v>0.4</v>
      </c>
      <c r="G122" s="72">
        <v>0.2</v>
      </c>
      <c r="H122" s="72">
        <v>0.7</v>
      </c>
      <c r="I122" s="72">
        <v>0.5</v>
      </c>
      <c r="J122" s="72">
        <v>0.2</v>
      </c>
      <c r="K122" s="72">
        <v>0.2</v>
      </c>
      <c r="L122" s="72">
        <v>0.1</v>
      </c>
    </row>
    <row r="123" spans="1:12" ht="13.35" customHeight="1" x14ac:dyDescent="0.25">
      <c r="A123" s="75"/>
      <c r="B123" s="72"/>
      <c r="C123" s="72"/>
      <c r="D123" s="72"/>
      <c r="E123" s="72"/>
      <c r="F123" s="72"/>
      <c r="G123" s="72"/>
      <c r="H123" s="72"/>
      <c r="I123" s="72"/>
      <c r="J123" s="72"/>
      <c r="K123" s="72"/>
      <c r="L123" s="72"/>
    </row>
    <row r="124" spans="1:12" ht="13.35" customHeight="1" x14ac:dyDescent="0.25">
      <c r="A124" s="82" t="s">
        <v>835</v>
      </c>
      <c r="B124" s="72"/>
      <c r="C124" s="72"/>
      <c r="D124" s="72"/>
      <c r="E124" s="72"/>
      <c r="F124" s="72"/>
      <c r="G124" s="72"/>
      <c r="H124" s="72"/>
      <c r="I124" s="72"/>
      <c r="J124" s="72"/>
      <c r="K124" s="72"/>
      <c r="L124" s="72"/>
    </row>
    <row r="125" spans="1:12" ht="13.35" customHeight="1" x14ac:dyDescent="0.25">
      <c r="A125" s="84" t="s">
        <v>836</v>
      </c>
      <c r="B125" s="72"/>
      <c r="C125" s="72"/>
      <c r="D125" s="72"/>
      <c r="E125" s="72"/>
      <c r="F125" s="72"/>
      <c r="G125" s="72"/>
      <c r="H125" s="72"/>
      <c r="I125" s="72"/>
      <c r="J125" s="72"/>
      <c r="K125" s="72"/>
      <c r="L125" s="72"/>
    </row>
    <row r="126" spans="1:12" ht="13.35" customHeight="1" x14ac:dyDescent="0.25">
      <c r="A126" s="79" t="s">
        <v>813</v>
      </c>
      <c r="B126" s="72">
        <v>22.1</v>
      </c>
      <c r="C126" s="72">
        <v>5.3</v>
      </c>
      <c r="D126" s="72">
        <v>3.6</v>
      </c>
      <c r="E126" s="72">
        <v>1.3</v>
      </c>
      <c r="F126" s="72">
        <v>0.7</v>
      </c>
      <c r="G126" s="72">
        <v>0.5</v>
      </c>
      <c r="H126" s="72">
        <v>1.1000000000000001</v>
      </c>
      <c r="I126" s="72">
        <v>1.6</v>
      </c>
      <c r="J126" s="72">
        <v>0.4</v>
      </c>
      <c r="K126" s="72">
        <v>0.9</v>
      </c>
      <c r="L126" s="72">
        <v>0.3</v>
      </c>
    </row>
    <row r="127" spans="1:12" ht="13.35" customHeight="1" x14ac:dyDescent="0.25">
      <c r="A127" s="79" t="s">
        <v>814</v>
      </c>
      <c r="B127" s="72">
        <v>19.600000000000001</v>
      </c>
      <c r="C127" s="72">
        <v>4.9000000000000004</v>
      </c>
      <c r="D127" s="72">
        <v>3.3</v>
      </c>
      <c r="E127" s="72">
        <v>1.2</v>
      </c>
      <c r="F127" s="72">
        <v>0.8</v>
      </c>
      <c r="G127" s="72">
        <v>0.4</v>
      </c>
      <c r="H127" s="72">
        <v>0.9</v>
      </c>
      <c r="I127" s="72">
        <v>1.6</v>
      </c>
      <c r="J127" s="72">
        <v>0.5</v>
      </c>
      <c r="K127" s="72">
        <v>0.8</v>
      </c>
      <c r="L127" s="72">
        <v>0.3</v>
      </c>
    </row>
    <row r="128" spans="1:12" ht="13.35" customHeight="1" x14ac:dyDescent="0.25">
      <c r="A128" s="84" t="s">
        <v>837</v>
      </c>
      <c r="B128" s="72"/>
      <c r="C128" s="72"/>
      <c r="D128" s="72"/>
      <c r="E128" s="72"/>
      <c r="F128" s="72"/>
      <c r="G128" s="72"/>
      <c r="H128" s="72"/>
      <c r="I128" s="72"/>
      <c r="J128" s="72"/>
      <c r="K128" s="72"/>
      <c r="L128" s="72"/>
    </row>
    <row r="129" spans="1:12" ht="13.35" customHeight="1" x14ac:dyDescent="0.25">
      <c r="A129" s="84" t="s">
        <v>838</v>
      </c>
      <c r="B129" s="72"/>
      <c r="C129" s="72"/>
      <c r="D129" s="72"/>
      <c r="E129" s="72"/>
      <c r="F129" s="72"/>
      <c r="G129" s="72"/>
      <c r="H129" s="72"/>
      <c r="I129" s="72"/>
      <c r="J129" s="72"/>
      <c r="K129" s="72"/>
      <c r="L129" s="72"/>
    </row>
    <row r="130" spans="1:12" ht="13.35" customHeight="1" x14ac:dyDescent="0.25">
      <c r="A130" s="79" t="s">
        <v>813</v>
      </c>
      <c r="B130" s="72">
        <v>25.6</v>
      </c>
      <c r="C130" s="72">
        <v>6.3</v>
      </c>
      <c r="D130" s="72">
        <v>4.3</v>
      </c>
      <c r="E130" s="72">
        <v>1.5</v>
      </c>
      <c r="F130" s="72">
        <v>0.9</v>
      </c>
      <c r="G130" s="72">
        <v>0.7</v>
      </c>
      <c r="H130" s="72">
        <v>1.2</v>
      </c>
      <c r="I130" s="72">
        <v>2</v>
      </c>
      <c r="J130" s="72">
        <v>0.5</v>
      </c>
      <c r="K130" s="72">
        <v>1.1000000000000001</v>
      </c>
      <c r="L130" s="72">
        <v>0.4</v>
      </c>
    </row>
    <row r="131" spans="1:12" ht="13.35" customHeight="1" x14ac:dyDescent="0.25">
      <c r="A131" s="79" t="s">
        <v>814</v>
      </c>
      <c r="B131" s="72">
        <v>16</v>
      </c>
      <c r="C131" s="72">
        <v>3.9</v>
      </c>
      <c r="D131" s="72">
        <v>2.6</v>
      </c>
      <c r="E131" s="72">
        <v>1</v>
      </c>
      <c r="F131" s="72">
        <v>0.5</v>
      </c>
      <c r="G131" s="72">
        <v>0.3</v>
      </c>
      <c r="H131" s="72">
        <v>0.8</v>
      </c>
      <c r="I131" s="72">
        <v>1.2</v>
      </c>
      <c r="J131" s="72">
        <v>0.4</v>
      </c>
      <c r="K131" s="72">
        <v>0.6</v>
      </c>
      <c r="L131" s="72">
        <v>0.2</v>
      </c>
    </row>
    <row r="132" spans="1:12" ht="13.35" customHeight="1" x14ac:dyDescent="0.25">
      <c r="A132" s="83" t="s">
        <v>839</v>
      </c>
      <c r="B132" s="72"/>
      <c r="C132" s="72"/>
      <c r="D132" s="72"/>
      <c r="E132" s="72"/>
      <c r="F132" s="72"/>
      <c r="G132" s="72"/>
      <c r="H132" s="72"/>
      <c r="I132" s="72"/>
      <c r="J132" s="72"/>
      <c r="K132" s="72"/>
      <c r="L132" s="72"/>
    </row>
    <row r="133" spans="1:12" ht="13.35" customHeight="1" x14ac:dyDescent="0.25">
      <c r="A133" s="78" t="s">
        <v>840</v>
      </c>
      <c r="B133" s="72">
        <v>72</v>
      </c>
      <c r="C133" s="72">
        <v>15.7</v>
      </c>
      <c r="D133" s="72">
        <v>10.9</v>
      </c>
      <c r="E133" s="72">
        <v>2.2999999999999998</v>
      </c>
      <c r="F133" s="72">
        <v>2.4</v>
      </c>
      <c r="G133" s="72">
        <v>1.3</v>
      </c>
      <c r="H133" s="72">
        <v>4.9000000000000004</v>
      </c>
      <c r="I133" s="72">
        <v>4.8</v>
      </c>
      <c r="J133" s="72">
        <v>1.4</v>
      </c>
      <c r="K133" s="72">
        <v>2.2000000000000002</v>
      </c>
      <c r="L133" s="72">
        <v>1.2</v>
      </c>
    </row>
    <row r="134" spans="1:12" ht="13.35" customHeight="1" x14ac:dyDescent="0.25">
      <c r="A134" s="78"/>
      <c r="B134" s="72"/>
      <c r="C134" s="72"/>
      <c r="D134" s="72"/>
      <c r="E134" s="72"/>
      <c r="F134" s="72"/>
      <c r="G134" s="72"/>
      <c r="H134" s="72"/>
      <c r="I134" s="72"/>
      <c r="J134" s="72"/>
      <c r="K134" s="72"/>
      <c r="L134" s="72"/>
    </row>
    <row r="135" spans="1:12" ht="13.35" customHeight="1" x14ac:dyDescent="0.25">
      <c r="A135" s="80" t="s">
        <v>841</v>
      </c>
      <c r="B135" s="72"/>
      <c r="C135" s="72"/>
      <c r="D135" s="72"/>
      <c r="E135" s="72"/>
      <c r="F135" s="72"/>
      <c r="G135" s="72"/>
      <c r="H135" s="72"/>
      <c r="I135" s="72"/>
      <c r="J135" s="72"/>
      <c r="K135" s="72"/>
      <c r="L135" s="72"/>
    </row>
    <row r="136" spans="1:12" ht="13.35" customHeight="1" x14ac:dyDescent="0.25">
      <c r="A136" s="85"/>
      <c r="B136" s="72"/>
      <c r="C136" s="72"/>
      <c r="D136" s="72"/>
      <c r="E136" s="72"/>
      <c r="F136" s="72"/>
      <c r="G136" s="72"/>
      <c r="H136" s="72"/>
      <c r="I136" s="72"/>
      <c r="J136" s="72"/>
      <c r="K136" s="72"/>
      <c r="L136" s="72"/>
    </row>
    <row r="137" spans="1:12" ht="13.35" customHeight="1" x14ac:dyDescent="0.25">
      <c r="A137" s="82" t="s">
        <v>842</v>
      </c>
      <c r="B137" s="72"/>
      <c r="C137" s="72"/>
      <c r="D137" s="72"/>
      <c r="E137" s="72"/>
      <c r="F137" s="72"/>
      <c r="G137" s="72"/>
      <c r="H137" s="72"/>
      <c r="I137" s="72"/>
      <c r="J137" s="72"/>
      <c r="K137" s="72"/>
      <c r="L137" s="72"/>
    </row>
    <row r="138" spans="1:12" ht="13.35" customHeight="1" x14ac:dyDescent="0.25">
      <c r="A138" s="82" t="s">
        <v>843</v>
      </c>
      <c r="B138" s="72"/>
      <c r="C138" s="72"/>
      <c r="D138" s="72"/>
      <c r="E138" s="72"/>
      <c r="F138" s="72"/>
      <c r="G138" s="72"/>
      <c r="H138" s="72"/>
      <c r="I138" s="72"/>
      <c r="J138" s="72"/>
      <c r="K138" s="72"/>
      <c r="L138" s="72"/>
    </row>
    <row r="139" spans="1:12" ht="13.35" customHeight="1" x14ac:dyDescent="0.25">
      <c r="A139" s="78" t="s">
        <v>844</v>
      </c>
      <c r="B139" s="72">
        <v>6.1</v>
      </c>
      <c r="C139" s="72">
        <v>1.3</v>
      </c>
      <c r="D139" s="72">
        <v>1</v>
      </c>
      <c r="E139" s="72" t="s">
        <v>774</v>
      </c>
      <c r="F139" s="72">
        <v>0.2</v>
      </c>
      <c r="G139" s="72">
        <v>0.2</v>
      </c>
      <c r="H139" s="72">
        <v>0.4</v>
      </c>
      <c r="I139" s="72">
        <v>0.4</v>
      </c>
      <c r="J139" s="72">
        <v>0.1</v>
      </c>
      <c r="K139" s="72">
        <v>0.2</v>
      </c>
      <c r="L139" s="72">
        <v>0.1</v>
      </c>
    </row>
    <row r="140" spans="1:12" ht="13.35" customHeight="1" x14ac:dyDescent="0.25">
      <c r="A140" s="78" t="s">
        <v>845</v>
      </c>
      <c r="B140" s="72">
        <v>11.8</v>
      </c>
      <c r="C140" s="72">
        <v>2.6</v>
      </c>
      <c r="D140" s="72">
        <v>1.8</v>
      </c>
      <c r="E140" s="72">
        <v>0.4</v>
      </c>
      <c r="F140" s="72">
        <v>0.4</v>
      </c>
      <c r="G140" s="72">
        <v>0.2</v>
      </c>
      <c r="H140" s="72">
        <v>0.7</v>
      </c>
      <c r="I140" s="72">
        <v>0.8</v>
      </c>
      <c r="J140" s="72">
        <v>0.2</v>
      </c>
      <c r="K140" s="72">
        <v>0.5</v>
      </c>
      <c r="L140" s="72">
        <v>0.2</v>
      </c>
    </row>
    <row r="141" spans="1:12" ht="13.35" customHeight="1" x14ac:dyDescent="0.25">
      <c r="A141" s="78" t="s">
        <v>846</v>
      </c>
      <c r="B141" s="72">
        <v>29.6</v>
      </c>
      <c r="C141" s="72">
        <v>7.3</v>
      </c>
      <c r="D141" s="72">
        <v>4.8</v>
      </c>
      <c r="E141" s="72">
        <v>1</v>
      </c>
      <c r="F141" s="72">
        <v>0.9</v>
      </c>
      <c r="G141" s="72">
        <v>0.9</v>
      </c>
      <c r="H141" s="72">
        <v>1.9</v>
      </c>
      <c r="I141" s="72">
        <v>2.4</v>
      </c>
      <c r="J141" s="72">
        <v>0.6</v>
      </c>
      <c r="K141" s="72">
        <v>1.4</v>
      </c>
      <c r="L141" s="72">
        <v>0.5</v>
      </c>
    </row>
    <row r="142" spans="1:12" ht="13.35" customHeight="1" x14ac:dyDescent="0.25">
      <c r="A142" s="78" t="s">
        <v>847</v>
      </c>
      <c r="B142" s="72">
        <v>26.2</v>
      </c>
      <c r="C142" s="72">
        <v>6.3</v>
      </c>
      <c r="D142" s="72">
        <v>4.4000000000000004</v>
      </c>
      <c r="E142" s="72">
        <v>1.2</v>
      </c>
      <c r="F142" s="72">
        <v>0.9</v>
      </c>
      <c r="G142" s="72">
        <v>0.5</v>
      </c>
      <c r="H142" s="72">
        <v>1.9</v>
      </c>
      <c r="I142" s="72">
        <v>1.9</v>
      </c>
      <c r="J142" s="72">
        <v>0.5</v>
      </c>
      <c r="K142" s="72">
        <v>1</v>
      </c>
      <c r="L142" s="72">
        <v>0.4</v>
      </c>
    </row>
    <row r="143" spans="1:12" ht="13.35" customHeight="1" x14ac:dyDescent="0.25">
      <c r="A143" s="78" t="s">
        <v>848</v>
      </c>
      <c r="B143" s="72">
        <v>17.8</v>
      </c>
      <c r="C143" s="72">
        <v>5</v>
      </c>
      <c r="D143" s="72">
        <v>3.5</v>
      </c>
      <c r="E143" s="72">
        <v>1.3</v>
      </c>
      <c r="F143" s="72">
        <v>0.6</v>
      </c>
      <c r="G143" s="72">
        <v>0.2</v>
      </c>
      <c r="H143" s="72">
        <v>1.3</v>
      </c>
      <c r="I143" s="72">
        <v>1.5</v>
      </c>
      <c r="J143" s="72">
        <v>0.5</v>
      </c>
      <c r="K143" s="72">
        <v>0.6</v>
      </c>
      <c r="L143" s="72">
        <v>0.4</v>
      </c>
    </row>
    <row r="144" spans="1:12" ht="13.35" customHeight="1" x14ac:dyDescent="0.25">
      <c r="A144" s="78" t="s">
        <v>849</v>
      </c>
      <c r="B144" s="72">
        <v>18.5</v>
      </c>
      <c r="C144" s="72">
        <v>3.3</v>
      </c>
      <c r="D144" s="72">
        <v>2.2000000000000002</v>
      </c>
      <c r="E144" s="72">
        <v>0.7</v>
      </c>
      <c r="F144" s="72">
        <v>0.7</v>
      </c>
      <c r="G144" s="72">
        <v>0.2</v>
      </c>
      <c r="H144" s="72">
        <v>0.7</v>
      </c>
      <c r="I144" s="72">
        <v>1</v>
      </c>
      <c r="J144" s="72">
        <v>0.4</v>
      </c>
      <c r="K144" s="72">
        <v>0.3</v>
      </c>
      <c r="L144" s="72">
        <v>0.3</v>
      </c>
    </row>
    <row r="145" spans="1:12" ht="13.35" customHeight="1" x14ac:dyDescent="0.25">
      <c r="A145" s="78" t="s">
        <v>799</v>
      </c>
      <c r="B145" s="72">
        <v>3.5</v>
      </c>
      <c r="C145" s="72" t="s">
        <v>774</v>
      </c>
      <c r="D145" s="72" t="s">
        <v>774</v>
      </c>
      <c r="E145" s="72" t="s">
        <v>774</v>
      </c>
      <c r="F145" s="72" t="s">
        <v>774</v>
      </c>
      <c r="G145" s="72" t="s">
        <v>775</v>
      </c>
      <c r="H145" s="72" t="s">
        <v>774</v>
      </c>
      <c r="I145" s="72" t="s">
        <v>774</v>
      </c>
      <c r="J145" s="72" t="s">
        <v>775</v>
      </c>
      <c r="K145" s="72" t="s">
        <v>774</v>
      </c>
      <c r="L145" s="72" t="s">
        <v>775</v>
      </c>
    </row>
    <row r="146" spans="1:12" ht="13.35" customHeight="1" x14ac:dyDescent="0.25">
      <c r="A146" s="75"/>
      <c r="B146" s="72"/>
      <c r="C146" s="72"/>
      <c r="D146" s="72"/>
      <c r="E146" s="72"/>
      <c r="F146" s="72"/>
      <c r="G146" s="72"/>
      <c r="H146" s="72"/>
      <c r="I146" s="72"/>
      <c r="J146" s="72"/>
      <c r="K146" s="72"/>
      <c r="L146" s="72"/>
    </row>
    <row r="147" spans="1:12" ht="13.35" customHeight="1" x14ac:dyDescent="0.25">
      <c r="A147" s="82" t="s">
        <v>850</v>
      </c>
      <c r="B147" s="72"/>
      <c r="C147" s="72"/>
      <c r="D147" s="72"/>
      <c r="E147" s="72"/>
      <c r="F147" s="72"/>
      <c r="G147" s="72"/>
      <c r="H147" s="72"/>
      <c r="I147" s="72"/>
      <c r="J147" s="72"/>
      <c r="K147" s="72"/>
      <c r="L147" s="72"/>
    </row>
    <row r="148" spans="1:12" ht="13.35" customHeight="1" x14ac:dyDescent="0.25">
      <c r="A148" s="82" t="s">
        <v>851</v>
      </c>
      <c r="B148" s="72"/>
      <c r="C148" s="72"/>
      <c r="D148" s="72"/>
      <c r="E148" s="72"/>
      <c r="F148" s="72"/>
      <c r="G148" s="72"/>
      <c r="H148" s="72"/>
      <c r="I148" s="72"/>
      <c r="J148" s="72"/>
      <c r="K148" s="72"/>
      <c r="L148" s="72"/>
    </row>
    <row r="149" spans="1:12" ht="13.35" customHeight="1" x14ac:dyDescent="0.25">
      <c r="A149" s="78" t="s">
        <v>844</v>
      </c>
      <c r="B149" s="72">
        <v>26.7</v>
      </c>
      <c r="C149" s="72">
        <v>5.2</v>
      </c>
      <c r="D149" s="72">
        <v>3.5</v>
      </c>
      <c r="E149" s="72">
        <v>0.6</v>
      </c>
      <c r="F149" s="72">
        <v>0.7</v>
      </c>
      <c r="G149" s="72">
        <v>0.7</v>
      </c>
      <c r="H149" s="72">
        <v>1.4</v>
      </c>
      <c r="I149" s="72">
        <v>1.8</v>
      </c>
      <c r="J149" s="72">
        <v>0.4</v>
      </c>
      <c r="K149" s="72">
        <v>0.9</v>
      </c>
      <c r="L149" s="72">
        <v>0.4</v>
      </c>
    </row>
    <row r="150" spans="1:12" ht="13.35" customHeight="1" x14ac:dyDescent="0.25">
      <c r="A150" s="78" t="s">
        <v>845</v>
      </c>
      <c r="B150" s="72">
        <v>21.8</v>
      </c>
      <c r="C150" s="72">
        <v>5.5</v>
      </c>
      <c r="D150" s="72">
        <v>3.8</v>
      </c>
      <c r="E150" s="72">
        <v>1.1000000000000001</v>
      </c>
      <c r="F150" s="72">
        <v>0.9</v>
      </c>
      <c r="G150" s="72">
        <v>0.4</v>
      </c>
      <c r="H150" s="72">
        <v>1.4</v>
      </c>
      <c r="I150" s="72">
        <v>1.7</v>
      </c>
      <c r="J150" s="72">
        <v>0.5</v>
      </c>
      <c r="K150" s="72">
        <v>0.9</v>
      </c>
      <c r="L150" s="72">
        <v>0.3</v>
      </c>
    </row>
    <row r="151" spans="1:12" ht="13.35" customHeight="1" x14ac:dyDescent="0.25">
      <c r="A151" s="78" t="s">
        <v>846</v>
      </c>
      <c r="B151" s="72">
        <v>23.2</v>
      </c>
      <c r="C151" s="72">
        <v>5.7</v>
      </c>
      <c r="D151" s="72">
        <v>3.9</v>
      </c>
      <c r="E151" s="72">
        <v>1.1000000000000001</v>
      </c>
      <c r="F151" s="72">
        <v>0.5</v>
      </c>
      <c r="G151" s="72">
        <v>0.6</v>
      </c>
      <c r="H151" s="72">
        <v>1.6</v>
      </c>
      <c r="I151" s="72">
        <v>1.8</v>
      </c>
      <c r="J151" s="72">
        <v>0.5</v>
      </c>
      <c r="K151" s="72">
        <v>0.9</v>
      </c>
      <c r="L151" s="72">
        <v>0.4</v>
      </c>
    </row>
    <row r="152" spans="1:12" ht="13.35" customHeight="1" x14ac:dyDescent="0.25">
      <c r="A152" s="78" t="s">
        <v>847</v>
      </c>
      <c r="B152" s="72">
        <v>17.2</v>
      </c>
      <c r="C152" s="72">
        <v>4.3</v>
      </c>
      <c r="D152" s="72">
        <v>3.1</v>
      </c>
      <c r="E152" s="72">
        <v>0.8</v>
      </c>
      <c r="F152" s="72">
        <v>0.7</v>
      </c>
      <c r="G152" s="72">
        <v>0.3</v>
      </c>
      <c r="H152" s="72">
        <v>1.3</v>
      </c>
      <c r="I152" s="72">
        <v>1.3</v>
      </c>
      <c r="J152" s="72">
        <v>0.4</v>
      </c>
      <c r="K152" s="72">
        <v>0.6</v>
      </c>
      <c r="L152" s="72">
        <v>0.3</v>
      </c>
    </row>
    <row r="153" spans="1:12" ht="13.35" customHeight="1" x14ac:dyDescent="0.25">
      <c r="A153" s="78" t="s">
        <v>848</v>
      </c>
      <c r="B153" s="72">
        <v>10.4</v>
      </c>
      <c r="C153" s="72">
        <v>3</v>
      </c>
      <c r="D153" s="72">
        <v>2.1</v>
      </c>
      <c r="E153" s="72">
        <v>0.6</v>
      </c>
      <c r="F153" s="72">
        <v>0.5</v>
      </c>
      <c r="G153" s="72">
        <v>0.2</v>
      </c>
      <c r="H153" s="72">
        <v>0.9</v>
      </c>
      <c r="I153" s="72">
        <v>0.9</v>
      </c>
      <c r="J153" s="72">
        <v>0.3</v>
      </c>
      <c r="K153" s="72">
        <v>0.4</v>
      </c>
      <c r="L153" s="72">
        <v>0.2</v>
      </c>
    </row>
    <row r="154" spans="1:12" ht="13.35" customHeight="1" x14ac:dyDescent="0.25">
      <c r="A154" s="78" t="s">
        <v>849</v>
      </c>
      <c r="B154" s="72">
        <v>10.9</v>
      </c>
      <c r="C154" s="72">
        <v>2.1</v>
      </c>
      <c r="D154" s="72">
        <v>1.5</v>
      </c>
      <c r="E154" s="72">
        <v>0.5</v>
      </c>
      <c r="F154" s="72">
        <v>0.5</v>
      </c>
      <c r="G154" s="72">
        <v>0.1</v>
      </c>
      <c r="H154" s="72">
        <v>0.5</v>
      </c>
      <c r="I154" s="72">
        <v>0.6</v>
      </c>
      <c r="J154" s="72">
        <v>0.2</v>
      </c>
      <c r="K154" s="72">
        <v>0.2</v>
      </c>
      <c r="L154" s="72">
        <v>0.2</v>
      </c>
    </row>
    <row r="155" spans="1:12" ht="13.35" customHeight="1" x14ac:dyDescent="0.25">
      <c r="A155" s="78" t="s">
        <v>799</v>
      </c>
      <c r="B155" s="72">
        <v>3.5</v>
      </c>
      <c r="C155" s="72" t="s">
        <v>774</v>
      </c>
      <c r="D155" s="72" t="s">
        <v>774</v>
      </c>
      <c r="E155" s="72" t="s">
        <v>774</v>
      </c>
      <c r="F155" s="72" t="s">
        <v>774</v>
      </c>
      <c r="G155" s="72" t="s">
        <v>775</v>
      </c>
      <c r="H155" s="72" t="s">
        <v>774</v>
      </c>
      <c r="I155" s="72" t="s">
        <v>774</v>
      </c>
      <c r="J155" s="72" t="s">
        <v>775</v>
      </c>
      <c r="K155" s="72" t="s">
        <v>774</v>
      </c>
      <c r="L155" s="72" t="s">
        <v>775</v>
      </c>
    </row>
    <row r="156" spans="1:12" ht="13.35" customHeight="1" x14ac:dyDescent="0.25">
      <c r="A156" s="78"/>
      <c r="B156" s="72"/>
      <c r="C156" s="72"/>
      <c r="D156" s="72"/>
      <c r="E156" s="72"/>
      <c r="F156" s="72"/>
      <c r="G156" s="72"/>
      <c r="H156" s="72"/>
      <c r="I156" s="72"/>
      <c r="J156" s="72"/>
      <c r="K156" s="72"/>
      <c r="L156" s="72"/>
    </row>
    <row r="157" spans="1:12" ht="13.35" customHeight="1" x14ac:dyDescent="0.25">
      <c r="A157" s="82" t="s">
        <v>852</v>
      </c>
      <c r="B157" s="72"/>
      <c r="C157" s="72"/>
      <c r="D157" s="72"/>
      <c r="E157" s="72"/>
      <c r="F157" s="72"/>
      <c r="G157" s="72"/>
      <c r="H157" s="72"/>
      <c r="I157" s="72"/>
      <c r="J157" s="72"/>
      <c r="K157" s="72"/>
      <c r="L157" s="72"/>
    </row>
    <row r="158" spans="1:12" ht="13.35" customHeight="1" x14ac:dyDescent="0.25">
      <c r="A158" s="78" t="s">
        <v>844</v>
      </c>
      <c r="B158" s="72">
        <v>19</v>
      </c>
      <c r="C158" s="72">
        <v>4</v>
      </c>
      <c r="D158" s="72">
        <v>2.5</v>
      </c>
      <c r="E158" s="72">
        <v>0.4</v>
      </c>
      <c r="F158" s="72">
        <v>0.4</v>
      </c>
      <c r="G158" s="72">
        <v>0.5</v>
      </c>
      <c r="H158" s="72">
        <v>1.2</v>
      </c>
      <c r="I158" s="72">
        <v>1.4</v>
      </c>
      <c r="J158" s="72">
        <v>0.3</v>
      </c>
      <c r="K158" s="72">
        <v>0.8</v>
      </c>
      <c r="L158" s="72">
        <v>0.4</v>
      </c>
    </row>
    <row r="159" spans="1:12" ht="13.35" customHeight="1" x14ac:dyDescent="0.25">
      <c r="A159" s="78" t="s">
        <v>845</v>
      </c>
      <c r="B159" s="72">
        <v>20</v>
      </c>
      <c r="C159" s="72">
        <v>5.3</v>
      </c>
      <c r="D159" s="72">
        <v>3.6</v>
      </c>
      <c r="E159" s="72">
        <v>1</v>
      </c>
      <c r="F159" s="72">
        <v>0.9</v>
      </c>
      <c r="G159" s="72">
        <v>0.5</v>
      </c>
      <c r="H159" s="72">
        <v>1.3</v>
      </c>
      <c r="I159" s="72">
        <v>1.7</v>
      </c>
      <c r="J159" s="72">
        <v>0.4</v>
      </c>
      <c r="K159" s="72">
        <v>1</v>
      </c>
      <c r="L159" s="72">
        <v>0.3</v>
      </c>
    </row>
    <row r="160" spans="1:12" ht="13.35" customHeight="1" x14ac:dyDescent="0.25">
      <c r="A160" s="78" t="s">
        <v>846</v>
      </c>
      <c r="B160" s="72">
        <v>25.3</v>
      </c>
      <c r="C160" s="72">
        <v>6.4</v>
      </c>
      <c r="D160" s="72">
        <v>4.4000000000000004</v>
      </c>
      <c r="E160" s="72">
        <v>1.1000000000000001</v>
      </c>
      <c r="F160" s="72">
        <v>0.7</v>
      </c>
      <c r="G160" s="72">
        <v>0.6</v>
      </c>
      <c r="H160" s="72">
        <v>1.9</v>
      </c>
      <c r="I160" s="72">
        <v>2</v>
      </c>
      <c r="J160" s="72">
        <v>0.6</v>
      </c>
      <c r="K160" s="72">
        <v>1</v>
      </c>
      <c r="L160" s="72">
        <v>0.4</v>
      </c>
    </row>
    <row r="161" spans="1:12" ht="13.35" customHeight="1" x14ac:dyDescent="0.25">
      <c r="A161" s="78" t="s">
        <v>847</v>
      </c>
      <c r="B161" s="72">
        <v>19.5</v>
      </c>
      <c r="C161" s="72">
        <v>4.4000000000000004</v>
      </c>
      <c r="D161" s="72">
        <v>3.2</v>
      </c>
      <c r="E161" s="72">
        <v>1</v>
      </c>
      <c r="F161" s="72">
        <v>0.8</v>
      </c>
      <c r="G161" s="72">
        <v>0.3</v>
      </c>
      <c r="H161" s="72">
        <v>1.1000000000000001</v>
      </c>
      <c r="I161" s="72">
        <v>1.2</v>
      </c>
      <c r="J161" s="72">
        <v>0.3</v>
      </c>
      <c r="K161" s="72">
        <v>0.6</v>
      </c>
      <c r="L161" s="72">
        <v>0.3</v>
      </c>
    </row>
    <row r="162" spans="1:12" ht="13.35" customHeight="1" x14ac:dyDescent="0.25">
      <c r="A162" s="78" t="s">
        <v>848</v>
      </c>
      <c r="B162" s="72">
        <v>12</v>
      </c>
      <c r="C162" s="72">
        <v>3.2</v>
      </c>
      <c r="D162" s="72">
        <v>2.2999999999999998</v>
      </c>
      <c r="E162" s="72">
        <v>0.7</v>
      </c>
      <c r="F162" s="72">
        <v>0.4</v>
      </c>
      <c r="G162" s="72">
        <v>0.2</v>
      </c>
      <c r="H162" s="72">
        <v>1</v>
      </c>
      <c r="I162" s="72">
        <v>0.9</v>
      </c>
      <c r="J162" s="72">
        <v>0.3</v>
      </c>
      <c r="K162" s="72">
        <v>0.4</v>
      </c>
      <c r="L162" s="72">
        <v>0.2</v>
      </c>
    </row>
    <row r="163" spans="1:12" ht="13.35" customHeight="1" x14ac:dyDescent="0.25">
      <c r="A163" s="78" t="s">
        <v>849</v>
      </c>
      <c r="B163" s="72">
        <v>14.3</v>
      </c>
      <c r="C163" s="72">
        <v>2.5</v>
      </c>
      <c r="D163" s="72">
        <v>1.7</v>
      </c>
      <c r="E163" s="72">
        <v>0.5</v>
      </c>
      <c r="F163" s="72">
        <v>0.6</v>
      </c>
      <c r="G163" s="72">
        <v>0.2</v>
      </c>
      <c r="H163" s="72">
        <v>0.5</v>
      </c>
      <c r="I163" s="72">
        <v>0.8</v>
      </c>
      <c r="J163" s="72">
        <v>0.3</v>
      </c>
      <c r="K163" s="72">
        <v>0.2</v>
      </c>
      <c r="L163" s="72">
        <v>0.2</v>
      </c>
    </row>
    <row r="164" spans="1:12" ht="13.35" customHeight="1" x14ac:dyDescent="0.25">
      <c r="A164" s="78" t="s">
        <v>799</v>
      </c>
      <c r="B164" s="72">
        <v>3.5</v>
      </c>
      <c r="C164" s="72" t="s">
        <v>774</v>
      </c>
      <c r="D164" s="72" t="s">
        <v>774</v>
      </c>
      <c r="E164" s="72" t="s">
        <v>774</v>
      </c>
      <c r="F164" s="72" t="s">
        <v>774</v>
      </c>
      <c r="G164" s="72" t="s">
        <v>775</v>
      </c>
      <c r="H164" s="72" t="s">
        <v>774</v>
      </c>
      <c r="I164" s="72" t="s">
        <v>774</v>
      </c>
      <c r="J164" s="72" t="s">
        <v>775</v>
      </c>
      <c r="K164" s="72" t="s">
        <v>774</v>
      </c>
      <c r="L164" s="72" t="s">
        <v>775</v>
      </c>
    </row>
    <row r="165" spans="1:12" ht="13.35" customHeight="1" x14ac:dyDescent="0.25">
      <c r="A165" s="78"/>
      <c r="B165" s="72"/>
      <c r="C165" s="72"/>
      <c r="D165" s="72"/>
      <c r="E165" s="72"/>
      <c r="F165" s="72"/>
      <c r="G165" s="72"/>
      <c r="H165" s="72"/>
      <c r="I165" s="72"/>
      <c r="J165" s="72"/>
      <c r="K165" s="72"/>
      <c r="L165" s="72"/>
    </row>
    <row r="166" spans="1:12" ht="13.35" customHeight="1" x14ac:dyDescent="0.25">
      <c r="A166" s="80" t="s">
        <v>853</v>
      </c>
      <c r="B166" s="72"/>
      <c r="C166" s="72"/>
      <c r="D166" s="72"/>
      <c r="E166" s="72"/>
      <c r="F166" s="72"/>
      <c r="G166" s="72"/>
      <c r="H166" s="72"/>
      <c r="I166" s="72"/>
      <c r="J166" s="72"/>
      <c r="K166" s="72"/>
      <c r="L166" s="72"/>
    </row>
    <row r="167" spans="1:12" ht="13.35" customHeight="1" x14ac:dyDescent="0.25">
      <c r="A167" s="75" t="s">
        <v>854</v>
      </c>
      <c r="B167" s="72">
        <v>17.2</v>
      </c>
      <c r="C167" s="72">
        <v>6.9</v>
      </c>
      <c r="D167" s="72">
        <v>4.7</v>
      </c>
      <c r="E167" s="72">
        <v>1.6</v>
      </c>
      <c r="F167" s="72">
        <v>1</v>
      </c>
      <c r="G167" s="72">
        <v>0.5</v>
      </c>
      <c r="H167" s="72">
        <v>1.6</v>
      </c>
      <c r="I167" s="72">
        <v>2.2999999999999998</v>
      </c>
      <c r="J167" s="72">
        <v>0.6</v>
      </c>
      <c r="K167" s="72">
        <v>1.1000000000000001</v>
      </c>
      <c r="L167" s="72">
        <v>0.6</v>
      </c>
    </row>
    <row r="168" spans="1:12" ht="13.35" customHeight="1" x14ac:dyDescent="0.25">
      <c r="A168" s="78" t="s">
        <v>855</v>
      </c>
      <c r="B168" s="72">
        <v>9.1999999999999993</v>
      </c>
      <c r="C168" s="72">
        <v>2.9</v>
      </c>
      <c r="D168" s="72">
        <v>1.9</v>
      </c>
      <c r="E168" s="72">
        <v>0.5</v>
      </c>
      <c r="F168" s="72">
        <v>0.4</v>
      </c>
      <c r="G168" s="72">
        <v>0.2</v>
      </c>
      <c r="H168" s="72">
        <v>0.8</v>
      </c>
      <c r="I168" s="72">
        <v>1</v>
      </c>
      <c r="J168" s="72">
        <v>0.3</v>
      </c>
      <c r="K168" s="72">
        <v>0.4</v>
      </c>
      <c r="L168" s="72">
        <v>0.3</v>
      </c>
    </row>
    <row r="169" spans="1:12" ht="13.35" customHeight="1" x14ac:dyDescent="0.25">
      <c r="A169" s="78" t="s">
        <v>856</v>
      </c>
      <c r="B169" s="72">
        <v>5.7</v>
      </c>
      <c r="C169" s="72">
        <v>3.1</v>
      </c>
      <c r="D169" s="72">
        <v>2</v>
      </c>
      <c r="E169" s="72">
        <v>0.9</v>
      </c>
      <c r="F169" s="72">
        <v>0.4</v>
      </c>
      <c r="G169" s="72">
        <v>0.2</v>
      </c>
      <c r="H169" s="72">
        <v>0.5</v>
      </c>
      <c r="I169" s="72">
        <v>1</v>
      </c>
      <c r="J169" s="72">
        <v>0.3</v>
      </c>
      <c r="K169" s="72">
        <v>0.5</v>
      </c>
      <c r="L169" s="72">
        <v>0.2</v>
      </c>
    </row>
    <row r="170" spans="1:12" ht="13.35" customHeight="1" x14ac:dyDescent="0.25">
      <c r="A170" s="78" t="s">
        <v>857</v>
      </c>
      <c r="B170" s="72">
        <v>0.9</v>
      </c>
      <c r="C170" s="72">
        <v>0.4</v>
      </c>
      <c r="D170" s="72">
        <v>0.4</v>
      </c>
      <c r="E170" s="72" t="s">
        <v>774</v>
      </c>
      <c r="F170" s="72" t="s">
        <v>774</v>
      </c>
      <c r="G170" s="72" t="s">
        <v>774</v>
      </c>
      <c r="H170" s="72" t="s">
        <v>774</v>
      </c>
      <c r="I170" s="72">
        <v>0.1</v>
      </c>
      <c r="J170" s="72" t="s">
        <v>774</v>
      </c>
      <c r="K170" s="72" t="s">
        <v>774</v>
      </c>
      <c r="L170" s="72" t="s">
        <v>775</v>
      </c>
    </row>
    <row r="171" spans="1:12" ht="13.35" customHeight="1" x14ac:dyDescent="0.25">
      <c r="A171" s="78" t="s">
        <v>858</v>
      </c>
      <c r="B171" s="72">
        <v>0.2</v>
      </c>
      <c r="C171" s="72" t="s">
        <v>774</v>
      </c>
      <c r="D171" s="72" t="s">
        <v>774</v>
      </c>
      <c r="E171" s="72" t="s">
        <v>775</v>
      </c>
      <c r="F171" s="72" t="s">
        <v>775</v>
      </c>
      <c r="G171" s="72" t="s">
        <v>775</v>
      </c>
      <c r="H171" s="72" t="s">
        <v>774</v>
      </c>
      <c r="I171" s="72" t="s">
        <v>774</v>
      </c>
      <c r="J171" s="72" t="s">
        <v>774</v>
      </c>
      <c r="K171" s="72" t="s">
        <v>774</v>
      </c>
      <c r="L171" s="72" t="s">
        <v>774</v>
      </c>
    </row>
    <row r="172" spans="1:12" ht="13.35" customHeight="1" x14ac:dyDescent="0.25">
      <c r="A172" s="78" t="s">
        <v>859</v>
      </c>
      <c r="B172" s="72">
        <v>1.2</v>
      </c>
      <c r="C172" s="72">
        <v>0.5</v>
      </c>
      <c r="D172" s="72">
        <v>0.4</v>
      </c>
      <c r="E172" s="72" t="s">
        <v>774</v>
      </c>
      <c r="F172" s="72" t="s">
        <v>774</v>
      </c>
      <c r="G172" s="72" t="s">
        <v>774</v>
      </c>
      <c r="H172" s="72" t="s">
        <v>774</v>
      </c>
      <c r="I172" s="72">
        <v>0.1</v>
      </c>
      <c r="J172" s="72">
        <v>0.1</v>
      </c>
      <c r="K172" s="72" t="s">
        <v>774</v>
      </c>
      <c r="L172" s="72" t="s">
        <v>774</v>
      </c>
    </row>
    <row r="173" spans="1:12" ht="13.35" customHeight="1" x14ac:dyDescent="0.25">
      <c r="A173" s="75" t="s">
        <v>860</v>
      </c>
      <c r="B173" s="72">
        <v>96.5</v>
      </c>
      <c r="C173" s="72">
        <v>19</v>
      </c>
      <c r="D173" s="72">
        <v>13.2</v>
      </c>
      <c r="E173" s="72">
        <v>3.1</v>
      </c>
      <c r="F173" s="72">
        <v>2.9</v>
      </c>
      <c r="G173" s="72">
        <v>1.8</v>
      </c>
      <c r="H173" s="72">
        <v>5.4</v>
      </c>
      <c r="I173" s="72">
        <v>5.8</v>
      </c>
      <c r="J173" s="72">
        <v>1.7</v>
      </c>
      <c r="K173" s="72">
        <v>2.8</v>
      </c>
      <c r="L173" s="72">
        <v>1.2</v>
      </c>
    </row>
    <row r="174" spans="1:12" ht="13.35" customHeight="1" x14ac:dyDescent="0.25">
      <c r="B174" s="72"/>
    </row>
    <row r="175" spans="1:12" ht="13.35" customHeight="1" x14ac:dyDescent="0.25">
      <c r="A175" s="86"/>
      <c r="B175" s="87"/>
      <c r="C175" s="86"/>
      <c r="D175" s="86"/>
      <c r="E175" s="86"/>
      <c r="F175" s="86"/>
      <c r="G175" s="86"/>
      <c r="H175" s="86"/>
      <c r="I175" s="86"/>
      <c r="J175" s="86"/>
      <c r="K175" s="86"/>
      <c r="L175" s="86"/>
    </row>
    <row r="176" spans="1:12" ht="13.35" customHeight="1" x14ac:dyDescent="0.25">
      <c r="A176" s="357" t="s">
        <v>861</v>
      </c>
      <c r="B176" s="357"/>
      <c r="C176" s="357"/>
      <c r="D176" s="357"/>
      <c r="E176" s="357"/>
      <c r="F176" s="357"/>
      <c r="G176" s="357"/>
      <c r="H176" s="357"/>
      <c r="I176" s="357"/>
      <c r="J176" s="357"/>
      <c r="K176" s="357"/>
      <c r="L176" s="357"/>
    </row>
    <row r="177" spans="1:12" ht="13.35" customHeight="1" x14ac:dyDescent="0.25">
      <c r="A177" s="357"/>
      <c r="B177" s="357"/>
      <c r="C177" s="357"/>
      <c r="D177" s="357"/>
      <c r="E177" s="357"/>
      <c r="F177" s="357"/>
      <c r="G177" s="357"/>
      <c r="H177" s="357"/>
      <c r="I177" s="357"/>
      <c r="J177" s="357"/>
      <c r="K177" s="357"/>
      <c r="L177" s="357"/>
    </row>
    <row r="178" spans="1:12" ht="13.35" customHeight="1" x14ac:dyDescent="0.25">
      <c r="A178" s="357"/>
      <c r="B178" s="357"/>
      <c r="C178" s="357"/>
      <c r="D178" s="357"/>
      <c r="E178" s="357"/>
      <c r="F178" s="357"/>
      <c r="G178" s="357"/>
      <c r="H178" s="357"/>
      <c r="I178" s="357"/>
      <c r="J178" s="357"/>
      <c r="K178" s="357"/>
      <c r="L178" s="357"/>
    </row>
    <row r="179" spans="1:12" ht="13.35" customHeight="1" x14ac:dyDescent="0.25">
      <c r="A179" s="357"/>
      <c r="B179" s="357"/>
      <c r="C179" s="357"/>
      <c r="D179" s="357"/>
      <c r="E179" s="357"/>
      <c r="F179" s="357"/>
      <c r="G179" s="357"/>
      <c r="H179" s="357"/>
      <c r="I179" s="357"/>
      <c r="J179" s="357"/>
      <c r="K179" s="357"/>
      <c r="L179" s="357"/>
    </row>
    <row r="180" spans="1:12" ht="13.35" customHeight="1" x14ac:dyDescent="0.25">
      <c r="A180" s="357"/>
      <c r="B180" s="357"/>
      <c r="C180" s="357"/>
      <c r="D180" s="357"/>
      <c r="E180" s="357"/>
      <c r="F180" s="357"/>
      <c r="G180" s="357"/>
      <c r="H180" s="357"/>
      <c r="I180" s="357"/>
      <c r="J180" s="357"/>
      <c r="K180" s="357"/>
      <c r="L180" s="357"/>
    </row>
    <row r="181" spans="1:12" ht="13.35" customHeight="1" x14ac:dyDescent="0.25">
      <c r="A181" s="357"/>
      <c r="B181" s="357"/>
      <c r="C181" s="357"/>
      <c r="D181" s="357"/>
      <c r="E181" s="357"/>
      <c r="F181" s="357"/>
      <c r="G181" s="357"/>
      <c r="H181" s="357"/>
      <c r="I181" s="357"/>
      <c r="J181" s="357"/>
      <c r="K181" s="357"/>
      <c r="L181" s="357"/>
    </row>
    <row r="182" spans="1:12" ht="13.35" customHeight="1" x14ac:dyDescent="0.25">
      <c r="A182" s="357"/>
      <c r="B182" s="357"/>
      <c r="C182" s="357"/>
      <c r="D182" s="357"/>
      <c r="E182" s="357"/>
      <c r="F182" s="357"/>
      <c r="G182" s="357"/>
      <c r="H182" s="357"/>
      <c r="I182" s="357"/>
      <c r="J182" s="357"/>
      <c r="K182" s="357"/>
      <c r="L182" s="357"/>
    </row>
    <row r="183" spans="1:12" ht="13.35" customHeight="1" x14ac:dyDescent="0.25">
      <c r="A183" s="357"/>
      <c r="B183" s="357"/>
      <c r="C183" s="357"/>
      <c r="D183" s="357"/>
      <c r="E183" s="357"/>
      <c r="F183" s="357"/>
      <c r="G183" s="357"/>
      <c r="H183" s="357"/>
      <c r="I183" s="357"/>
      <c r="J183" s="357"/>
      <c r="K183" s="357"/>
      <c r="L183" s="357"/>
    </row>
    <row r="184" spans="1:12" ht="13.35" customHeight="1" x14ac:dyDescent="0.25">
      <c r="A184" s="357"/>
      <c r="B184" s="357"/>
      <c r="C184" s="357"/>
      <c r="D184" s="357"/>
      <c r="E184" s="357"/>
      <c r="F184" s="357"/>
      <c r="G184" s="357"/>
      <c r="H184" s="357"/>
      <c r="I184" s="357"/>
      <c r="J184" s="357"/>
      <c r="K184" s="357"/>
      <c r="L184" s="357"/>
    </row>
    <row r="185" spans="1:12" ht="13.35" customHeight="1" x14ac:dyDescent="0.25">
      <c r="A185" s="357"/>
      <c r="B185" s="357"/>
      <c r="C185" s="357"/>
      <c r="D185" s="357"/>
      <c r="E185" s="357"/>
      <c r="F185" s="357"/>
      <c r="G185" s="357"/>
      <c r="H185" s="357"/>
      <c r="I185" s="357"/>
      <c r="J185" s="357"/>
      <c r="K185" s="357"/>
      <c r="L185" s="357"/>
    </row>
    <row r="186" spans="1:12" ht="13.35" customHeight="1" x14ac:dyDescent="0.25">
      <c r="A186" s="357"/>
      <c r="B186" s="357"/>
      <c r="C186" s="357"/>
      <c r="D186" s="357"/>
      <c r="E186" s="357"/>
      <c r="F186" s="357"/>
      <c r="G186" s="357"/>
      <c r="H186" s="357"/>
      <c r="I186" s="357"/>
      <c r="J186" s="357"/>
      <c r="K186" s="357"/>
      <c r="L186" s="357"/>
    </row>
  </sheetData>
  <mergeCells count="10">
    <mergeCell ref="A176:L186"/>
    <mergeCell ref="C5:L6"/>
    <mergeCell ref="D7:H8"/>
    <mergeCell ref="I7:L8"/>
    <mergeCell ref="D9:D12"/>
    <mergeCell ref="I9:I12"/>
    <mergeCell ref="B10:B12"/>
    <mergeCell ref="C11:C12"/>
    <mergeCell ref="H11:H12"/>
    <mergeCell ref="K11:K12"/>
  </mergeCells>
  <pageMargins left="0.5" right="0.5" top="0.5" bottom="0.5" header="0.3" footer="0.3"/>
  <pageSetup scale="95" fitToHeight="3" orientation="landscape" r:id="rId1"/>
  <headerFooter alignWithMargins="0">
    <oddFooter>&amp;C&amp;"Arial,Bold"&amp;8U.S. Energy Information Administration
2009 Residential Energy Consumption Survey:  Final Housing Characteristics Tables</oddFooter>
  </headerFooter>
  <rowBreaks count="4" manualBreakCount="4">
    <brk id="53" max="11" man="1"/>
    <brk id="81" max="11" man="1"/>
    <brk id="116" max="11" man="1"/>
    <brk id="155" max="11"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dimension ref="A1:O207"/>
  <sheetViews>
    <sheetView zoomScaleNormal="100" workbookViewId="0">
      <pane ySplit="14" topLeftCell="A15" activePane="bottomLeft" state="frozen"/>
      <selection pane="bottomLeft" sqref="A1:XFD1048576"/>
    </sheetView>
  </sheetViews>
  <sheetFormatPr defaultRowHeight="13.35" customHeight="1" x14ac:dyDescent="0.25"/>
  <cols>
    <col min="1" max="1" width="31.88671875" style="54" bestFit="1" customWidth="1"/>
    <col min="2" max="12" width="8.88671875" style="54" customWidth="1"/>
    <col min="13" max="256" width="8.88671875" style="54"/>
    <col min="257" max="257" width="31.88671875" style="54" bestFit="1" customWidth="1"/>
    <col min="258" max="512" width="8.88671875" style="54"/>
    <col min="513" max="513" width="31.88671875" style="54" bestFit="1" customWidth="1"/>
    <col min="514" max="768" width="8.88671875" style="54"/>
    <col min="769" max="769" width="31.88671875" style="54" bestFit="1" customWidth="1"/>
    <col min="770" max="1024" width="8.88671875" style="54"/>
    <col min="1025" max="1025" width="31.88671875" style="54" bestFit="1" customWidth="1"/>
    <col min="1026" max="1280" width="8.88671875" style="54"/>
    <col min="1281" max="1281" width="31.88671875" style="54" bestFit="1" customWidth="1"/>
    <col min="1282" max="1536" width="8.88671875" style="54"/>
    <col min="1537" max="1537" width="31.88671875" style="54" bestFit="1" customWidth="1"/>
    <col min="1538" max="1792" width="8.88671875" style="54"/>
    <col min="1793" max="1793" width="31.88671875" style="54" bestFit="1" customWidth="1"/>
    <col min="1794" max="2048" width="8.88671875" style="54"/>
    <col min="2049" max="2049" width="31.88671875" style="54" bestFit="1" customWidth="1"/>
    <col min="2050" max="2304" width="8.88671875" style="54"/>
    <col min="2305" max="2305" width="31.88671875" style="54" bestFit="1" customWidth="1"/>
    <col min="2306" max="2560" width="8.88671875" style="54"/>
    <col min="2561" max="2561" width="31.88671875" style="54" bestFit="1" customWidth="1"/>
    <col min="2562" max="2816" width="8.88671875" style="54"/>
    <col min="2817" max="2817" width="31.88671875" style="54" bestFit="1" customWidth="1"/>
    <col min="2818" max="3072" width="8.88671875" style="54"/>
    <col min="3073" max="3073" width="31.88671875" style="54" bestFit="1" customWidth="1"/>
    <col min="3074" max="3328" width="8.88671875" style="54"/>
    <col min="3329" max="3329" width="31.88671875" style="54" bestFit="1" customWidth="1"/>
    <col min="3330" max="3584" width="8.88671875" style="54"/>
    <col min="3585" max="3585" width="31.88671875" style="54" bestFit="1" customWidth="1"/>
    <col min="3586" max="3840" width="8.88671875" style="54"/>
    <col min="3841" max="3841" width="31.88671875" style="54" bestFit="1" customWidth="1"/>
    <col min="3842" max="4096" width="8.88671875" style="54"/>
    <col min="4097" max="4097" width="31.88671875" style="54" bestFit="1" customWidth="1"/>
    <col min="4098" max="4352" width="8.88671875" style="54"/>
    <col min="4353" max="4353" width="31.88671875" style="54" bestFit="1" customWidth="1"/>
    <col min="4354" max="4608" width="8.88671875" style="54"/>
    <col min="4609" max="4609" width="31.88671875" style="54" bestFit="1" customWidth="1"/>
    <col min="4610" max="4864" width="8.88671875" style="54"/>
    <col min="4865" max="4865" width="31.88671875" style="54" bestFit="1" customWidth="1"/>
    <col min="4866" max="5120" width="8.88671875" style="54"/>
    <col min="5121" max="5121" width="31.88671875" style="54" bestFit="1" customWidth="1"/>
    <col min="5122" max="5376" width="8.88671875" style="54"/>
    <col min="5377" max="5377" width="31.88671875" style="54" bestFit="1" customWidth="1"/>
    <col min="5378" max="5632" width="8.88671875" style="54"/>
    <col min="5633" max="5633" width="31.88671875" style="54" bestFit="1" customWidth="1"/>
    <col min="5634" max="5888" width="8.88671875" style="54"/>
    <col min="5889" max="5889" width="31.88671875" style="54" bestFit="1" customWidth="1"/>
    <col min="5890" max="6144" width="8.88671875" style="54"/>
    <col min="6145" max="6145" width="31.88671875" style="54" bestFit="1" customWidth="1"/>
    <col min="6146" max="6400" width="8.88671875" style="54"/>
    <col min="6401" max="6401" width="31.88671875" style="54" bestFit="1" customWidth="1"/>
    <col min="6402" max="6656" width="8.88671875" style="54"/>
    <col min="6657" max="6657" width="31.88671875" style="54" bestFit="1" customWidth="1"/>
    <col min="6658" max="6912" width="8.88671875" style="54"/>
    <col min="6913" max="6913" width="31.88671875" style="54" bestFit="1" customWidth="1"/>
    <col min="6914" max="7168" width="8.88671875" style="54"/>
    <col min="7169" max="7169" width="31.88671875" style="54" bestFit="1" customWidth="1"/>
    <col min="7170" max="7424" width="8.88671875" style="54"/>
    <col min="7425" max="7425" width="31.88671875" style="54" bestFit="1" customWidth="1"/>
    <col min="7426" max="7680" width="8.88671875" style="54"/>
    <col min="7681" max="7681" width="31.88671875" style="54" bestFit="1" customWidth="1"/>
    <col min="7682" max="7936" width="8.88671875" style="54"/>
    <col min="7937" max="7937" width="31.88671875" style="54" bestFit="1" customWidth="1"/>
    <col min="7938" max="8192" width="8.88671875" style="54"/>
    <col min="8193" max="8193" width="31.88671875" style="54" bestFit="1" customWidth="1"/>
    <col min="8194" max="8448" width="8.88671875" style="54"/>
    <col min="8449" max="8449" width="31.88671875" style="54" bestFit="1" customWidth="1"/>
    <col min="8450" max="8704" width="8.88671875" style="54"/>
    <col min="8705" max="8705" width="31.88671875" style="54" bestFit="1" customWidth="1"/>
    <col min="8706" max="8960" width="8.88671875" style="54"/>
    <col min="8961" max="8961" width="31.88671875" style="54" bestFit="1" customWidth="1"/>
    <col min="8962" max="9216" width="8.88671875" style="54"/>
    <col min="9217" max="9217" width="31.88671875" style="54" bestFit="1" customWidth="1"/>
    <col min="9218" max="9472" width="8.88671875" style="54"/>
    <col min="9473" max="9473" width="31.88671875" style="54" bestFit="1" customWidth="1"/>
    <col min="9474" max="9728" width="8.88671875" style="54"/>
    <col min="9729" max="9729" width="31.88671875" style="54" bestFit="1" customWidth="1"/>
    <col min="9730" max="9984" width="8.88671875" style="54"/>
    <col min="9985" max="9985" width="31.88671875" style="54" bestFit="1" customWidth="1"/>
    <col min="9986" max="10240" width="8.88671875" style="54"/>
    <col min="10241" max="10241" width="31.88671875" style="54" bestFit="1" customWidth="1"/>
    <col min="10242" max="10496" width="8.88671875" style="54"/>
    <col min="10497" max="10497" width="31.88671875" style="54" bestFit="1" customWidth="1"/>
    <col min="10498" max="10752" width="8.88671875" style="54"/>
    <col min="10753" max="10753" width="31.88671875" style="54" bestFit="1" customWidth="1"/>
    <col min="10754" max="11008" width="8.88671875" style="54"/>
    <col min="11009" max="11009" width="31.88671875" style="54" bestFit="1" customWidth="1"/>
    <col min="11010" max="11264" width="8.88671875" style="54"/>
    <col min="11265" max="11265" width="31.88671875" style="54" bestFit="1" customWidth="1"/>
    <col min="11266" max="11520" width="8.88671875" style="54"/>
    <col min="11521" max="11521" width="31.88671875" style="54" bestFit="1" customWidth="1"/>
    <col min="11522" max="11776" width="8.88671875" style="54"/>
    <col min="11777" max="11777" width="31.88671875" style="54" bestFit="1" customWidth="1"/>
    <col min="11778" max="12032" width="8.88671875" style="54"/>
    <col min="12033" max="12033" width="31.88671875" style="54" bestFit="1" customWidth="1"/>
    <col min="12034" max="12288" width="8.88671875" style="54"/>
    <col min="12289" max="12289" width="31.88671875" style="54" bestFit="1" customWidth="1"/>
    <col min="12290" max="12544" width="8.88671875" style="54"/>
    <col min="12545" max="12545" width="31.88671875" style="54" bestFit="1" customWidth="1"/>
    <col min="12546" max="12800" width="8.88671875" style="54"/>
    <col min="12801" max="12801" width="31.88671875" style="54" bestFit="1" customWidth="1"/>
    <col min="12802" max="13056" width="8.88671875" style="54"/>
    <col min="13057" max="13057" width="31.88671875" style="54" bestFit="1" customWidth="1"/>
    <col min="13058" max="13312" width="8.88671875" style="54"/>
    <col min="13313" max="13313" width="31.88671875" style="54" bestFit="1" customWidth="1"/>
    <col min="13314" max="13568" width="8.88671875" style="54"/>
    <col min="13569" max="13569" width="31.88671875" style="54" bestFit="1" customWidth="1"/>
    <col min="13570" max="13824" width="8.88671875" style="54"/>
    <col min="13825" max="13825" width="31.88671875" style="54" bestFit="1" customWidth="1"/>
    <col min="13826" max="14080" width="8.88671875" style="54"/>
    <col min="14081" max="14081" width="31.88671875" style="54" bestFit="1" customWidth="1"/>
    <col min="14082" max="14336" width="8.88671875" style="54"/>
    <col min="14337" max="14337" width="31.88671875" style="54" bestFit="1" customWidth="1"/>
    <col min="14338" max="14592" width="8.88671875" style="54"/>
    <col min="14593" max="14593" width="31.88671875" style="54" bestFit="1" customWidth="1"/>
    <col min="14594" max="14848" width="8.88671875" style="54"/>
    <col min="14849" max="14849" width="31.88671875" style="54" bestFit="1" customWidth="1"/>
    <col min="14850" max="15104" width="8.88671875" style="54"/>
    <col min="15105" max="15105" width="31.88671875" style="54" bestFit="1" customWidth="1"/>
    <col min="15106" max="15360" width="8.88671875" style="54"/>
    <col min="15361" max="15361" width="31.88671875" style="54" bestFit="1" customWidth="1"/>
    <col min="15362" max="15616" width="8.88671875" style="54"/>
    <col min="15617" max="15617" width="31.88671875" style="54" bestFit="1" customWidth="1"/>
    <col min="15618" max="15872" width="8.88671875" style="54"/>
    <col min="15873" max="15873" width="31.88671875" style="54" bestFit="1" customWidth="1"/>
    <col min="15874" max="16128" width="8.88671875" style="54"/>
    <col min="16129" max="16129" width="31.88671875" style="54" bestFit="1" customWidth="1"/>
    <col min="16130" max="16384" width="8.88671875" style="54"/>
  </cols>
  <sheetData>
    <row r="1" spans="1:12" s="53" customFormat="1" ht="13.35" customHeight="1" x14ac:dyDescent="0.3">
      <c r="A1" s="52" t="s">
        <v>747</v>
      </c>
    </row>
    <row r="2" spans="1:12" ht="13.35" customHeight="1" x14ac:dyDescent="0.25">
      <c r="A2" s="52" t="s">
        <v>748</v>
      </c>
    </row>
    <row r="3" spans="1:12" s="56" customFormat="1" ht="13.35" customHeight="1" x14ac:dyDescent="0.3">
      <c r="A3" s="55" t="s">
        <v>862</v>
      </c>
      <c r="B3" s="55"/>
      <c r="C3" s="55"/>
      <c r="D3" s="55"/>
      <c r="E3" s="55"/>
      <c r="F3" s="55"/>
      <c r="G3" s="55"/>
    </row>
    <row r="4" spans="1:12" ht="13.35" customHeight="1" x14ac:dyDescent="0.3">
      <c r="A4" s="57" t="s">
        <v>863</v>
      </c>
      <c r="B4" s="88"/>
      <c r="C4" s="88"/>
      <c r="D4" s="88"/>
      <c r="E4" s="88"/>
      <c r="F4" s="88"/>
      <c r="G4" s="88"/>
    </row>
    <row r="5" spans="1:12" ht="13.35" customHeight="1" x14ac:dyDescent="0.25">
      <c r="A5" s="89"/>
      <c r="B5" s="61"/>
      <c r="C5" s="358" t="s">
        <v>751</v>
      </c>
      <c r="D5" s="359"/>
      <c r="E5" s="359"/>
      <c r="F5" s="359"/>
      <c r="G5" s="359"/>
      <c r="H5" s="359"/>
      <c r="I5" s="359"/>
      <c r="J5" s="359"/>
      <c r="K5" s="359"/>
      <c r="L5" s="359"/>
    </row>
    <row r="6" spans="1:12" ht="13.35" customHeight="1" x14ac:dyDescent="0.25">
      <c r="A6" s="81"/>
      <c r="B6" s="62"/>
      <c r="C6" s="360"/>
      <c r="D6" s="361"/>
      <c r="E6" s="361"/>
      <c r="F6" s="361"/>
      <c r="G6" s="361"/>
      <c r="H6" s="361"/>
      <c r="I6" s="361"/>
      <c r="J6" s="361"/>
      <c r="K6" s="361"/>
      <c r="L6" s="361"/>
    </row>
    <row r="7" spans="1:12" ht="13.35" customHeight="1" x14ac:dyDescent="0.25">
      <c r="A7" s="81"/>
      <c r="B7" s="62"/>
      <c r="C7" s="64"/>
      <c r="D7" s="362" t="s">
        <v>753</v>
      </c>
      <c r="E7" s="363"/>
      <c r="F7" s="363"/>
      <c r="G7" s="363"/>
      <c r="H7" s="364"/>
      <c r="I7" s="368" t="s">
        <v>754</v>
      </c>
      <c r="J7" s="369"/>
      <c r="K7" s="369"/>
      <c r="L7" s="369"/>
    </row>
    <row r="8" spans="1:12" ht="13.35" customHeight="1" x14ac:dyDescent="0.25">
      <c r="B8" s="65"/>
      <c r="C8" s="66"/>
      <c r="D8" s="365"/>
      <c r="E8" s="366"/>
      <c r="F8" s="366"/>
      <c r="G8" s="366"/>
      <c r="H8" s="367"/>
      <c r="I8" s="365"/>
      <c r="J8" s="366"/>
      <c r="K8" s="366"/>
      <c r="L8" s="366"/>
    </row>
    <row r="9" spans="1:12" ht="13.35" customHeight="1" x14ac:dyDescent="0.25">
      <c r="A9" s="81"/>
      <c r="B9" s="62"/>
      <c r="C9" s="62"/>
      <c r="D9" s="370" t="s">
        <v>755</v>
      </c>
      <c r="E9" s="65"/>
      <c r="F9" s="65"/>
      <c r="G9" s="65"/>
      <c r="H9" s="64"/>
      <c r="I9" s="362" t="s">
        <v>756</v>
      </c>
      <c r="J9" s="64"/>
      <c r="K9" s="64"/>
      <c r="L9" s="67"/>
    </row>
    <row r="10" spans="1:12" ht="13.35" customHeight="1" x14ac:dyDescent="0.25">
      <c r="A10" s="81"/>
      <c r="B10" s="370" t="s">
        <v>757</v>
      </c>
      <c r="C10" s="62"/>
      <c r="D10" s="370"/>
      <c r="E10" s="62"/>
      <c r="F10" s="62"/>
      <c r="G10" s="62"/>
      <c r="H10" s="66"/>
      <c r="I10" s="362"/>
      <c r="J10" s="66"/>
      <c r="K10" s="66"/>
      <c r="L10" s="64"/>
    </row>
    <row r="11" spans="1:12" ht="13.35" customHeight="1" x14ac:dyDescent="0.25">
      <c r="B11" s="370"/>
      <c r="C11" s="370" t="s">
        <v>758</v>
      </c>
      <c r="D11" s="370"/>
      <c r="E11" s="68"/>
      <c r="F11" s="68"/>
      <c r="G11" s="68"/>
      <c r="H11" s="370" t="s">
        <v>759</v>
      </c>
      <c r="I11" s="362"/>
      <c r="J11" s="68"/>
      <c r="K11" s="362" t="s">
        <v>760</v>
      </c>
      <c r="L11" s="66"/>
    </row>
    <row r="12" spans="1:12" ht="13.35" customHeight="1" thickBot="1" x14ac:dyDescent="0.3">
      <c r="A12" s="69" t="s">
        <v>864</v>
      </c>
      <c r="B12" s="371"/>
      <c r="C12" s="371"/>
      <c r="D12" s="371"/>
      <c r="E12" s="70" t="s">
        <v>762</v>
      </c>
      <c r="F12" s="70" t="s">
        <v>763</v>
      </c>
      <c r="G12" s="70" t="s">
        <v>764</v>
      </c>
      <c r="H12" s="371"/>
      <c r="I12" s="372"/>
      <c r="J12" s="70" t="s">
        <v>765</v>
      </c>
      <c r="K12" s="372"/>
      <c r="L12" s="71" t="s">
        <v>766</v>
      </c>
    </row>
    <row r="13" spans="1:12" ht="13.35" customHeight="1" thickTop="1" x14ac:dyDescent="0.25"/>
    <row r="14" spans="1:12" ht="13.35" customHeight="1" x14ac:dyDescent="0.25">
      <c r="A14" s="73" t="s">
        <v>767</v>
      </c>
      <c r="B14" s="72">
        <v>113.6</v>
      </c>
      <c r="C14" s="72">
        <v>25.9</v>
      </c>
      <c r="D14" s="72">
        <v>17.899999999999999</v>
      </c>
      <c r="E14" s="72">
        <v>4.8</v>
      </c>
      <c r="F14" s="72">
        <v>3.8</v>
      </c>
      <c r="G14" s="72">
        <v>2.2999999999999998</v>
      </c>
      <c r="H14" s="72">
        <v>7</v>
      </c>
      <c r="I14" s="72">
        <v>8.1</v>
      </c>
      <c r="J14" s="72">
        <v>2.2999999999999998</v>
      </c>
      <c r="K14" s="72">
        <v>3.9</v>
      </c>
      <c r="L14" s="72">
        <v>1.8</v>
      </c>
    </row>
    <row r="15" spans="1:12" ht="13.35" customHeight="1" x14ac:dyDescent="0.25">
      <c r="B15" s="72"/>
      <c r="C15" s="72"/>
      <c r="D15" s="72"/>
      <c r="E15" s="72"/>
      <c r="F15" s="72"/>
      <c r="G15" s="72"/>
      <c r="H15" s="72"/>
      <c r="I15" s="72"/>
      <c r="J15" s="72"/>
      <c r="K15" s="72"/>
      <c r="L15" s="72"/>
    </row>
    <row r="16" spans="1:12" ht="13.35" customHeight="1" x14ac:dyDescent="0.25">
      <c r="A16" s="74" t="s">
        <v>865</v>
      </c>
      <c r="B16" s="72"/>
      <c r="C16" s="72"/>
      <c r="D16" s="72"/>
      <c r="E16" s="72"/>
      <c r="F16" s="72"/>
      <c r="G16" s="72"/>
      <c r="H16" s="72"/>
      <c r="I16" s="72"/>
      <c r="J16" s="72"/>
      <c r="K16" s="72"/>
      <c r="L16" s="72"/>
    </row>
    <row r="17" spans="1:15" ht="13.35" customHeight="1" x14ac:dyDescent="0.25">
      <c r="A17" s="75" t="s">
        <v>866</v>
      </c>
      <c r="B17" s="72">
        <v>94</v>
      </c>
      <c r="C17" s="72">
        <v>22.4</v>
      </c>
      <c r="D17" s="72">
        <v>15</v>
      </c>
      <c r="E17" s="72">
        <v>4.3</v>
      </c>
      <c r="F17" s="72">
        <v>3.1</v>
      </c>
      <c r="G17" s="72">
        <v>1.8</v>
      </c>
      <c r="H17" s="72">
        <v>5.9</v>
      </c>
      <c r="I17" s="72">
        <v>7.4</v>
      </c>
      <c r="J17" s="72">
        <v>2.2999999999999998</v>
      </c>
      <c r="K17" s="72">
        <v>3.4</v>
      </c>
      <c r="L17" s="72">
        <v>1.7</v>
      </c>
    </row>
    <row r="18" spans="1:15" ht="13.35" customHeight="1" x14ac:dyDescent="0.25">
      <c r="A18" s="76" t="s">
        <v>867</v>
      </c>
    </row>
    <row r="19" spans="1:15" ht="13.35" customHeight="1" x14ac:dyDescent="0.25">
      <c r="A19" s="75" t="s">
        <v>868</v>
      </c>
      <c r="B19" s="72">
        <v>4.9000000000000004</v>
      </c>
      <c r="C19" s="72">
        <v>1.2</v>
      </c>
      <c r="D19" s="72">
        <v>0.9</v>
      </c>
      <c r="E19" s="72" t="s">
        <v>774</v>
      </c>
      <c r="F19" s="72">
        <v>0.2</v>
      </c>
      <c r="G19" s="72">
        <v>0.1</v>
      </c>
      <c r="H19" s="72">
        <v>0.5</v>
      </c>
      <c r="I19" s="72">
        <v>0.2</v>
      </c>
      <c r="J19" s="72">
        <v>0</v>
      </c>
      <c r="K19" s="72">
        <v>0.2</v>
      </c>
      <c r="L19" s="72" t="s">
        <v>774</v>
      </c>
    </row>
    <row r="20" spans="1:15" ht="13.35" customHeight="1" x14ac:dyDescent="0.25">
      <c r="A20" s="75" t="s">
        <v>869</v>
      </c>
      <c r="B20" s="72">
        <v>14.7</v>
      </c>
      <c r="C20" s="72">
        <v>2.2999999999999998</v>
      </c>
      <c r="D20" s="72">
        <v>1.9</v>
      </c>
      <c r="E20" s="72">
        <v>0.3</v>
      </c>
      <c r="F20" s="72">
        <v>0.5</v>
      </c>
      <c r="G20" s="72">
        <v>0.4</v>
      </c>
      <c r="H20" s="72">
        <v>0.7</v>
      </c>
      <c r="I20" s="72">
        <v>0.4</v>
      </c>
      <c r="J20" s="72" t="s">
        <v>774</v>
      </c>
      <c r="K20" s="72">
        <v>0.3</v>
      </c>
      <c r="L20" s="72" t="s">
        <v>774</v>
      </c>
    </row>
    <row r="21" spans="1:15" ht="13.35" customHeight="1" x14ac:dyDescent="0.25">
      <c r="A21" s="75"/>
      <c r="B21" s="72"/>
      <c r="C21" s="72"/>
      <c r="D21" s="72"/>
      <c r="E21" s="72"/>
      <c r="F21" s="72"/>
      <c r="G21" s="72"/>
      <c r="H21" s="72"/>
      <c r="I21" s="72"/>
      <c r="J21" s="72"/>
      <c r="K21" s="72"/>
      <c r="L21" s="72"/>
    </row>
    <row r="22" spans="1:15" ht="13.35" customHeight="1" x14ac:dyDescent="0.25">
      <c r="A22" s="74" t="s">
        <v>870</v>
      </c>
      <c r="B22" s="72"/>
      <c r="C22" s="72"/>
      <c r="D22" s="72"/>
      <c r="E22" s="72"/>
      <c r="F22" s="72"/>
      <c r="G22" s="72"/>
      <c r="H22" s="72"/>
      <c r="I22" s="72"/>
      <c r="J22" s="72"/>
      <c r="K22" s="72"/>
      <c r="L22" s="72"/>
    </row>
    <row r="23" spans="1:15" ht="13.35" customHeight="1" x14ac:dyDescent="0.25">
      <c r="A23" s="74" t="s">
        <v>871</v>
      </c>
      <c r="B23" s="72"/>
      <c r="C23" s="72"/>
      <c r="D23" s="72"/>
      <c r="E23" s="72"/>
      <c r="F23" s="72"/>
      <c r="G23" s="72"/>
      <c r="H23" s="72"/>
      <c r="I23" s="72"/>
      <c r="J23" s="72"/>
      <c r="K23" s="72"/>
      <c r="L23" s="72"/>
      <c r="O23" s="63" t="s">
        <v>872</v>
      </c>
    </row>
    <row r="24" spans="1:15" ht="13.35" customHeight="1" x14ac:dyDescent="0.25">
      <c r="A24" s="75" t="s">
        <v>873</v>
      </c>
      <c r="B24" s="72">
        <v>69.7</v>
      </c>
      <c r="C24" s="72">
        <v>17.100000000000001</v>
      </c>
      <c r="D24" s="72">
        <v>11</v>
      </c>
      <c r="E24" s="72">
        <v>3.2</v>
      </c>
      <c r="F24" s="72">
        <v>2.1</v>
      </c>
      <c r="G24" s="72">
        <v>1.4</v>
      </c>
      <c r="H24" s="72">
        <v>4.3</v>
      </c>
      <c r="I24" s="72">
        <v>6.1</v>
      </c>
      <c r="J24" s="72">
        <v>2.1</v>
      </c>
      <c r="K24" s="72">
        <v>2.5</v>
      </c>
      <c r="L24" s="72">
        <v>1.6</v>
      </c>
      <c r="O24" s="97">
        <f>H24/H14</f>
        <v>0.61428571428571421</v>
      </c>
    </row>
    <row r="25" spans="1:15" ht="13.35" customHeight="1" x14ac:dyDescent="0.25">
      <c r="A25" s="78" t="s">
        <v>874</v>
      </c>
      <c r="B25" s="72">
        <v>56.1</v>
      </c>
      <c r="C25" s="72">
        <v>15.9</v>
      </c>
      <c r="D25" s="72">
        <v>10.3</v>
      </c>
      <c r="E25" s="72">
        <v>3.1</v>
      </c>
      <c r="F25" s="72">
        <v>2</v>
      </c>
      <c r="G25" s="72">
        <v>1.3</v>
      </c>
      <c r="H25" s="72">
        <v>3.8</v>
      </c>
      <c r="I25" s="72">
        <v>5.6</v>
      </c>
      <c r="J25" s="72">
        <v>1.9</v>
      </c>
      <c r="K25" s="72">
        <v>2.2999999999999998</v>
      </c>
      <c r="L25" s="72">
        <v>1.4</v>
      </c>
    </row>
    <row r="26" spans="1:15" ht="13.35" customHeight="1" x14ac:dyDescent="0.25">
      <c r="A26" s="78" t="s">
        <v>875</v>
      </c>
      <c r="B26" s="72">
        <v>13.5</v>
      </c>
      <c r="C26" s="72">
        <v>1.2</v>
      </c>
      <c r="D26" s="72">
        <v>0.7</v>
      </c>
      <c r="E26" s="72" t="s">
        <v>774</v>
      </c>
      <c r="F26" s="72" t="s">
        <v>774</v>
      </c>
      <c r="G26" s="72" t="s">
        <v>774</v>
      </c>
      <c r="H26" s="72">
        <v>0.5</v>
      </c>
      <c r="I26" s="72">
        <v>0.5</v>
      </c>
      <c r="J26" s="72">
        <v>0.1</v>
      </c>
      <c r="K26" s="72">
        <v>0.2</v>
      </c>
      <c r="L26" s="72">
        <v>0.1</v>
      </c>
    </row>
    <row r="27" spans="1:15" ht="13.35" customHeight="1" x14ac:dyDescent="0.25">
      <c r="A27" s="75" t="s">
        <v>876</v>
      </c>
      <c r="B27" s="72">
        <v>25.9</v>
      </c>
      <c r="C27" s="72">
        <v>5.8</v>
      </c>
      <c r="D27" s="72">
        <v>4.3</v>
      </c>
      <c r="E27" s="72">
        <v>1.2</v>
      </c>
      <c r="F27" s="72">
        <v>1</v>
      </c>
      <c r="G27" s="72">
        <v>0.4</v>
      </c>
      <c r="H27" s="72">
        <v>1.6</v>
      </c>
      <c r="I27" s="72">
        <v>1.5</v>
      </c>
      <c r="J27" s="72">
        <v>0.3</v>
      </c>
      <c r="K27" s="72">
        <v>1</v>
      </c>
      <c r="L27" s="72">
        <v>0.2</v>
      </c>
    </row>
    <row r="28" spans="1:15" ht="13.35" customHeight="1" x14ac:dyDescent="0.25">
      <c r="A28" s="78" t="s">
        <v>877</v>
      </c>
      <c r="B28" s="72">
        <v>12.9</v>
      </c>
      <c r="C28" s="72">
        <v>3.6</v>
      </c>
      <c r="D28" s="72">
        <v>2.6</v>
      </c>
      <c r="E28" s="72">
        <v>0.6</v>
      </c>
      <c r="F28" s="72">
        <v>0.7</v>
      </c>
      <c r="G28" s="72">
        <v>0.3</v>
      </c>
      <c r="H28" s="72">
        <v>0.9</v>
      </c>
      <c r="I28" s="72">
        <v>1</v>
      </c>
      <c r="J28" s="72">
        <v>0.2</v>
      </c>
      <c r="K28" s="72">
        <v>0.7</v>
      </c>
      <c r="L28" s="72">
        <v>0.2</v>
      </c>
    </row>
    <row r="29" spans="1:15" ht="13.35" customHeight="1" x14ac:dyDescent="0.25">
      <c r="A29" s="78" t="s">
        <v>878</v>
      </c>
      <c r="B29" s="72">
        <v>7.9</v>
      </c>
      <c r="C29" s="72">
        <v>1.6</v>
      </c>
      <c r="D29" s="72">
        <v>1.2</v>
      </c>
      <c r="E29" s="72">
        <v>0.4</v>
      </c>
      <c r="F29" s="72">
        <v>0.2</v>
      </c>
      <c r="G29" s="72" t="s">
        <v>774</v>
      </c>
      <c r="H29" s="72">
        <v>0.6</v>
      </c>
      <c r="I29" s="72">
        <v>0.4</v>
      </c>
      <c r="J29" s="72">
        <v>0.1</v>
      </c>
      <c r="K29" s="72">
        <v>0.2</v>
      </c>
      <c r="L29" s="72" t="s">
        <v>774</v>
      </c>
    </row>
    <row r="30" spans="1:15" ht="13.35" customHeight="1" x14ac:dyDescent="0.25">
      <c r="A30" s="78" t="s">
        <v>879</v>
      </c>
      <c r="B30" s="72">
        <v>5.0999999999999996</v>
      </c>
      <c r="C30" s="72">
        <v>0.6</v>
      </c>
      <c r="D30" s="72">
        <v>0.5</v>
      </c>
      <c r="E30" s="72">
        <v>0.3</v>
      </c>
      <c r="F30" s="72" t="s">
        <v>774</v>
      </c>
      <c r="G30" s="72" t="s">
        <v>774</v>
      </c>
      <c r="H30" s="72" t="s">
        <v>774</v>
      </c>
      <c r="I30" s="72">
        <v>0.1</v>
      </c>
      <c r="J30" s="72" t="s">
        <v>774</v>
      </c>
      <c r="K30" s="72" t="s">
        <v>774</v>
      </c>
      <c r="L30" s="72" t="s">
        <v>774</v>
      </c>
    </row>
    <row r="31" spans="1:15" ht="13.35" customHeight="1" x14ac:dyDescent="0.25">
      <c r="A31" s="76" t="s">
        <v>880</v>
      </c>
      <c r="B31" s="72"/>
      <c r="C31" s="72"/>
      <c r="D31" s="72"/>
      <c r="E31" s="72"/>
      <c r="F31" s="72"/>
      <c r="G31" s="72"/>
      <c r="H31" s="72"/>
      <c r="I31" s="72"/>
      <c r="J31" s="72"/>
      <c r="K31" s="72"/>
      <c r="L31" s="72"/>
    </row>
    <row r="32" spans="1:15" ht="13.35" customHeight="1" x14ac:dyDescent="0.25">
      <c r="A32" s="75" t="s">
        <v>881</v>
      </c>
      <c r="B32" s="72">
        <v>2.2999999999999998</v>
      </c>
      <c r="C32" s="72">
        <v>0.7</v>
      </c>
      <c r="D32" s="72">
        <v>0.6</v>
      </c>
      <c r="E32" s="72" t="s">
        <v>774</v>
      </c>
      <c r="F32" s="72" t="s">
        <v>774</v>
      </c>
      <c r="G32" s="72" t="s">
        <v>774</v>
      </c>
      <c r="H32" s="72">
        <v>0.3</v>
      </c>
      <c r="I32" s="72">
        <v>0.1</v>
      </c>
      <c r="J32" s="72" t="s">
        <v>774</v>
      </c>
      <c r="K32" s="72">
        <v>0.1</v>
      </c>
      <c r="L32" s="72" t="s">
        <v>774</v>
      </c>
    </row>
    <row r="33" spans="1:12" ht="13.35" customHeight="1" x14ac:dyDescent="0.25">
      <c r="A33" s="76" t="s">
        <v>882</v>
      </c>
      <c r="B33" s="72"/>
      <c r="C33" s="72"/>
      <c r="D33" s="72"/>
      <c r="E33" s="72"/>
      <c r="F33" s="72"/>
      <c r="G33" s="72"/>
      <c r="H33" s="72"/>
      <c r="I33" s="72"/>
      <c r="J33" s="72"/>
      <c r="K33" s="72"/>
      <c r="L33" s="72"/>
    </row>
    <row r="34" spans="1:12" ht="13.35" customHeight="1" x14ac:dyDescent="0.25">
      <c r="A34" s="75" t="s">
        <v>883</v>
      </c>
      <c r="B34" s="72">
        <v>2.7</v>
      </c>
      <c r="C34" s="72">
        <v>0.6</v>
      </c>
      <c r="D34" s="72">
        <v>0.4</v>
      </c>
      <c r="E34" s="72" t="s">
        <v>774</v>
      </c>
      <c r="F34" s="72" t="s">
        <v>774</v>
      </c>
      <c r="G34" s="72" t="s">
        <v>774</v>
      </c>
      <c r="H34" s="72">
        <v>0.2</v>
      </c>
      <c r="I34" s="72">
        <v>0.2</v>
      </c>
      <c r="J34" s="72" t="s">
        <v>774</v>
      </c>
      <c r="K34" s="72">
        <v>0.1</v>
      </c>
      <c r="L34" s="72" t="s">
        <v>774</v>
      </c>
    </row>
    <row r="35" spans="1:12" ht="13.35" customHeight="1" x14ac:dyDescent="0.25">
      <c r="A35" s="75" t="s">
        <v>869</v>
      </c>
      <c r="B35" s="72">
        <v>14.7</v>
      </c>
      <c r="C35" s="72">
        <v>2.2999999999999998</v>
      </c>
      <c r="D35" s="72">
        <v>1.9</v>
      </c>
      <c r="E35" s="72">
        <v>0.3</v>
      </c>
      <c r="F35" s="72">
        <v>0.5</v>
      </c>
      <c r="G35" s="72">
        <v>0.4</v>
      </c>
      <c r="H35" s="72">
        <v>0.7</v>
      </c>
      <c r="I35" s="72">
        <v>0.4</v>
      </c>
      <c r="J35" s="72" t="s">
        <v>774</v>
      </c>
      <c r="K35" s="72">
        <v>0.3</v>
      </c>
      <c r="L35" s="72" t="s">
        <v>774</v>
      </c>
    </row>
    <row r="36" spans="1:12" ht="13.35" customHeight="1" x14ac:dyDescent="0.25">
      <c r="A36" s="75"/>
      <c r="B36" s="72"/>
      <c r="C36" s="72"/>
      <c r="D36" s="72"/>
      <c r="E36" s="72"/>
      <c r="F36" s="72"/>
      <c r="G36" s="72"/>
      <c r="H36" s="72"/>
      <c r="I36" s="72"/>
      <c r="J36" s="72"/>
      <c r="K36" s="72"/>
      <c r="L36" s="72"/>
    </row>
    <row r="37" spans="1:12" ht="13.35" customHeight="1" x14ac:dyDescent="0.25">
      <c r="A37" s="80" t="s">
        <v>437</v>
      </c>
      <c r="B37" s="72"/>
      <c r="C37" s="72"/>
      <c r="D37" s="72"/>
      <c r="E37" s="72"/>
      <c r="F37" s="72"/>
      <c r="G37" s="72"/>
      <c r="H37" s="72"/>
      <c r="I37" s="72"/>
      <c r="J37" s="72"/>
      <c r="K37" s="72"/>
      <c r="L37" s="72"/>
    </row>
    <row r="38" spans="1:12" ht="13.35" customHeight="1" x14ac:dyDescent="0.25">
      <c r="A38" s="75"/>
      <c r="B38" s="72"/>
      <c r="C38" s="72"/>
      <c r="D38" s="72"/>
      <c r="E38" s="72"/>
      <c r="F38" s="72"/>
      <c r="G38" s="72"/>
      <c r="H38" s="72"/>
      <c r="I38" s="72"/>
      <c r="J38" s="72"/>
      <c r="K38" s="72"/>
      <c r="L38" s="72"/>
    </row>
    <row r="39" spans="1:12" ht="13.35" customHeight="1" x14ac:dyDescent="0.25">
      <c r="A39" s="82" t="s">
        <v>884</v>
      </c>
      <c r="B39" s="72"/>
      <c r="C39" s="72"/>
      <c r="D39" s="72"/>
      <c r="E39" s="72"/>
      <c r="F39" s="72"/>
      <c r="G39" s="72"/>
      <c r="H39" s="72"/>
      <c r="I39" s="72"/>
      <c r="J39" s="72"/>
      <c r="K39" s="72"/>
      <c r="L39" s="72"/>
    </row>
    <row r="40" spans="1:12" ht="13.35" customHeight="1" x14ac:dyDescent="0.25">
      <c r="A40" s="82" t="s">
        <v>885</v>
      </c>
      <c r="B40" s="72"/>
      <c r="C40" s="72"/>
      <c r="D40" s="72"/>
      <c r="E40" s="72"/>
      <c r="F40" s="72"/>
      <c r="G40" s="72"/>
      <c r="H40" s="72"/>
      <c r="I40" s="72"/>
      <c r="J40" s="72"/>
      <c r="K40" s="72"/>
      <c r="L40" s="72"/>
    </row>
    <row r="41" spans="1:12" ht="13.35" customHeight="1" x14ac:dyDescent="0.25">
      <c r="A41" s="78" t="s">
        <v>802</v>
      </c>
      <c r="B41" s="72">
        <v>67.599999999999994</v>
      </c>
      <c r="C41" s="72">
        <v>16.399999999999999</v>
      </c>
      <c r="D41" s="72">
        <v>10.5</v>
      </c>
      <c r="E41" s="72">
        <v>3</v>
      </c>
      <c r="F41" s="72">
        <v>1.9</v>
      </c>
      <c r="G41" s="72">
        <v>1.3</v>
      </c>
      <c r="H41" s="72">
        <v>4.3</v>
      </c>
      <c r="I41" s="72">
        <v>5.9</v>
      </c>
      <c r="J41" s="72">
        <v>2</v>
      </c>
      <c r="K41" s="72">
        <v>2.4</v>
      </c>
      <c r="L41" s="72">
        <v>1.5</v>
      </c>
    </row>
    <row r="42" spans="1:12" ht="13.35" customHeight="1" x14ac:dyDescent="0.25">
      <c r="A42" s="78" t="s">
        <v>803</v>
      </c>
      <c r="B42" s="72">
        <v>2</v>
      </c>
      <c r="C42" s="72">
        <v>0.6</v>
      </c>
      <c r="D42" s="72">
        <v>0.5</v>
      </c>
      <c r="E42" s="72" t="s">
        <v>774</v>
      </c>
      <c r="F42" s="72" t="s">
        <v>774</v>
      </c>
      <c r="G42" s="72" t="s">
        <v>774</v>
      </c>
      <c r="H42" s="72" t="s">
        <v>774</v>
      </c>
      <c r="I42" s="72">
        <v>0.2</v>
      </c>
      <c r="J42" s="72" t="s">
        <v>774</v>
      </c>
      <c r="K42" s="72">
        <v>0.1</v>
      </c>
      <c r="L42" s="72" t="s">
        <v>774</v>
      </c>
    </row>
    <row r="43" spans="1:12" ht="13.35" customHeight="1" x14ac:dyDescent="0.25">
      <c r="A43" s="83" t="s">
        <v>886</v>
      </c>
    </row>
    <row r="44" spans="1:12" ht="13.35" customHeight="1" x14ac:dyDescent="0.25">
      <c r="A44" s="78" t="s">
        <v>865</v>
      </c>
      <c r="B44" s="72">
        <v>44</v>
      </c>
      <c r="C44" s="72">
        <v>8.8000000000000007</v>
      </c>
      <c r="D44" s="72">
        <v>6.9</v>
      </c>
      <c r="E44" s="72">
        <v>1.6</v>
      </c>
      <c r="F44" s="72">
        <v>1.7</v>
      </c>
      <c r="G44" s="72">
        <v>0.9</v>
      </c>
      <c r="H44" s="72">
        <v>2.7</v>
      </c>
      <c r="I44" s="72">
        <v>2</v>
      </c>
      <c r="J44" s="72">
        <v>0.3</v>
      </c>
      <c r="K44" s="72">
        <v>1.4</v>
      </c>
      <c r="L44" s="72">
        <v>0.3</v>
      </c>
    </row>
    <row r="45" spans="1:12" ht="13.35" customHeight="1" x14ac:dyDescent="0.25">
      <c r="A45" s="75"/>
      <c r="B45" s="72"/>
      <c r="C45" s="72"/>
      <c r="D45" s="72"/>
      <c r="E45" s="72"/>
      <c r="F45" s="72"/>
      <c r="G45" s="72"/>
      <c r="H45" s="72"/>
      <c r="I45" s="72"/>
      <c r="J45" s="72"/>
      <c r="K45" s="72"/>
      <c r="L45" s="72"/>
    </row>
    <row r="46" spans="1:12" ht="13.35" customHeight="1" x14ac:dyDescent="0.25">
      <c r="A46" s="82" t="s">
        <v>887</v>
      </c>
      <c r="B46" s="72"/>
      <c r="C46" s="72"/>
      <c r="D46" s="72"/>
      <c r="E46" s="72"/>
      <c r="F46" s="72"/>
      <c r="G46" s="72"/>
      <c r="H46" s="72"/>
      <c r="I46" s="72"/>
      <c r="J46" s="72"/>
      <c r="K46" s="72"/>
      <c r="L46" s="72"/>
    </row>
    <row r="47" spans="1:12" ht="13.35" customHeight="1" x14ac:dyDescent="0.25">
      <c r="A47" s="78" t="s">
        <v>888</v>
      </c>
      <c r="B47" s="72">
        <v>36.200000000000003</v>
      </c>
      <c r="C47" s="72">
        <v>6.3</v>
      </c>
      <c r="D47" s="72">
        <v>3.5</v>
      </c>
      <c r="E47" s="72">
        <v>1.1000000000000001</v>
      </c>
      <c r="F47" s="72">
        <v>0.5</v>
      </c>
      <c r="G47" s="72">
        <v>0.3</v>
      </c>
      <c r="H47" s="72">
        <v>1.6</v>
      </c>
      <c r="I47" s="72">
        <v>2.8</v>
      </c>
      <c r="J47" s="72">
        <v>1.2</v>
      </c>
      <c r="K47" s="72">
        <v>0.7</v>
      </c>
      <c r="L47" s="72">
        <v>0.9</v>
      </c>
    </row>
    <row r="48" spans="1:12" ht="13.35" customHeight="1" x14ac:dyDescent="0.25">
      <c r="A48" s="78" t="s">
        <v>889</v>
      </c>
      <c r="B48" s="72">
        <v>13.9</v>
      </c>
      <c r="C48" s="72">
        <v>4.3</v>
      </c>
      <c r="D48" s="72">
        <v>2.9</v>
      </c>
      <c r="E48" s="72">
        <v>0.9</v>
      </c>
      <c r="F48" s="72">
        <v>0.5</v>
      </c>
      <c r="G48" s="72">
        <v>0.2</v>
      </c>
      <c r="H48" s="72">
        <v>1.2</v>
      </c>
      <c r="I48" s="72">
        <v>1.4</v>
      </c>
      <c r="J48" s="72">
        <v>0.4</v>
      </c>
      <c r="K48" s="72">
        <v>0.7</v>
      </c>
      <c r="L48" s="72">
        <v>0.3</v>
      </c>
    </row>
    <row r="49" spans="1:12" ht="13.35" customHeight="1" x14ac:dyDescent="0.25">
      <c r="A49" s="78" t="s">
        <v>890</v>
      </c>
      <c r="B49" s="72">
        <v>19.600000000000001</v>
      </c>
      <c r="C49" s="72">
        <v>6.5</v>
      </c>
      <c r="D49" s="72">
        <v>4.5999999999999996</v>
      </c>
      <c r="E49" s="72">
        <v>1.1000000000000001</v>
      </c>
      <c r="F49" s="72">
        <v>1.1000000000000001</v>
      </c>
      <c r="G49" s="72">
        <v>0.8</v>
      </c>
      <c r="H49" s="72">
        <v>1.5</v>
      </c>
      <c r="I49" s="72">
        <v>1.9</v>
      </c>
      <c r="J49" s="72">
        <v>0.4</v>
      </c>
      <c r="K49" s="72">
        <v>1.1000000000000001</v>
      </c>
      <c r="L49" s="72">
        <v>0.4</v>
      </c>
    </row>
    <row r="50" spans="1:12" ht="13.35" customHeight="1" x14ac:dyDescent="0.25">
      <c r="A50" s="83" t="s">
        <v>886</v>
      </c>
    </row>
    <row r="51" spans="1:12" ht="13.35" customHeight="1" x14ac:dyDescent="0.25">
      <c r="A51" s="78" t="s">
        <v>865</v>
      </c>
      <c r="B51" s="72">
        <v>44</v>
      </c>
      <c r="C51" s="72">
        <v>8.8000000000000007</v>
      </c>
      <c r="D51" s="72">
        <v>6.9</v>
      </c>
      <c r="E51" s="72">
        <v>1.6</v>
      </c>
      <c r="F51" s="72">
        <v>1.7</v>
      </c>
      <c r="G51" s="72">
        <v>0.9</v>
      </c>
      <c r="H51" s="72">
        <v>2.7</v>
      </c>
      <c r="I51" s="72">
        <v>2</v>
      </c>
      <c r="J51" s="72">
        <v>0.3</v>
      </c>
      <c r="K51" s="72">
        <v>1.4</v>
      </c>
      <c r="L51" s="72">
        <v>0.3</v>
      </c>
    </row>
    <row r="52" spans="1:12" ht="13.35" customHeight="1" x14ac:dyDescent="0.25">
      <c r="A52" s="75"/>
      <c r="B52" s="72"/>
      <c r="C52" s="72"/>
      <c r="D52" s="72"/>
      <c r="E52" s="72"/>
      <c r="F52" s="72"/>
      <c r="G52" s="72"/>
      <c r="H52" s="72"/>
      <c r="I52" s="72"/>
      <c r="J52" s="72"/>
      <c r="K52" s="72"/>
      <c r="L52" s="72"/>
    </row>
    <row r="53" spans="1:12" ht="13.35" customHeight="1" x14ac:dyDescent="0.25">
      <c r="A53" s="82" t="s">
        <v>891</v>
      </c>
      <c r="B53" s="72"/>
      <c r="C53" s="72"/>
      <c r="D53" s="72"/>
      <c r="E53" s="72"/>
      <c r="F53" s="72"/>
      <c r="G53" s="72"/>
      <c r="H53" s="72"/>
      <c r="I53" s="72"/>
      <c r="J53" s="72"/>
      <c r="K53" s="72"/>
      <c r="L53" s="72"/>
    </row>
    <row r="54" spans="1:12" ht="13.35" customHeight="1" x14ac:dyDescent="0.25">
      <c r="A54" s="82" t="s">
        <v>892</v>
      </c>
      <c r="B54" s="72"/>
      <c r="C54" s="72"/>
      <c r="D54" s="72"/>
      <c r="E54" s="72"/>
      <c r="F54" s="72"/>
      <c r="G54" s="72"/>
      <c r="H54" s="72"/>
      <c r="I54" s="72"/>
      <c r="J54" s="72"/>
      <c r="K54" s="72"/>
      <c r="L54" s="72"/>
    </row>
    <row r="55" spans="1:12" ht="13.35" customHeight="1" x14ac:dyDescent="0.25">
      <c r="A55" s="78" t="s">
        <v>805</v>
      </c>
      <c r="B55" s="72">
        <v>6.3</v>
      </c>
      <c r="C55" s="72">
        <v>1.2</v>
      </c>
      <c r="D55" s="72">
        <v>0.7</v>
      </c>
      <c r="E55" s="72" t="s">
        <v>774</v>
      </c>
      <c r="F55" s="72">
        <v>0.2</v>
      </c>
      <c r="G55" s="72" t="s">
        <v>774</v>
      </c>
      <c r="H55" s="72">
        <v>0.3</v>
      </c>
      <c r="I55" s="72">
        <v>0.5</v>
      </c>
      <c r="J55" s="72">
        <v>0.1</v>
      </c>
      <c r="K55" s="72">
        <v>0.1</v>
      </c>
      <c r="L55" s="72">
        <v>0.2</v>
      </c>
    </row>
    <row r="56" spans="1:12" ht="13.35" customHeight="1" x14ac:dyDescent="0.25">
      <c r="A56" s="78" t="s">
        <v>806</v>
      </c>
      <c r="B56" s="72">
        <v>11.4</v>
      </c>
      <c r="C56" s="72">
        <v>2.2000000000000002</v>
      </c>
      <c r="D56" s="72">
        <v>1.4</v>
      </c>
      <c r="E56" s="72">
        <v>0.4</v>
      </c>
      <c r="F56" s="72">
        <v>0.3</v>
      </c>
      <c r="G56" s="72">
        <v>0.2</v>
      </c>
      <c r="H56" s="72">
        <v>0.5</v>
      </c>
      <c r="I56" s="72">
        <v>0.9</v>
      </c>
      <c r="J56" s="72">
        <v>0.3</v>
      </c>
      <c r="K56" s="72">
        <v>0.4</v>
      </c>
      <c r="L56" s="72">
        <v>0.2</v>
      </c>
    </row>
    <row r="57" spans="1:12" ht="13.35" customHeight="1" x14ac:dyDescent="0.25">
      <c r="A57" s="78" t="s">
        <v>807</v>
      </c>
      <c r="B57" s="72">
        <v>20.9</v>
      </c>
      <c r="C57" s="72">
        <v>4.8</v>
      </c>
      <c r="D57" s="72">
        <v>3.2</v>
      </c>
      <c r="E57" s="72">
        <v>0.9</v>
      </c>
      <c r="F57" s="72">
        <v>0.6</v>
      </c>
      <c r="G57" s="72">
        <v>0.4</v>
      </c>
      <c r="H57" s="72">
        <v>1.3</v>
      </c>
      <c r="I57" s="72">
        <v>1.6</v>
      </c>
      <c r="J57" s="72">
        <v>0.6</v>
      </c>
      <c r="K57" s="72">
        <v>0.6</v>
      </c>
      <c r="L57" s="72">
        <v>0.4</v>
      </c>
    </row>
    <row r="58" spans="1:12" ht="13.35" customHeight="1" x14ac:dyDescent="0.25">
      <c r="A58" s="78" t="s">
        <v>808</v>
      </c>
      <c r="B58" s="72">
        <v>15.9</v>
      </c>
      <c r="C58" s="72">
        <v>4.4000000000000004</v>
      </c>
      <c r="D58" s="72">
        <v>3</v>
      </c>
      <c r="E58" s="72">
        <v>0.7</v>
      </c>
      <c r="F58" s="72">
        <v>0.5</v>
      </c>
      <c r="G58" s="72">
        <v>0.3</v>
      </c>
      <c r="H58" s="72">
        <v>1.5</v>
      </c>
      <c r="I58" s="72">
        <v>1.3</v>
      </c>
      <c r="J58" s="72">
        <v>0.5</v>
      </c>
      <c r="K58" s="72">
        <v>0.6</v>
      </c>
      <c r="L58" s="72">
        <v>0.3</v>
      </c>
    </row>
    <row r="59" spans="1:12" ht="13.35" customHeight="1" x14ac:dyDescent="0.25">
      <c r="A59" s="78" t="s">
        <v>809</v>
      </c>
      <c r="B59" s="72">
        <v>6.9</v>
      </c>
      <c r="C59" s="72">
        <v>2.2000000000000002</v>
      </c>
      <c r="D59" s="72">
        <v>1.4</v>
      </c>
      <c r="E59" s="72">
        <v>0.6</v>
      </c>
      <c r="F59" s="72">
        <v>0.3</v>
      </c>
      <c r="G59" s="72">
        <v>0.2</v>
      </c>
      <c r="H59" s="72">
        <v>0.4</v>
      </c>
      <c r="I59" s="72">
        <v>0.8</v>
      </c>
      <c r="J59" s="72">
        <v>0.2</v>
      </c>
      <c r="K59" s="72">
        <v>0.4</v>
      </c>
      <c r="L59" s="72">
        <v>0.2</v>
      </c>
    </row>
    <row r="60" spans="1:12" ht="13.35" customHeight="1" x14ac:dyDescent="0.25">
      <c r="A60" s="78" t="s">
        <v>810</v>
      </c>
      <c r="B60" s="72">
        <v>8.4</v>
      </c>
      <c r="C60" s="72">
        <v>2.2999999999999998</v>
      </c>
      <c r="D60" s="72">
        <v>1.2</v>
      </c>
      <c r="E60" s="72">
        <v>0.4</v>
      </c>
      <c r="F60" s="72">
        <v>0.2</v>
      </c>
      <c r="G60" s="72">
        <v>0.2</v>
      </c>
      <c r="H60" s="72">
        <v>0.4</v>
      </c>
      <c r="I60" s="72">
        <v>1</v>
      </c>
      <c r="J60" s="72">
        <v>0.3</v>
      </c>
      <c r="K60" s="72">
        <v>0.4</v>
      </c>
      <c r="L60" s="72">
        <v>0.3</v>
      </c>
    </row>
    <row r="61" spans="1:12" ht="13.35" customHeight="1" x14ac:dyDescent="0.25">
      <c r="A61" s="83" t="s">
        <v>886</v>
      </c>
    </row>
    <row r="62" spans="1:12" ht="13.35" customHeight="1" x14ac:dyDescent="0.25">
      <c r="A62" s="78" t="s">
        <v>865</v>
      </c>
      <c r="B62" s="72">
        <v>44</v>
      </c>
      <c r="C62" s="72">
        <v>8.8000000000000007</v>
      </c>
      <c r="D62" s="72">
        <v>6.9</v>
      </c>
      <c r="E62" s="72">
        <v>1.6</v>
      </c>
      <c r="F62" s="72">
        <v>1.7</v>
      </c>
      <c r="G62" s="72">
        <v>0.9</v>
      </c>
      <c r="H62" s="72">
        <v>2.7</v>
      </c>
      <c r="I62" s="72">
        <v>2</v>
      </c>
      <c r="J62" s="72">
        <v>0.3</v>
      </c>
      <c r="K62" s="72">
        <v>1.4</v>
      </c>
      <c r="L62" s="72">
        <v>0.3</v>
      </c>
    </row>
    <row r="63" spans="1:12" ht="13.35" customHeight="1" x14ac:dyDescent="0.25">
      <c r="A63" s="81"/>
      <c r="B63" s="72"/>
      <c r="C63" s="72"/>
      <c r="D63" s="72"/>
      <c r="E63" s="72"/>
      <c r="F63" s="72"/>
      <c r="G63" s="72"/>
      <c r="H63" s="72"/>
      <c r="I63" s="72"/>
      <c r="J63" s="72"/>
      <c r="K63" s="72"/>
      <c r="L63" s="72"/>
    </row>
    <row r="64" spans="1:12" ht="13.35" customHeight="1" x14ac:dyDescent="0.25">
      <c r="A64" s="82" t="s">
        <v>811</v>
      </c>
      <c r="B64" s="72"/>
      <c r="C64" s="72"/>
      <c r="D64" s="72"/>
      <c r="E64" s="72"/>
      <c r="F64" s="72"/>
      <c r="G64" s="72"/>
      <c r="H64" s="72"/>
      <c r="I64" s="72"/>
      <c r="J64" s="72"/>
      <c r="K64" s="72"/>
      <c r="L64" s="72"/>
    </row>
    <row r="65" spans="1:12" ht="13.35" customHeight="1" x14ac:dyDescent="0.25">
      <c r="A65" s="82" t="s">
        <v>893</v>
      </c>
      <c r="B65" s="72"/>
      <c r="C65" s="72"/>
      <c r="D65" s="72"/>
      <c r="E65" s="72"/>
      <c r="F65" s="72"/>
      <c r="G65" s="72"/>
      <c r="H65" s="72"/>
      <c r="I65" s="72"/>
      <c r="J65" s="72"/>
      <c r="K65" s="72"/>
      <c r="L65" s="72"/>
    </row>
    <row r="66" spans="1:12" ht="13.35" customHeight="1" x14ac:dyDescent="0.25">
      <c r="A66" s="82" t="s">
        <v>894</v>
      </c>
      <c r="B66" s="72"/>
      <c r="C66" s="72"/>
      <c r="D66" s="72"/>
      <c r="E66" s="72"/>
      <c r="F66" s="72"/>
      <c r="G66" s="72"/>
      <c r="H66" s="72"/>
      <c r="I66" s="72"/>
      <c r="J66" s="72"/>
      <c r="K66" s="72"/>
      <c r="L66" s="72"/>
    </row>
    <row r="67" spans="1:12" ht="13.35" customHeight="1" x14ac:dyDescent="0.25">
      <c r="A67" s="78" t="s">
        <v>813</v>
      </c>
      <c r="B67" s="72">
        <v>29.2</v>
      </c>
      <c r="C67" s="72">
        <v>6.4</v>
      </c>
      <c r="D67" s="72">
        <v>4.3</v>
      </c>
      <c r="E67" s="72">
        <v>1.4</v>
      </c>
      <c r="F67" s="72">
        <v>0.5</v>
      </c>
      <c r="G67" s="72">
        <v>0.5</v>
      </c>
      <c r="H67" s="72">
        <v>1.9</v>
      </c>
      <c r="I67" s="72">
        <v>2.1</v>
      </c>
      <c r="J67" s="72">
        <v>0.8</v>
      </c>
      <c r="K67" s="72">
        <v>0.7</v>
      </c>
      <c r="L67" s="72">
        <v>0.6</v>
      </c>
    </row>
    <row r="68" spans="1:12" ht="13.35" customHeight="1" x14ac:dyDescent="0.25">
      <c r="A68" s="78" t="s">
        <v>814</v>
      </c>
      <c r="B68" s="72">
        <v>40.5</v>
      </c>
      <c r="C68" s="72">
        <v>10.7</v>
      </c>
      <c r="D68" s="72">
        <v>6.7</v>
      </c>
      <c r="E68" s="72">
        <v>1.8</v>
      </c>
      <c r="F68" s="72">
        <v>1.6</v>
      </c>
      <c r="G68" s="72">
        <v>0.9</v>
      </c>
      <c r="H68" s="72">
        <v>2.4</v>
      </c>
      <c r="I68" s="72">
        <v>4</v>
      </c>
      <c r="J68" s="72">
        <v>1.3</v>
      </c>
      <c r="K68" s="72">
        <v>1.8</v>
      </c>
      <c r="L68" s="72">
        <v>1</v>
      </c>
    </row>
    <row r="69" spans="1:12" ht="13.35" customHeight="1" x14ac:dyDescent="0.25">
      <c r="A69" s="83" t="s">
        <v>886</v>
      </c>
    </row>
    <row r="70" spans="1:12" ht="13.35" customHeight="1" x14ac:dyDescent="0.25">
      <c r="A70" s="78" t="s">
        <v>865</v>
      </c>
      <c r="B70" s="72">
        <v>44</v>
      </c>
      <c r="C70" s="72">
        <v>8.8000000000000007</v>
      </c>
      <c r="D70" s="72">
        <v>6.9</v>
      </c>
      <c r="E70" s="72">
        <v>1.6</v>
      </c>
      <c r="F70" s="72">
        <v>1.7</v>
      </c>
      <c r="G70" s="72">
        <v>0.9</v>
      </c>
      <c r="H70" s="72">
        <v>2.7</v>
      </c>
      <c r="I70" s="72">
        <v>2</v>
      </c>
      <c r="J70" s="72">
        <v>0.3</v>
      </c>
      <c r="K70" s="72">
        <v>1.4</v>
      </c>
      <c r="L70" s="72">
        <v>0.3</v>
      </c>
    </row>
    <row r="71" spans="1:12" ht="13.35" customHeight="1" x14ac:dyDescent="0.25">
      <c r="A71" s="81"/>
      <c r="B71" s="72"/>
      <c r="C71" s="72"/>
      <c r="D71" s="72"/>
      <c r="E71" s="72"/>
      <c r="F71" s="72"/>
      <c r="G71" s="72"/>
      <c r="H71" s="72"/>
      <c r="I71" s="72"/>
      <c r="J71" s="72"/>
      <c r="K71" s="72"/>
      <c r="L71" s="72"/>
    </row>
    <row r="72" spans="1:12" ht="13.35" customHeight="1" x14ac:dyDescent="0.25">
      <c r="A72" s="82" t="s">
        <v>825</v>
      </c>
      <c r="B72" s="72"/>
      <c r="C72" s="72"/>
      <c r="D72" s="72"/>
      <c r="E72" s="72"/>
      <c r="F72" s="72"/>
      <c r="G72" s="72"/>
      <c r="H72" s="72"/>
      <c r="I72" s="72"/>
      <c r="J72" s="72"/>
      <c r="K72" s="72"/>
      <c r="L72" s="72"/>
    </row>
    <row r="73" spans="1:12" ht="13.35" customHeight="1" x14ac:dyDescent="0.25">
      <c r="A73" s="81"/>
      <c r="B73" s="72"/>
      <c r="C73" s="72"/>
      <c r="D73" s="72"/>
      <c r="E73" s="72"/>
      <c r="F73" s="72"/>
      <c r="G73" s="72"/>
      <c r="H73" s="72"/>
      <c r="I73" s="72"/>
      <c r="J73" s="72"/>
      <c r="K73" s="72"/>
      <c r="L73" s="72"/>
    </row>
    <row r="74" spans="1:12" ht="13.35" customHeight="1" x14ac:dyDescent="0.25">
      <c r="A74" s="84" t="s">
        <v>895</v>
      </c>
      <c r="B74" s="72"/>
      <c r="C74" s="72"/>
      <c r="D74" s="72"/>
      <c r="E74" s="72"/>
      <c r="F74" s="72"/>
      <c r="G74" s="72"/>
      <c r="H74" s="72"/>
      <c r="I74" s="72"/>
      <c r="J74" s="72"/>
      <c r="K74" s="72"/>
      <c r="L74" s="72"/>
    </row>
    <row r="75" spans="1:12" ht="13.35" customHeight="1" x14ac:dyDescent="0.25">
      <c r="A75" s="84" t="s">
        <v>881</v>
      </c>
      <c r="B75" s="72"/>
      <c r="C75" s="72"/>
      <c r="D75" s="72"/>
      <c r="E75" s="72"/>
      <c r="F75" s="72"/>
      <c r="G75" s="72"/>
      <c r="H75" s="72"/>
      <c r="I75" s="72"/>
      <c r="J75" s="72"/>
      <c r="K75" s="72"/>
      <c r="L75" s="72"/>
    </row>
    <row r="76" spans="1:12" ht="13.35" customHeight="1" x14ac:dyDescent="0.25">
      <c r="A76" s="79" t="s">
        <v>813</v>
      </c>
      <c r="B76" s="72">
        <v>68.099999999999994</v>
      </c>
      <c r="C76" s="72">
        <v>16.600000000000001</v>
      </c>
      <c r="D76" s="72">
        <v>10.6</v>
      </c>
      <c r="E76" s="72">
        <v>3.2</v>
      </c>
      <c r="F76" s="72">
        <v>2</v>
      </c>
      <c r="G76" s="72">
        <v>1.3</v>
      </c>
      <c r="H76" s="72">
        <v>4.0999999999999996</v>
      </c>
      <c r="I76" s="72">
        <v>6</v>
      </c>
      <c r="J76" s="72">
        <v>2</v>
      </c>
      <c r="K76" s="72">
        <v>2.5</v>
      </c>
      <c r="L76" s="72">
        <v>1.6</v>
      </c>
    </row>
    <row r="77" spans="1:12" ht="13.35" customHeight="1" x14ac:dyDescent="0.25">
      <c r="A77" s="79" t="s">
        <v>814</v>
      </c>
      <c r="B77" s="72">
        <v>1.6</v>
      </c>
      <c r="C77" s="72">
        <v>0.5</v>
      </c>
      <c r="D77" s="72">
        <v>0.4</v>
      </c>
      <c r="E77" s="72" t="s">
        <v>774</v>
      </c>
      <c r="F77" s="72" t="s">
        <v>774</v>
      </c>
      <c r="G77" s="72" t="s">
        <v>774</v>
      </c>
      <c r="H77" s="72" t="s">
        <v>774</v>
      </c>
      <c r="I77" s="72">
        <v>0.1</v>
      </c>
      <c r="J77" s="72" t="s">
        <v>774</v>
      </c>
      <c r="K77" s="72" t="s">
        <v>774</v>
      </c>
      <c r="L77" s="72" t="s">
        <v>775</v>
      </c>
    </row>
    <row r="78" spans="1:12" ht="13.35" customHeight="1" x14ac:dyDescent="0.25">
      <c r="A78" s="90" t="s">
        <v>886</v>
      </c>
    </row>
    <row r="79" spans="1:12" ht="13.35" customHeight="1" x14ac:dyDescent="0.25">
      <c r="A79" s="79" t="s">
        <v>865</v>
      </c>
      <c r="B79" s="72">
        <v>44</v>
      </c>
      <c r="C79" s="72">
        <v>8.8000000000000007</v>
      </c>
      <c r="D79" s="72">
        <v>6.9</v>
      </c>
      <c r="E79" s="72">
        <v>1.6</v>
      </c>
      <c r="F79" s="72">
        <v>1.7</v>
      </c>
      <c r="G79" s="72">
        <v>0.9</v>
      </c>
      <c r="H79" s="72">
        <v>2.7</v>
      </c>
      <c r="I79" s="72">
        <v>2</v>
      </c>
      <c r="J79" s="72">
        <v>0.3</v>
      </c>
      <c r="K79" s="72">
        <v>1.4</v>
      </c>
      <c r="L79" s="72">
        <v>0.3</v>
      </c>
    </row>
    <row r="80" spans="1:12" ht="13.35" customHeight="1" x14ac:dyDescent="0.25">
      <c r="A80" s="81"/>
      <c r="B80" s="72"/>
      <c r="C80" s="72"/>
      <c r="D80" s="72"/>
      <c r="E80" s="72"/>
      <c r="F80" s="72"/>
      <c r="G80" s="72"/>
      <c r="H80" s="72"/>
      <c r="I80" s="72"/>
      <c r="J80" s="72"/>
      <c r="K80" s="72"/>
      <c r="L80" s="72"/>
    </row>
    <row r="81" spans="1:12" ht="13.35" customHeight="1" x14ac:dyDescent="0.25">
      <c r="A81" s="84" t="s">
        <v>896</v>
      </c>
      <c r="B81" s="72"/>
      <c r="C81" s="72"/>
      <c r="D81" s="72"/>
      <c r="E81" s="72"/>
      <c r="F81" s="72"/>
      <c r="G81" s="72"/>
      <c r="H81" s="72"/>
      <c r="I81" s="72"/>
      <c r="J81" s="72"/>
      <c r="K81" s="72"/>
      <c r="L81" s="72"/>
    </row>
    <row r="82" spans="1:12" ht="13.35" customHeight="1" x14ac:dyDescent="0.25">
      <c r="A82" s="84" t="s">
        <v>897</v>
      </c>
      <c r="B82" s="72"/>
      <c r="C82" s="72"/>
      <c r="D82" s="72"/>
      <c r="E82" s="72"/>
      <c r="F82" s="72"/>
      <c r="G82" s="72"/>
      <c r="H82" s="72"/>
      <c r="I82" s="72"/>
      <c r="J82" s="72"/>
      <c r="K82" s="72"/>
      <c r="L82" s="72"/>
    </row>
    <row r="83" spans="1:12" ht="13.35" customHeight="1" x14ac:dyDescent="0.25">
      <c r="A83" s="84" t="s">
        <v>892</v>
      </c>
      <c r="B83" s="72"/>
      <c r="C83" s="72"/>
      <c r="D83" s="72"/>
      <c r="E83" s="72"/>
      <c r="F83" s="72"/>
      <c r="G83" s="72"/>
      <c r="H83" s="72"/>
      <c r="I83" s="72"/>
      <c r="J83" s="72"/>
      <c r="K83" s="72"/>
      <c r="L83" s="72"/>
    </row>
    <row r="84" spans="1:12" ht="13.35" customHeight="1" x14ac:dyDescent="0.25">
      <c r="A84" s="79" t="s">
        <v>813</v>
      </c>
      <c r="B84" s="72">
        <v>32.5</v>
      </c>
      <c r="C84" s="72">
        <v>8</v>
      </c>
      <c r="D84" s="72">
        <v>5.0999999999999996</v>
      </c>
      <c r="E84" s="72">
        <v>2</v>
      </c>
      <c r="F84" s="72">
        <v>0.9</v>
      </c>
      <c r="G84" s="72">
        <v>0.7</v>
      </c>
      <c r="H84" s="72">
        <v>1.5</v>
      </c>
      <c r="I84" s="72">
        <v>3</v>
      </c>
      <c r="J84" s="72">
        <v>0.9</v>
      </c>
      <c r="K84" s="72">
        <v>1.4</v>
      </c>
      <c r="L84" s="72">
        <v>0.6</v>
      </c>
    </row>
    <row r="85" spans="1:12" ht="13.35" customHeight="1" x14ac:dyDescent="0.25">
      <c r="A85" s="79" t="s">
        <v>814</v>
      </c>
      <c r="B85" s="72">
        <v>35.6</v>
      </c>
      <c r="C85" s="72">
        <v>8.6</v>
      </c>
      <c r="D85" s="72">
        <v>5.5</v>
      </c>
      <c r="E85" s="72">
        <v>1.2</v>
      </c>
      <c r="F85" s="72">
        <v>1.1000000000000001</v>
      </c>
      <c r="G85" s="72">
        <v>0.6</v>
      </c>
      <c r="H85" s="72">
        <v>2.7</v>
      </c>
      <c r="I85" s="72">
        <v>3.1</v>
      </c>
      <c r="J85" s="72">
        <v>1.1000000000000001</v>
      </c>
      <c r="K85" s="72">
        <v>1</v>
      </c>
      <c r="L85" s="72">
        <v>0.9</v>
      </c>
    </row>
    <row r="86" spans="1:12" ht="13.35" customHeight="1" x14ac:dyDescent="0.25">
      <c r="A86" s="90" t="s">
        <v>833</v>
      </c>
    </row>
    <row r="87" spans="1:12" ht="13.35" customHeight="1" x14ac:dyDescent="0.25">
      <c r="A87" s="79" t="s">
        <v>898</v>
      </c>
      <c r="B87" s="72">
        <v>45.5</v>
      </c>
      <c r="C87" s="72">
        <v>9.3000000000000007</v>
      </c>
      <c r="D87" s="72">
        <v>7.3</v>
      </c>
      <c r="E87" s="72">
        <v>1.6</v>
      </c>
      <c r="F87" s="72">
        <v>1.9</v>
      </c>
      <c r="G87" s="72">
        <v>1</v>
      </c>
      <c r="H87" s="72">
        <v>2.9</v>
      </c>
      <c r="I87" s="72">
        <v>2</v>
      </c>
      <c r="J87" s="72">
        <v>0.3</v>
      </c>
      <c r="K87" s="72">
        <v>1.5</v>
      </c>
      <c r="L87" s="72">
        <v>0.3</v>
      </c>
    </row>
    <row r="88" spans="1:12" ht="13.35" customHeight="1" x14ac:dyDescent="0.25">
      <c r="A88" s="75"/>
      <c r="B88" s="72"/>
      <c r="C88" s="72"/>
      <c r="D88" s="72"/>
      <c r="E88" s="72"/>
      <c r="F88" s="72"/>
      <c r="G88" s="72"/>
      <c r="H88" s="72"/>
      <c r="I88" s="72"/>
      <c r="J88" s="72"/>
      <c r="K88" s="72"/>
      <c r="L88" s="72"/>
    </row>
    <row r="89" spans="1:12" ht="13.35" customHeight="1" x14ac:dyDescent="0.25">
      <c r="A89" s="84" t="s">
        <v>835</v>
      </c>
      <c r="B89" s="72"/>
      <c r="C89" s="72"/>
      <c r="D89" s="72"/>
      <c r="E89" s="72"/>
      <c r="F89" s="72"/>
      <c r="G89" s="72"/>
      <c r="H89" s="72"/>
      <c r="I89" s="72"/>
      <c r="J89" s="72"/>
      <c r="K89" s="72"/>
      <c r="L89" s="72"/>
    </row>
    <row r="90" spans="1:12" ht="13.35" customHeight="1" x14ac:dyDescent="0.25">
      <c r="A90" s="91" t="s">
        <v>899</v>
      </c>
      <c r="B90" s="72"/>
      <c r="C90" s="72"/>
      <c r="D90" s="72"/>
      <c r="E90" s="72"/>
      <c r="F90" s="72"/>
      <c r="G90" s="72"/>
      <c r="H90" s="72"/>
      <c r="I90" s="72"/>
      <c r="J90" s="72"/>
      <c r="K90" s="72"/>
      <c r="L90" s="72"/>
    </row>
    <row r="91" spans="1:12" ht="13.35" customHeight="1" x14ac:dyDescent="0.25">
      <c r="A91" s="91" t="s">
        <v>900</v>
      </c>
      <c r="B91" s="72"/>
      <c r="C91" s="72"/>
      <c r="D91" s="72"/>
      <c r="E91" s="72"/>
      <c r="F91" s="72"/>
      <c r="G91" s="72"/>
      <c r="H91" s="72"/>
      <c r="I91" s="72"/>
      <c r="J91" s="72"/>
      <c r="K91" s="72"/>
      <c r="L91" s="72"/>
    </row>
    <row r="92" spans="1:12" ht="13.35" customHeight="1" x14ac:dyDescent="0.25">
      <c r="A92" s="92" t="s">
        <v>813</v>
      </c>
      <c r="B92" s="72">
        <v>19.100000000000001</v>
      </c>
      <c r="C92" s="72">
        <v>4.5</v>
      </c>
      <c r="D92" s="72">
        <v>2.8</v>
      </c>
      <c r="E92" s="72">
        <v>1.1000000000000001</v>
      </c>
      <c r="F92" s="72">
        <v>0.5</v>
      </c>
      <c r="G92" s="72">
        <v>0.4</v>
      </c>
      <c r="H92" s="72">
        <v>0.8</v>
      </c>
      <c r="I92" s="72">
        <v>1.7</v>
      </c>
      <c r="J92" s="72">
        <v>0.5</v>
      </c>
      <c r="K92" s="72">
        <v>0.9</v>
      </c>
      <c r="L92" s="72">
        <v>0.3</v>
      </c>
    </row>
    <row r="93" spans="1:12" ht="13.35" customHeight="1" x14ac:dyDescent="0.25">
      <c r="A93" s="92" t="s">
        <v>814</v>
      </c>
      <c r="B93" s="72">
        <v>13.3</v>
      </c>
      <c r="C93" s="72">
        <v>3.6</v>
      </c>
      <c r="D93" s="72">
        <v>2.2999999999999998</v>
      </c>
      <c r="E93" s="72">
        <v>0.9</v>
      </c>
      <c r="F93" s="72">
        <v>0.4</v>
      </c>
      <c r="G93" s="72">
        <v>0.3</v>
      </c>
      <c r="H93" s="72">
        <v>0.6</v>
      </c>
      <c r="I93" s="72">
        <v>1.3</v>
      </c>
      <c r="J93" s="72">
        <v>0.4</v>
      </c>
      <c r="K93" s="72">
        <v>0.5</v>
      </c>
      <c r="L93" s="72">
        <v>0.3</v>
      </c>
    </row>
    <row r="94" spans="1:12" ht="13.35" customHeight="1" x14ac:dyDescent="0.25">
      <c r="A94" s="91" t="s">
        <v>901</v>
      </c>
      <c r="B94" s="72"/>
      <c r="C94" s="72"/>
      <c r="D94" s="72"/>
      <c r="E94" s="72"/>
      <c r="F94" s="72"/>
      <c r="G94" s="72"/>
      <c r="H94" s="72"/>
      <c r="I94" s="72"/>
      <c r="J94" s="72"/>
      <c r="K94" s="72"/>
      <c r="L94" s="72"/>
    </row>
    <row r="95" spans="1:12" ht="13.35" customHeight="1" x14ac:dyDescent="0.25">
      <c r="A95" s="91" t="s">
        <v>838</v>
      </c>
      <c r="B95" s="72"/>
      <c r="C95" s="72"/>
      <c r="D95" s="72"/>
      <c r="E95" s="72"/>
      <c r="F95" s="72"/>
      <c r="G95" s="72"/>
      <c r="H95" s="72"/>
      <c r="I95" s="72"/>
      <c r="J95" s="72"/>
      <c r="K95" s="72"/>
      <c r="L95" s="72"/>
    </row>
    <row r="96" spans="1:12" ht="13.35" customHeight="1" x14ac:dyDescent="0.25">
      <c r="A96" s="92" t="s">
        <v>813</v>
      </c>
      <c r="B96" s="72">
        <v>19.3</v>
      </c>
      <c r="C96" s="72">
        <v>4.5</v>
      </c>
      <c r="D96" s="72">
        <v>2.8</v>
      </c>
      <c r="E96" s="72">
        <v>1.1000000000000001</v>
      </c>
      <c r="F96" s="72">
        <v>0.5</v>
      </c>
      <c r="G96" s="72">
        <v>0.4</v>
      </c>
      <c r="H96" s="72">
        <v>0.8</v>
      </c>
      <c r="I96" s="72">
        <v>1.7</v>
      </c>
      <c r="J96" s="72">
        <v>0.5</v>
      </c>
      <c r="K96" s="72">
        <v>0.9</v>
      </c>
      <c r="L96" s="72">
        <v>0.3</v>
      </c>
    </row>
    <row r="97" spans="1:12" ht="13.35" customHeight="1" x14ac:dyDescent="0.25">
      <c r="A97" s="92" t="s">
        <v>814</v>
      </c>
      <c r="B97" s="72">
        <v>13.2</v>
      </c>
      <c r="C97" s="72">
        <v>3.6</v>
      </c>
      <c r="D97" s="72">
        <v>2.2999999999999998</v>
      </c>
      <c r="E97" s="72">
        <v>0.9</v>
      </c>
      <c r="F97" s="72">
        <v>0.4</v>
      </c>
      <c r="G97" s="72">
        <v>0.3</v>
      </c>
      <c r="H97" s="72">
        <v>0.7</v>
      </c>
      <c r="I97" s="72">
        <v>1.3</v>
      </c>
      <c r="J97" s="72">
        <v>0.4</v>
      </c>
      <c r="K97" s="72">
        <v>0.5</v>
      </c>
      <c r="L97" s="72">
        <v>0.3</v>
      </c>
    </row>
    <row r="98" spans="1:12" ht="13.35" customHeight="1" x14ac:dyDescent="0.25">
      <c r="A98" s="90" t="s">
        <v>902</v>
      </c>
      <c r="B98" s="72"/>
      <c r="C98" s="72"/>
      <c r="D98" s="72"/>
      <c r="E98" s="72"/>
      <c r="F98" s="72"/>
      <c r="G98" s="72"/>
      <c r="H98" s="72"/>
      <c r="I98" s="72"/>
      <c r="J98" s="72"/>
      <c r="K98" s="72"/>
      <c r="L98" s="72"/>
    </row>
    <row r="99" spans="1:12" ht="13.35" customHeight="1" x14ac:dyDescent="0.25">
      <c r="A99" s="90" t="s">
        <v>886</v>
      </c>
      <c r="B99" s="72"/>
      <c r="C99" s="72"/>
      <c r="D99" s="72"/>
      <c r="E99" s="72"/>
      <c r="F99" s="72"/>
      <c r="G99" s="72"/>
      <c r="H99" s="72"/>
      <c r="I99" s="72"/>
      <c r="J99" s="72"/>
      <c r="K99" s="72"/>
      <c r="L99" s="72"/>
    </row>
    <row r="100" spans="1:12" ht="13.35" customHeight="1" x14ac:dyDescent="0.25">
      <c r="A100" s="79" t="s">
        <v>865</v>
      </c>
      <c r="B100" s="72">
        <v>81.099999999999994</v>
      </c>
      <c r="C100" s="72">
        <v>17.899999999999999</v>
      </c>
      <c r="D100" s="72">
        <v>12.8</v>
      </c>
      <c r="E100" s="72">
        <v>2.8</v>
      </c>
      <c r="F100" s="72">
        <v>2.9</v>
      </c>
      <c r="G100" s="72">
        <v>1.5</v>
      </c>
      <c r="H100" s="72">
        <v>5.5</v>
      </c>
      <c r="I100" s="72">
        <v>5.0999999999999996</v>
      </c>
      <c r="J100" s="72">
        <v>1.4</v>
      </c>
      <c r="K100" s="72">
        <v>2.5</v>
      </c>
      <c r="L100" s="72">
        <v>1.2</v>
      </c>
    </row>
    <row r="101" spans="1:12" ht="13.35" customHeight="1" x14ac:dyDescent="0.25">
      <c r="A101" s="79"/>
      <c r="B101" s="72"/>
      <c r="C101" s="72"/>
      <c r="D101" s="72"/>
      <c r="E101" s="72"/>
      <c r="F101" s="72"/>
      <c r="G101" s="72"/>
      <c r="H101" s="72"/>
      <c r="I101" s="72"/>
      <c r="J101" s="72"/>
      <c r="K101" s="72"/>
      <c r="L101" s="72"/>
    </row>
    <row r="102" spans="1:12" ht="13.35" customHeight="1" x14ac:dyDescent="0.25">
      <c r="A102" s="82" t="s">
        <v>903</v>
      </c>
      <c r="B102" s="72"/>
      <c r="C102" s="72"/>
      <c r="D102" s="72"/>
      <c r="E102" s="72"/>
      <c r="F102" s="72"/>
      <c r="G102" s="72"/>
      <c r="H102" s="72"/>
      <c r="I102" s="72"/>
      <c r="J102" s="72"/>
      <c r="K102" s="72"/>
      <c r="L102" s="72"/>
    </row>
    <row r="103" spans="1:12" ht="13.35" customHeight="1" x14ac:dyDescent="0.25">
      <c r="A103" s="78"/>
      <c r="B103" s="72"/>
      <c r="C103" s="72"/>
      <c r="D103" s="72"/>
      <c r="E103" s="72"/>
      <c r="F103" s="72"/>
      <c r="G103" s="72"/>
      <c r="H103" s="72"/>
      <c r="I103" s="72"/>
      <c r="J103" s="72"/>
      <c r="K103" s="72"/>
      <c r="L103" s="72"/>
    </row>
    <row r="104" spans="1:12" ht="13.35" customHeight="1" x14ac:dyDescent="0.25">
      <c r="A104" s="84" t="s">
        <v>842</v>
      </c>
      <c r="B104" s="72"/>
      <c r="C104" s="72"/>
      <c r="D104" s="72"/>
      <c r="E104" s="72"/>
      <c r="F104" s="72"/>
      <c r="G104" s="72"/>
      <c r="H104" s="72"/>
      <c r="I104" s="72"/>
      <c r="J104" s="72"/>
      <c r="K104" s="72"/>
      <c r="L104" s="72"/>
    </row>
    <row r="105" spans="1:12" ht="13.35" customHeight="1" x14ac:dyDescent="0.25">
      <c r="A105" s="84" t="s">
        <v>843</v>
      </c>
      <c r="B105" s="72"/>
      <c r="C105" s="72"/>
      <c r="D105" s="72"/>
      <c r="E105" s="72"/>
      <c r="F105" s="72"/>
      <c r="G105" s="72"/>
      <c r="H105" s="72"/>
      <c r="I105" s="72"/>
      <c r="J105" s="72"/>
      <c r="K105" s="72"/>
      <c r="L105" s="72"/>
    </row>
    <row r="106" spans="1:12" ht="13.35" customHeight="1" x14ac:dyDescent="0.25">
      <c r="A106" s="79" t="s">
        <v>904</v>
      </c>
      <c r="B106" s="72">
        <v>6.6</v>
      </c>
      <c r="C106" s="72">
        <v>1.6</v>
      </c>
      <c r="D106" s="72">
        <v>1</v>
      </c>
      <c r="E106" s="72">
        <v>0.3</v>
      </c>
      <c r="F106" s="72">
        <v>0.2</v>
      </c>
      <c r="G106" s="72" t="s">
        <v>774</v>
      </c>
      <c r="H106" s="72">
        <v>0.4</v>
      </c>
      <c r="I106" s="72">
        <v>0.6</v>
      </c>
      <c r="J106" s="72">
        <v>0.2</v>
      </c>
      <c r="K106" s="72">
        <v>0.2</v>
      </c>
      <c r="L106" s="72">
        <v>0.2</v>
      </c>
    </row>
    <row r="107" spans="1:12" ht="13.35" customHeight="1" x14ac:dyDescent="0.25">
      <c r="A107" s="79" t="s">
        <v>847</v>
      </c>
      <c r="B107" s="72">
        <v>8.5</v>
      </c>
      <c r="C107" s="72">
        <v>2.1</v>
      </c>
      <c r="D107" s="72">
        <v>1.4</v>
      </c>
      <c r="E107" s="72">
        <v>0.4</v>
      </c>
      <c r="F107" s="72">
        <v>0.3</v>
      </c>
      <c r="G107" s="72">
        <v>0.1</v>
      </c>
      <c r="H107" s="72">
        <v>0.6</v>
      </c>
      <c r="I107" s="72">
        <v>0.7</v>
      </c>
      <c r="J107" s="72">
        <v>0.3</v>
      </c>
      <c r="K107" s="72">
        <v>0.2</v>
      </c>
      <c r="L107" s="72">
        <v>0.2</v>
      </c>
    </row>
    <row r="108" spans="1:12" ht="13.35" customHeight="1" x14ac:dyDescent="0.25">
      <c r="A108" s="79" t="s">
        <v>848</v>
      </c>
      <c r="B108" s="72">
        <v>11.2</v>
      </c>
      <c r="C108" s="72">
        <v>2.9</v>
      </c>
      <c r="D108" s="72">
        <v>1.9</v>
      </c>
      <c r="E108" s="72">
        <v>0.6</v>
      </c>
      <c r="F108" s="72">
        <v>0.3</v>
      </c>
      <c r="G108" s="72">
        <v>0.1</v>
      </c>
      <c r="H108" s="72">
        <v>0.9</v>
      </c>
      <c r="I108" s="72">
        <v>1</v>
      </c>
      <c r="J108" s="72">
        <v>0.4</v>
      </c>
      <c r="K108" s="72">
        <v>0.4</v>
      </c>
      <c r="L108" s="72">
        <v>0.2</v>
      </c>
    </row>
    <row r="109" spans="1:12" ht="13.35" customHeight="1" x14ac:dyDescent="0.25">
      <c r="A109" s="79" t="s">
        <v>905</v>
      </c>
      <c r="B109" s="72">
        <v>13.2</v>
      </c>
      <c r="C109" s="72">
        <v>2.6</v>
      </c>
      <c r="D109" s="72">
        <v>1.5</v>
      </c>
      <c r="E109" s="72">
        <v>0.4</v>
      </c>
      <c r="F109" s="72">
        <v>0.2</v>
      </c>
      <c r="G109" s="72">
        <v>0.1</v>
      </c>
      <c r="H109" s="72">
        <v>0.7</v>
      </c>
      <c r="I109" s="72">
        <v>1.2</v>
      </c>
      <c r="J109" s="72">
        <v>0.4</v>
      </c>
      <c r="K109" s="72">
        <v>0.4</v>
      </c>
      <c r="L109" s="72">
        <v>0.3</v>
      </c>
    </row>
    <row r="110" spans="1:12" ht="13.35" customHeight="1" x14ac:dyDescent="0.25">
      <c r="A110" s="79" t="s">
        <v>906</v>
      </c>
      <c r="B110" s="72">
        <v>8.4</v>
      </c>
      <c r="C110" s="72">
        <v>1.1000000000000001</v>
      </c>
      <c r="D110" s="72">
        <v>0.5</v>
      </c>
      <c r="E110" s="72">
        <v>0.2</v>
      </c>
      <c r="F110" s="72" t="s">
        <v>774</v>
      </c>
      <c r="G110" s="72" t="s">
        <v>774</v>
      </c>
      <c r="H110" s="72">
        <v>0.2</v>
      </c>
      <c r="I110" s="72">
        <v>0.7</v>
      </c>
      <c r="J110" s="72">
        <v>0.3</v>
      </c>
      <c r="K110" s="72">
        <v>0.2</v>
      </c>
      <c r="L110" s="72">
        <v>0.2</v>
      </c>
    </row>
    <row r="111" spans="1:12" ht="13.35" customHeight="1" x14ac:dyDescent="0.25">
      <c r="A111" s="79" t="s">
        <v>907</v>
      </c>
      <c r="B111" s="72">
        <v>2.2000000000000002</v>
      </c>
      <c r="C111" s="72">
        <v>0.2</v>
      </c>
      <c r="D111" s="72" t="s">
        <v>774</v>
      </c>
      <c r="E111" s="72" t="s">
        <v>774</v>
      </c>
      <c r="F111" s="72" t="s">
        <v>775</v>
      </c>
      <c r="G111" s="72" t="s">
        <v>775</v>
      </c>
      <c r="H111" s="72" t="s">
        <v>774</v>
      </c>
      <c r="I111" s="72">
        <v>0.1</v>
      </c>
      <c r="J111" s="72">
        <v>0</v>
      </c>
      <c r="K111" s="72" t="s">
        <v>774</v>
      </c>
      <c r="L111" s="72">
        <v>0.1</v>
      </c>
    </row>
    <row r="112" spans="1:12" ht="13.35" customHeight="1" x14ac:dyDescent="0.25">
      <c r="A112" s="90" t="s">
        <v>908</v>
      </c>
    </row>
    <row r="113" spans="1:12" ht="13.35" customHeight="1" x14ac:dyDescent="0.25">
      <c r="A113" s="79" t="s">
        <v>865</v>
      </c>
      <c r="B113" s="72">
        <v>63.5</v>
      </c>
      <c r="C113" s="72">
        <v>15.3</v>
      </c>
      <c r="D113" s="72">
        <v>11.5</v>
      </c>
      <c r="E113" s="72">
        <v>2.7</v>
      </c>
      <c r="F113" s="72">
        <v>2.8</v>
      </c>
      <c r="G113" s="72">
        <v>1.7</v>
      </c>
      <c r="H113" s="72">
        <v>4.2</v>
      </c>
      <c r="I113" s="72">
        <v>3.8</v>
      </c>
      <c r="J113" s="72">
        <v>0.7</v>
      </c>
      <c r="K113" s="72">
        <v>2.5</v>
      </c>
      <c r="L113" s="72">
        <v>0.6</v>
      </c>
    </row>
    <row r="114" spans="1:12" ht="13.35" customHeight="1" x14ac:dyDescent="0.25">
      <c r="A114" s="75"/>
      <c r="B114" s="72"/>
      <c r="C114" s="72"/>
      <c r="D114" s="72"/>
      <c r="E114" s="72"/>
      <c r="F114" s="72"/>
      <c r="G114" s="72"/>
      <c r="H114" s="72"/>
      <c r="I114" s="72"/>
      <c r="J114" s="72"/>
      <c r="K114" s="72"/>
      <c r="L114" s="72"/>
    </row>
    <row r="115" spans="1:12" ht="13.35" customHeight="1" x14ac:dyDescent="0.25">
      <c r="A115" s="84" t="s">
        <v>842</v>
      </c>
      <c r="B115" s="72"/>
      <c r="C115" s="72"/>
      <c r="D115" s="72"/>
      <c r="E115" s="72"/>
      <c r="F115" s="72"/>
      <c r="G115" s="72"/>
      <c r="H115" s="72"/>
      <c r="I115" s="72"/>
      <c r="J115" s="72"/>
      <c r="K115" s="72"/>
      <c r="L115" s="72"/>
    </row>
    <row r="116" spans="1:12" ht="13.35" customHeight="1" x14ac:dyDescent="0.25">
      <c r="A116" s="84" t="s">
        <v>851</v>
      </c>
      <c r="B116" s="72"/>
      <c r="C116" s="72"/>
      <c r="D116" s="72"/>
      <c r="E116" s="72"/>
      <c r="F116" s="72"/>
      <c r="G116" s="72"/>
      <c r="H116" s="72"/>
      <c r="I116" s="72"/>
      <c r="J116" s="72"/>
      <c r="K116" s="72"/>
      <c r="L116" s="72"/>
    </row>
    <row r="117" spans="1:12" ht="13.35" customHeight="1" x14ac:dyDescent="0.25">
      <c r="A117" s="79" t="s">
        <v>904</v>
      </c>
      <c r="B117" s="72">
        <v>4.8</v>
      </c>
      <c r="C117" s="72">
        <v>1.3</v>
      </c>
      <c r="D117" s="72">
        <v>0.9</v>
      </c>
      <c r="E117" s="72">
        <v>0.3</v>
      </c>
      <c r="F117" s="72">
        <v>0.2</v>
      </c>
      <c r="G117" s="72" t="s">
        <v>774</v>
      </c>
      <c r="H117" s="72">
        <v>0.3</v>
      </c>
      <c r="I117" s="72">
        <v>0.4</v>
      </c>
      <c r="J117" s="72">
        <v>0.1</v>
      </c>
      <c r="K117" s="72">
        <v>0.1</v>
      </c>
      <c r="L117" s="72">
        <v>0.1</v>
      </c>
    </row>
    <row r="118" spans="1:12" ht="13.35" customHeight="1" x14ac:dyDescent="0.25">
      <c r="A118" s="79" t="s">
        <v>847</v>
      </c>
      <c r="B118" s="72">
        <v>6.3</v>
      </c>
      <c r="C118" s="72">
        <v>1.7</v>
      </c>
      <c r="D118" s="72">
        <v>1.2</v>
      </c>
      <c r="E118" s="72">
        <v>0.4</v>
      </c>
      <c r="F118" s="72">
        <v>0.2</v>
      </c>
      <c r="G118" s="72">
        <v>0.1</v>
      </c>
      <c r="H118" s="72">
        <v>0.4</v>
      </c>
      <c r="I118" s="72">
        <v>0.5</v>
      </c>
      <c r="J118" s="72">
        <v>0.2</v>
      </c>
      <c r="K118" s="72">
        <v>0.1</v>
      </c>
      <c r="L118" s="72">
        <v>0.1</v>
      </c>
    </row>
    <row r="119" spans="1:12" ht="13.35" customHeight="1" x14ac:dyDescent="0.25">
      <c r="A119" s="79" t="s">
        <v>848</v>
      </c>
      <c r="B119" s="72">
        <v>7.8</v>
      </c>
      <c r="C119" s="72">
        <v>2.2999999999999998</v>
      </c>
      <c r="D119" s="72">
        <v>1.5</v>
      </c>
      <c r="E119" s="72">
        <v>0.4</v>
      </c>
      <c r="F119" s="72">
        <v>0.2</v>
      </c>
      <c r="G119" s="72">
        <v>0.1</v>
      </c>
      <c r="H119" s="72">
        <v>0.8</v>
      </c>
      <c r="I119" s="72">
        <v>0.7</v>
      </c>
      <c r="J119" s="72">
        <v>0.3</v>
      </c>
      <c r="K119" s="72">
        <v>0.2</v>
      </c>
      <c r="L119" s="72">
        <v>0.2</v>
      </c>
    </row>
    <row r="120" spans="1:12" ht="13.35" customHeight="1" x14ac:dyDescent="0.25">
      <c r="A120" s="79" t="s">
        <v>905</v>
      </c>
      <c r="B120" s="72">
        <v>12.4</v>
      </c>
      <c r="C120" s="72">
        <v>2.7</v>
      </c>
      <c r="D120" s="72">
        <v>1.4</v>
      </c>
      <c r="E120" s="72">
        <v>0.5</v>
      </c>
      <c r="F120" s="72">
        <v>0.2</v>
      </c>
      <c r="G120" s="72">
        <v>0.1</v>
      </c>
      <c r="H120" s="72">
        <v>0.6</v>
      </c>
      <c r="I120" s="72">
        <v>1.2</v>
      </c>
      <c r="J120" s="72">
        <v>0.5</v>
      </c>
      <c r="K120" s="72">
        <v>0.5</v>
      </c>
      <c r="L120" s="72">
        <v>0.3</v>
      </c>
    </row>
    <row r="121" spans="1:12" ht="13.35" customHeight="1" x14ac:dyDescent="0.25">
      <c r="A121" s="79" t="s">
        <v>906</v>
      </c>
      <c r="B121" s="72">
        <v>9.4</v>
      </c>
      <c r="C121" s="72">
        <v>1.6</v>
      </c>
      <c r="D121" s="72">
        <v>0.8</v>
      </c>
      <c r="E121" s="72">
        <v>0.3</v>
      </c>
      <c r="F121" s="72" t="s">
        <v>774</v>
      </c>
      <c r="G121" s="72">
        <v>0.1</v>
      </c>
      <c r="H121" s="72">
        <v>0.4</v>
      </c>
      <c r="I121" s="72">
        <v>0.8</v>
      </c>
      <c r="J121" s="72">
        <v>0.3</v>
      </c>
      <c r="K121" s="72">
        <v>0.2</v>
      </c>
      <c r="L121" s="72">
        <v>0.3</v>
      </c>
    </row>
    <row r="122" spans="1:12" ht="13.35" customHeight="1" x14ac:dyDescent="0.25">
      <c r="A122" s="79" t="s">
        <v>907</v>
      </c>
      <c r="B122" s="72">
        <v>9.4</v>
      </c>
      <c r="C122" s="72">
        <v>1.1000000000000001</v>
      </c>
      <c r="D122" s="72">
        <v>0.5</v>
      </c>
      <c r="E122" s="72">
        <v>0.2</v>
      </c>
      <c r="F122" s="72" t="s">
        <v>774</v>
      </c>
      <c r="G122" s="72" t="s">
        <v>774</v>
      </c>
      <c r="H122" s="72">
        <v>0.2</v>
      </c>
      <c r="I122" s="72">
        <v>0.6</v>
      </c>
      <c r="J122" s="72">
        <v>0.2</v>
      </c>
      <c r="K122" s="72">
        <v>0.2</v>
      </c>
      <c r="L122" s="72">
        <v>0.2</v>
      </c>
    </row>
    <row r="123" spans="1:12" ht="13.35" customHeight="1" x14ac:dyDescent="0.25">
      <c r="A123" s="90" t="s">
        <v>908</v>
      </c>
    </row>
    <row r="124" spans="1:12" ht="13.35" customHeight="1" x14ac:dyDescent="0.25">
      <c r="A124" s="79" t="s">
        <v>865</v>
      </c>
      <c r="B124" s="72">
        <v>63.5</v>
      </c>
      <c r="C124" s="72">
        <v>15.3</v>
      </c>
      <c r="D124" s="72">
        <v>11.5</v>
      </c>
      <c r="E124" s="72">
        <v>2.7</v>
      </c>
      <c r="F124" s="72">
        <v>2.8</v>
      </c>
      <c r="G124" s="72">
        <v>1.7</v>
      </c>
      <c r="H124" s="72">
        <v>4.2</v>
      </c>
      <c r="I124" s="72">
        <v>3.8</v>
      </c>
      <c r="J124" s="72">
        <v>0.7</v>
      </c>
      <c r="K124" s="72">
        <v>2.5</v>
      </c>
      <c r="L124" s="72">
        <v>0.6</v>
      </c>
    </row>
    <row r="125" spans="1:12" ht="13.35" customHeight="1" x14ac:dyDescent="0.25">
      <c r="A125" s="78"/>
      <c r="B125" s="72"/>
      <c r="C125" s="72"/>
      <c r="D125" s="72"/>
      <c r="E125" s="72"/>
      <c r="F125" s="72"/>
      <c r="G125" s="72"/>
      <c r="H125" s="72"/>
      <c r="I125" s="72"/>
      <c r="J125" s="72"/>
      <c r="K125" s="72"/>
      <c r="L125" s="72"/>
    </row>
    <row r="126" spans="1:12" ht="13.35" customHeight="1" x14ac:dyDescent="0.25">
      <c r="A126" s="84" t="s">
        <v>852</v>
      </c>
      <c r="B126" s="72"/>
      <c r="C126" s="72"/>
      <c r="D126" s="72"/>
      <c r="E126" s="72"/>
      <c r="F126" s="72"/>
      <c r="G126" s="72"/>
      <c r="H126" s="72"/>
      <c r="I126" s="72"/>
      <c r="J126" s="72"/>
      <c r="K126" s="72"/>
      <c r="L126" s="72"/>
    </row>
    <row r="127" spans="1:12" ht="13.35" customHeight="1" x14ac:dyDescent="0.25">
      <c r="A127" s="79" t="s">
        <v>904</v>
      </c>
      <c r="B127" s="72">
        <v>7.9</v>
      </c>
      <c r="C127" s="72">
        <v>2</v>
      </c>
      <c r="D127" s="72">
        <v>1.3</v>
      </c>
      <c r="E127" s="72">
        <v>0.5</v>
      </c>
      <c r="F127" s="72">
        <v>0.3</v>
      </c>
      <c r="G127" s="72">
        <v>0.1</v>
      </c>
      <c r="H127" s="72">
        <v>0.4</v>
      </c>
      <c r="I127" s="72">
        <v>0.6</v>
      </c>
      <c r="J127" s="72">
        <v>0.2</v>
      </c>
      <c r="K127" s="72">
        <v>0.2</v>
      </c>
      <c r="L127" s="72">
        <v>0.2</v>
      </c>
    </row>
    <row r="128" spans="1:12" ht="13.35" customHeight="1" x14ac:dyDescent="0.25">
      <c r="A128" s="79" t="s">
        <v>847</v>
      </c>
      <c r="B128" s="72">
        <v>8.6999999999999993</v>
      </c>
      <c r="C128" s="72">
        <v>1.9</v>
      </c>
      <c r="D128" s="72">
        <v>1.2</v>
      </c>
      <c r="E128" s="72">
        <v>0.4</v>
      </c>
      <c r="F128" s="72">
        <v>0.3</v>
      </c>
      <c r="G128" s="72">
        <v>0.1</v>
      </c>
      <c r="H128" s="72">
        <v>0.5</v>
      </c>
      <c r="I128" s="72">
        <v>0.7</v>
      </c>
      <c r="J128" s="72">
        <v>0.3</v>
      </c>
      <c r="K128" s="72">
        <v>0.2</v>
      </c>
      <c r="L128" s="72">
        <v>0.2</v>
      </c>
    </row>
    <row r="129" spans="1:12" ht="13.35" customHeight="1" x14ac:dyDescent="0.25">
      <c r="A129" s="79" t="s">
        <v>848</v>
      </c>
      <c r="B129" s="72">
        <v>10.7</v>
      </c>
      <c r="C129" s="72">
        <v>2.8</v>
      </c>
      <c r="D129" s="72">
        <v>1.8</v>
      </c>
      <c r="E129" s="72">
        <v>0.6</v>
      </c>
      <c r="F129" s="72">
        <v>0.3</v>
      </c>
      <c r="G129" s="72">
        <v>0.1</v>
      </c>
      <c r="H129" s="72">
        <v>0.8</v>
      </c>
      <c r="I129" s="72">
        <v>0.9</v>
      </c>
      <c r="J129" s="72">
        <v>0.4</v>
      </c>
      <c r="K129" s="72">
        <v>0.3</v>
      </c>
      <c r="L129" s="72">
        <v>0.2</v>
      </c>
    </row>
    <row r="130" spans="1:12" ht="13.35" customHeight="1" x14ac:dyDescent="0.25">
      <c r="A130" s="79" t="s">
        <v>905</v>
      </c>
      <c r="B130" s="72">
        <v>12.6</v>
      </c>
      <c r="C130" s="72">
        <v>2.4</v>
      </c>
      <c r="D130" s="72">
        <v>1.3</v>
      </c>
      <c r="E130" s="72">
        <v>0.3</v>
      </c>
      <c r="F130" s="72">
        <v>0.2</v>
      </c>
      <c r="G130" s="72">
        <v>0.1</v>
      </c>
      <c r="H130" s="72">
        <v>0.7</v>
      </c>
      <c r="I130" s="72">
        <v>1.1000000000000001</v>
      </c>
      <c r="J130" s="72">
        <v>0.4</v>
      </c>
      <c r="K130" s="72">
        <v>0.4</v>
      </c>
      <c r="L130" s="72">
        <v>0.3</v>
      </c>
    </row>
    <row r="131" spans="1:12" ht="13.35" customHeight="1" x14ac:dyDescent="0.25">
      <c r="A131" s="79" t="s">
        <v>906</v>
      </c>
      <c r="B131" s="72">
        <v>7.4</v>
      </c>
      <c r="C131" s="72">
        <v>1.3</v>
      </c>
      <c r="D131" s="72">
        <v>0.6</v>
      </c>
      <c r="E131" s="72">
        <v>0.3</v>
      </c>
      <c r="F131" s="72" t="s">
        <v>774</v>
      </c>
      <c r="G131" s="72" t="s">
        <v>774</v>
      </c>
      <c r="H131" s="72">
        <v>0.2</v>
      </c>
      <c r="I131" s="72">
        <v>0.6</v>
      </c>
      <c r="J131" s="72">
        <v>0.2</v>
      </c>
      <c r="K131" s="72">
        <v>0.2</v>
      </c>
      <c r="L131" s="72">
        <v>0.2</v>
      </c>
    </row>
    <row r="132" spans="1:12" ht="13.35" customHeight="1" x14ac:dyDescent="0.25">
      <c r="A132" s="79" t="s">
        <v>907</v>
      </c>
      <c r="B132" s="72">
        <v>2.7</v>
      </c>
      <c r="C132" s="72">
        <v>0.3</v>
      </c>
      <c r="D132" s="72" t="s">
        <v>774</v>
      </c>
      <c r="E132" s="72" t="s">
        <v>774</v>
      </c>
      <c r="F132" s="72" t="s">
        <v>775</v>
      </c>
      <c r="G132" s="72" t="s">
        <v>775</v>
      </c>
      <c r="H132" s="72" t="s">
        <v>774</v>
      </c>
      <c r="I132" s="72">
        <v>0.2</v>
      </c>
      <c r="J132" s="72">
        <v>0.1</v>
      </c>
      <c r="K132" s="72">
        <v>0.1</v>
      </c>
      <c r="L132" s="72">
        <v>0.1</v>
      </c>
    </row>
    <row r="133" spans="1:12" ht="13.35" customHeight="1" x14ac:dyDescent="0.25">
      <c r="A133" s="90" t="s">
        <v>908</v>
      </c>
    </row>
    <row r="134" spans="1:12" ht="13.35" customHeight="1" x14ac:dyDescent="0.25">
      <c r="A134" s="79" t="s">
        <v>865</v>
      </c>
      <c r="B134" s="72">
        <v>63.5</v>
      </c>
      <c r="C134" s="72">
        <v>15.3</v>
      </c>
      <c r="D134" s="72">
        <v>11.5</v>
      </c>
      <c r="E134" s="72">
        <v>2.7</v>
      </c>
      <c r="F134" s="72">
        <v>2.8</v>
      </c>
      <c r="G134" s="72">
        <v>1.7</v>
      </c>
      <c r="H134" s="72">
        <v>4.2</v>
      </c>
      <c r="I134" s="72">
        <v>3.8</v>
      </c>
      <c r="J134" s="72">
        <v>0.7</v>
      </c>
      <c r="K134" s="72">
        <v>2.5</v>
      </c>
      <c r="L134" s="72">
        <v>0.6</v>
      </c>
    </row>
    <row r="135" spans="1:12" ht="13.35" customHeight="1" x14ac:dyDescent="0.25">
      <c r="A135" s="85"/>
      <c r="B135" s="72"/>
      <c r="C135" s="72"/>
      <c r="D135" s="72"/>
      <c r="E135" s="72"/>
      <c r="F135" s="72"/>
      <c r="G135" s="72"/>
      <c r="H135" s="72"/>
      <c r="I135" s="72"/>
      <c r="J135" s="72"/>
      <c r="K135" s="72"/>
      <c r="L135" s="72"/>
    </row>
    <row r="136" spans="1:12" ht="13.35" customHeight="1" x14ac:dyDescent="0.25">
      <c r="A136" s="74" t="s">
        <v>909</v>
      </c>
      <c r="B136" s="72"/>
      <c r="C136" s="72"/>
      <c r="D136" s="72"/>
      <c r="E136" s="72"/>
      <c r="F136" s="72"/>
      <c r="G136" s="72"/>
      <c r="H136" s="72"/>
      <c r="I136" s="72"/>
      <c r="J136" s="72"/>
      <c r="K136" s="72"/>
      <c r="L136" s="72"/>
    </row>
    <row r="137" spans="1:12" ht="13.35" customHeight="1" x14ac:dyDescent="0.25">
      <c r="A137" s="75"/>
      <c r="B137" s="72"/>
      <c r="C137" s="72"/>
      <c r="D137" s="72"/>
      <c r="E137" s="72"/>
      <c r="F137" s="72"/>
      <c r="G137" s="72"/>
      <c r="H137" s="72"/>
      <c r="I137" s="72"/>
      <c r="J137" s="72"/>
      <c r="K137" s="72"/>
      <c r="L137" s="72"/>
    </row>
    <row r="138" spans="1:12" ht="13.35" customHeight="1" x14ac:dyDescent="0.25">
      <c r="A138" s="82" t="s">
        <v>910</v>
      </c>
      <c r="B138" s="72"/>
      <c r="C138" s="72"/>
      <c r="D138" s="72"/>
      <c r="E138" s="72"/>
      <c r="F138" s="72"/>
      <c r="G138" s="72"/>
      <c r="H138" s="72"/>
      <c r="I138" s="72"/>
      <c r="J138" s="72"/>
      <c r="K138" s="72"/>
      <c r="L138" s="72"/>
    </row>
    <row r="139" spans="1:12" ht="13.35" customHeight="1" x14ac:dyDescent="0.25">
      <c r="A139" s="78" t="s">
        <v>888</v>
      </c>
      <c r="B139" s="72">
        <v>6.4</v>
      </c>
      <c r="C139" s="72">
        <v>1.5</v>
      </c>
      <c r="D139" s="72">
        <v>1.2</v>
      </c>
      <c r="E139" s="72">
        <v>0.5</v>
      </c>
      <c r="F139" s="72">
        <v>0.2</v>
      </c>
      <c r="G139" s="72" t="s">
        <v>774</v>
      </c>
      <c r="H139" s="72">
        <v>0.5</v>
      </c>
      <c r="I139" s="72">
        <v>0.4</v>
      </c>
      <c r="J139" s="72">
        <v>0.1</v>
      </c>
      <c r="K139" s="72">
        <v>0.2</v>
      </c>
      <c r="L139" s="72">
        <v>0.1</v>
      </c>
    </row>
    <row r="140" spans="1:12" ht="13.35" customHeight="1" x14ac:dyDescent="0.25">
      <c r="A140" s="78" t="s">
        <v>889</v>
      </c>
      <c r="B140" s="72">
        <v>5.6</v>
      </c>
      <c r="C140" s="72">
        <v>1.1000000000000001</v>
      </c>
      <c r="D140" s="72">
        <v>0.9</v>
      </c>
      <c r="E140" s="72" t="s">
        <v>774</v>
      </c>
      <c r="F140" s="72">
        <v>0.2</v>
      </c>
      <c r="G140" s="72" t="s">
        <v>774</v>
      </c>
      <c r="H140" s="72">
        <v>0.5</v>
      </c>
      <c r="I140" s="72">
        <v>0.3</v>
      </c>
      <c r="J140" s="72">
        <v>0.1</v>
      </c>
      <c r="K140" s="72">
        <v>0.2</v>
      </c>
      <c r="L140" s="72" t="s">
        <v>774</v>
      </c>
    </row>
    <row r="141" spans="1:12" ht="13.35" customHeight="1" x14ac:dyDescent="0.25">
      <c r="A141" s="78" t="s">
        <v>890</v>
      </c>
      <c r="B141" s="72">
        <v>13.9</v>
      </c>
      <c r="C141" s="72">
        <v>3.1</v>
      </c>
      <c r="D141" s="72">
        <v>2.2999999999999998</v>
      </c>
      <c r="E141" s="72">
        <v>0.6</v>
      </c>
      <c r="F141" s="72">
        <v>0.7</v>
      </c>
      <c r="G141" s="72">
        <v>0.3</v>
      </c>
      <c r="H141" s="72">
        <v>0.6</v>
      </c>
      <c r="I141" s="72">
        <v>0.8</v>
      </c>
      <c r="J141" s="72">
        <v>0.1</v>
      </c>
      <c r="K141" s="72">
        <v>0.6</v>
      </c>
      <c r="L141" s="72">
        <v>0.1</v>
      </c>
    </row>
    <row r="142" spans="1:12" ht="13.35" customHeight="1" x14ac:dyDescent="0.25">
      <c r="A142" s="78" t="s">
        <v>911</v>
      </c>
      <c r="B142" s="72">
        <v>87.7</v>
      </c>
      <c r="C142" s="72">
        <v>20.2</v>
      </c>
      <c r="D142" s="72">
        <v>13.5</v>
      </c>
      <c r="E142" s="72">
        <v>3.5</v>
      </c>
      <c r="F142" s="72">
        <v>2.8</v>
      </c>
      <c r="G142" s="72">
        <v>1.9</v>
      </c>
      <c r="H142" s="72">
        <v>5.4</v>
      </c>
      <c r="I142" s="72">
        <v>6.6</v>
      </c>
      <c r="J142" s="72">
        <v>2.1</v>
      </c>
      <c r="K142" s="72">
        <v>3</v>
      </c>
      <c r="L142" s="72">
        <v>1.6</v>
      </c>
    </row>
    <row r="143" spans="1:12" ht="13.35" customHeight="1" x14ac:dyDescent="0.25">
      <c r="A143" s="75"/>
      <c r="B143" s="72"/>
      <c r="C143" s="72"/>
      <c r="D143" s="72"/>
      <c r="E143" s="72"/>
      <c r="F143" s="72"/>
      <c r="G143" s="72"/>
      <c r="H143" s="72"/>
      <c r="I143" s="72"/>
      <c r="J143" s="72"/>
      <c r="K143" s="72"/>
      <c r="L143" s="72"/>
    </row>
    <row r="144" spans="1:12" ht="13.35" customHeight="1" x14ac:dyDescent="0.25">
      <c r="A144" s="82" t="s">
        <v>912</v>
      </c>
      <c r="B144" s="72"/>
      <c r="C144" s="72"/>
      <c r="D144" s="72"/>
      <c r="E144" s="72"/>
      <c r="F144" s="72"/>
      <c r="G144" s="72"/>
      <c r="H144" s="72"/>
      <c r="I144" s="72"/>
      <c r="J144" s="72"/>
      <c r="K144" s="72"/>
      <c r="L144" s="72"/>
    </row>
    <row r="145" spans="1:12" ht="13.35" customHeight="1" x14ac:dyDescent="0.25">
      <c r="A145" s="78" t="s">
        <v>805</v>
      </c>
      <c r="B145" s="72">
        <v>3.7</v>
      </c>
      <c r="C145" s="72">
        <v>0.6</v>
      </c>
      <c r="D145" s="72">
        <v>0.5</v>
      </c>
      <c r="E145" s="72">
        <v>0.2</v>
      </c>
      <c r="F145" s="72" t="s">
        <v>774</v>
      </c>
      <c r="G145" s="72" t="s">
        <v>774</v>
      </c>
      <c r="H145" s="72" t="s">
        <v>774</v>
      </c>
      <c r="I145" s="72">
        <v>0.2</v>
      </c>
      <c r="J145" s="72" t="s">
        <v>774</v>
      </c>
      <c r="K145" s="72">
        <v>0.1</v>
      </c>
      <c r="L145" s="72" t="s">
        <v>774</v>
      </c>
    </row>
    <row r="146" spans="1:12" ht="13.35" customHeight="1" x14ac:dyDescent="0.25">
      <c r="A146" s="78" t="s">
        <v>806</v>
      </c>
      <c r="B146" s="72">
        <v>7.7</v>
      </c>
      <c r="C146" s="72">
        <v>1.6</v>
      </c>
      <c r="D146" s="72">
        <v>1.2</v>
      </c>
      <c r="E146" s="72">
        <v>0.4</v>
      </c>
      <c r="F146" s="72">
        <v>0.3</v>
      </c>
      <c r="G146" s="72">
        <v>0.1</v>
      </c>
      <c r="H146" s="72">
        <v>0.4</v>
      </c>
      <c r="I146" s="72">
        <v>0.4</v>
      </c>
      <c r="J146" s="72">
        <v>0.1</v>
      </c>
      <c r="K146" s="72">
        <v>0.2</v>
      </c>
      <c r="L146" s="72">
        <v>0.1</v>
      </c>
    </row>
    <row r="147" spans="1:12" ht="13.35" customHeight="1" x14ac:dyDescent="0.25">
      <c r="A147" s="78" t="s">
        <v>807</v>
      </c>
      <c r="B147" s="72">
        <v>8.3000000000000007</v>
      </c>
      <c r="C147" s="72">
        <v>1.9</v>
      </c>
      <c r="D147" s="72">
        <v>1.4</v>
      </c>
      <c r="E147" s="72">
        <v>0.4</v>
      </c>
      <c r="F147" s="72">
        <v>0.3</v>
      </c>
      <c r="G147" s="72" t="s">
        <v>774</v>
      </c>
      <c r="H147" s="72">
        <v>0.6</v>
      </c>
      <c r="I147" s="72">
        <v>0.5</v>
      </c>
      <c r="J147" s="72" t="s">
        <v>774</v>
      </c>
      <c r="K147" s="72">
        <v>0.3</v>
      </c>
      <c r="L147" s="72">
        <v>0.1</v>
      </c>
    </row>
    <row r="148" spans="1:12" ht="13.35" customHeight="1" x14ac:dyDescent="0.25">
      <c r="A148" s="78" t="s">
        <v>808</v>
      </c>
      <c r="B148" s="72">
        <v>3.4</v>
      </c>
      <c r="C148" s="72">
        <v>0.8</v>
      </c>
      <c r="D148" s="72">
        <v>0.6</v>
      </c>
      <c r="E148" s="72" t="s">
        <v>774</v>
      </c>
      <c r="F148" s="72">
        <v>0.1</v>
      </c>
      <c r="G148" s="72" t="s">
        <v>774</v>
      </c>
      <c r="H148" s="72">
        <v>0.3</v>
      </c>
      <c r="I148" s="72">
        <v>0.2</v>
      </c>
      <c r="J148" s="72" t="s">
        <v>774</v>
      </c>
      <c r="K148" s="72">
        <v>0.1</v>
      </c>
      <c r="L148" s="72" t="s">
        <v>774</v>
      </c>
    </row>
    <row r="149" spans="1:12" ht="13.35" customHeight="1" x14ac:dyDescent="0.25">
      <c r="A149" s="78" t="s">
        <v>809</v>
      </c>
      <c r="B149" s="72">
        <v>1</v>
      </c>
      <c r="C149" s="72">
        <v>0.4</v>
      </c>
      <c r="D149" s="72">
        <v>0.3</v>
      </c>
      <c r="E149" s="72" t="s">
        <v>774</v>
      </c>
      <c r="F149" s="72" t="s">
        <v>774</v>
      </c>
      <c r="G149" s="72" t="s">
        <v>774</v>
      </c>
      <c r="H149" s="72" t="s">
        <v>774</v>
      </c>
      <c r="I149" s="72">
        <v>0.1</v>
      </c>
      <c r="J149" s="72" t="s">
        <v>774</v>
      </c>
      <c r="K149" s="72">
        <v>0.1</v>
      </c>
      <c r="L149" s="72" t="s">
        <v>774</v>
      </c>
    </row>
    <row r="150" spans="1:12" ht="13.35" customHeight="1" x14ac:dyDescent="0.25">
      <c r="A150" s="78" t="s">
        <v>810</v>
      </c>
      <c r="B150" s="72">
        <v>1.7</v>
      </c>
      <c r="C150" s="72">
        <v>0.5</v>
      </c>
      <c r="D150" s="72">
        <v>0.3</v>
      </c>
      <c r="E150" s="72" t="s">
        <v>774</v>
      </c>
      <c r="F150" s="72" t="s">
        <v>774</v>
      </c>
      <c r="G150" s="72" t="s">
        <v>774</v>
      </c>
      <c r="H150" s="72" t="s">
        <v>774</v>
      </c>
      <c r="I150" s="72">
        <v>0.1</v>
      </c>
      <c r="J150" s="72" t="s">
        <v>774</v>
      </c>
      <c r="K150" s="72">
        <v>0.1</v>
      </c>
      <c r="L150" s="72" t="s">
        <v>774</v>
      </c>
    </row>
    <row r="151" spans="1:12" ht="13.35" customHeight="1" x14ac:dyDescent="0.25">
      <c r="A151" s="78" t="s">
        <v>911</v>
      </c>
      <c r="B151" s="72">
        <v>87.7</v>
      </c>
      <c r="C151" s="72">
        <v>20.2</v>
      </c>
      <c r="D151" s="72">
        <v>13.5</v>
      </c>
      <c r="E151" s="72">
        <v>3.5</v>
      </c>
      <c r="F151" s="72">
        <v>2.8</v>
      </c>
      <c r="G151" s="72">
        <v>1.9</v>
      </c>
      <c r="H151" s="72">
        <v>5.4</v>
      </c>
      <c r="I151" s="72">
        <v>6.6</v>
      </c>
      <c r="J151" s="72">
        <v>2.1</v>
      </c>
      <c r="K151" s="72">
        <v>3</v>
      </c>
      <c r="L151" s="72">
        <v>1.6</v>
      </c>
    </row>
    <row r="152" spans="1:12" ht="13.35" customHeight="1" x14ac:dyDescent="0.25">
      <c r="A152" s="81"/>
      <c r="B152" s="72"/>
      <c r="C152" s="72"/>
      <c r="D152" s="72"/>
      <c r="E152" s="72"/>
      <c r="F152" s="72"/>
      <c r="G152" s="72"/>
      <c r="H152" s="72"/>
      <c r="I152" s="72"/>
      <c r="J152" s="72"/>
      <c r="K152" s="72"/>
      <c r="L152" s="72"/>
    </row>
    <row r="153" spans="1:12" ht="13.35" customHeight="1" x14ac:dyDescent="0.25">
      <c r="A153" s="93" t="s">
        <v>913</v>
      </c>
      <c r="B153" s="72"/>
      <c r="C153" s="72"/>
      <c r="D153" s="72"/>
      <c r="E153" s="72"/>
      <c r="F153" s="72"/>
      <c r="G153" s="72"/>
      <c r="H153" s="72"/>
      <c r="I153" s="72"/>
      <c r="J153" s="72"/>
      <c r="K153" s="72"/>
      <c r="L153" s="72"/>
    </row>
    <row r="154" spans="1:12" ht="13.35" customHeight="1" x14ac:dyDescent="0.25">
      <c r="A154" s="82" t="s">
        <v>914</v>
      </c>
      <c r="B154" s="72"/>
      <c r="C154" s="72"/>
      <c r="D154" s="72"/>
      <c r="E154" s="72"/>
      <c r="F154" s="72"/>
      <c r="G154" s="72"/>
      <c r="H154" s="72"/>
      <c r="I154" s="72"/>
      <c r="J154" s="72"/>
      <c r="K154" s="72"/>
      <c r="L154" s="72"/>
    </row>
    <row r="155" spans="1:12" ht="13.35" customHeight="1" x14ac:dyDescent="0.25">
      <c r="A155" s="78" t="s">
        <v>813</v>
      </c>
      <c r="B155" s="72">
        <v>11.1</v>
      </c>
      <c r="C155" s="72">
        <v>2</v>
      </c>
      <c r="D155" s="72">
        <v>1.6</v>
      </c>
      <c r="E155" s="72">
        <v>0.6</v>
      </c>
      <c r="F155" s="72">
        <v>0.4</v>
      </c>
      <c r="G155" s="72">
        <v>0.1</v>
      </c>
      <c r="H155" s="72">
        <v>0.5</v>
      </c>
      <c r="I155" s="72">
        <v>0.4</v>
      </c>
      <c r="J155" s="72">
        <v>0.1</v>
      </c>
      <c r="K155" s="72">
        <v>0.3</v>
      </c>
      <c r="L155" s="72">
        <v>0.1</v>
      </c>
    </row>
    <row r="156" spans="1:12" ht="13.35" customHeight="1" x14ac:dyDescent="0.25">
      <c r="A156" s="78" t="s">
        <v>814</v>
      </c>
      <c r="B156" s="72">
        <v>6.8</v>
      </c>
      <c r="C156" s="72">
        <v>1.6</v>
      </c>
      <c r="D156" s="72">
        <v>1.2</v>
      </c>
      <c r="E156" s="72">
        <v>0.3</v>
      </c>
      <c r="F156" s="72">
        <v>0.2</v>
      </c>
      <c r="G156" s="72">
        <v>0.1</v>
      </c>
      <c r="H156" s="72">
        <v>0.5</v>
      </c>
      <c r="I156" s="72">
        <v>0.4</v>
      </c>
      <c r="J156" s="72">
        <v>0.1</v>
      </c>
      <c r="K156" s="72">
        <v>0.3</v>
      </c>
      <c r="L156" s="72">
        <v>0.1</v>
      </c>
    </row>
    <row r="157" spans="1:12" ht="13.35" customHeight="1" x14ac:dyDescent="0.25">
      <c r="A157" s="78" t="s">
        <v>915</v>
      </c>
      <c r="B157" s="72">
        <v>1.9</v>
      </c>
      <c r="C157" s="72">
        <v>0.5</v>
      </c>
      <c r="D157" s="72">
        <v>0.3</v>
      </c>
      <c r="E157" s="72" t="s">
        <v>774</v>
      </c>
      <c r="F157" s="72" t="s">
        <v>774</v>
      </c>
      <c r="G157" s="72" t="s">
        <v>774</v>
      </c>
      <c r="H157" s="72" t="s">
        <v>774</v>
      </c>
      <c r="I157" s="72">
        <v>0.1</v>
      </c>
      <c r="J157" s="72" t="s">
        <v>774</v>
      </c>
      <c r="K157" s="72">
        <v>0.1</v>
      </c>
      <c r="L157" s="72" t="s">
        <v>774</v>
      </c>
    </row>
    <row r="158" spans="1:12" ht="13.35" customHeight="1" x14ac:dyDescent="0.25">
      <c r="A158" s="78" t="s">
        <v>916</v>
      </c>
      <c r="B158" s="72">
        <v>6.1</v>
      </c>
      <c r="C158" s="72">
        <v>1.6</v>
      </c>
      <c r="D158" s="72">
        <v>1.2</v>
      </c>
      <c r="E158" s="72" t="s">
        <v>774</v>
      </c>
      <c r="F158" s="72">
        <v>0.3</v>
      </c>
      <c r="G158" s="72">
        <v>0.2</v>
      </c>
      <c r="H158" s="72">
        <v>0.6</v>
      </c>
      <c r="I158" s="72">
        <v>0.4</v>
      </c>
      <c r="J158" s="72">
        <v>0.1</v>
      </c>
      <c r="K158" s="72">
        <v>0.3</v>
      </c>
      <c r="L158" s="72">
        <v>0.1</v>
      </c>
    </row>
    <row r="159" spans="1:12" ht="13.35" customHeight="1" x14ac:dyDescent="0.25">
      <c r="A159" s="78" t="s">
        <v>911</v>
      </c>
      <c r="B159" s="72">
        <v>87.7</v>
      </c>
      <c r="C159" s="72">
        <v>20.2</v>
      </c>
      <c r="D159" s="72">
        <v>13.5</v>
      </c>
      <c r="E159" s="72">
        <v>3.5</v>
      </c>
      <c r="F159" s="72">
        <v>2.8</v>
      </c>
      <c r="G159" s="72">
        <v>1.9</v>
      </c>
      <c r="H159" s="72">
        <v>5.4</v>
      </c>
      <c r="I159" s="72">
        <v>6.6</v>
      </c>
      <c r="J159" s="72">
        <v>2.1</v>
      </c>
      <c r="K159" s="72">
        <v>3</v>
      </c>
      <c r="L159" s="72">
        <v>1.6</v>
      </c>
    </row>
    <row r="160" spans="1:12" ht="13.35" customHeight="1" x14ac:dyDescent="0.25">
      <c r="A160" s="78"/>
      <c r="B160" s="72"/>
      <c r="C160" s="72"/>
      <c r="D160" s="72"/>
      <c r="E160" s="72"/>
      <c r="F160" s="72"/>
      <c r="G160" s="72"/>
      <c r="H160" s="72"/>
      <c r="I160" s="72"/>
      <c r="J160" s="72"/>
      <c r="K160" s="72"/>
      <c r="L160" s="72"/>
    </row>
    <row r="161" spans="1:12" ht="13.35" customHeight="1" x14ac:dyDescent="0.25">
      <c r="A161" s="80" t="s">
        <v>917</v>
      </c>
      <c r="B161" s="72"/>
      <c r="C161" s="72"/>
      <c r="D161" s="72"/>
      <c r="E161" s="72"/>
      <c r="F161" s="72"/>
      <c r="G161" s="72"/>
      <c r="H161" s="72"/>
      <c r="I161" s="72"/>
      <c r="J161" s="72"/>
      <c r="K161" s="72"/>
      <c r="L161" s="72"/>
    </row>
    <row r="162" spans="1:12" ht="13.35" customHeight="1" x14ac:dyDescent="0.25">
      <c r="A162" s="75" t="s">
        <v>918</v>
      </c>
      <c r="B162" s="72">
        <v>15</v>
      </c>
      <c r="C162" s="72">
        <v>6.5</v>
      </c>
      <c r="D162" s="72">
        <v>4.5</v>
      </c>
      <c r="E162" s="72">
        <v>0.9</v>
      </c>
      <c r="F162" s="72">
        <v>1</v>
      </c>
      <c r="G162" s="72">
        <v>0.9</v>
      </c>
      <c r="H162" s="72">
        <v>1.6</v>
      </c>
      <c r="I162" s="72">
        <v>2</v>
      </c>
      <c r="J162" s="72">
        <v>0.4</v>
      </c>
      <c r="K162" s="72">
        <v>1.4</v>
      </c>
      <c r="L162" s="72">
        <v>0.2</v>
      </c>
    </row>
    <row r="163" spans="1:12" ht="13.35" customHeight="1" x14ac:dyDescent="0.25">
      <c r="A163" s="78" t="s">
        <v>855</v>
      </c>
      <c r="B163" s="72">
        <v>6.5</v>
      </c>
      <c r="C163" s="72">
        <v>2.6</v>
      </c>
      <c r="D163" s="72">
        <v>1.8</v>
      </c>
      <c r="E163" s="72">
        <v>0.3</v>
      </c>
      <c r="F163" s="72">
        <v>0.4</v>
      </c>
      <c r="G163" s="72">
        <v>0.4</v>
      </c>
      <c r="H163" s="72">
        <v>0.7</v>
      </c>
      <c r="I163" s="72">
        <v>0.8</v>
      </c>
      <c r="J163" s="72">
        <v>0.2</v>
      </c>
      <c r="K163" s="72">
        <v>0.6</v>
      </c>
      <c r="L163" s="72">
        <v>0.1</v>
      </c>
    </row>
    <row r="164" spans="1:12" ht="13.35" customHeight="1" x14ac:dyDescent="0.25">
      <c r="A164" s="78" t="s">
        <v>856</v>
      </c>
      <c r="B164" s="72">
        <v>4.5999999999999996</v>
      </c>
      <c r="C164" s="72">
        <v>2.2000000000000002</v>
      </c>
      <c r="D164" s="72">
        <v>1.5</v>
      </c>
      <c r="E164" s="72">
        <v>0.3</v>
      </c>
      <c r="F164" s="72">
        <v>0.4</v>
      </c>
      <c r="G164" s="72">
        <v>0.4</v>
      </c>
      <c r="H164" s="72">
        <v>0.5</v>
      </c>
      <c r="I164" s="72">
        <v>0.7</v>
      </c>
      <c r="J164" s="72">
        <v>0.1</v>
      </c>
      <c r="K164" s="72">
        <v>0.6</v>
      </c>
      <c r="L164" s="72">
        <v>0.1</v>
      </c>
    </row>
    <row r="165" spans="1:12" ht="13.35" customHeight="1" x14ac:dyDescent="0.25">
      <c r="A165" s="78" t="s">
        <v>857</v>
      </c>
      <c r="B165" s="72">
        <v>1.1000000000000001</v>
      </c>
      <c r="C165" s="72">
        <v>0.5</v>
      </c>
      <c r="D165" s="72">
        <v>0.3</v>
      </c>
      <c r="E165" s="72" t="s">
        <v>774</v>
      </c>
      <c r="F165" s="72" t="s">
        <v>774</v>
      </c>
      <c r="G165" s="72">
        <v>0.1</v>
      </c>
      <c r="H165" s="72" t="s">
        <v>774</v>
      </c>
      <c r="I165" s="72">
        <v>0.1</v>
      </c>
      <c r="J165" s="72">
        <v>0</v>
      </c>
      <c r="K165" s="72">
        <v>0.1</v>
      </c>
      <c r="L165" s="72" t="s">
        <v>774</v>
      </c>
    </row>
    <row r="166" spans="1:12" ht="13.35" customHeight="1" x14ac:dyDescent="0.25">
      <c r="A166" s="78" t="s">
        <v>858</v>
      </c>
      <c r="B166" s="72">
        <v>0.4</v>
      </c>
      <c r="C166" s="72">
        <v>0.1</v>
      </c>
      <c r="D166" s="72" t="s">
        <v>774</v>
      </c>
      <c r="E166" s="72" t="s">
        <v>774</v>
      </c>
      <c r="F166" s="72" t="s">
        <v>774</v>
      </c>
      <c r="G166" s="72" t="s">
        <v>775</v>
      </c>
      <c r="H166" s="72" t="s">
        <v>774</v>
      </c>
      <c r="I166" s="72" t="s">
        <v>774</v>
      </c>
      <c r="J166" s="72" t="s">
        <v>774</v>
      </c>
      <c r="K166" s="72" t="s">
        <v>774</v>
      </c>
      <c r="L166" s="72" t="s">
        <v>774</v>
      </c>
    </row>
    <row r="167" spans="1:12" ht="13.35" customHeight="1" x14ac:dyDescent="0.25">
      <c r="A167" s="78" t="s">
        <v>859</v>
      </c>
      <c r="B167" s="72">
        <v>2.4</v>
      </c>
      <c r="C167" s="72">
        <v>1</v>
      </c>
      <c r="D167" s="72">
        <v>0.8</v>
      </c>
      <c r="E167" s="72" t="s">
        <v>774</v>
      </c>
      <c r="F167" s="72">
        <v>0.2</v>
      </c>
      <c r="G167" s="72" t="s">
        <v>774</v>
      </c>
      <c r="H167" s="72">
        <v>0.4</v>
      </c>
      <c r="I167" s="72">
        <v>0.3</v>
      </c>
      <c r="J167" s="72">
        <v>0.1</v>
      </c>
      <c r="K167" s="72">
        <v>0.1</v>
      </c>
      <c r="L167" s="72" t="s">
        <v>774</v>
      </c>
    </row>
    <row r="168" spans="1:12" ht="13.35" customHeight="1" x14ac:dyDescent="0.25">
      <c r="A168" s="75" t="s">
        <v>919</v>
      </c>
      <c r="B168" s="72">
        <v>98.6</v>
      </c>
      <c r="C168" s="72">
        <v>19.5</v>
      </c>
      <c r="D168" s="72">
        <v>13.4</v>
      </c>
      <c r="E168" s="72">
        <v>3.9</v>
      </c>
      <c r="F168" s="72">
        <v>2.8</v>
      </c>
      <c r="G168" s="72">
        <v>1.3</v>
      </c>
      <c r="H168" s="72">
        <v>5.4</v>
      </c>
      <c r="I168" s="72">
        <v>6.1</v>
      </c>
      <c r="J168" s="72">
        <v>2</v>
      </c>
      <c r="K168" s="72">
        <v>2.5</v>
      </c>
      <c r="L168" s="72">
        <v>1.6</v>
      </c>
    </row>
    <row r="169" spans="1:12" ht="13.35" customHeight="1" x14ac:dyDescent="0.25">
      <c r="A169" s="75"/>
      <c r="B169" s="72"/>
      <c r="C169" s="72"/>
      <c r="D169" s="72"/>
      <c r="E169" s="72"/>
      <c r="F169" s="72"/>
      <c r="G169" s="72"/>
      <c r="H169" s="72"/>
      <c r="I169" s="72"/>
      <c r="J169" s="72"/>
      <c r="K169" s="72"/>
      <c r="L169" s="72"/>
    </row>
    <row r="170" spans="1:12" ht="13.35" customHeight="1" x14ac:dyDescent="0.25">
      <c r="A170" s="80" t="s">
        <v>920</v>
      </c>
      <c r="B170" s="72"/>
      <c r="C170" s="72"/>
      <c r="D170" s="72"/>
      <c r="E170" s="72"/>
      <c r="F170" s="72"/>
      <c r="G170" s="72"/>
      <c r="H170" s="72"/>
      <c r="I170" s="72"/>
      <c r="J170" s="72"/>
      <c r="K170" s="72"/>
      <c r="L170" s="72"/>
    </row>
    <row r="171" spans="1:12" ht="13.35" customHeight="1" x14ac:dyDescent="0.25">
      <c r="A171" s="80" t="s">
        <v>921</v>
      </c>
      <c r="B171" s="72"/>
      <c r="C171" s="72"/>
      <c r="D171" s="72"/>
      <c r="E171" s="72"/>
      <c r="F171" s="72"/>
      <c r="G171" s="72"/>
      <c r="H171" s="72"/>
      <c r="I171" s="72"/>
      <c r="J171" s="72"/>
      <c r="K171" s="72"/>
      <c r="L171" s="72"/>
    </row>
    <row r="172" spans="1:12" ht="13.35" customHeight="1" x14ac:dyDescent="0.25">
      <c r="A172" s="75" t="s">
        <v>813</v>
      </c>
      <c r="B172" s="72">
        <v>2.8</v>
      </c>
      <c r="C172" s="72" t="s">
        <v>775</v>
      </c>
      <c r="D172" s="72" t="s">
        <v>775</v>
      </c>
      <c r="E172" s="72" t="s">
        <v>775</v>
      </c>
      <c r="F172" s="72" t="s">
        <v>775</v>
      </c>
      <c r="G172" s="72" t="s">
        <v>775</v>
      </c>
      <c r="H172" s="72" t="s">
        <v>775</v>
      </c>
      <c r="I172" s="72" t="s">
        <v>775</v>
      </c>
      <c r="J172" s="72" t="s">
        <v>775</v>
      </c>
      <c r="K172" s="72" t="s">
        <v>775</v>
      </c>
      <c r="L172" s="72" t="s">
        <v>775</v>
      </c>
    </row>
    <row r="173" spans="1:12" ht="13.35" customHeight="1" x14ac:dyDescent="0.25">
      <c r="A173" s="75" t="s">
        <v>814</v>
      </c>
      <c r="B173" s="72">
        <v>44.4</v>
      </c>
      <c r="C173" s="72">
        <v>3.8</v>
      </c>
      <c r="D173" s="72">
        <v>3.8</v>
      </c>
      <c r="E173" s="72" t="s">
        <v>775</v>
      </c>
      <c r="F173" s="72">
        <v>3.8</v>
      </c>
      <c r="G173" s="72" t="s">
        <v>775</v>
      </c>
      <c r="H173" s="72" t="s">
        <v>775</v>
      </c>
      <c r="I173" s="72" t="s">
        <v>775</v>
      </c>
      <c r="J173" s="72" t="s">
        <v>775</v>
      </c>
      <c r="K173" s="72" t="s">
        <v>775</v>
      </c>
      <c r="L173" s="72" t="s">
        <v>775</v>
      </c>
    </row>
    <row r="174" spans="1:12" ht="13.35" customHeight="1" x14ac:dyDescent="0.25">
      <c r="A174" s="75" t="s">
        <v>922</v>
      </c>
      <c r="B174" s="72">
        <v>66.5</v>
      </c>
      <c r="C174" s="72">
        <v>22.1</v>
      </c>
      <c r="D174" s="72">
        <v>14</v>
      </c>
      <c r="E174" s="72">
        <v>4.8</v>
      </c>
      <c r="F174" s="72" t="s">
        <v>774</v>
      </c>
      <c r="G174" s="72">
        <v>2.2999999999999998</v>
      </c>
      <c r="H174" s="72">
        <v>7</v>
      </c>
      <c r="I174" s="72">
        <v>8.1</v>
      </c>
      <c r="J174" s="72">
        <v>2.2999999999999998</v>
      </c>
      <c r="K174" s="72">
        <v>3.9</v>
      </c>
      <c r="L174" s="72">
        <v>1.8</v>
      </c>
    </row>
    <row r="175" spans="1:12" ht="13.35" customHeight="1" x14ac:dyDescent="0.25">
      <c r="A175" s="75"/>
      <c r="B175" s="72"/>
      <c r="C175" s="72"/>
      <c r="D175" s="72"/>
      <c r="E175" s="72"/>
      <c r="F175" s="72"/>
      <c r="G175" s="72"/>
      <c r="H175" s="72"/>
      <c r="I175" s="72"/>
      <c r="J175" s="72"/>
      <c r="K175" s="72"/>
      <c r="L175" s="72"/>
    </row>
    <row r="176" spans="1:12" ht="13.35" customHeight="1" x14ac:dyDescent="0.25">
      <c r="A176" s="80" t="s">
        <v>923</v>
      </c>
      <c r="B176" s="72"/>
      <c r="C176" s="72"/>
      <c r="D176" s="72"/>
      <c r="E176" s="72"/>
      <c r="F176" s="72"/>
      <c r="G176" s="72"/>
      <c r="H176" s="72"/>
      <c r="I176" s="72"/>
      <c r="J176" s="72"/>
      <c r="K176" s="72"/>
      <c r="L176" s="72"/>
    </row>
    <row r="177" spans="1:12" ht="13.35" customHeight="1" x14ac:dyDescent="0.25">
      <c r="A177" s="75" t="s">
        <v>828</v>
      </c>
      <c r="B177" s="72">
        <v>31</v>
      </c>
      <c r="C177" s="72">
        <v>6.4</v>
      </c>
      <c r="D177" s="72">
        <v>4.5999999999999996</v>
      </c>
      <c r="E177" s="72">
        <v>1.1000000000000001</v>
      </c>
      <c r="F177" s="72">
        <v>1.1000000000000001</v>
      </c>
      <c r="G177" s="72">
        <v>0.7</v>
      </c>
      <c r="H177" s="72">
        <v>1.7</v>
      </c>
      <c r="I177" s="72">
        <v>1.9</v>
      </c>
      <c r="J177" s="72">
        <v>0.4</v>
      </c>
      <c r="K177" s="72">
        <v>1.1000000000000001</v>
      </c>
      <c r="L177" s="72">
        <v>0.4</v>
      </c>
    </row>
    <row r="178" spans="1:12" ht="13.35" customHeight="1" x14ac:dyDescent="0.25">
      <c r="A178" s="75" t="s">
        <v>829</v>
      </c>
      <c r="B178" s="72">
        <v>23.2</v>
      </c>
      <c r="C178" s="72">
        <v>6</v>
      </c>
      <c r="D178" s="72">
        <v>4.2</v>
      </c>
      <c r="E178" s="72">
        <v>1</v>
      </c>
      <c r="F178" s="72">
        <v>1</v>
      </c>
      <c r="G178" s="72">
        <v>0.6</v>
      </c>
      <c r="H178" s="72">
        <v>1.6</v>
      </c>
      <c r="I178" s="72">
        <v>1.8</v>
      </c>
      <c r="J178" s="72">
        <v>0.5</v>
      </c>
      <c r="K178" s="72">
        <v>1</v>
      </c>
      <c r="L178" s="72">
        <v>0.4</v>
      </c>
    </row>
    <row r="179" spans="1:12" ht="13.35" customHeight="1" x14ac:dyDescent="0.25">
      <c r="A179" s="75" t="s">
        <v>924</v>
      </c>
      <c r="B179" s="72">
        <v>18.399999999999999</v>
      </c>
      <c r="C179" s="72">
        <v>4.7</v>
      </c>
      <c r="D179" s="72">
        <v>3.3</v>
      </c>
      <c r="E179" s="72">
        <v>0.8</v>
      </c>
      <c r="F179" s="72">
        <v>0.7</v>
      </c>
      <c r="G179" s="72">
        <v>0.4</v>
      </c>
      <c r="H179" s="72">
        <v>1.4</v>
      </c>
      <c r="I179" s="72">
        <v>1.5</v>
      </c>
      <c r="J179" s="72">
        <v>0.4</v>
      </c>
      <c r="K179" s="72">
        <v>0.7</v>
      </c>
      <c r="L179" s="72">
        <v>0.3</v>
      </c>
    </row>
    <row r="180" spans="1:12" ht="13.35" customHeight="1" x14ac:dyDescent="0.25">
      <c r="A180" s="75" t="s">
        <v>925</v>
      </c>
      <c r="B180" s="72">
        <v>13.6</v>
      </c>
      <c r="C180" s="72">
        <v>3.4</v>
      </c>
      <c r="D180" s="72">
        <v>2.2999999999999998</v>
      </c>
      <c r="E180" s="72">
        <v>0.7</v>
      </c>
      <c r="F180" s="72">
        <v>0.5</v>
      </c>
      <c r="G180" s="72">
        <v>0.3</v>
      </c>
      <c r="H180" s="72">
        <v>0.9</v>
      </c>
      <c r="I180" s="72">
        <v>1.1000000000000001</v>
      </c>
      <c r="J180" s="72">
        <v>0.4</v>
      </c>
      <c r="K180" s="72">
        <v>0.4</v>
      </c>
      <c r="L180" s="72">
        <v>0.3</v>
      </c>
    </row>
    <row r="181" spans="1:12" ht="13.35" customHeight="1" x14ac:dyDescent="0.25">
      <c r="A181" s="75" t="s">
        <v>926</v>
      </c>
      <c r="B181" s="72">
        <v>27.4</v>
      </c>
      <c r="C181" s="72">
        <v>5.4</v>
      </c>
      <c r="D181" s="72">
        <v>3.6</v>
      </c>
      <c r="E181" s="72">
        <v>1.2</v>
      </c>
      <c r="F181" s="72">
        <v>0.6</v>
      </c>
      <c r="G181" s="72">
        <v>0.4</v>
      </c>
      <c r="H181" s="72">
        <v>1.5</v>
      </c>
      <c r="I181" s="72">
        <v>1.8</v>
      </c>
      <c r="J181" s="72">
        <v>0.7</v>
      </c>
      <c r="K181" s="72">
        <v>0.7</v>
      </c>
      <c r="L181" s="72">
        <v>0.5</v>
      </c>
    </row>
    <row r="182" spans="1:12" ht="13.35" customHeight="1" x14ac:dyDescent="0.25">
      <c r="A182" s="75"/>
      <c r="B182" s="72"/>
      <c r="C182" s="72"/>
      <c r="D182" s="72"/>
      <c r="E182" s="72"/>
      <c r="F182" s="72"/>
      <c r="G182" s="72"/>
      <c r="H182" s="72"/>
      <c r="I182" s="72"/>
      <c r="J182" s="72"/>
      <c r="K182" s="72"/>
      <c r="L182" s="72"/>
    </row>
    <row r="183" spans="1:12" ht="13.35" customHeight="1" x14ac:dyDescent="0.25">
      <c r="A183" s="80" t="s">
        <v>927</v>
      </c>
      <c r="B183" s="72"/>
      <c r="C183" s="72"/>
      <c r="D183" s="72"/>
      <c r="E183" s="72"/>
      <c r="F183" s="72"/>
      <c r="G183" s="72"/>
      <c r="H183" s="72"/>
      <c r="I183" s="72"/>
      <c r="J183" s="72"/>
      <c r="K183" s="72"/>
      <c r="L183" s="72"/>
    </row>
    <row r="184" spans="1:12" ht="13.35" customHeight="1" x14ac:dyDescent="0.25">
      <c r="A184" s="80" t="s">
        <v>928</v>
      </c>
      <c r="B184" s="72"/>
      <c r="C184" s="72"/>
      <c r="D184" s="72"/>
      <c r="E184" s="72"/>
      <c r="F184" s="72"/>
      <c r="G184" s="72"/>
      <c r="H184" s="72"/>
      <c r="I184" s="72"/>
      <c r="J184" s="72"/>
      <c r="K184" s="72"/>
      <c r="L184" s="72"/>
    </row>
    <row r="185" spans="1:12" ht="13.35" customHeight="1" x14ac:dyDescent="0.25">
      <c r="A185" s="75" t="s">
        <v>888</v>
      </c>
      <c r="B185" s="72">
        <v>30.4</v>
      </c>
      <c r="C185" s="72">
        <v>6.1</v>
      </c>
      <c r="D185" s="72">
        <v>3.9</v>
      </c>
      <c r="E185" s="72">
        <v>1.3</v>
      </c>
      <c r="F185" s="72">
        <v>0.9</v>
      </c>
      <c r="G185" s="72">
        <v>0.4</v>
      </c>
      <c r="H185" s="72">
        <v>1.3</v>
      </c>
      <c r="I185" s="72">
        <v>2.2000000000000002</v>
      </c>
      <c r="J185" s="72">
        <v>0.7</v>
      </c>
      <c r="K185" s="72">
        <v>0.9</v>
      </c>
      <c r="L185" s="72">
        <v>0.6</v>
      </c>
    </row>
    <row r="186" spans="1:12" ht="13.35" customHeight="1" x14ac:dyDescent="0.25">
      <c r="A186" s="75" t="s">
        <v>889</v>
      </c>
      <c r="B186" s="72">
        <v>21.2</v>
      </c>
      <c r="C186" s="72">
        <v>5.4</v>
      </c>
      <c r="D186" s="72">
        <v>3.6</v>
      </c>
      <c r="E186" s="72">
        <v>0.8</v>
      </c>
      <c r="F186" s="72">
        <v>0.8</v>
      </c>
      <c r="G186" s="72">
        <v>0.4</v>
      </c>
      <c r="H186" s="72">
        <v>1.6</v>
      </c>
      <c r="I186" s="72">
        <v>1.7</v>
      </c>
      <c r="J186" s="72">
        <v>0.5</v>
      </c>
      <c r="K186" s="72">
        <v>0.8</v>
      </c>
      <c r="L186" s="72">
        <v>0.4</v>
      </c>
    </row>
    <row r="187" spans="1:12" ht="13.35" customHeight="1" x14ac:dyDescent="0.25">
      <c r="A187" s="75" t="s">
        <v>890</v>
      </c>
      <c r="B187" s="72">
        <v>26.9</v>
      </c>
      <c r="C187" s="72">
        <v>7.1</v>
      </c>
      <c r="D187" s="72">
        <v>5</v>
      </c>
      <c r="E187" s="72">
        <v>1.4</v>
      </c>
      <c r="F187" s="72">
        <v>0.8</v>
      </c>
      <c r="G187" s="72">
        <v>0.7</v>
      </c>
      <c r="H187" s="72">
        <v>2.2000000000000002</v>
      </c>
      <c r="I187" s="72">
        <v>2</v>
      </c>
      <c r="J187" s="72">
        <v>0.6</v>
      </c>
      <c r="K187" s="72">
        <v>1</v>
      </c>
      <c r="L187" s="72">
        <v>0.4</v>
      </c>
    </row>
    <row r="188" spans="1:12" ht="13.35" customHeight="1" x14ac:dyDescent="0.25">
      <c r="A188" s="75" t="s">
        <v>929</v>
      </c>
      <c r="B188" s="72">
        <v>35.200000000000003</v>
      </c>
      <c r="C188" s="72">
        <v>7.4</v>
      </c>
      <c r="D188" s="72">
        <v>5.2</v>
      </c>
      <c r="E188" s="72">
        <v>1.2</v>
      </c>
      <c r="F188" s="72">
        <v>1.3</v>
      </c>
      <c r="G188" s="72">
        <v>0.7</v>
      </c>
      <c r="H188" s="72">
        <v>2</v>
      </c>
      <c r="I188" s="72">
        <v>2.1</v>
      </c>
      <c r="J188" s="72">
        <v>0.5</v>
      </c>
      <c r="K188" s="72">
        <v>1.2</v>
      </c>
      <c r="L188" s="72">
        <v>0.4</v>
      </c>
    </row>
    <row r="189" spans="1:12" ht="13.35" customHeight="1" x14ac:dyDescent="0.25">
      <c r="A189" s="94"/>
      <c r="B189" s="95"/>
      <c r="C189" s="95"/>
      <c r="D189" s="95"/>
      <c r="E189" s="95"/>
      <c r="F189" s="95"/>
      <c r="G189" s="95"/>
      <c r="H189" s="94"/>
      <c r="I189" s="94"/>
      <c r="J189" s="94"/>
      <c r="K189" s="94"/>
      <c r="L189" s="94"/>
    </row>
    <row r="190" spans="1:12" ht="13.35" customHeight="1" x14ac:dyDescent="0.25">
      <c r="B190" s="72"/>
      <c r="C190" s="72"/>
      <c r="D190" s="72"/>
      <c r="E190" s="72"/>
      <c r="F190" s="72"/>
      <c r="G190" s="72"/>
    </row>
    <row r="191" spans="1:12" ht="13.35" customHeight="1" x14ac:dyDescent="0.25">
      <c r="A191" s="357" t="s">
        <v>930</v>
      </c>
      <c r="B191" s="357"/>
      <c r="C191" s="357"/>
      <c r="D191" s="357"/>
      <c r="E191" s="357"/>
      <c r="F191" s="357"/>
      <c r="G191" s="357"/>
      <c r="H191" s="357"/>
      <c r="I191" s="357"/>
      <c r="J191" s="357"/>
      <c r="K191" s="357"/>
      <c r="L191" s="357"/>
    </row>
    <row r="192" spans="1:12" ht="13.35" customHeight="1" x14ac:dyDescent="0.25">
      <c r="A192" s="357"/>
      <c r="B192" s="357"/>
      <c r="C192" s="357"/>
      <c r="D192" s="357"/>
      <c r="E192" s="357"/>
      <c r="F192" s="357"/>
      <c r="G192" s="357"/>
      <c r="H192" s="357"/>
      <c r="I192" s="357"/>
      <c r="J192" s="357"/>
      <c r="K192" s="357"/>
      <c r="L192" s="357"/>
    </row>
    <row r="193" spans="1:12" ht="13.35" customHeight="1" x14ac:dyDescent="0.25">
      <c r="A193" s="357"/>
      <c r="B193" s="357"/>
      <c r="C193" s="357"/>
      <c r="D193" s="357"/>
      <c r="E193" s="357"/>
      <c r="F193" s="357"/>
      <c r="G193" s="357"/>
      <c r="H193" s="357"/>
      <c r="I193" s="357"/>
      <c r="J193" s="357"/>
      <c r="K193" s="357"/>
      <c r="L193" s="357"/>
    </row>
    <row r="194" spans="1:12" ht="13.35" customHeight="1" x14ac:dyDescent="0.25">
      <c r="A194" s="357"/>
      <c r="B194" s="357"/>
      <c r="C194" s="357"/>
      <c r="D194" s="357"/>
      <c r="E194" s="357"/>
      <c r="F194" s="357"/>
      <c r="G194" s="357"/>
      <c r="H194" s="357"/>
      <c r="I194" s="357"/>
      <c r="J194" s="357"/>
      <c r="K194" s="357"/>
      <c r="L194" s="357"/>
    </row>
    <row r="195" spans="1:12" ht="13.35" customHeight="1" x14ac:dyDescent="0.25">
      <c r="A195" s="357"/>
      <c r="B195" s="357"/>
      <c r="C195" s="357"/>
      <c r="D195" s="357"/>
      <c r="E195" s="357"/>
      <c r="F195" s="357"/>
      <c r="G195" s="357"/>
      <c r="H195" s="357"/>
      <c r="I195" s="357"/>
      <c r="J195" s="357"/>
      <c r="K195" s="357"/>
      <c r="L195" s="357"/>
    </row>
    <row r="196" spans="1:12" ht="13.35" customHeight="1" x14ac:dyDescent="0.25">
      <c r="A196" s="357"/>
      <c r="B196" s="357"/>
      <c r="C196" s="357"/>
      <c r="D196" s="357"/>
      <c r="E196" s="357"/>
      <c r="F196" s="357"/>
      <c r="G196" s="357"/>
      <c r="H196" s="357"/>
      <c r="I196" s="357"/>
      <c r="J196" s="357"/>
      <c r="K196" s="357"/>
      <c r="L196" s="357"/>
    </row>
    <row r="197" spans="1:12" ht="13.35" customHeight="1" x14ac:dyDescent="0.25">
      <c r="A197" s="357"/>
      <c r="B197" s="357"/>
      <c r="C197" s="357"/>
      <c r="D197" s="357"/>
      <c r="E197" s="357"/>
      <c r="F197" s="357"/>
      <c r="G197" s="357"/>
      <c r="H197" s="357"/>
      <c r="I197" s="357"/>
      <c r="J197" s="357"/>
      <c r="K197" s="357"/>
      <c r="L197" s="357"/>
    </row>
    <row r="198" spans="1:12" ht="13.35" customHeight="1" x14ac:dyDescent="0.25">
      <c r="A198" s="357"/>
      <c r="B198" s="357"/>
      <c r="C198" s="357"/>
      <c r="D198" s="357"/>
      <c r="E198" s="357"/>
      <c r="F198" s="357"/>
      <c r="G198" s="357"/>
      <c r="H198" s="357"/>
      <c r="I198" s="357"/>
      <c r="J198" s="357"/>
      <c r="K198" s="357"/>
      <c r="L198" s="357"/>
    </row>
    <row r="199" spans="1:12" ht="13.35" customHeight="1" x14ac:dyDescent="0.25">
      <c r="A199" s="357"/>
      <c r="B199" s="357"/>
      <c r="C199" s="357"/>
      <c r="D199" s="357"/>
      <c r="E199" s="357"/>
      <c r="F199" s="357"/>
      <c r="G199" s="357"/>
      <c r="H199" s="357"/>
      <c r="I199" s="357"/>
      <c r="J199" s="357"/>
      <c r="K199" s="357"/>
      <c r="L199" s="357"/>
    </row>
    <row r="200" spans="1:12" ht="13.35" customHeight="1" x14ac:dyDescent="0.25">
      <c r="A200" s="357"/>
      <c r="B200" s="357"/>
      <c r="C200" s="357"/>
      <c r="D200" s="357"/>
      <c r="E200" s="357"/>
      <c r="F200" s="357"/>
      <c r="G200" s="357"/>
      <c r="H200" s="357"/>
      <c r="I200" s="357"/>
      <c r="J200" s="357"/>
      <c r="K200" s="357"/>
      <c r="L200" s="357"/>
    </row>
    <row r="201" spans="1:12" ht="13.35" customHeight="1" x14ac:dyDescent="0.25">
      <c r="A201" s="357"/>
      <c r="B201" s="357"/>
      <c r="C201" s="357"/>
      <c r="D201" s="357"/>
      <c r="E201" s="357"/>
      <c r="F201" s="357"/>
      <c r="G201" s="357"/>
      <c r="H201" s="357"/>
      <c r="I201" s="357"/>
      <c r="J201" s="357"/>
      <c r="K201" s="357"/>
      <c r="L201" s="357"/>
    </row>
    <row r="202" spans="1:12" ht="13.35" customHeight="1" x14ac:dyDescent="0.25">
      <c r="A202" s="357"/>
      <c r="B202" s="357"/>
      <c r="C202" s="357"/>
      <c r="D202" s="357"/>
      <c r="E202" s="357"/>
      <c r="F202" s="357"/>
      <c r="G202" s="357"/>
      <c r="H202" s="357"/>
      <c r="I202" s="357"/>
      <c r="J202" s="357"/>
      <c r="K202" s="357"/>
      <c r="L202" s="357"/>
    </row>
    <row r="203" spans="1:12" ht="13.35" customHeight="1" x14ac:dyDescent="0.25">
      <c r="A203" s="357"/>
      <c r="B203" s="357"/>
      <c r="C203" s="357"/>
      <c r="D203" s="357"/>
      <c r="E203" s="357"/>
      <c r="F203" s="357"/>
      <c r="G203" s="357"/>
      <c r="H203" s="357"/>
      <c r="I203" s="357"/>
      <c r="J203" s="357"/>
      <c r="K203" s="357"/>
      <c r="L203" s="357"/>
    </row>
    <row r="204" spans="1:12" ht="13.35" customHeight="1" x14ac:dyDescent="0.25">
      <c r="A204" s="357"/>
      <c r="B204" s="357"/>
      <c r="C204" s="357"/>
      <c r="D204" s="357"/>
      <c r="E204" s="357"/>
      <c r="F204" s="357"/>
      <c r="G204" s="357"/>
      <c r="H204" s="357"/>
      <c r="I204" s="357"/>
      <c r="J204" s="357"/>
      <c r="K204" s="357"/>
      <c r="L204" s="357"/>
    </row>
    <row r="205" spans="1:12" ht="13.35" customHeight="1" x14ac:dyDescent="0.25">
      <c r="A205" s="357"/>
      <c r="B205" s="357"/>
      <c r="C205" s="357"/>
      <c r="D205" s="357"/>
      <c r="E205" s="357"/>
      <c r="F205" s="357"/>
      <c r="G205" s="357"/>
      <c r="H205" s="357"/>
      <c r="I205" s="357"/>
      <c r="J205" s="357"/>
      <c r="K205" s="357"/>
      <c r="L205" s="357"/>
    </row>
    <row r="206" spans="1:12" ht="13.35" customHeight="1" x14ac:dyDescent="0.25">
      <c r="A206" s="357"/>
      <c r="B206" s="357"/>
      <c r="C206" s="357"/>
      <c r="D206" s="357"/>
      <c r="E206" s="357"/>
      <c r="F206" s="357"/>
      <c r="G206" s="357"/>
      <c r="H206" s="357"/>
      <c r="I206" s="357"/>
      <c r="J206" s="357"/>
      <c r="K206" s="357"/>
      <c r="L206" s="357"/>
    </row>
    <row r="207" spans="1:12" ht="13.35" customHeight="1" x14ac:dyDescent="0.25">
      <c r="A207" s="357"/>
      <c r="B207" s="357"/>
      <c r="C207" s="357"/>
      <c r="D207" s="357"/>
      <c r="E207" s="357"/>
      <c r="F207" s="357"/>
      <c r="G207" s="357"/>
      <c r="H207" s="357"/>
      <c r="I207" s="357"/>
      <c r="J207" s="357"/>
      <c r="K207" s="357"/>
      <c r="L207" s="357"/>
    </row>
  </sheetData>
  <mergeCells count="10">
    <mergeCell ref="A191:L207"/>
    <mergeCell ref="C5:L6"/>
    <mergeCell ref="D7:H8"/>
    <mergeCell ref="I7:L8"/>
    <mergeCell ref="D9:D12"/>
    <mergeCell ref="I9:I12"/>
    <mergeCell ref="B10:B12"/>
    <mergeCell ref="C11:C12"/>
    <mergeCell ref="H11:H12"/>
    <mergeCell ref="K11:K12"/>
  </mergeCells>
  <pageMargins left="0.5" right="0.5" top="0.5" bottom="0.5" header="0.5" footer="0.25"/>
  <pageSetup orientation="landscape" r:id="rId1"/>
  <headerFooter alignWithMargins="0">
    <oddFooter>&amp;C&amp;"Arial,Bold"&amp;8U.S. Energy Information Administration
2009 Residential Energy Consumption Survey:  Final Housing Characteristics Tables</oddFooter>
  </headerFooter>
  <rowBreaks count="5" manualBreakCount="5">
    <brk id="51" max="11" man="1"/>
    <brk id="87" max="11" man="1"/>
    <brk id="124" max="11" man="1"/>
    <brk id="159" max="11" man="1"/>
    <brk id="188"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dimension ref="A1:Q146"/>
  <sheetViews>
    <sheetView zoomScaleNormal="100" workbookViewId="0">
      <pane ySplit="14" topLeftCell="A15" activePane="bottomLeft" state="frozen"/>
      <selection pane="bottomLeft" activeCell="Q13" sqref="Q13"/>
    </sheetView>
  </sheetViews>
  <sheetFormatPr defaultColWidth="8.88671875" defaultRowHeight="13.35" customHeight="1" x14ac:dyDescent="0.25"/>
  <cols>
    <col min="1" max="1" width="33" style="54" customWidth="1"/>
    <col min="2" max="12" width="8.88671875" style="54" customWidth="1"/>
    <col min="13" max="16384" width="8.88671875" style="54"/>
  </cols>
  <sheetData>
    <row r="1" spans="1:12" s="53" customFormat="1" ht="13.35" customHeight="1" x14ac:dyDescent="0.3">
      <c r="A1" s="52" t="s">
        <v>747</v>
      </c>
    </row>
    <row r="2" spans="1:12" s="53" customFormat="1" ht="13.35" customHeight="1" x14ac:dyDescent="0.3">
      <c r="A2" s="52" t="s">
        <v>748</v>
      </c>
    </row>
    <row r="3" spans="1:12" s="56" customFormat="1" ht="13.35" customHeight="1" x14ac:dyDescent="0.3">
      <c r="A3" s="55" t="s">
        <v>931</v>
      </c>
      <c r="B3" s="55"/>
      <c r="C3" s="55"/>
      <c r="D3" s="55"/>
      <c r="E3" s="55"/>
      <c r="F3" s="55"/>
      <c r="G3" s="55"/>
    </row>
    <row r="4" spans="1:12" s="59" customFormat="1" ht="13.35" customHeight="1" x14ac:dyDescent="0.25">
      <c r="A4" s="57" t="s">
        <v>750</v>
      </c>
      <c r="B4" s="57"/>
      <c r="C4" s="57"/>
      <c r="D4" s="57"/>
      <c r="E4" s="57"/>
      <c r="F4" s="57"/>
      <c r="G4" s="57"/>
      <c r="H4" s="58"/>
      <c r="I4" s="58"/>
      <c r="J4" s="58"/>
    </row>
    <row r="5" spans="1:12" ht="13.35" customHeight="1" x14ac:dyDescent="0.25">
      <c r="B5" s="61"/>
      <c r="C5" s="358" t="s">
        <v>751</v>
      </c>
      <c r="D5" s="359"/>
      <c r="E5" s="359"/>
      <c r="F5" s="359"/>
      <c r="G5" s="359"/>
      <c r="H5" s="359"/>
      <c r="I5" s="359"/>
      <c r="J5" s="359"/>
      <c r="K5" s="359"/>
      <c r="L5" s="359"/>
    </row>
    <row r="6" spans="1:12" ht="13.35" customHeight="1" x14ac:dyDescent="0.25">
      <c r="B6" s="65"/>
      <c r="C6" s="360"/>
      <c r="D6" s="361"/>
      <c r="E6" s="361"/>
      <c r="F6" s="361"/>
      <c r="G6" s="361"/>
      <c r="H6" s="361"/>
      <c r="I6" s="361"/>
      <c r="J6" s="361"/>
      <c r="K6" s="361"/>
      <c r="L6" s="361"/>
    </row>
    <row r="7" spans="1:12" ht="13.35" customHeight="1" x14ac:dyDescent="0.25">
      <c r="B7" s="65"/>
      <c r="C7" s="64"/>
      <c r="D7" s="362" t="s">
        <v>753</v>
      </c>
      <c r="E7" s="363"/>
      <c r="F7" s="363"/>
      <c r="G7" s="363"/>
      <c r="H7" s="364"/>
      <c r="I7" s="368" t="s">
        <v>754</v>
      </c>
      <c r="J7" s="369"/>
      <c r="K7" s="369"/>
      <c r="L7" s="369"/>
    </row>
    <row r="8" spans="1:12" ht="13.35" customHeight="1" x14ac:dyDescent="0.25">
      <c r="B8" s="65"/>
      <c r="C8" s="66"/>
      <c r="D8" s="365"/>
      <c r="E8" s="366"/>
      <c r="F8" s="366"/>
      <c r="G8" s="366"/>
      <c r="H8" s="367"/>
      <c r="I8" s="365"/>
      <c r="J8" s="366"/>
      <c r="K8" s="366"/>
      <c r="L8" s="366"/>
    </row>
    <row r="9" spans="1:12" ht="13.35" customHeight="1" x14ac:dyDescent="0.25">
      <c r="A9" s="60"/>
      <c r="C9" s="62"/>
      <c r="D9" s="370" t="s">
        <v>755</v>
      </c>
      <c r="E9" s="65"/>
      <c r="F9" s="65"/>
      <c r="G9" s="65"/>
      <c r="H9" s="64"/>
      <c r="I9" s="362" t="s">
        <v>756</v>
      </c>
      <c r="J9" s="64"/>
      <c r="K9" s="64"/>
      <c r="L9" s="67"/>
    </row>
    <row r="10" spans="1:12" ht="13.35" customHeight="1" x14ac:dyDescent="0.25">
      <c r="B10" s="370" t="s">
        <v>932</v>
      </c>
      <c r="C10" s="62"/>
      <c r="D10" s="370"/>
      <c r="E10" s="62"/>
      <c r="F10" s="62"/>
      <c r="G10" s="62"/>
      <c r="H10" s="66"/>
      <c r="I10" s="362"/>
      <c r="J10" s="66"/>
      <c r="K10" s="66"/>
      <c r="L10" s="64"/>
    </row>
    <row r="11" spans="1:12" ht="13.35" customHeight="1" x14ac:dyDescent="0.25">
      <c r="B11" s="370"/>
      <c r="C11" s="370" t="s">
        <v>758</v>
      </c>
      <c r="D11" s="370"/>
      <c r="E11" s="68"/>
      <c r="F11" s="68"/>
      <c r="G11" s="68"/>
      <c r="I11" s="362"/>
      <c r="J11" s="68"/>
      <c r="K11" s="362" t="s">
        <v>760</v>
      </c>
      <c r="L11" s="66"/>
    </row>
    <row r="12" spans="1:12" ht="13.35" customHeight="1" thickBot="1" x14ac:dyDescent="0.3">
      <c r="A12" s="69" t="s">
        <v>933</v>
      </c>
      <c r="B12" s="371"/>
      <c r="C12" s="371"/>
      <c r="D12" s="371"/>
      <c r="E12" s="70" t="s">
        <v>762</v>
      </c>
      <c r="F12" s="70" t="s">
        <v>763</v>
      </c>
      <c r="G12" s="70" t="s">
        <v>764</v>
      </c>
      <c r="H12" s="70" t="s">
        <v>934</v>
      </c>
      <c r="I12" s="372"/>
      <c r="J12" s="70" t="s">
        <v>765</v>
      </c>
      <c r="K12" s="372"/>
      <c r="L12" s="71" t="s">
        <v>766</v>
      </c>
    </row>
    <row r="13" spans="1:12" ht="13.35" customHeight="1" thickTop="1" x14ac:dyDescent="0.25">
      <c r="C13" s="96"/>
      <c r="D13" s="96"/>
      <c r="E13" s="96"/>
      <c r="F13" s="96"/>
      <c r="G13" s="96"/>
    </row>
    <row r="14" spans="1:12" ht="13.35" customHeight="1" x14ac:dyDescent="0.25">
      <c r="A14" s="73" t="s">
        <v>767</v>
      </c>
      <c r="B14" s="72">
        <v>113.6</v>
      </c>
      <c r="C14" s="72">
        <v>25.9</v>
      </c>
      <c r="D14" s="72">
        <v>17.899999999999999</v>
      </c>
      <c r="E14" s="72">
        <v>4.8</v>
      </c>
      <c r="F14" s="72">
        <v>3.8</v>
      </c>
      <c r="G14" s="72">
        <v>2.2999999999999998</v>
      </c>
      <c r="H14" s="72">
        <v>7</v>
      </c>
      <c r="I14" s="72">
        <v>8.1</v>
      </c>
      <c r="J14" s="72">
        <v>2.2999999999999998</v>
      </c>
      <c r="K14" s="72">
        <v>3.9</v>
      </c>
      <c r="L14" s="72">
        <v>1.8</v>
      </c>
    </row>
    <row r="15" spans="1:12" ht="13.35" customHeight="1" x14ac:dyDescent="0.25">
      <c r="B15" s="72"/>
      <c r="C15" s="72"/>
      <c r="D15" s="72"/>
      <c r="E15" s="72"/>
      <c r="F15" s="72"/>
      <c r="G15" s="72"/>
      <c r="H15" s="72"/>
      <c r="I15" s="72"/>
      <c r="J15" s="72"/>
      <c r="K15" s="72"/>
      <c r="L15" s="72"/>
    </row>
    <row r="16" spans="1:12" ht="13.35" customHeight="1" x14ac:dyDescent="0.25">
      <c r="A16" s="74" t="s">
        <v>935</v>
      </c>
      <c r="B16" s="72"/>
      <c r="C16" s="72"/>
      <c r="D16" s="72"/>
      <c r="E16" s="72"/>
      <c r="F16" s="72"/>
      <c r="G16" s="72"/>
      <c r="H16" s="72"/>
      <c r="I16" s="72"/>
      <c r="J16" s="72"/>
      <c r="K16" s="72"/>
      <c r="L16" s="72"/>
    </row>
    <row r="17" spans="1:12" ht="13.35" customHeight="1" x14ac:dyDescent="0.25">
      <c r="A17" s="75" t="s">
        <v>828</v>
      </c>
      <c r="B17" s="72">
        <v>2.9</v>
      </c>
      <c r="C17" s="72">
        <v>0.4</v>
      </c>
      <c r="D17" s="72">
        <v>0.3</v>
      </c>
      <c r="E17" s="72" t="s">
        <v>774</v>
      </c>
      <c r="F17" s="72" t="s">
        <v>774</v>
      </c>
      <c r="G17" s="72" t="s">
        <v>774</v>
      </c>
      <c r="H17" s="72" t="s">
        <v>774</v>
      </c>
      <c r="I17" s="72">
        <v>0.1</v>
      </c>
      <c r="J17" s="72" t="s">
        <v>774</v>
      </c>
      <c r="K17" s="72" t="s">
        <v>774</v>
      </c>
      <c r="L17" s="72" t="s">
        <v>774</v>
      </c>
    </row>
    <row r="18" spans="1:12" ht="13.35" customHeight="1" x14ac:dyDescent="0.25">
      <c r="A18" s="75" t="s">
        <v>829</v>
      </c>
      <c r="B18" s="72">
        <v>108.1</v>
      </c>
      <c r="C18" s="72">
        <v>25</v>
      </c>
      <c r="D18" s="72">
        <v>17.3</v>
      </c>
      <c r="E18" s="72">
        <v>4.5999999999999996</v>
      </c>
      <c r="F18" s="72">
        <v>3.8</v>
      </c>
      <c r="G18" s="72">
        <v>2.2000000000000002</v>
      </c>
      <c r="H18" s="72">
        <v>6.7</v>
      </c>
      <c r="I18" s="72">
        <v>7.8</v>
      </c>
      <c r="J18" s="72">
        <v>2.2000000000000002</v>
      </c>
      <c r="K18" s="72">
        <v>3.8</v>
      </c>
      <c r="L18" s="72">
        <v>1.8</v>
      </c>
    </row>
    <row r="19" spans="1:12" ht="13.35" customHeight="1" x14ac:dyDescent="0.25">
      <c r="A19" s="75" t="s">
        <v>830</v>
      </c>
      <c r="B19" s="72">
        <v>2.7</v>
      </c>
      <c r="C19" s="72">
        <v>0.5</v>
      </c>
      <c r="D19" s="72">
        <v>0.3</v>
      </c>
      <c r="E19" s="72" t="s">
        <v>774</v>
      </c>
      <c r="F19" s="72" t="s">
        <v>775</v>
      </c>
      <c r="G19" s="72" t="s">
        <v>774</v>
      </c>
      <c r="H19" s="72" t="s">
        <v>774</v>
      </c>
      <c r="I19" s="72">
        <v>0.2</v>
      </c>
      <c r="J19" s="72">
        <v>0.1</v>
      </c>
      <c r="K19" s="72">
        <v>0.1</v>
      </c>
      <c r="L19" s="72" t="s">
        <v>774</v>
      </c>
    </row>
    <row r="20" spans="1:12" ht="13.35" customHeight="1" x14ac:dyDescent="0.25">
      <c r="A20" s="78"/>
      <c r="B20" s="72"/>
      <c r="C20" s="72"/>
      <c r="D20" s="72"/>
      <c r="E20" s="72"/>
      <c r="F20" s="72"/>
      <c r="G20" s="72"/>
      <c r="H20" s="72"/>
      <c r="I20" s="72"/>
      <c r="J20" s="72"/>
      <c r="K20" s="72"/>
      <c r="L20" s="72"/>
    </row>
    <row r="21" spans="1:12" ht="13.35" customHeight="1" x14ac:dyDescent="0.25">
      <c r="A21" s="74" t="s">
        <v>936</v>
      </c>
      <c r="B21" s="72"/>
      <c r="C21" s="72"/>
      <c r="D21" s="72"/>
      <c r="E21" s="72"/>
      <c r="F21" s="72"/>
      <c r="G21" s="72"/>
      <c r="H21" s="72"/>
      <c r="I21" s="72"/>
      <c r="J21" s="72"/>
      <c r="K21" s="72"/>
      <c r="L21" s="72"/>
    </row>
    <row r="22" spans="1:12" ht="13.35" customHeight="1" x14ac:dyDescent="0.25">
      <c r="A22" s="75" t="s">
        <v>828</v>
      </c>
      <c r="B22" s="72">
        <v>110.4</v>
      </c>
      <c r="C22" s="72">
        <v>25.6</v>
      </c>
      <c r="D22" s="72">
        <v>17.600000000000001</v>
      </c>
      <c r="E22" s="72">
        <v>4.7</v>
      </c>
      <c r="F22" s="72">
        <v>3.8</v>
      </c>
      <c r="G22" s="72">
        <v>2.2000000000000002</v>
      </c>
      <c r="H22" s="72">
        <v>6.9</v>
      </c>
      <c r="I22" s="72">
        <v>8</v>
      </c>
      <c r="J22" s="72">
        <v>2.2999999999999998</v>
      </c>
      <c r="K22" s="72">
        <v>3.9</v>
      </c>
      <c r="L22" s="72">
        <v>1.8</v>
      </c>
    </row>
    <row r="23" spans="1:12" ht="13.35" customHeight="1" x14ac:dyDescent="0.25">
      <c r="A23" s="75" t="s">
        <v>829</v>
      </c>
      <c r="B23" s="72">
        <v>3.1</v>
      </c>
      <c r="C23" s="72">
        <v>0.3</v>
      </c>
      <c r="D23" s="72">
        <v>0.2</v>
      </c>
      <c r="E23" s="72" t="s">
        <v>774</v>
      </c>
      <c r="F23" s="72" t="s">
        <v>774</v>
      </c>
      <c r="G23" s="72" t="s">
        <v>774</v>
      </c>
      <c r="H23" s="72" t="s">
        <v>774</v>
      </c>
      <c r="I23" s="72">
        <v>0.1</v>
      </c>
      <c r="J23" s="72">
        <v>0</v>
      </c>
      <c r="K23" s="72" t="s">
        <v>774</v>
      </c>
      <c r="L23" s="72" t="s">
        <v>774</v>
      </c>
    </row>
    <row r="24" spans="1:12" ht="13.35" customHeight="1" x14ac:dyDescent="0.25">
      <c r="A24" s="75" t="s">
        <v>830</v>
      </c>
      <c r="B24" s="72">
        <v>0.1</v>
      </c>
      <c r="C24" s="72" t="s">
        <v>775</v>
      </c>
      <c r="D24" s="72" t="s">
        <v>775</v>
      </c>
      <c r="E24" s="72" t="s">
        <v>775</v>
      </c>
      <c r="F24" s="72" t="s">
        <v>775</v>
      </c>
      <c r="G24" s="72" t="s">
        <v>775</v>
      </c>
      <c r="H24" s="72" t="s">
        <v>775</v>
      </c>
      <c r="I24" s="72" t="s">
        <v>775</v>
      </c>
      <c r="J24" s="72" t="s">
        <v>775</v>
      </c>
      <c r="K24" s="72" t="s">
        <v>775</v>
      </c>
      <c r="L24" s="72" t="s">
        <v>775</v>
      </c>
    </row>
    <row r="25" spans="1:12" ht="13.35" customHeight="1" x14ac:dyDescent="0.25">
      <c r="A25" s="75"/>
      <c r="B25" s="72"/>
      <c r="C25" s="72"/>
      <c r="D25" s="72"/>
      <c r="E25" s="72"/>
      <c r="F25" s="72"/>
      <c r="G25" s="72"/>
      <c r="H25" s="72"/>
      <c r="I25" s="72"/>
      <c r="J25" s="72"/>
      <c r="K25" s="72"/>
      <c r="L25" s="72"/>
    </row>
    <row r="26" spans="1:12" ht="13.35" customHeight="1" x14ac:dyDescent="0.25">
      <c r="A26" s="80" t="s">
        <v>937</v>
      </c>
      <c r="B26" s="72"/>
      <c r="C26" s="72"/>
      <c r="D26" s="72"/>
      <c r="E26" s="72"/>
      <c r="F26" s="72"/>
      <c r="G26" s="72"/>
      <c r="H26" s="72"/>
      <c r="I26" s="72"/>
      <c r="J26" s="72"/>
      <c r="K26" s="72"/>
      <c r="L26" s="72"/>
    </row>
    <row r="27" spans="1:12" ht="13.35" customHeight="1" x14ac:dyDescent="0.25">
      <c r="A27" s="80"/>
      <c r="B27" s="72"/>
      <c r="C27" s="72"/>
      <c r="D27" s="72"/>
      <c r="E27" s="72"/>
      <c r="F27" s="72"/>
      <c r="G27" s="72"/>
      <c r="H27" s="72"/>
      <c r="I27" s="72"/>
      <c r="J27" s="72"/>
      <c r="K27" s="72"/>
      <c r="L27" s="72"/>
    </row>
    <row r="28" spans="1:12" ht="13.35" customHeight="1" x14ac:dyDescent="0.25">
      <c r="A28" s="82" t="s">
        <v>938</v>
      </c>
      <c r="B28" s="72"/>
      <c r="C28" s="72"/>
      <c r="D28" s="72"/>
      <c r="E28" s="72"/>
      <c r="F28" s="72"/>
      <c r="G28" s="72"/>
      <c r="H28" s="72"/>
      <c r="I28" s="72"/>
      <c r="J28" s="72"/>
      <c r="K28" s="72"/>
      <c r="L28" s="72"/>
    </row>
    <row r="29" spans="1:12" ht="13.35" customHeight="1" x14ac:dyDescent="0.25">
      <c r="A29" s="78" t="s">
        <v>939</v>
      </c>
      <c r="B29" s="72">
        <v>110.6</v>
      </c>
      <c r="C29" s="72">
        <v>25.5</v>
      </c>
      <c r="D29" s="72">
        <v>17.5</v>
      </c>
      <c r="E29" s="72">
        <v>4.7</v>
      </c>
      <c r="F29" s="72">
        <v>3.8</v>
      </c>
      <c r="G29" s="72">
        <v>2.2000000000000002</v>
      </c>
      <c r="H29" s="72">
        <v>6.9</v>
      </c>
      <c r="I29" s="72">
        <v>8</v>
      </c>
      <c r="J29" s="72">
        <v>2.2999999999999998</v>
      </c>
      <c r="K29" s="72">
        <v>3.9</v>
      </c>
      <c r="L29" s="72">
        <v>1.8</v>
      </c>
    </row>
    <row r="30" spans="1:12" ht="13.35" customHeight="1" x14ac:dyDescent="0.25">
      <c r="A30" s="78" t="s">
        <v>940</v>
      </c>
      <c r="B30" s="72">
        <v>2.6</v>
      </c>
      <c r="C30" s="72">
        <v>0.2</v>
      </c>
      <c r="D30" s="72">
        <v>0.1</v>
      </c>
      <c r="E30" s="72" t="s">
        <v>774</v>
      </c>
      <c r="F30" s="72" t="s">
        <v>774</v>
      </c>
      <c r="G30" s="72" t="s">
        <v>774</v>
      </c>
      <c r="H30" s="72" t="s">
        <v>774</v>
      </c>
      <c r="I30" s="72">
        <v>0.1</v>
      </c>
      <c r="J30" s="72" t="s">
        <v>774</v>
      </c>
      <c r="K30" s="72" t="s">
        <v>774</v>
      </c>
      <c r="L30" s="72" t="s">
        <v>774</v>
      </c>
    </row>
    <row r="31" spans="1:12" ht="13.35" customHeight="1" x14ac:dyDescent="0.25">
      <c r="A31" s="78" t="s">
        <v>941</v>
      </c>
      <c r="B31" s="72">
        <v>0.4</v>
      </c>
      <c r="C31" s="72">
        <v>0.2</v>
      </c>
      <c r="D31" s="72" t="s">
        <v>774</v>
      </c>
      <c r="E31" s="72" t="s">
        <v>774</v>
      </c>
      <c r="F31" s="72" t="s">
        <v>774</v>
      </c>
      <c r="G31" s="72" t="s">
        <v>774</v>
      </c>
      <c r="H31" s="72" t="s">
        <v>774</v>
      </c>
      <c r="I31" s="72" t="s">
        <v>774</v>
      </c>
      <c r="J31" s="72" t="s">
        <v>774</v>
      </c>
      <c r="K31" s="72" t="s">
        <v>774</v>
      </c>
      <c r="L31" s="72" t="s">
        <v>775</v>
      </c>
    </row>
    <row r="32" spans="1:12" ht="13.35" customHeight="1" x14ac:dyDescent="0.25">
      <c r="A32" s="75"/>
      <c r="B32" s="72"/>
      <c r="C32" s="72"/>
      <c r="D32" s="72"/>
      <c r="E32" s="72"/>
      <c r="F32" s="72"/>
      <c r="G32" s="72"/>
      <c r="H32" s="72"/>
      <c r="I32" s="72"/>
      <c r="J32" s="72"/>
      <c r="K32" s="72"/>
      <c r="L32" s="72"/>
    </row>
    <row r="33" spans="1:17" ht="13.35" customHeight="1" x14ac:dyDescent="0.25">
      <c r="A33" s="82" t="s">
        <v>942</v>
      </c>
      <c r="B33" s="72"/>
      <c r="C33" s="72"/>
      <c r="D33" s="72"/>
      <c r="E33" s="72"/>
      <c r="F33" s="72"/>
      <c r="G33" s="72"/>
      <c r="H33" s="72"/>
      <c r="I33" s="72"/>
      <c r="J33" s="72"/>
      <c r="K33" s="72"/>
      <c r="L33" s="72"/>
    </row>
    <row r="34" spans="1:17" ht="13.35" customHeight="1" x14ac:dyDescent="0.25">
      <c r="A34" s="82" t="s">
        <v>943</v>
      </c>
      <c r="B34" s="72"/>
      <c r="C34" s="72"/>
      <c r="D34" s="72"/>
      <c r="E34" s="72"/>
      <c r="F34" s="72"/>
      <c r="G34" s="72"/>
      <c r="H34" s="72"/>
      <c r="I34" s="72"/>
      <c r="J34" s="72"/>
      <c r="K34" s="72"/>
      <c r="L34" s="72"/>
    </row>
    <row r="35" spans="1:17" ht="13.35" customHeight="1" x14ac:dyDescent="0.25">
      <c r="A35" s="78" t="s">
        <v>802</v>
      </c>
      <c r="B35" s="72">
        <v>100</v>
      </c>
      <c r="C35" s="72">
        <v>22.8</v>
      </c>
      <c r="D35" s="72">
        <v>15.5</v>
      </c>
      <c r="E35" s="72">
        <v>3.7</v>
      </c>
      <c r="F35" s="72">
        <v>3.2</v>
      </c>
      <c r="G35" s="72">
        <v>2.1</v>
      </c>
      <c r="H35" s="72">
        <v>6.5</v>
      </c>
      <c r="I35" s="72">
        <v>7.3</v>
      </c>
      <c r="J35" s="72">
        <v>2.2999999999999998</v>
      </c>
      <c r="K35" s="72">
        <v>3.3</v>
      </c>
      <c r="L35" s="72">
        <v>1.7</v>
      </c>
    </row>
    <row r="36" spans="1:17" ht="13.35" customHeight="1" x14ac:dyDescent="0.25">
      <c r="A36" s="78" t="s">
        <v>803</v>
      </c>
      <c r="B36" s="72">
        <v>13.1</v>
      </c>
      <c r="C36" s="72">
        <v>3</v>
      </c>
      <c r="D36" s="72">
        <v>2.2000000000000002</v>
      </c>
      <c r="E36" s="72">
        <v>1</v>
      </c>
      <c r="F36" s="72">
        <v>0.6</v>
      </c>
      <c r="G36" s="72">
        <v>0.2</v>
      </c>
      <c r="H36" s="72">
        <v>0.4</v>
      </c>
      <c r="I36" s="72">
        <v>0.7</v>
      </c>
      <c r="J36" s="72">
        <v>0</v>
      </c>
      <c r="K36" s="72">
        <v>0.6</v>
      </c>
      <c r="L36" s="72">
        <v>0.1</v>
      </c>
    </row>
    <row r="37" spans="1:17" ht="13.35" customHeight="1" x14ac:dyDescent="0.25">
      <c r="A37" s="78" t="s">
        <v>941</v>
      </c>
      <c r="B37" s="72">
        <v>0.4</v>
      </c>
      <c r="C37" s="72">
        <v>0.2</v>
      </c>
      <c r="D37" s="72" t="s">
        <v>774</v>
      </c>
      <c r="E37" s="72" t="s">
        <v>774</v>
      </c>
      <c r="F37" s="72" t="s">
        <v>774</v>
      </c>
      <c r="G37" s="72" t="s">
        <v>774</v>
      </c>
      <c r="H37" s="72" t="s">
        <v>774</v>
      </c>
      <c r="I37" s="72" t="s">
        <v>774</v>
      </c>
      <c r="J37" s="72" t="s">
        <v>774</v>
      </c>
      <c r="K37" s="72" t="s">
        <v>774</v>
      </c>
      <c r="L37" s="72" t="s">
        <v>775</v>
      </c>
    </row>
    <row r="38" spans="1:17" ht="13.35" customHeight="1" x14ac:dyDescent="0.25">
      <c r="A38" s="75"/>
      <c r="B38" s="72"/>
      <c r="C38" s="72"/>
      <c r="D38" s="72"/>
      <c r="E38" s="72"/>
      <c r="F38" s="72"/>
      <c r="G38" s="72"/>
      <c r="H38" s="72"/>
      <c r="I38" s="72"/>
      <c r="J38" s="72"/>
      <c r="K38" s="72"/>
      <c r="L38" s="72"/>
    </row>
    <row r="39" spans="1:17" ht="13.35" customHeight="1" x14ac:dyDescent="0.25">
      <c r="A39" s="82" t="s">
        <v>944</v>
      </c>
      <c r="B39" s="72"/>
      <c r="C39" s="72"/>
      <c r="D39" s="72"/>
      <c r="E39" s="72"/>
      <c r="F39" s="72"/>
      <c r="G39" s="72"/>
      <c r="H39" s="72"/>
      <c r="I39" s="72"/>
      <c r="J39" s="72"/>
      <c r="K39" s="72"/>
      <c r="L39" s="72"/>
    </row>
    <row r="40" spans="1:17" ht="13.35" customHeight="1" x14ac:dyDescent="0.3">
      <c r="A40" s="78" t="s">
        <v>781</v>
      </c>
      <c r="B40" s="72">
        <v>58.3</v>
      </c>
      <c r="C40" s="72">
        <v>16.8</v>
      </c>
      <c r="D40" s="72">
        <v>12.1</v>
      </c>
      <c r="E40" s="72">
        <v>3.8</v>
      </c>
      <c r="F40" s="72">
        <v>2.8</v>
      </c>
      <c r="G40" s="72">
        <v>1.4</v>
      </c>
      <c r="H40" s="72">
        <v>4.0999999999999996</v>
      </c>
      <c r="I40" s="72">
        <v>4.7</v>
      </c>
      <c r="J40" s="72">
        <v>1.1000000000000001</v>
      </c>
      <c r="K40" s="72">
        <v>2.2000000000000002</v>
      </c>
      <c r="L40" s="72">
        <v>1.4</v>
      </c>
      <c r="O40" s="54" t="s">
        <v>776</v>
      </c>
      <c r="P40" s="54">
        <v>4.0999999999999996</v>
      </c>
      <c r="Q40" s="77">
        <f>P40/SUM($P$40:$P$41)</f>
        <v>0.6029411764705882</v>
      </c>
    </row>
    <row r="41" spans="1:17" ht="13.35" customHeight="1" x14ac:dyDescent="0.3">
      <c r="A41" s="79" t="s">
        <v>783</v>
      </c>
      <c r="B41" s="72">
        <v>49.6</v>
      </c>
      <c r="C41" s="72">
        <v>14.6</v>
      </c>
      <c r="D41" s="72">
        <v>10.4</v>
      </c>
      <c r="E41" s="72">
        <v>3</v>
      </c>
      <c r="F41" s="72">
        <v>2.2000000000000002</v>
      </c>
      <c r="G41" s="72">
        <v>1.3</v>
      </c>
      <c r="H41" s="72">
        <v>4</v>
      </c>
      <c r="I41" s="72">
        <v>4.2</v>
      </c>
      <c r="J41" s="72">
        <v>1.1000000000000001</v>
      </c>
      <c r="K41" s="72">
        <v>1.8</v>
      </c>
      <c r="L41" s="72">
        <v>1.3</v>
      </c>
      <c r="O41" s="54" t="s">
        <v>945</v>
      </c>
      <c r="P41" s="54">
        <v>2.7</v>
      </c>
      <c r="Q41" s="77">
        <f>P41/SUM($P$40:$P$41)</f>
        <v>0.3970588235294118</v>
      </c>
    </row>
    <row r="42" spans="1:17" ht="13.35" customHeight="1" x14ac:dyDescent="0.25">
      <c r="A42" s="79" t="s">
        <v>785</v>
      </c>
      <c r="B42" s="72">
        <v>8.6999999999999993</v>
      </c>
      <c r="C42" s="72">
        <v>2.2000000000000002</v>
      </c>
      <c r="D42" s="72">
        <v>1.7</v>
      </c>
      <c r="E42" s="72">
        <v>0.9</v>
      </c>
      <c r="F42" s="72">
        <v>0.6</v>
      </c>
      <c r="G42" s="72">
        <v>0.1</v>
      </c>
      <c r="H42" s="72" t="s">
        <v>774</v>
      </c>
      <c r="I42" s="72">
        <v>0.5</v>
      </c>
      <c r="J42" s="72" t="s">
        <v>774</v>
      </c>
      <c r="K42" s="72">
        <v>0.4</v>
      </c>
      <c r="L42" s="72" t="s">
        <v>774</v>
      </c>
    </row>
    <row r="43" spans="1:17" ht="13.35" customHeight="1" x14ac:dyDescent="0.25">
      <c r="A43" s="78" t="s">
        <v>778</v>
      </c>
      <c r="B43" s="72">
        <v>46.8</v>
      </c>
      <c r="C43" s="72">
        <v>7.6</v>
      </c>
      <c r="D43" s="72">
        <v>4.8</v>
      </c>
      <c r="E43" s="72">
        <v>0.7</v>
      </c>
      <c r="F43" s="72">
        <v>0.8</v>
      </c>
      <c r="G43" s="72">
        <v>0.7</v>
      </c>
      <c r="H43" s="72">
        <v>2.7</v>
      </c>
      <c r="I43" s="72">
        <v>2.8</v>
      </c>
      <c r="J43" s="72">
        <v>1</v>
      </c>
      <c r="K43" s="72">
        <v>1.4</v>
      </c>
      <c r="L43" s="72">
        <v>0.4</v>
      </c>
    </row>
    <row r="44" spans="1:17" ht="13.35" customHeight="1" x14ac:dyDescent="0.25">
      <c r="A44" s="79" t="s">
        <v>783</v>
      </c>
      <c r="B44" s="72">
        <v>43.7</v>
      </c>
      <c r="C44" s="72">
        <v>6.9</v>
      </c>
      <c r="D44" s="72">
        <v>4.4000000000000004</v>
      </c>
      <c r="E44" s="72">
        <v>0.6</v>
      </c>
      <c r="F44" s="72">
        <v>0.7</v>
      </c>
      <c r="G44" s="72">
        <v>0.7</v>
      </c>
      <c r="H44" s="72">
        <v>2.4</v>
      </c>
      <c r="I44" s="72">
        <v>2.6</v>
      </c>
      <c r="J44" s="72">
        <v>1</v>
      </c>
      <c r="K44" s="72">
        <v>1.2</v>
      </c>
      <c r="L44" s="72">
        <v>0.3</v>
      </c>
    </row>
    <row r="45" spans="1:17" ht="13.35" customHeight="1" x14ac:dyDescent="0.25">
      <c r="A45" s="79" t="s">
        <v>785</v>
      </c>
      <c r="B45" s="72">
        <v>3</v>
      </c>
      <c r="C45" s="72">
        <v>0.6</v>
      </c>
      <c r="D45" s="72">
        <v>0.4</v>
      </c>
      <c r="E45" s="72" t="s">
        <v>774</v>
      </c>
      <c r="F45" s="72" t="s">
        <v>774</v>
      </c>
      <c r="G45" s="72" t="s">
        <v>774</v>
      </c>
      <c r="H45" s="72">
        <v>0.3</v>
      </c>
      <c r="I45" s="72">
        <v>0.2</v>
      </c>
      <c r="J45" s="72" t="s">
        <v>774</v>
      </c>
      <c r="K45" s="72">
        <v>0.2</v>
      </c>
      <c r="L45" s="72" t="s">
        <v>774</v>
      </c>
    </row>
    <row r="46" spans="1:17" ht="13.35" customHeight="1" x14ac:dyDescent="0.25">
      <c r="A46" s="78" t="s">
        <v>794</v>
      </c>
      <c r="B46" s="72">
        <v>4.2</v>
      </c>
      <c r="C46" s="72">
        <v>1.3</v>
      </c>
      <c r="D46" s="72">
        <v>0.7</v>
      </c>
      <c r="E46" s="72" t="s">
        <v>774</v>
      </c>
      <c r="F46" s="72">
        <v>0.2</v>
      </c>
      <c r="G46" s="72">
        <v>0.1</v>
      </c>
      <c r="H46" s="72" t="s">
        <v>774</v>
      </c>
      <c r="I46" s="72">
        <v>0.6</v>
      </c>
      <c r="J46" s="72">
        <v>0.2</v>
      </c>
      <c r="K46" s="72">
        <v>0.3</v>
      </c>
      <c r="L46" s="72" t="s">
        <v>774</v>
      </c>
    </row>
    <row r="47" spans="1:17" ht="13.35" customHeight="1" x14ac:dyDescent="0.25">
      <c r="A47" s="78" t="s">
        <v>793</v>
      </c>
      <c r="B47" s="72">
        <v>3.6</v>
      </c>
      <c r="C47" s="72" t="s">
        <v>774</v>
      </c>
      <c r="D47" s="72" t="s">
        <v>774</v>
      </c>
      <c r="E47" s="72" t="s">
        <v>775</v>
      </c>
      <c r="F47" s="72" t="s">
        <v>774</v>
      </c>
      <c r="G47" s="72" t="s">
        <v>775</v>
      </c>
      <c r="H47" s="72" t="s">
        <v>775</v>
      </c>
      <c r="I47" s="72" t="s">
        <v>775</v>
      </c>
      <c r="J47" s="72" t="s">
        <v>775</v>
      </c>
      <c r="K47" s="72" t="s">
        <v>775</v>
      </c>
      <c r="L47" s="72" t="s">
        <v>775</v>
      </c>
    </row>
    <row r="48" spans="1:17" ht="13.35" customHeight="1" x14ac:dyDescent="0.25">
      <c r="A48" s="78" t="s">
        <v>946</v>
      </c>
      <c r="B48" s="72">
        <v>0.4</v>
      </c>
      <c r="C48" s="72" t="s">
        <v>774</v>
      </c>
      <c r="D48" s="72" t="s">
        <v>774</v>
      </c>
      <c r="E48" s="72" t="s">
        <v>774</v>
      </c>
      <c r="F48" s="72" t="s">
        <v>774</v>
      </c>
      <c r="G48" s="72" t="s">
        <v>774</v>
      </c>
      <c r="H48" s="72" t="s">
        <v>775</v>
      </c>
      <c r="I48" s="72" t="s">
        <v>774</v>
      </c>
      <c r="J48" s="72" t="s">
        <v>774</v>
      </c>
      <c r="K48" s="72" t="s">
        <v>774</v>
      </c>
      <c r="L48" s="72" t="s">
        <v>775</v>
      </c>
    </row>
    <row r="49" spans="1:12" ht="13.35" customHeight="1" x14ac:dyDescent="0.25">
      <c r="A49" s="78" t="s">
        <v>941</v>
      </c>
      <c r="B49" s="72">
        <v>0.4</v>
      </c>
      <c r="C49" s="72">
        <v>0.2</v>
      </c>
      <c r="D49" s="72" t="s">
        <v>774</v>
      </c>
      <c r="E49" s="72" t="s">
        <v>774</v>
      </c>
      <c r="F49" s="72" t="s">
        <v>774</v>
      </c>
      <c r="G49" s="72" t="s">
        <v>774</v>
      </c>
      <c r="H49" s="72" t="s">
        <v>774</v>
      </c>
      <c r="I49" s="72" t="s">
        <v>774</v>
      </c>
      <c r="J49" s="72" t="s">
        <v>774</v>
      </c>
      <c r="K49" s="72" t="s">
        <v>774</v>
      </c>
      <c r="L49" s="72" t="s">
        <v>775</v>
      </c>
    </row>
    <row r="50" spans="1:12" ht="13.35" customHeight="1" x14ac:dyDescent="0.25">
      <c r="A50" s="78"/>
      <c r="B50" s="72"/>
      <c r="C50" s="72"/>
      <c r="D50" s="72"/>
      <c r="E50" s="72"/>
      <c r="F50" s="72"/>
      <c r="G50" s="72"/>
      <c r="H50" s="72"/>
      <c r="I50" s="72"/>
      <c r="J50" s="72"/>
      <c r="K50" s="72"/>
      <c r="L50" s="72"/>
    </row>
    <row r="51" spans="1:12" ht="13.35" customHeight="1" x14ac:dyDescent="0.25">
      <c r="A51" s="82" t="s">
        <v>947</v>
      </c>
      <c r="B51" s="72"/>
      <c r="C51" s="72"/>
      <c r="D51" s="72"/>
      <c r="E51" s="72"/>
      <c r="F51" s="72"/>
      <c r="G51" s="72"/>
      <c r="H51" s="72"/>
      <c r="I51" s="72"/>
      <c r="J51" s="72"/>
      <c r="K51" s="72"/>
      <c r="L51" s="72"/>
    </row>
    <row r="52" spans="1:12" ht="13.35" customHeight="1" x14ac:dyDescent="0.25">
      <c r="A52" s="84" t="s">
        <v>948</v>
      </c>
      <c r="B52" s="72"/>
      <c r="C52" s="72"/>
      <c r="D52" s="72"/>
      <c r="E52" s="72"/>
      <c r="F52" s="72"/>
      <c r="G52" s="72"/>
      <c r="H52" s="72"/>
      <c r="I52" s="72"/>
      <c r="J52" s="72"/>
      <c r="K52" s="72"/>
      <c r="L52" s="72"/>
    </row>
    <row r="53" spans="1:12" ht="13.35" customHeight="1" x14ac:dyDescent="0.25">
      <c r="A53" s="79" t="s">
        <v>949</v>
      </c>
      <c r="B53" s="72">
        <v>15.1</v>
      </c>
      <c r="C53" s="72">
        <v>3.5</v>
      </c>
      <c r="D53" s="72">
        <v>2.2000000000000002</v>
      </c>
      <c r="E53" s="72">
        <v>0.5</v>
      </c>
      <c r="F53" s="72">
        <v>0.5</v>
      </c>
      <c r="G53" s="72">
        <v>0.2</v>
      </c>
      <c r="H53" s="72">
        <v>1</v>
      </c>
      <c r="I53" s="72">
        <v>1.3</v>
      </c>
      <c r="J53" s="72">
        <v>0.4</v>
      </c>
      <c r="K53" s="72">
        <v>0.5</v>
      </c>
      <c r="L53" s="72">
        <v>0.5</v>
      </c>
    </row>
    <row r="54" spans="1:12" ht="13.35" customHeight="1" x14ac:dyDescent="0.25">
      <c r="A54" s="79" t="s">
        <v>950</v>
      </c>
      <c r="B54" s="72">
        <v>54.4</v>
      </c>
      <c r="C54" s="72">
        <v>13.4</v>
      </c>
      <c r="D54" s="72">
        <v>9.3000000000000007</v>
      </c>
      <c r="E54" s="72">
        <v>2</v>
      </c>
      <c r="F54" s="72">
        <v>1.8</v>
      </c>
      <c r="G54" s="72">
        <v>1.3</v>
      </c>
      <c r="H54" s="72">
        <v>4.0999999999999996</v>
      </c>
      <c r="I54" s="72">
        <v>4.2</v>
      </c>
      <c r="J54" s="72">
        <v>1.4</v>
      </c>
      <c r="K54" s="72">
        <v>1.8</v>
      </c>
      <c r="L54" s="72">
        <v>0.9</v>
      </c>
    </row>
    <row r="55" spans="1:12" ht="13.35" customHeight="1" x14ac:dyDescent="0.25">
      <c r="A55" s="79" t="s">
        <v>951</v>
      </c>
      <c r="B55" s="72">
        <v>28.3</v>
      </c>
      <c r="C55" s="72">
        <v>5.6</v>
      </c>
      <c r="D55" s="72">
        <v>3.9</v>
      </c>
      <c r="E55" s="72">
        <v>1.1000000000000001</v>
      </c>
      <c r="F55" s="72">
        <v>0.9</v>
      </c>
      <c r="G55" s="72">
        <v>0.5</v>
      </c>
      <c r="H55" s="72">
        <v>1.4</v>
      </c>
      <c r="I55" s="72">
        <v>1.8</v>
      </c>
      <c r="J55" s="72">
        <v>0.5</v>
      </c>
      <c r="K55" s="72">
        <v>1</v>
      </c>
      <c r="L55" s="72">
        <v>0.3</v>
      </c>
    </row>
    <row r="56" spans="1:12" ht="13.35" customHeight="1" x14ac:dyDescent="0.25">
      <c r="A56" s="84" t="s">
        <v>952</v>
      </c>
      <c r="B56" s="72"/>
      <c r="C56" s="72"/>
      <c r="D56" s="72"/>
      <c r="E56" s="72"/>
      <c r="F56" s="72"/>
      <c r="G56" s="72"/>
      <c r="H56" s="72"/>
      <c r="I56" s="72"/>
      <c r="J56" s="72"/>
      <c r="K56" s="72"/>
      <c r="L56" s="72"/>
    </row>
    <row r="57" spans="1:12" ht="13.35" customHeight="1" x14ac:dyDescent="0.25">
      <c r="A57" s="79" t="s">
        <v>949</v>
      </c>
      <c r="B57" s="72">
        <v>0.9</v>
      </c>
      <c r="C57" s="72">
        <v>0.3</v>
      </c>
      <c r="D57" s="72" t="s">
        <v>774</v>
      </c>
      <c r="E57" s="72" t="s">
        <v>774</v>
      </c>
      <c r="F57" s="72" t="s">
        <v>774</v>
      </c>
      <c r="G57" s="72" t="s">
        <v>774</v>
      </c>
      <c r="H57" s="72" t="s">
        <v>775</v>
      </c>
      <c r="I57" s="72">
        <v>0.1</v>
      </c>
      <c r="J57" s="72" t="s">
        <v>774</v>
      </c>
      <c r="K57" s="72">
        <v>0.1</v>
      </c>
      <c r="L57" s="72" t="s">
        <v>774</v>
      </c>
    </row>
    <row r="58" spans="1:12" ht="13.35" customHeight="1" x14ac:dyDescent="0.25">
      <c r="A58" s="79" t="s">
        <v>950</v>
      </c>
      <c r="B58" s="72">
        <v>2.6</v>
      </c>
      <c r="C58" s="72">
        <v>0.7</v>
      </c>
      <c r="D58" s="72">
        <v>0.6</v>
      </c>
      <c r="E58" s="72">
        <v>0.3</v>
      </c>
      <c r="F58" s="72" t="s">
        <v>774</v>
      </c>
      <c r="G58" s="72" t="s">
        <v>774</v>
      </c>
      <c r="H58" s="72" t="s">
        <v>774</v>
      </c>
      <c r="I58" s="72">
        <v>0.1</v>
      </c>
      <c r="J58" s="72" t="s">
        <v>774</v>
      </c>
      <c r="K58" s="72">
        <v>0.1</v>
      </c>
      <c r="L58" s="72" t="s">
        <v>774</v>
      </c>
    </row>
    <row r="59" spans="1:12" ht="13.35" customHeight="1" x14ac:dyDescent="0.25">
      <c r="A59" s="79" t="s">
        <v>951</v>
      </c>
      <c r="B59" s="72">
        <v>9.3000000000000007</v>
      </c>
      <c r="C59" s="72">
        <v>1.9</v>
      </c>
      <c r="D59" s="72">
        <v>1.4</v>
      </c>
      <c r="E59" s="72">
        <v>0.6</v>
      </c>
      <c r="F59" s="72">
        <v>0.5</v>
      </c>
      <c r="G59" s="72" t="s">
        <v>774</v>
      </c>
      <c r="H59" s="72">
        <v>0.3</v>
      </c>
      <c r="I59" s="72">
        <v>0.5</v>
      </c>
      <c r="J59" s="72" t="s">
        <v>774</v>
      </c>
      <c r="K59" s="72">
        <v>0.4</v>
      </c>
      <c r="L59" s="72" t="s">
        <v>774</v>
      </c>
    </row>
    <row r="60" spans="1:12" ht="13.35" customHeight="1" x14ac:dyDescent="0.25">
      <c r="A60" s="78" t="s">
        <v>953</v>
      </c>
      <c r="B60" s="72">
        <v>2.6</v>
      </c>
      <c r="C60" s="72">
        <v>0.2</v>
      </c>
      <c r="D60" s="72">
        <v>0.1</v>
      </c>
      <c r="E60" s="72" t="s">
        <v>774</v>
      </c>
      <c r="F60" s="72" t="s">
        <v>774</v>
      </c>
      <c r="G60" s="72" t="s">
        <v>774</v>
      </c>
      <c r="H60" s="72" t="s">
        <v>774</v>
      </c>
      <c r="I60" s="72">
        <v>0.1</v>
      </c>
      <c r="J60" s="72" t="s">
        <v>774</v>
      </c>
      <c r="K60" s="72" t="s">
        <v>774</v>
      </c>
      <c r="L60" s="72" t="s">
        <v>774</v>
      </c>
    </row>
    <row r="61" spans="1:12" ht="13.35" customHeight="1" x14ac:dyDescent="0.25">
      <c r="A61" s="78" t="s">
        <v>941</v>
      </c>
      <c r="B61" s="72">
        <v>0.4</v>
      </c>
      <c r="C61" s="72">
        <v>0.2</v>
      </c>
      <c r="D61" s="72" t="s">
        <v>774</v>
      </c>
      <c r="E61" s="72" t="s">
        <v>774</v>
      </c>
      <c r="F61" s="72" t="s">
        <v>774</v>
      </c>
      <c r="G61" s="72" t="s">
        <v>774</v>
      </c>
      <c r="H61" s="72" t="s">
        <v>774</v>
      </c>
      <c r="I61" s="72" t="s">
        <v>774</v>
      </c>
      <c r="J61" s="72" t="s">
        <v>774</v>
      </c>
      <c r="K61" s="72" t="s">
        <v>774</v>
      </c>
      <c r="L61" s="72" t="s">
        <v>775</v>
      </c>
    </row>
    <row r="62" spans="1:12" ht="13.35" customHeight="1" x14ac:dyDescent="0.25">
      <c r="A62" s="75"/>
      <c r="B62" s="72"/>
      <c r="C62" s="72"/>
      <c r="D62" s="72"/>
      <c r="E62" s="72"/>
      <c r="F62" s="72"/>
      <c r="G62" s="72"/>
      <c r="H62" s="72"/>
      <c r="I62" s="72"/>
      <c r="J62" s="72"/>
      <c r="K62" s="72"/>
      <c r="L62" s="72"/>
    </row>
    <row r="63" spans="1:12" ht="13.35" customHeight="1" x14ac:dyDescent="0.25">
      <c r="A63" s="82" t="s">
        <v>954</v>
      </c>
      <c r="B63" s="72"/>
      <c r="C63" s="72"/>
      <c r="D63" s="72"/>
      <c r="E63" s="72"/>
      <c r="F63" s="72"/>
      <c r="G63" s="72"/>
      <c r="H63" s="72"/>
      <c r="I63" s="72"/>
      <c r="J63" s="72"/>
      <c r="K63" s="72"/>
      <c r="L63" s="72"/>
    </row>
    <row r="64" spans="1:12" ht="13.35" customHeight="1" x14ac:dyDescent="0.25">
      <c r="A64" s="78" t="s">
        <v>805</v>
      </c>
      <c r="B64" s="72">
        <v>14.1</v>
      </c>
      <c r="C64" s="72">
        <v>3.6</v>
      </c>
      <c r="D64" s="72">
        <v>2.6</v>
      </c>
      <c r="E64" s="72">
        <v>0.6</v>
      </c>
      <c r="F64" s="72">
        <v>0.4</v>
      </c>
      <c r="G64" s="72">
        <v>0.4</v>
      </c>
      <c r="H64" s="72">
        <v>1.2</v>
      </c>
      <c r="I64" s="72">
        <v>1</v>
      </c>
      <c r="J64" s="72">
        <v>0.2</v>
      </c>
      <c r="K64" s="72">
        <v>0.4</v>
      </c>
      <c r="L64" s="72">
        <v>0.3</v>
      </c>
    </row>
    <row r="65" spans="1:12" ht="13.35" customHeight="1" x14ac:dyDescent="0.25">
      <c r="A65" s="78" t="s">
        <v>806</v>
      </c>
      <c r="B65" s="72">
        <v>21.2</v>
      </c>
      <c r="C65" s="72">
        <v>4.5</v>
      </c>
      <c r="D65" s="72">
        <v>3</v>
      </c>
      <c r="E65" s="72">
        <v>0.9</v>
      </c>
      <c r="F65" s="72">
        <v>0.6</v>
      </c>
      <c r="G65" s="72">
        <v>0.3</v>
      </c>
      <c r="H65" s="72">
        <v>1.2</v>
      </c>
      <c r="I65" s="72">
        <v>1.5</v>
      </c>
      <c r="J65" s="72">
        <v>0.4</v>
      </c>
      <c r="K65" s="72">
        <v>0.8</v>
      </c>
      <c r="L65" s="72">
        <v>0.4</v>
      </c>
    </row>
    <row r="66" spans="1:12" ht="13.35" customHeight="1" x14ac:dyDescent="0.25">
      <c r="A66" s="78" t="s">
        <v>807</v>
      </c>
      <c r="B66" s="72">
        <v>35.799999999999997</v>
      </c>
      <c r="C66" s="72">
        <v>7.7</v>
      </c>
      <c r="D66" s="72">
        <v>5.5</v>
      </c>
      <c r="E66" s="72">
        <v>1.5</v>
      </c>
      <c r="F66" s="72">
        <v>1.1000000000000001</v>
      </c>
      <c r="G66" s="72">
        <v>0.6</v>
      </c>
      <c r="H66" s="72">
        <v>2.2000000000000002</v>
      </c>
      <c r="I66" s="72">
        <v>2.2999999999999998</v>
      </c>
      <c r="J66" s="72">
        <v>0.7</v>
      </c>
      <c r="K66" s="72">
        <v>1</v>
      </c>
      <c r="L66" s="72">
        <v>0.5</v>
      </c>
    </row>
    <row r="67" spans="1:12" ht="13.35" customHeight="1" x14ac:dyDescent="0.25">
      <c r="A67" s="78" t="s">
        <v>808</v>
      </c>
      <c r="B67" s="72">
        <v>22.1</v>
      </c>
      <c r="C67" s="72">
        <v>5.3</v>
      </c>
      <c r="D67" s="72">
        <v>3.6</v>
      </c>
      <c r="E67" s="72">
        <v>1</v>
      </c>
      <c r="F67" s="72">
        <v>0.8</v>
      </c>
      <c r="G67" s="72">
        <v>0.4</v>
      </c>
      <c r="H67" s="72">
        <v>1.3</v>
      </c>
      <c r="I67" s="72">
        <v>1.7</v>
      </c>
      <c r="J67" s="72">
        <v>0.5</v>
      </c>
      <c r="K67" s="72">
        <v>0.8</v>
      </c>
      <c r="L67" s="72">
        <v>0.4</v>
      </c>
    </row>
    <row r="68" spans="1:12" ht="13.35" customHeight="1" x14ac:dyDescent="0.25">
      <c r="A68" s="78" t="s">
        <v>809</v>
      </c>
      <c r="B68" s="72">
        <v>9</v>
      </c>
      <c r="C68" s="72">
        <v>2.2999999999999998</v>
      </c>
      <c r="D68" s="72">
        <v>1.6</v>
      </c>
      <c r="E68" s="72">
        <v>0.4</v>
      </c>
      <c r="F68" s="72">
        <v>0.5</v>
      </c>
      <c r="G68" s="72">
        <v>0.2</v>
      </c>
      <c r="H68" s="72">
        <v>0.5</v>
      </c>
      <c r="I68" s="72">
        <v>0.7</v>
      </c>
      <c r="J68" s="72">
        <v>0.2</v>
      </c>
      <c r="K68" s="72">
        <v>0.4</v>
      </c>
      <c r="L68" s="72">
        <v>0.1</v>
      </c>
    </row>
    <row r="69" spans="1:12" ht="13.35" customHeight="1" x14ac:dyDescent="0.25">
      <c r="A69" s="78" t="s">
        <v>810</v>
      </c>
      <c r="B69" s="72">
        <v>11</v>
      </c>
      <c r="C69" s="72">
        <v>2.4</v>
      </c>
      <c r="D69" s="72">
        <v>1.5</v>
      </c>
      <c r="E69" s="72" t="s">
        <v>774</v>
      </c>
      <c r="F69" s="72">
        <v>0.4</v>
      </c>
      <c r="G69" s="72">
        <v>0.3</v>
      </c>
      <c r="H69" s="72">
        <v>0.6</v>
      </c>
      <c r="I69" s="72">
        <v>0.9</v>
      </c>
      <c r="J69" s="72">
        <v>0.3</v>
      </c>
      <c r="K69" s="72">
        <v>0.4</v>
      </c>
      <c r="L69" s="72">
        <v>0.1</v>
      </c>
    </row>
    <row r="70" spans="1:12" ht="13.35" customHeight="1" x14ac:dyDescent="0.25">
      <c r="A70" s="78" t="s">
        <v>941</v>
      </c>
      <c r="B70" s="72">
        <v>0.4</v>
      </c>
      <c r="C70" s="72">
        <v>0.2</v>
      </c>
      <c r="D70" s="72" t="s">
        <v>774</v>
      </c>
      <c r="E70" s="72" t="s">
        <v>774</v>
      </c>
      <c r="F70" s="72" t="s">
        <v>774</v>
      </c>
      <c r="G70" s="72" t="s">
        <v>774</v>
      </c>
      <c r="H70" s="72" t="s">
        <v>774</v>
      </c>
      <c r="I70" s="72" t="s">
        <v>774</v>
      </c>
      <c r="J70" s="72" t="s">
        <v>774</v>
      </c>
      <c r="K70" s="72" t="s">
        <v>774</v>
      </c>
      <c r="L70" s="72" t="s">
        <v>775</v>
      </c>
    </row>
    <row r="71" spans="1:12" ht="13.35" customHeight="1" x14ac:dyDescent="0.25">
      <c r="A71" s="81"/>
      <c r="B71" s="72"/>
      <c r="C71" s="72"/>
      <c r="D71" s="72"/>
      <c r="E71" s="72"/>
      <c r="F71" s="72"/>
      <c r="G71" s="72"/>
      <c r="H71" s="72"/>
      <c r="I71" s="72"/>
      <c r="J71" s="72"/>
      <c r="K71" s="72"/>
      <c r="L71" s="72"/>
    </row>
    <row r="72" spans="1:12" ht="13.35" customHeight="1" x14ac:dyDescent="0.25">
      <c r="A72" s="82" t="s">
        <v>955</v>
      </c>
      <c r="B72" s="72"/>
      <c r="C72" s="72"/>
      <c r="D72" s="72"/>
      <c r="E72" s="72"/>
      <c r="F72" s="72"/>
      <c r="G72" s="72"/>
      <c r="H72" s="72"/>
      <c r="I72" s="72"/>
      <c r="J72" s="72"/>
      <c r="K72" s="72"/>
      <c r="L72" s="72"/>
    </row>
    <row r="73" spans="1:12" ht="13.35" customHeight="1" x14ac:dyDescent="0.25">
      <c r="A73" s="82" t="s">
        <v>956</v>
      </c>
      <c r="B73" s="72"/>
      <c r="C73" s="72"/>
      <c r="D73" s="72"/>
      <c r="E73" s="72"/>
      <c r="F73" s="72"/>
      <c r="G73" s="72"/>
      <c r="H73" s="72"/>
      <c r="I73" s="72"/>
      <c r="J73" s="72"/>
      <c r="K73" s="72"/>
      <c r="L73" s="72"/>
    </row>
    <row r="74" spans="1:12" ht="13.35" customHeight="1" x14ac:dyDescent="0.25">
      <c r="A74" s="78" t="s">
        <v>813</v>
      </c>
      <c r="B74" s="72">
        <v>14</v>
      </c>
      <c r="C74" s="72">
        <v>2.4</v>
      </c>
      <c r="D74" s="72">
        <v>1.6</v>
      </c>
      <c r="E74" s="72">
        <v>0.3</v>
      </c>
      <c r="F74" s="72">
        <v>0.4</v>
      </c>
      <c r="G74" s="72">
        <v>0.5</v>
      </c>
      <c r="H74" s="72">
        <v>0.5</v>
      </c>
      <c r="I74" s="72">
        <v>0.8</v>
      </c>
      <c r="J74" s="72">
        <v>0.2</v>
      </c>
      <c r="K74" s="72">
        <v>0.4</v>
      </c>
      <c r="L74" s="72">
        <v>0.2</v>
      </c>
    </row>
    <row r="75" spans="1:12" ht="13.35" customHeight="1" x14ac:dyDescent="0.25">
      <c r="A75" s="78" t="s">
        <v>814</v>
      </c>
      <c r="B75" s="72">
        <v>96.6</v>
      </c>
      <c r="C75" s="72">
        <v>23.1</v>
      </c>
      <c r="D75" s="72">
        <v>15.9</v>
      </c>
      <c r="E75" s="72">
        <v>4.4000000000000004</v>
      </c>
      <c r="F75" s="72">
        <v>3.4</v>
      </c>
      <c r="G75" s="72">
        <v>1.8</v>
      </c>
      <c r="H75" s="72">
        <v>6.3</v>
      </c>
      <c r="I75" s="72">
        <v>7.2</v>
      </c>
      <c r="J75" s="72">
        <v>2.1</v>
      </c>
      <c r="K75" s="72">
        <v>3.4</v>
      </c>
      <c r="L75" s="72">
        <v>1.6</v>
      </c>
    </row>
    <row r="76" spans="1:12" ht="13.35" customHeight="1" x14ac:dyDescent="0.25">
      <c r="A76" s="78" t="s">
        <v>953</v>
      </c>
      <c r="B76" s="72">
        <v>2.6</v>
      </c>
      <c r="C76" s="72">
        <v>0.2</v>
      </c>
      <c r="D76" s="72">
        <v>0.1</v>
      </c>
      <c r="E76" s="72" t="s">
        <v>774</v>
      </c>
      <c r="F76" s="72" t="s">
        <v>774</v>
      </c>
      <c r="G76" s="72" t="s">
        <v>774</v>
      </c>
      <c r="H76" s="72" t="s">
        <v>774</v>
      </c>
      <c r="I76" s="72">
        <v>0.1</v>
      </c>
      <c r="J76" s="72" t="s">
        <v>774</v>
      </c>
      <c r="K76" s="72" t="s">
        <v>774</v>
      </c>
      <c r="L76" s="72" t="s">
        <v>774</v>
      </c>
    </row>
    <row r="77" spans="1:12" ht="13.35" customHeight="1" x14ac:dyDescent="0.25">
      <c r="A77" s="78" t="s">
        <v>941</v>
      </c>
      <c r="B77" s="72">
        <v>0.4</v>
      </c>
      <c r="C77" s="72">
        <v>0.2</v>
      </c>
      <c r="D77" s="72" t="s">
        <v>774</v>
      </c>
      <c r="E77" s="72" t="s">
        <v>774</v>
      </c>
      <c r="F77" s="72" t="s">
        <v>774</v>
      </c>
      <c r="G77" s="72" t="s">
        <v>774</v>
      </c>
      <c r="H77" s="72" t="s">
        <v>774</v>
      </c>
      <c r="I77" s="72" t="s">
        <v>774</v>
      </c>
      <c r="J77" s="72" t="s">
        <v>774</v>
      </c>
      <c r="K77" s="72" t="s">
        <v>774</v>
      </c>
      <c r="L77" s="72" t="s">
        <v>775</v>
      </c>
    </row>
    <row r="78" spans="1:12" ht="13.35" customHeight="1" x14ac:dyDescent="0.25">
      <c r="A78" s="78"/>
      <c r="B78" s="72"/>
      <c r="C78" s="72"/>
      <c r="D78" s="72"/>
      <c r="E78" s="72"/>
      <c r="F78" s="72"/>
      <c r="G78" s="72"/>
      <c r="H78" s="72"/>
      <c r="I78" s="72"/>
      <c r="J78" s="72"/>
      <c r="K78" s="72"/>
      <c r="L78" s="72"/>
    </row>
    <row r="79" spans="1:12" ht="13.35" customHeight="1" x14ac:dyDescent="0.25">
      <c r="A79" s="80" t="s">
        <v>957</v>
      </c>
      <c r="B79" s="72"/>
      <c r="C79" s="72"/>
      <c r="D79" s="72"/>
      <c r="E79" s="72"/>
      <c r="F79" s="72"/>
      <c r="G79" s="72"/>
      <c r="H79" s="72"/>
      <c r="I79" s="72"/>
      <c r="J79" s="72"/>
      <c r="K79" s="72"/>
      <c r="L79" s="72"/>
    </row>
    <row r="80" spans="1:12" ht="13.35" customHeight="1" x14ac:dyDescent="0.25">
      <c r="A80" s="81"/>
      <c r="B80" s="72"/>
      <c r="C80" s="72"/>
      <c r="D80" s="72"/>
      <c r="E80" s="72"/>
      <c r="F80" s="72"/>
      <c r="G80" s="72"/>
      <c r="H80" s="72"/>
      <c r="I80" s="72"/>
      <c r="J80" s="72"/>
      <c r="K80" s="72"/>
      <c r="L80" s="72"/>
    </row>
    <row r="81" spans="1:12" ht="13.35" customHeight="1" x14ac:dyDescent="0.25">
      <c r="A81" s="82" t="s">
        <v>958</v>
      </c>
      <c r="B81" s="72"/>
      <c r="C81" s="72"/>
      <c r="D81" s="72"/>
      <c r="E81" s="72"/>
      <c r="F81" s="72"/>
      <c r="G81" s="72"/>
      <c r="H81" s="72"/>
      <c r="I81" s="72"/>
      <c r="J81" s="72"/>
      <c r="K81" s="72"/>
      <c r="L81" s="72"/>
    </row>
    <row r="82" spans="1:12" ht="13.35" customHeight="1" x14ac:dyDescent="0.25">
      <c r="A82" s="78" t="s">
        <v>939</v>
      </c>
      <c r="B82" s="72">
        <v>2.8</v>
      </c>
      <c r="C82" s="72">
        <v>0.5</v>
      </c>
      <c r="D82" s="72">
        <v>0.3</v>
      </c>
      <c r="E82" s="72" t="s">
        <v>774</v>
      </c>
      <c r="F82" s="72" t="s">
        <v>775</v>
      </c>
      <c r="G82" s="72" t="s">
        <v>774</v>
      </c>
      <c r="H82" s="72" t="s">
        <v>774</v>
      </c>
      <c r="I82" s="72">
        <v>0.2</v>
      </c>
      <c r="J82" s="72">
        <v>0.1</v>
      </c>
      <c r="K82" s="72">
        <v>0.1</v>
      </c>
      <c r="L82" s="72" t="s">
        <v>774</v>
      </c>
    </row>
    <row r="83" spans="1:12" ht="13.35" customHeight="1" x14ac:dyDescent="0.25">
      <c r="A83" s="78" t="s">
        <v>940</v>
      </c>
      <c r="B83" s="72">
        <v>0.6</v>
      </c>
      <c r="C83" s="72" t="s">
        <v>774</v>
      </c>
      <c r="D83" s="72" t="s">
        <v>774</v>
      </c>
      <c r="E83" s="72" t="s">
        <v>774</v>
      </c>
      <c r="F83" s="72" t="s">
        <v>775</v>
      </c>
      <c r="G83" s="72" t="s">
        <v>774</v>
      </c>
      <c r="H83" s="72" t="s">
        <v>774</v>
      </c>
      <c r="I83" s="72" t="s">
        <v>774</v>
      </c>
      <c r="J83" s="72" t="s">
        <v>774</v>
      </c>
      <c r="K83" s="72" t="s">
        <v>774</v>
      </c>
      <c r="L83" s="72" t="s">
        <v>774</v>
      </c>
    </row>
    <row r="84" spans="1:12" ht="13.35" customHeight="1" x14ac:dyDescent="0.25">
      <c r="A84" s="83" t="s">
        <v>959</v>
      </c>
      <c r="B84" s="72"/>
      <c r="C84" s="72"/>
      <c r="D84" s="72"/>
      <c r="E84" s="72"/>
      <c r="F84" s="72"/>
      <c r="G84" s="72"/>
      <c r="H84" s="72"/>
      <c r="I84" s="72"/>
      <c r="J84" s="72"/>
      <c r="K84" s="72"/>
      <c r="L84" s="72"/>
    </row>
    <row r="85" spans="1:12" ht="13.35" customHeight="1" x14ac:dyDescent="0.25">
      <c r="A85" s="78" t="s">
        <v>941</v>
      </c>
      <c r="B85" s="72">
        <v>110.2</v>
      </c>
      <c r="C85" s="72">
        <v>25.3</v>
      </c>
      <c r="D85" s="72">
        <v>17.5</v>
      </c>
      <c r="E85" s="72">
        <v>4.7</v>
      </c>
      <c r="F85" s="72">
        <v>3.8</v>
      </c>
      <c r="G85" s="72">
        <v>2.2000000000000002</v>
      </c>
      <c r="H85" s="72">
        <v>6.8</v>
      </c>
      <c r="I85" s="72">
        <v>7.8</v>
      </c>
      <c r="J85" s="72">
        <v>2.2000000000000002</v>
      </c>
      <c r="K85" s="72">
        <v>3.8</v>
      </c>
      <c r="L85" s="72">
        <v>1.8</v>
      </c>
    </row>
    <row r="86" spans="1:12" ht="13.35" customHeight="1" x14ac:dyDescent="0.25">
      <c r="A86" s="75"/>
      <c r="B86" s="72"/>
      <c r="C86" s="72"/>
      <c r="D86" s="72"/>
      <c r="E86" s="72"/>
      <c r="F86" s="72"/>
      <c r="G86" s="72"/>
      <c r="H86" s="72"/>
      <c r="I86" s="72"/>
      <c r="J86" s="72"/>
      <c r="K86" s="72"/>
      <c r="L86" s="72"/>
    </row>
    <row r="87" spans="1:12" ht="13.35" customHeight="1" x14ac:dyDescent="0.25">
      <c r="A87" s="82" t="s">
        <v>960</v>
      </c>
      <c r="B87" s="72"/>
      <c r="C87" s="72"/>
      <c r="D87" s="72"/>
      <c r="E87" s="72"/>
      <c r="F87" s="72"/>
      <c r="G87" s="72"/>
      <c r="H87" s="72"/>
      <c r="I87" s="72"/>
      <c r="J87" s="72"/>
      <c r="K87" s="72"/>
      <c r="L87" s="72"/>
    </row>
    <row r="88" spans="1:12" ht="13.35" customHeight="1" x14ac:dyDescent="0.25">
      <c r="A88" s="78" t="s">
        <v>781</v>
      </c>
      <c r="B88" s="72">
        <v>1.3</v>
      </c>
      <c r="C88" s="72">
        <v>0.2</v>
      </c>
      <c r="D88" s="72" t="s">
        <v>774</v>
      </c>
      <c r="E88" s="72" t="s">
        <v>774</v>
      </c>
      <c r="F88" s="72" t="s">
        <v>775</v>
      </c>
      <c r="G88" s="72" t="s">
        <v>774</v>
      </c>
      <c r="H88" s="72" t="s">
        <v>774</v>
      </c>
      <c r="I88" s="72">
        <v>0.1</v>
      </c>
      <c r="J88" s="72">
        <v>0.1</v>
      </c>
      <c r="K88" s="72" t="s">
        <v>774</v>
      </c>
      <c r="L88" s="72" t="s">
        <v>774</v>
      </c>
    </row>
    <row r="89" spans="1:12" ht="13.35" customHeight="1" x14ac:dyDescent="0.25">
      <c r="A89" s="78" t="s">
        <v>778</v>
      </c>
      <c r="B89" s="72">
        <v>1.6</v>
      </c>
      <c r="C89" s="72">
        <v>0.2</v>
      </c>
      <c r="D89" s="72" t="s">
        <v>774</v>
      </c>
      <c r="E89" s="72" t="s">
        <v>774</v>
      </c>
      <c r="F89" s="72" t="s">
        <v>775</v>
      </c>
      <c r="G89" s="72" t="s">
        <v>774</v>
      </c>
      <c r="H89" s="72" t="s">
        <v>774</v>
      </c>
      <c r="I89" s="72">
        <v>0.1</v>
      </c>
      <c r="J89" s="72">
        <v>0</v>
      </c>
      <c r="K89" s="72" t="s">
        <v>774</v>
      </c>
      <c r="L89" s="72" t="s">
        <v>774</v>
      </c>
    </row>
    <row r="90" spans="1:12" ht="13.35" customHeight="1" x14ac:dyDescent="0.25">
      <c r="A90" s="78" t="s">
        <v>794</v>
      </c>
      <c r="B90" s="72">
        <v>0.3</v>
      </c>
      <c r="C90" s="72">
        <v>0.1</v>
      </c>
      <c r="D90" s="72" t="s">
        <v>774</v>
      </c>
      <c r="E90" s="72" t="s">
        <v>775</v>
      </c>
      <c r="F90" s="72" t="s">
        <v>775</v>
      </c>
      <c r="G90" s="72" t="s">
        <v>774</v>
      </c>
      <c r="H90" s="72" t="s">
        <v>774</v>
      </c>
      <c r="I90" s="72" t="s">
        <v>774</v>
      </c>
      <c r="J90" s="72" t="s">
        <v>774</v>
      </c>
      <c r="K90" s="72" t="s">
        <v>774</v>
      </c>
      <c r="L90" s="72" t="s">
        <v>774</v>
      </c>
    </row>
    <row r="91" spans="1:12" ht="13.35" customHeight="1" x14ac:dyDescent="0.25">
      <c r="A91" s="78" t="s">
        <v>793</v>
      </c>
      <c r="B91" s="72">
        <v>0.1</v>
      </c>
      <c r="C91" s="72" t="s">
        <v>775</v>
      </c>
      <c r="D91" s="72" t="s">
        <v>775</v>
      </c>
      <c r="E91" s="72" t="s">
        <v>775</v>
      </c>
      <c r="F91" s="72" t="s">
        <v>775</v>
      </c>
      <c r="G91" s="72" t="s">
        <v>775</v>
      </c>
      <c r="H91" s="72" t="s">
        <v>775</v>
      </c>
      <c r="I91" s="72" t="s">
        <v>775</v>
      </c>
      <c r="J91" s="72" t="s">
        <v>775</v>
      </c>
      <c r="K91" s="72" t="s">
        <v>775</v>
      </c>
      <c r="L91" s="72" t="s">
        <v>775</v>
      </c>
    </row>
    <row r="92" spans="1:12" ht="13.35" customHeight="1" x14ac:dyDescent="0.25">
      <c r="A92" s="78" t="s">
        <v>946</v>
      </c>
      <c r="B92" s="72">
        <v>0.1</v>
      </c>
      <c r="C92" s="72" t="s">
        <v>774</v>
      </c>
      <c r="D92" s="72" t="s">
        <v>774</v>
      </c>
      <c r="E92" s="72" t="s">
        <v>774</v>
      </c>
      <c r="F92" s="72" t="s">
        <v>775</v>
      </c>
      <c r="G92" s="72" t="s">
        <v>775</v>
      </c>
      <c r="H92" s="72" t="s">
        <v>775</v>
      </c>
      <c r="I92" s="72" t="s">
        <v>774</v>
      </c>
      <c r="J92" s="72" t="s">
        <v>775</v>
      </c>
      <c r="K92" s="72" t="s">
        <v>774</v>
      </c>
      <c r="L92" s="72" t="s">
        <v>775</v>
      </c>
    </row>
    <row r="93" spans="1:12" ht="13.35" customHeight="1" x14ac:dyDescent="0.25">
      <c r="A93" s="83" t="s">
        <v>959</v>
      </c>
      <c r="B93" s="72"/>
      <c r="C93" s="72"/>
      <c r="D93" s="72"/>
      <c r="E93" s="72"/>
      <c r="F93" s="72"/>
      <c r="G93" s="72"/>
      <c r="H93" s="72"/>
      <c r="I93" s="72"/>
      <c r="J93" s="72"/>
      <c r="K93" s="72"/>
      <c r="L93" s="72"/>
    </row>
    <row r="94" spans="1:12" ht="13.35" customHeight="1" x14ac:dyDescent="0.25">
      <c r="A94" s="78" t="s">
        <v>941</v>
      </c>
      <c r="B94" s="72">
        <v>110.2</v>
      </c>
      <c r="C94" s="72">
        <v>25.3</v>
      </c>
      <c r="D94" s="72">
        <v>17.5</v>
      </c>
      <c r="E94" s="72">
        <v>4.7</v>
      </c>
      <c r="F94" s="72">
        <v>3.8</v>
      </c>
      <c r="G94" s="72">
        <v>2.2000000000000002</v>
      </c>
      <c r="H94" s="72">
        <v>6.8</v>
      </c>
      <c r="I94" s="72">
        <v>7.8</v>
      </c>
      <c r="J94" s="72">
        <v>2.2000000000000002</v>
      </c>
      <c r="K94" s="72">
        <v>3.8</v>
      </c>
      <c r="L94" s="72">
        <v>1.8</v>
      </c>
    </row>
    <row r="95" spans="1:12" ht="13.35" customHeight="1" x14ac:dyDescent="0.25">
      <c r="A95" s="75"/>
      <c r="B95" s="72"/>
      <c r="C95" s="72"/>
      <c r="D95" s="72"/>
      <c r="E95" s="72"/>
      <c r="F95" s="72"/>
      <c r="G95" s="72"/>
      <c r="H95" s="72"/>
      <c r="I95" s="72"/>
      <c r="J95" s="72"/>
      <c r="K95" s="72"/>
      <c r="L95" s="72"/>
    </row>
    <row r="96" spans="1:12" ht="13.35" customHeight="1" x14ac:dyDescent="0.25">
      <c r="A96" s="82" t="s">
        <v>961</v>
      </c>
      <c r="B96" s="72"/>
      <c r="C96" s="72"/>
      <c r="D96" s="72"/>
      <c r="E96" s="72"/>
      <c r="F96" s="72"/>
      <c r="G96" s="72"/>
      <c r="H96" s="72"/>
      <c r="I96" s="72"/>
      <c r="J96" s="72"/>
      <c r="K96" s="72"/>
      <c r="L96" s="72"/>
    </row>
    <row r="97" spans="1:12" ht="13.35" customHeight="1" x14ac:dyDescent="0.25">
      <c r="A97" s="78" t="s">
        <v>949</v>
      </c>
      <c r="B97" s="72">
        <v>0.7</v>
      </c>
      <c r="C97" s="72">
        <v>0</v>
      </c>
      <c r="D97" s="72" t="s">
        <v>774</v>
      </c>
      <c r="E97" s="72" t="s">
        <v>775</v>
      </c>
      <c r="F97" s="72" t="s">
        <v>775</v>
      </c>
      <c r="G97" s="72" t="s">
        <v>775</v>
      </c>
      <c r="H97" s="72" t="s">
        <v>774</v>
      </c>
      <c r="I97" s="72" t="s">
        <v>774</v>
      </c>
      <c r="J97" s="72" t="s">
        <v>774</v>
      </c>
      <c r="K97" s="72" t="s">
        <v>775</v>
      </c>
      <c r="L97" s="72" t="s">
        <v>774</v>
      </c>
    </row>
    <row r="98" spans="1:12" ht="13.35" customHeight="1" x14ac:dyDescent="0.25">
      <c r="A98" s="78" t="s">
        <v>950</v>
      </c>
      <c r="B98" s="72">
        <v>1.3</v>
      </c>
      <c r="C98" s="72">
        <v>0.2</v>
      </c>
      <c r="D98" s="72" t="s">
        <v>774</v>
      </c>
      <c r="E98" s="72" t="s">
        <v>774</v>
      </c>
      <c r="F98" s="72" t="s">
        <v>775</v>
      </c>
      <c r="G98" s="72" t="s">
        <v>775</v>
      </c>
      <c r="H98" s="72" t="s">
        <v>774</v>
      </c>
      <c r="I98" s="72">
        <v>0.1</v>
      </c>
      <c r="J98" s="72">
        <v>0</v>
      </c>
      <c r="K98" s="72">
        <v>0.1</v>
      </c>
      <c r="L98" s="72" t="s">
        <v>774</v>
      </c>
    </row>
    <row r="99" spans="1:12" ht="13.35" customHeight="1" x14ac:dyDescent="0.25">
      <c r="A99" s="78" t="s">
        <v>951</v>
      </c>
      <c r="B99" s="72">
        <v>0.9</v>
      </c>
      <c r="C99" s="72">
        <v>0.3</v>
      </c>
      <c r="D99" s="72">
        <v>0.2</v>
      </c>
      <c r="E99" s="72" t="s">
        <v>774</v>
      </c>
      <c r="F99" s="72" t="s">
        <v>775</v>
      </c>
      <c r="G99" s="72" t="s">
        <v>774</v>
      </c>
      <c r="H99" s="72" t="s">
        <v>774</v>
      </c>
      <c r="I99" s="72">
        <v>0.1</v>
      </c>
      <c r="J99" s="72" t="s">
        <v>774</v>
      </c>
      <c r="K99" s="72" t="s">
        <v>774</v>
      </c>
      <c r="L99" s="72" t="s">
        <v>775</v>
      </c>
    </row>
    <row r="100" spans="1:12" ht="13.35" customHeight="1" x14ac:dyDescent="0.25">
      <c r="A100" s="78" t="s">
        <v>962</v>
      </c>
      <c r="B100" s="72">
        <v>0.6</v>
      </c>
      <c r="C100" s="72" t="s">
        <v>774</v>
      </c>
      <c r="D100" s="72" t="s">
        <v>774</v>
      </c>
      <c r="E100" s="72" t="s">
        <v>774</v>
      </c>
      <c r="F100" s="72" t="s">
        <v>775</v>
      </c>
      <c r="G100" s="72" t="s">
        <v>774</v>
      </c>
      <c r="H100" s="72" t="s">
        <v>774</v>
      </c>
      <c r="I100" s="72" t="s">
        <v>774</v>
      </c>
      <c r="J100" s="72" t="s">
        <v>774</v>
      </c>
      <c r="K100" s="72" t="s">
        <v>774</v>
      </c>
      <c r="L100" s="72" t="s">
        <v>774</v>
      </c>
    </row>
    <row r="101" spans="1:12" ht="13.35" customHeight="1" x14ac:dyDescent="0.25">
      <c r="A101" s="83" t="s">
        <v>959</v>
      </c>
      <c r="B101" s="72"/>
      <c r="C101" s="72"/>
      <c r="D101" s="72"/>
      <c r="E101" s="72"/>
      <c r="F101" s="72"/>
      <c r="G101" s="72"/>
      <c r="H101" s="72"/>
      <c r="I101" s="72"/>
      <c r="J101" s="72"/>
      <c r="K101" s="72"/>
      <c r="L101" s="72"/>
    </row>
    <row r="102" spans="1:12" ht="13.35" customHeight="1" x14ac:dyDescent="0.25">
      <c r="A102" s="78" t="s">
        <v>941</v>
      </c>
      <c r="B102" s="72">
        <v>110.2</v>
      </c>
      <c r="C102" s="72">
        <v>25.3</v>
      </c>
      <c r="D102" s="72">
        <v>17.5</v>
      </c>
      <c r="E102" s="72">
        <v>4.7</v>
      </c>
      <c r="F102" s="72">
        <v>3.8</v>
      </c>
      <c r="G102" s="72">
        <v>2.2000000000000002</v>
      </c>
      <c r="H102" s="72">
        <v>6.8</v>
      </c>
      <c r="I102" s="72">
        <v>7.8</v>
      </c>
      <c r="J102" s="72">
        <v>2.2000000000000002</v>
      </c>
      <c r="K102" s="72">
        <v>3.8</v>
      </c>
      <c r="L102" s="72">
        <v>1.8</v>
      </c>
    </row>
    <row r="103" spans="1:12" ht="13.35" customHeight="1" x14ac:dyDescent="0.25">
      <c r="A103" s="75"/>
      <c r="B103" s="72"/>
      <c r="C103" s="72"/>
      <c r="D103" s="72"/>
      <c r="E103" s="72"/>
      <c r="F103" s="72"/>
      <c r="G103" s="72"/>
      <c r="H103" s="72"/>
      <c r="I103" s="72"/>
      <c r="J103" s="72"/>
      <c r="K103" s="72"/>
      <c r="L103" s="72"/>
    </row>
    <row r="104" spans="1:12" ht="13.35" customHeight="1" x14ac:dyDescent="0.25">
      <c r="A104" s="82" t="s">
        <v>963</v>
      </c>
      <c r="B104" s="72"/>
      <c r="C104" s="72"/>
      <c r="D104" s="72"/>
      <c r="E104" s="72"/>
      <c r="F104" s="72"/>
      <c r="G104" s="72"/>
      <c r="H104" s="72"/>
      <c r="I104" s="72"/>
      <c r="J104" s="72"/>
      <c r="K104" s="72"/>
      <c r="L104" s="72"/>
    </row>
    <row r="105" spans="1:12" ht="13.35" customHeight="1" x14ac:dyDescent="0.25">
      <c r="A105" s="78" t="s">
        <v>805</v>
      </c>
      <c r="B105" s="72">
        <v>0.4</v>
      </c>
      <c r="C105" s="72" t="s">
        <v>774</v>
      </c>
      <c r="D105" s="72" t="s">
        <v>774</v>
      </c>
      <c r="E105" s="72" t="s">
        <v>774</v>
      </c>
      <c r="F105" s="72" t="s">
        <v>775</v>
      </c>
      <c r="G105" s="72" t="s">
        <v>775</v>
      </c>
      <c r="H105" s="72" t="s">
        <v>775</v>
      </c>
      <c r="I105" s="72" t="s">
        <v>774</v>
      </c>
      <c r="J105" s="72" t="s">
        <v>774</v>
      </c>
      <c r="K105" s="72" t="s">
        <v>774</v>
      </c>
      <c r="L105" s="72" t="s">
        <v>774</v>
      </c>
    </row>
    <row r="106" spans="1:12" ht="13.35" customHeight="1" x14ac:dyDescent="0.25">
      <c r="A106" s="78" t="s">
        <v>806</v>
      </c>
      <c r="B106" s="72">
        <v>0.8</v>
      </c>
      <c r="C106" s="72">
        <v>0.1</v>
      </c>
      <c r="D106" s="72" t="s">
        <v>774</v>
      </c>
      <c r="E106" s="72" t="s">
        <v>774</v>
      </c>
      <c r="F106" s="72" t="s">
        <v>775</v>
      </c>
      <c r="G106" s="72" t="s">
        <v>774</v>
      </c>
      <c r="H106" s="72" t="s">
        <v>774</v>
      </c>
      <c r="I106" s="72">
        <v>0.1</v>
      </c>
      <c r="J106" s="72" t="s">
        <v>774</v>
      </c>
      <c r="K106" s="72" t="s">
        <v>774</v>
      </c>
      <c r="L106" s="72" t="s">
        <v>774</v>
      </c>
    </row>
    <row r="107" spans="1:12" ht="13.35" customHeight="1" x14ac:dyDescent="0.25">
      <c r="A107" s="78" t="s">
        <v>807</v>
      </c>
      <c r="B107" s="72">
        <v>0.9</v>
      </c>
      <c r="C107" s="72">
        <v>0.1</v>
      </c>
      <c r="D107" s="72" t="s">
        <v>774</v>
      </c>
      <c r="E107" s="72" t="s">
        <v>774</v>
      </c>
      <c r="F107" s="72" t="s">
        <v>775</v>
      </c>
      <c r="G107" s="72" t="s">
        <v>775</v>
      </c>
      <c r="H107" s="72" t="s">
        <v>774</v>
      </c>
      <c r="I107" s="72">
        <v>0.1</v>
      </c>
      <c r="J107" s="72">
        <v>0</v>
      </c>
      <c r="K107" s="72" t="s">
        <v>774</v>
      </c>
      <c r="L107" s="72" t="s">
        <v>774</v>
      </c>
    </row>
    <row r="108" spans="1:12" ht="13.35" customHeight="1" x14ac:dyDescent="0.25">
      <c r="A108" s="78" t="s">
        <v>808</v>
      </c>
      <c r="B108" s="72">
        <v>0.6</v>
      </c>
      <c r="C108" s="72">
        <v>0.2</v>
      </c>
      <c r="D108" s="72" t="s">
        <v>774</v>
      </c>
      <c r="E108" s="72" t="s">
        <v>775</v>
      </c>
      <c r="F108" s="72" t="s">
        <v>775</v>
      </c>
      <c r="G108" s="72" t="s">
        <v>774</v>
      </c>
      <c r="H108" s="72" t="s">
        <v>774</v>
      </c>
      <c r="I108" s="72">
        <v>0.1</v>
      </c>
      <c r="J108" s="72" t="s">
        <v>774</v>
      </c>
      <c r="K108" s="72" t="s">
        <v>774</v>
      </c>
      <c r="L108" s="72" t="s">
        <v>774</v>
      </c>
    </row>
    <row r="109" spans="1:12" ht="13.35" customHeight="1" x14ac:dyDescent="0.25">
      <c r="A109" s="78" t="s">
        <v>809</v>
      </c>
      <c r="B109" s="72">
        <v>0.2</v>
      </c>
      <c r="C109" s="72" t="s">
        <v>774</v>
      </c>
      <c r="D109" s="72" t="s">
        <v>774</v>
      </c>
      <c r="E109" s="72" t="s">
        <v>775</v>
      </c>
      <c r="F109" s="72" t="s">
        <v>775</v>
      </c>
      <c r="G109" s="72" t="s">
        <v>774</v>
      </c>
      <c r="H109" s="72" t="s">
        <v>775</v>
      </c>
      <c r="I109" s="72" t="s">
        <v>774</v>
      </c>
      <c r="J109" s="72" t="s">
        <v>774</v>
      </c>
      <c r="K109" s="72" t="s">
        <v>774</v>
      </c>
      <c r="L109" s="72" t="s">
        <v>775</v>
      </c>
    </row>
    <row r="110" spans="1:12" ht="13.35" customHeight="1" x14ac:dyDescent="0.25">
      <c r="A110" s="78" t="s">
        <v>810</v>
      </c>
      <c r="B110" s="72">
        <v>0.4</v>
      </c>
      <c r="C110" s="72" t="s">
        <v>774</v>
      </c>
      <c r="D110" s="72" t="s">
        <v>774</v>
      </c>
      <c r="E110" s="72" t="s">
        <v>774</v>
      </c>
      <c r="F110" s="72" t="s">
        <v>775</v>
      </c>
      <c r="G110" s="72" t="s">
        <v>775</v>
      </c>
      <c r="H110" s="72" t="s">
        <v>774</v>
      </c>
      <c r="I110" s="72" t="s">
        <v>774</v>
      </c>
      <c r="J110" s="72" t="s">
        <v>774</v>
      </c>
      <c r="K110" s="72" t="s">
        <v>775</v>
      </c>
      <c r="L110" s="72" t="s">
        <v>774</v>
      </c>
    </row>
    <row r="111" spans="1:12" ht="13.35" customHeight="1" x14ac:dyDescent="0.25">
      <c r="A111" s="83" t="s">
        <v>959</v>
      </c>
      <c r="B111" s="72"/>
      <c r="C111" s="72"/>
      <c r="D111" s="72"/>
      <c r="E111" s="72"/>
      <c r="F111" s="72"/>
      <c r="G111" s="72"/>
      <c r="H111" s="72"/>
      <c r="I111" s="72"/>
      <c r="J111" s="72"/>
      <c r="K111" s="72"/>
      <c r="L111" s="72"/>
    </row>
    <row r="112" spans="1:12" ht="13.35" customHeight="1" x14ac:dyDescent="0.25">
      <c r="A112" s="78" t="s">
        <v>941</v>
      </c>
      <c r="B112" s="72">
        <v>110.2</v>
      </c>
      <c r="C112" s="72">
        <v>25.3</v>
      </c>
      <c r="D112" s="72">
        <v>17.5</v>
      </c>
      <c r="E112" s="72">
        <v>4.7</v>
      </c>
      <c r="F112" s="72">
        <v>3.8</v>
      </c>
      <c r="G112" s="72">
        <v>2.2000000000000002</v>
      </c>
      <c r="H112" s="72">
        <v>6.8</v>
      </c>
      <c r="I112" s="72">
        <v>7.8</v>
      </c>
      <c r="J112" s="72">
        <v>2.2000000000000002</v>
      </c>
      <c r="K112" s="72">
        <v>3.8</v>
      </c>
      <c r="L112" s="72">
        <v>1.8</v>
      </c>
    </row>
    <row r="113" spans="1:12" ht="13.35" customHeight="1" x14ac:dyDescent="0.25">
      <c r="A113" s="83"/>
      <c r="B113" s="72"/>
      <c r="C113" s="72"/>
      <c r="D113" s="72"/>
      <c r="E113" s="72"/>
      <c r="F113" s="72"/>
      <c r="G113" s="72"/>
      <c r="H113" s="72"/>
      <c r="I113" s="72"/>
      <c r="J113" s="72"/>
      <c r="K113" s="72"/>
      <c r="L113" s="72"/>
    </row>
    <row r="114" spans="1:12" ht="13.35" customHeight="1" x14ac:dyDescent="0.25">
      <c r="A114" s="80" t="s">
        <v>964</v>
      </c>
      <c r="B114" s="72"/>
      <c r="C114" s="72"/>
      <c r="D114" s="72"/>
      <c r="E114" s="72"/>
      <c r="F114" s="72"/>
      <c r="G114" s="72"/>
      <c r="H114" s="72"/>
      <c r="I114" s="72"/>
      <c r="J114" s="72"/>
      <c r="K114" s="72"/>
      <c r="L114" s="72"/>
    </row>
    <row r="115" spans="1:12" ht="13.35" customHeight="1" x14ac:dyDescent="0.25">
      <c r="A115" s="75" t="s">
        <v>813</v>
      </c>
      <c r="B115" s="72">
        <v>6.4</v>
      </c>
      <c r="C115" s="72">
        <v>1.2</v>
      </c>
      <c r="D115" s="72">
        <v>0.9</v>
      </c>
      <c r="E115" s="72">
        <v>0.3</v>
      </c>
      <c r="F115" s="72">
        <v>0.2</v>
      </c>
      <c r="G115" s="72" t="s">
        <v>774</v>
      </c>
      <c r="H115" s="72">
        <v>0.3</v>
      </c>
      <c r="I115" s="72">
        <v>0.3</v>
      </c>
      <c r="J115" s="72">
        <v>0.1</v>
      </c>
      <c r="K115" s="72">
        <v>0.2</v>
      </c>
      <c r="L115" s="72" t="s">
        <v>774</v>
      </c>
    </row>
    <row r="116" spans="1:12" ht="13.35" customHeight="1" x14ac:dyDescent="0.25">
      <c r="A116" s="78" t="s">
        <v>778</v>
      </c>
      <c r="B116" s="72">
        <v>4.5</v>
      </c>
      <c r="C116" s="72">
        <v>1</v>
      </c>
      <c r="D116" s="72">
        <v>0.7</v>
      </c>
      <c r="E116" s="72" t="s">
        <v>774</v>
      </c>
      <c r="F116" s="72">
        <v>0.2</v>
      </c>
      <c r="G116" s="72" t="s">
        <v>774</v>
      </c>
      <c r="H116" s="72">
        <v>0.3</v>
      </c>
      <c r="I116" s="72">
        <v>0.3</v>
      </c>
      <c r="J116" s="72">
        <v>0.1</v>
      </c>
      <c r="K116" s="72">
        <v>0.2</v>
      </c>
      <c r="L116" s="72" t="s">
        <v>774</v>
      </c>
    </row>
    <row r="117" spans="1:12" ht="13.35" customHeight="1" x14ac:dyDescent="0.25">
      <c r="A117" s="78" t="s">
        <v>781</v>
      </c>
      <c r="B117" s="72">
        <v>1.5</v>
      </c>
      <c r="C117" s="72">
        <v>0.2</v>
      </c>
      <c r="D117" s="72">
        <v>0.2</v>
      </c>
      <c r="E117" s="72" t="s">
        <v>774</v>
      </c>
      <c r="F117" s="72" t="s">
        <v>774</v>
      </c>
      <c r="G117" s="72" t="s">
        <v>775</v>
      </c>
      <c r="H117" s="72" t="s">
        <v>774</v>
      </c>
      <c r="I117" s="72" t="s">
        <v>774</v>
      </c>
      <c r="J117" s="72" t="s">
        <v>774</v>
      </c>
      <c r="K117" s="72" t="s">
        <v>774</v>
      </c>
      <c r="L117" s="72" t="s">
        <v>775</v>
      </c>
    </row>
    <row r="118" spans="1:12" ht="13.35" customHeight="1" x14ac:dyDescent="0.25">
      <c r="A118" s="78" t="s">
        <v>946</v>
      </c>
      <c r="B118" s="72">
        <v>0.3</v>
      </c>
      <c r="C118" s="72" t="s">
        <v>774</v>
      </c>
      <c r="D118" s="72" t="s">
        <v>774</v>
      </c>
      <c r="E118" s="72" t="s">
        <v>775</v>
      </c>
      <c r="F118" s="72" t="s">
        <v>774</v>
      </c>
      <c r="G118" s="72" t="s">
        <v>774</v>
      </c>
      <c r="H118" s="72" t="s">
        <v>775</v>
      </c>
      <c r="I118" s="72" t="s">
        <v>774</v>
      </c>
      <c r="J118" s="72" t="s">
        <v>774</v>
      </c>
      <c r="K118" s="72" t="s">
        <v>775</v>
      </c>
      <c r="L118" s="72" t="s">
        <v>775</v>
      </c>
    </row>
    <row r="119" spans="1:12" ht="13.35" customHeight="1" x14ac:dyDescent="0.25">
      <c r="A119" s="75" t="s">
        <v>814</v>
      </c>
      <c r="B119" s="72">
        <v>107.3</v>
      </c>
      <c r="C119" s="72">
        <v>24.7</v>
      </c>
      <c r="D119" s="72">
        <v>17</v>
      </c>
      <c r="E119" s="72">
        <v>4.5</v>
      </c>
      <c r="F119" s="72">
        <v>3.6</v>
      </c>
      <c r="G119" s="72">
        <v>2.2000000000000002</v>
      </c>
      <c r="H119" s="72">
        <v>6.7</v>
      </c>
      <c r="I119" s="72">
        <v>7.7</v>
      </c>
      <c r="J119" s="72">
        <v>2.2000000000000002</v>
      </c>
      <c r="K119" s="72">
        <v>3.7</v>
      </c>
      <c r="L119" s="72">
        <v>1.8</v>
      </c>
    </row>
    <row r="120" spans="1:12" ht="13.35" customHeight="1" x14ac:dyDescent="0.25">
      <c r="A120" s="81"/>
      <c r="B120" s="72"/>
      <c r="C120" s="72"/>
      <c r="D120" s="72"/>
      <c r="E120" s="72"/>
      <c r="F120" s="72"/>
      <c r="G120" s="72"/>
      <c r="H120" s="72"/>
      <c r="I120" s="72"/>
      <c r="J120" s="72"/>
      <c r="K120" s="72"/>
      <c r="L120" s="72"/>
    </row>
    <row r="121" spans="1:12" ht="13.35" customHeight="1" x14ac:dyDescent="0.25">
      <c r="A121" s="80" t="s">
        <v>965</v>
      </c>
      <c r="B121" s="72"/>
      <c r="C121" s="72"/>
      <c r="D121" s="72"/>
      <c r="E121" s="72"/>
      <c r="F121" s="72"/>
      <c r="G121" s="72"/>
      <c r="H121" s="72"/>
      <c r="I121" s="72"/>
      <c r="J121" s="72"/>
      <c r="K121" s="72"/>
      <c r="L121" s="72"/>
    </row>
    <row r="122" spans="1:12" ht="13.35" customHeight="1" x14ac:dyDescent="0.25">
      <c r="A122" s="75" t="s">
        <v>813</v>
      </c>
      <c r="B122" s="72">
        <v>2.1</v>
      </c>
      <c r="C122" s="72">
        <v>0.4</v>
      </c>
      <c r="D122" s="72">
        <v>0.3</v>
      </c>
      <c r="E122" s="72" t="s">
        <v>774</v>
      </c>
      <c r="F122" s="72" t="s">
        <v>774</v>
      </c>
      <c r="G122" s="72" t="s">
        <v>774</v>
      </c>
      <c r="H122" s="72" t="s">
        <v>774</v>
      </c>
      <c r="I122" s="72">
        <v>0.1</v>
      </c>
      <c r="J122" s="72" t="s">
        <v>774</v>
      </c>
      <c r="K122" s="72" t="s">
        <v>774</v>
      </c>
      <c r="L122" s="72" t="s">
        <v>775</v>
      </c>
    </row>
    <row r="123" spans="1:12" ht="13.35" customHeight="1" x14ac:dyDescent="0.25">
      <c r="A123" s="78" t="s">
        <v>781</v>
      </c>
      <c r="B123" s="72">
        <v>1.1000000000000001</v>
      </c>
      <c r="C123" s="72">
        <v>0.3</v>
      </c>
      <c r="D123" s="72">
        <v>0.3</v>
      </c>
      <c r="E123" s="72" t="s">
        <v>774</v>
      </c>
      <c r="F123" s="72" t="s">
        <v>774</v>
      </c>
      <c r="G123" s="72" t="s">
        <v>774</v>
      </c>
      <c r="H123" s="72" t="s">
        <v>774</v>
      </c>
      <c r="I123" s="72" t="s">
        <v>774</v>
      </c>
      <c r="J123" s="72" t="s">
        <v>774</v>
      </c>
      <c r="K123" s="72" t="s">
        <v>774</v>
      </c>
      <c r="L123" s="72" t="s">
        <v>775</v>
      </c>
    </row>
    <row r="124" spans="1:12" ht="13.35" customHeight="1" x14ac:dyDescent="0.25">
      <c r="A124" s="78" t="s">
        <v>778</v>
      </c>
      <c r="B124" s="72">
        <v>0.5</v>
      </c>
      <c r="C124" s="72" t="s">
        <v>774</v>
      </c>
      <c r="D124" s="72" t="s">
        <v>774</v>
      </c>
      <c r="E124" s="72" t="s">
        <v>775</v>
      </c>
      <c r="F124" s="72" t="s">
        <v>774</v>
      </c>
      <c r="G124" s="72" t="s">
        <v>774</v>
      </c>
      <c r="H124" s="72" t="s">
        <v>775</v>
      </c>
      <c r="I124" s="72" t="s">
        <v>774</v>
      </c>
      <c r="J124" s="72" t="s">
        <v>774</v>
      </c>
      <c r="K124" s="72" t="s">
        <v>775</v>
      </c>
      <c r="L124" s="72" t="s">
        <v>775</v>
      </c>
    </row>
    <row r="125" spans="1:12" ht="13.35" customHeight="1" x14ac:dyDescent="0.25">
      <c r="A125" s="78" t="s">
        <v>794</v>
      </c>
      <c r="B125" s="72">
        <v>0.2</v>
      </c>
      <c r="C125" s="72" t="s">
        <v>774</v>
      </c>
      <c r="D125" s="72" t="s">
        <v>774</v>
      </c>
      <c r="E125" s="72" t="s">
        <v>775</v>
      </c>
      <c r="F125" s="72" t="s">
        <v>775</v>
      </c>
      <c r="G125" s="72" t="s">
        <v>775</v>
      </c>
      <c r="H125" s="72" t="s">
        <v>774</v>
      </c>
      <c r="I125" s="72" t="s">
        <v>774</v>
      </c>
      <c r="J125" s="72" t="s">
        <v>775</v>
      </c>
      <c r="K125" s="72" t="s">
        <v>774</v>
      </c>
      <c r="L125" s="72" t="s">
        <v>775</v>
      </c>
    </row>
    <row r="126" spans="1:12" ht="13.35" customHeight="1" x14ac:dyDescent="0.25">
      <c r="A126" s="78" t="s">
        <v>946</v>
      </c>
      <c r="B126" s="72">
        <v>0.3</v>
      </c>
      <c r="C126" s="72" t="s">
        <v>774</v>
      </c>
      <c r="D126" s="72" t="s">
        <v>774</v>
      </c>
      <c r="E126" s="72" t="s">
        <v>775</v>
      </c>
      <c r="F126" s="72" t="s">
        <v>775</v>
      </c>
      <c r="G126" s="72" t="s">
        <v>775</v>
      </c>
      <c r="H126" s="72" t="s">
        <v>774</v>
      </c>
      <c r="I126" s="72" t="s">
        <v>774</v>
      </c>
      <c r="J126" s="72" t="s">
        <v>774</v>
      </c>
      <c r="K126" s="72" t="s">
        <v>774</v>
      </c>
      <c r="L126" s="72" t="s">
        <v>775</v>
      </c>
    </row>
    <row r="127" spans="1:12" ht="13.35" customHeight="1" x14ac:dyDescent="0.25">
      <c r="A127" s="75" t="s">
        <v>966</v>
      </c>
      <c r="B127" s="72">
        <v>5.9</v>
      </c>
      <c r="C127" s="72">
        <v>0.9</v>
      </c>
      <c r="D127" s="72">
        <v>0.6</v>
      </c>
      <c r="E127" s="72">
        <v>0.3</v>
      </c>
      <c r="F127" s="72" t="s">
        <v>774</v>
      </c>
      <c r="G127" s="72" t="s">
        <v>774</v>
      </c>
      <c r="H127" s="72">
        <v>0.2</v>
      </c>
      <c r="I127" s="72">
        <v>0.2</v>
      </c>
      <c r="J127" s="72">
        <v>0.1</v>
      </c>
      <c r="K127" s="72">
        <v>0.1</v>
      </c>
      <c r="L127" s="72" t="s">
        <v>774</v>
      </c>
    </row>
    <row r="128" spans="1:12" ht="13.35" customHeight="1" x14ac:dyDescent="0.25">
      <c r="A128" s="75" t="s">
        <v>967</v>
      </c>
      <c r="B128" s="72">
        <v>70.599999999999994</v>
      </c>
      <c r="C128" s="72">
        <v>18</v>
      </c>
      <c r="D128" s="72">
        <v>12.1</v>
      </c>
      <c r="E128" s="72">
        <v>2.9</v>
      </c>
      <c r="F128" s="72">
        <v>2.6</v>
      </c>
      <c r="G128" s="72">
        <v>1.6</v>
      </c>
      <c r="H128" s="72">
        <v>5</v>
      </c>
      <c r="I128" s="72">
        <v>5.8</v>
      </c>
      <c r="J128" s="72">
        <v>1.7</v>
      </c>
      <c r="K128" s="72">
        <v>2.9</v>
      </c>
      <c r="L128" s="72">
        <v>1.3</v>
      </c>
    </row>
    <row r="129" spans="1:12" ht="13.35" customHeight="1" x14ac:dyDescent="0.25">
      <c r="A129" s="75" t="s">
        <v>968</v>
      </c>
      <c r="B129" s="72">
        <v>35.1</v>
      </c>
      <c r="C129" s="72">
        <v>6.7</v>
      </c>
      <c r="D129" s="72">
        <v>4.8</v>
      </c>
      <c r="E129" s="72">
        <v>1.5</v>
      </c>
      <c r="F129" s="72">
        <v>1.1000000000000001</v>
      </c>
      <c r="G129" s="72">
        <v>0.6</v>
      </c>
      <c r="H129" s="72">
        <v>1.6</v>
      </c>
      <c r="I129" s="72">
        <v>1.9</v>
      </c>
      <c r="J129" s="72">
        <v>0.5</v>
      </c>
      <c r="K129" s="72">
        <v>0.9</v>
      </c>
      <c r="L129" s="72">
        <v>0.5</v>
      </c>
    </row>
    <row r="130" spans="1:12" ht="13.35" customHeight="1" x14ac:dyDescent="0.25">
      <c r="A130" s="75"/>
      <c r="B130" s="72"/>
      <c r="C130" s="72"/>
      <c r="D130" s="72"/>
      <c r="E130" s="72"/>
      <c r="F130" s="72"/>
      <c r="G130" s="72"/>
      <c r="H130" s="72"/>
      <c r="I130" s="72"/>
      <c r="J130" s="72"/>
      <c r="K130" s="72"/>
      <c r="L130" s="72"/>
    </row>
    <row r="131" spans="1:12" ht="13.35" customHeight="1" x14ac:dyDescent="0.25">
      <c r="A131" s="74" t="s">
        <v>969</v>
      </c>
      <c r="B131" s="72"/>
      <c r="C131" s="72"/>
      <c r="D131" s="72"/>
      <c r="E131" s="72"/>
      <c r="F131" s="72"/>
      <c r="G131" s="72"/>
      <c r="H131" s="72"/>
      <c r="I131" s="72"/>
      <c r="J131" s="72"/>
      <c r="K131" s="72"/>
      <c r="L131" s="72"/>
    </row>
    <row r="132" spans="1:12" ht="13.35" customHeight="1" x14ac:dyDescent="0.25">
      <c r="A132" s="75" t="s">
        <v>813</v>
      </c>
      <c r="B132" s="72">
        <v>4.4000000000000004</v>
      </c>
      <c r="C132" s="72">
        <v>1.2</v>
      </c>
      <c r="D132" s="72">
        <v>0.9</v>
      </c>
      <c r="E132" s="72">
        <v>0.3</v>
      </c>
      <c r="F132" s="72">
        <v>0.2</v>
      </c>
      <c r="G132" s="72">
        <v>0.1</v>
      </c>
      <c r="H132" s="72">
        <v>0.3</v>
      </c>
      <c r="I132" s="72">
        <v>0.3</v>
      </c>
      <c r="J132" s="72">
        <v>0.1</v>
      </c>
      <c r="K132" s="72">
        <v>0.1</v>
      </c>
      <c r="L132" s="72" t="s">
        <v>774</v>
      </c>
    </row>
    <row r="133" spans="1:12" ht="13.35" customHeight="1" x14ac:dyDescent="0.25">
      <c r="A133" s="75" t="s">
        <v>814</v>
      </c>
      <c r="B133" s="72">
        <v>109.2</v>
      </c>
      <c r="C133" s="72">
        <v>24.8</v>
      </c>
      <c r="D133" s="72">
        <v>16.899999999999999</v>
      </c>
      <c r="E133" s="72">
        <v>4.4000000000000004</v>
      </c>
      <c r="F133" s="72">
        <v>3.6</v>
      </c>
      <c r="G133" s="72">
        <v>2.2000000000000002</v>
      </c>
      <c r="H133" s="72">
        <v>6.7</v>
      </c>
      <c r="I133" s="72">
        <v>7.8</v>
      </c>
      <c r="J133" s="72">
        <v>2.2999999999999998</v>
      </c>
      <c r="K133" s="72">
        <v>3.8</v>
      </c>
      <c r="L133" s="72">
        <v>1.8</v>
      </c>
    </row>
    <row r="134" spans="1:12" ht="13.35" customHeight="1" x14ac:dyDescent="0.25">
      <c r="A134" s="94"/>
      <c r="B134" s="95"/>
      <c r="C134" s="95"/>
      <c r="D134" s="95"/>
      <c r="E134" s="95"/>
      <c r="F134" s="95"/>
      <c r="G134" s="95"/>
      <c r="H134" s="94"/>
      <c r="I134" s="94"/>
      <c r="J134" s="94"/>
      <c r="K134" s="94"/>
      <c r="L134" s="94"/>
    </row>
    <row r="135" spans="1:12" ht="13.35" customHeight="1" x14ac:dyDescent="0.25">
      <c r="B135" s="72"/>
      <c r="C135" s="72"/>
      <c r="D135" s="72"/>
      <c r="E135" s="72"/>
      <c r="F135" s="72"/>
      <c r="G135" s="72"/>
    </row>
    <row r="136" spans="1:12" ht="13.35" customHeight="1" x14ac:dyDescent="0.25">
      <c r="A136" s="357" t="s">
        <v>970</v>
      </c>
      <c r="B136" s="357"/>
      <c r="C136" s="357"/>
      <c r="D136" s="357"/>
      <c r="E136" s="357"/>
      <c r="F136" s="357"/>
      <c r="G136" s="357"/>
      <c r="H136" s="357"/>
      <c r="I136" s="357"/>
      <c r="J136" s="357"/>
      <c r="K136" s="357"/>
      <c r="L136" s="357"/>
    </row>
    <row r="137" spans="1:12" ht="13.35" customHeight="1" x14ac:dyDescent="0.25">
      <c r="A137" s="357"/>
      <c r="B137" s="357"/>
      <c r="C137" s="357"/>
      <c r="D137" s="357"/>
      <c r="E137" s="357"/>
      <c r="F137" s="357"/>
      <c r="G137" s="357"/>
      <c r="H137" s="357"/>
      <c r="I137" s="357"/>
      <c r="J137" s="357"/>
      <c r="K137" s="357"/>
      <c r="L137" s="357"/>
    </row>
    <row r="138" spans="1:12" ht="13.35" customHeight="1" x14ac:dyDescent="0.25">
      <c r="A138" s="357"/>
      <c r="B138" s="357"/>
      <c r="C138" s="357"/>
      <c r="D138" s="357"/>
      <c r="E138" s="357"/>
      <c r="F138" s="357"/>
      <c r="G138" s="357"/>
      <c r="H138" s="357"/>
      <c r="I138" s="357"/>
      <c r="J138" s="357"/>
      <c r="K138" s="357"/>
      <c r="L138" s="357"/>
    </row>
    <row r="139" spans="1:12" ht="13.35" customHeight="1" x14ac:dyDescent="0.25">
      <c r="A139" s="357"/>
      <c r="B139" s="357"/>
      <c r="C139" s="357"/>
      <c r="D139" s="357"/>
      <c r="E139" s="357"/>
      <c r="F139" s="357"/>
      <c r="G139" s="357"/>
      <c r="H139" s="357"/>
      <c r="I139" s="357"/>
      <c r="J139" s="357"/>
      <c r="K139" s="357"/>
      <c r="L139" s="357"/>
    </row>
    <row r="140" spans="1:12" ht="13.35" customHeight="1" x14ac:dyDescent="0.25">
      <c r="A140" s="357"/>
      <c r="B140" s="357"/>
      <c r="C140" s="357"/>
      <c r="D140" s="357"/>
      <c r="E140" s="357"/>
      <c r="F140" s="357"/>
      <c r="G140" s="357"/>
      <c r="H140" s="357"/>
      <c r="I140" s="357"/>
      <c r="J140" s="357"/>
      <c r="K140" s="357"/>
      <c r="L140" s="357"/>
    </row>
    <row r="141" spans="1:12" ht="13.35" customHeight="1" x14ac:dyDescent="0.25">
      <c r="A141" s="357"/>
      <c r="B141" s="357"/>
      <c r="C141" s="357"/>
      <c r="D141" s="357"/>
      <c r="E141" s="357"/>
      <c r="F141" s="357"/>
      <c r="G141" s="357"/>
      <c r="H141" s="357"/>
      <c r="I141" s="357"/>
      <c r="J141" s="357"/>
      <c r="K141" s="357"/>
      <c r="L141" s="357"/>
    </row>
    <row r="142" spans="1:12" ht="13.35" customHeight="1" x14ac:dyDescent="0.25">
      <c r="A142" s="357"/>
      <c r="B142" s="357"/>
      <c r="C142" s="357"/>
      <c r="D142" s="357"/>
      <c r="E142" s="357"/>
      <c r="F142" s="357"/>
      <c r="G142" s="357"/>
      <c r="H142" s="357"/>
      <c r="I142" s="357"/>
      <c r="J142" s="357"/>
      <c r="K142" s="357"/>
      <c r="L142" s="357"/>
    </row>
    <row r="143" spans="1:12" ht="13.35" customHeight="1" x14ac:dyDescent="0.25">
      <c r="A143" s="357"/>
      <c r="B143" s="357"/>
      <c r="C143" s="357"/>
      <c r="D143" s="357"/>
      <c r="E143" s="357"/>
      <c r="F143" s="357"/>
      <c r="G143" s="357"/>
      <c r="H143" s="357"/>
      <c r="I143" s="357"/>
      <c r="J143" s="357"/>
      <c r="K143" s="357"/>
      <c r="L143" s="357"/>
    </row>
    <row r="144" spans="1:12" ht="13.35" customHeight="1" x14ac:dyDescent="0.25">
      <c r="A144" s="357"/>
      <c r="B144" s="357"/>
      <c r="C144" s="357"/>
      <c r="D144" s="357"/>
      <c r="E144" s="357"/>
      <c r="F144" s="357"/>
      <c r="G144" s="357"/>
      <c r="H144" s="357"/>
      <c r="I144" s="357"/>
      <c r="J144" s="357"/>
      <c r="K144" s="357"/>
      <c r="L144" s="357"/>
    </row>
    <row r="145" spans="1:12" ht="13.35" customHeight="1" x14ac:dyDescent="0.25">
      <c r="A145" s="357"/>
      <c r="B145" s="357"/>
      <c r="C145" s="357"/>
      <c r="D145" s="357"/>
      <c r="E145" s="357"/>
      <c r="F145" s="357"/>
      <c r="G145" s="357"/>
      <c r="H145" s="357"/>
      <c r="I145" s="357"/>
      <c r="J145" s="357"/>
      <c r="K145" s="357"/>
      <c r="L145" s="357"/>
    </row>
    <row r="146" spans="1:12" ht="13.35" customHeight="1" x14ac:dyDescent="0.25">
      <c r="A146" s="357"/>
      <c r="B146" s="357"/>
      <c r="C146" s="357"/>
      <c r="D146" s="357"/>
      <c r="E146" s="357"/>
      <c r="F146" s="357"/>
      <c r="G146" s="357"/>
      <c r="H146" s="357"/>
      <c r="I146" s="357"/>
      <c r="J146" s="357"/>
      <c r="K146" s="357"/>
      <c r="L146" s="357"/>
    </row>
  </sheetData>
  <mergeCells count="9">
    <mergeCell ref="A136:L146"/>
    <mergeCell ref="K11:K12"/>
    <mergeCell ref="B10:B12"/>
    <mergeCell ref="C5:L6"/>
    <mergeCell ref="D7:H8"/>
    <mergeCell ref="I7:L8"/>
    <mergeCell ref="D9:D12"/>
    <mergeCell ref="I9:I12"/>
    <mergeCell ref="C11:C12"/>
  </mergeCells>
  <pageMargins left="0.5" right="0.5" top="0.5" bottom="0.5" header="0.3" footer="0.3"/>
  <pageSetup fitToHeight="2" orientation="landscape" r:id="rId1"/>
  <headerFooter alignWithMargins="0">
    <oddFooter>&amp;C&amp;"Arial,Bold"&amp;8U.S. Energy Information Administration
2009 Residential Energy Consumption Survey:  Final Housing Characteristics Tables</oddFooter>
  </headerFooter>
  <rowBreaks count="3" manualBreakCount="3">
    <brk id="49" max="11" man="1"/>
    <brk id="85" max="11" man="1"/>
    <brk id="119" max="11"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S220"/>
  <sheetViews>
    <sheetView zoomScaleNormal="100" workbookViewId="0">
      <selection activeCell="C4" sqref="C4:C186"/>
    </sheetView>
  </sheetViews>
  <sheetFormatPr defaultColWidth="8.88671875" defaultRowHeight="14.4" x14ac:dyDescent="0.3"/>
  <cols>
    <col min="1" max="1" width="3.88671875" style="10" customWidth="1"/>
    <col min="2" max="2" width="16.5546875" style="4" bestFit="1" customWidth="1"/>
    <col min="3" max="3" width="10" style="5" customWidth="1"/>
    <col min="4" max="4" width="16.109375" style="6" customWidth="1"/>
    <col min="5" max="5" width="59.109375" style="4" customWidth="1"/>
    <col min="6" max="6" width="11.44140625" style="6" customWidth="1"/>
    <col min="7" max="19" width="8.88671875" style="10"/>
    <col min="20" max="16384" width="8.88671875" style="4"/>
  </cols>
  <sheetData>
    <row r="1" spans="2:8" s="10" customFormat="1" ht="14.7" customHeight="1" x14ac:dyDescent="0.3">
      <c r="C1" s="11"/>
      <c r="D1" s="12"/>
      <c r="F1" s="12"/>
    </row>
    <row r="2" spans="2:8" s="10" customFormat="1" ht="15" thickBot="1" x14ac:dyDescent="0.35">
      <c r="C2" s="11"/>
      <c r="D2" s="12"/>
      <c r="F2" s="12"/>
    </row>
    <row r="3" spans="2:8" ht="45.6" customHeight="1" thickBot="1" x14ac:dyDescent="0.35">
      <c r="B3" s="15" t="s">
        <v>0</v>
      </c>
      <c r="C3" s="16" t="s">
        <v>1</v>
      </c>
      <c r="D3" s="16" t="s">
        <v>2</v>
      </c>
      <c r="E3" s="17" t="s">
        <v>3</v>
      </c>
      <c r="F3" s="18" t="s">
        <v>4</v>
      </c>
      <c r="G3" s="10" t="s">
        <v>5</v>
      </c>
      <c r="H3" s="10">
        <f>COUNTIF(D4:D186,"&gt;"&amp;3)</f>
        <v>32</v>
      </c>
    </row>
    <row r="4" spans="2:8" ht="15" thickTop="1" x14ac:dyDescent="0.3">
      <c r="B4" s="375" t="s">
        <v>6</v>
      </c>
      <c r="C4" s="1" t="s">
        <v>7</v>
      </c>
      <c r="D4" s="19">
        <v>0</v>
      </c>
      <c r="E4" t="s">
        <v>8</v>
      </c>
      <c r="F4" s="7">
        <v>9</v>
      </c>
    </row>
    <row r="5" spans="2:8" x14ac:dyDescent="0.3">
      <c r="B5" s="375"/>
      <c r="C5" s="1" t="s">
        <v>9</v>
      </c>
      <c r="D5" s="19">
        <v>2</v>
      </c>
      <c r="E5" t="s">
        <v>10</v>
      </c>
      <c r="F5" s="7">
        <v>11</v>
      </c>
    </row>
    <row r="6" spans="2:8" x14ac:dyDescent="0.3">
      <c r="B6" s="375"/>
      <c r="C6" s="1" t="s">
        <v>11</v>
      </c>
      <c r="D6" s="19">
        <v>2</v>
      </c>
      <c r="E6" t="s">
        <v>12</v>
      </c>
      <c r="F6" s="7">
        <v>13</v>
      </c>
    </row>
    <row r="7" spans="2:8" x14ac:dyDescent="0.3">
      <c r="B7" s="375"/>
      <c r="C7" s="1" t="s">
        <v>13</v>
      </c>
      <c r="D7" s="19">
        <v>0</v>
      </c>
      <c r="E7" t="s">
        <v>14</v>
      </c>
      <c r="F7" s="7">
        <v>15</v>
      </c>
    </row>
    <row r="8" spans="2:8" x14ac:dyDescent="0.3">
      <c r="B8" s="375"/>
      <c r="C8" s="1" t="s">
        <v>15</v>
      </c>
      <c r="D8" s="19">
        <v>0</v>
      </c>
      <c r="E8" t="s">
        <v>16</v>
      </c>
      <c r="F8" s="7">
        <v>17</v>
      </c>
    </row>
    <row r="9" spans="2:8" x14ac:dyDescent="0.3">
      <c r="B9" s="375"/>
      <c r="C9" s="1" t="s">
        <v>17</v>
      </c>
      <c r="D9" s="19">
        <v>1</v>
      </c>
      <c r="E9" t="s">
        <v>18</v>
      </c>
      <c r="F9" s="7">
        <v>20</v>
      </c>
    </row>
    <row r="10" spans="2:8" x14ac:dyDescent="0.3">
      <c r="B10" s="375"/>
      <c r="C10" s="1" t="s">
        <v>19</v>
      </c>
      <c r="D10" s="19">
        <v>0</v>
      </c>
      <c r="E10" t="s">
        <v>20</v>
      </c>
      <c r="F10" s="7">
        <v>22</v>
      </c>
    </row>
    <row r="11" spans="2:8" x14ac:dyDescent="0.3">
      <c r="B11" s="375"/>
      <c r="C11" s="1" t="s">
        <v>21</v>
      </c>
      <c r="D11" s="19">
        <v>2</v>
      </c>
      <c r="E11" t="s">
        <v>22</v>
      </c>
      <c r="F11" s="7">
        <v>25</v>
      </c>
    </row>
    <row r="12" spans="2:8" x14ac:dyDescent="0.3">
      <c r="B12" s="375"/>
      <c r="C12" s="1" t="s">
        <v>23</v>
      </c>
      <c r="D12" s="19">
        <v>1</v>
      </c>
      <c r="E12" t="s">
        <v>24</v>
      </c>
      <c r="F12" s="7">
        <v>28</v>
      </c>
    </row>
    <row r="13" spans="2:8" x14ac:dyDescent="0.3">
      <c r="B13" s="375"/>
      <c r="C13" s="1" t="s">
        <v>25</v>
      </c>
      <c r="D13" s="19">
        <v>1</v>
      </c>
      <c r="E13" t="s">
        <v>26</v>
      </c>
      <c r="F13" s="7">
        <v>31</v>
      </c>
    </row>
    <row r="14" spans="2:8" x14ac:dyDescent="0.3">
      <c r="B14" s="375"/>
      <c r="C14" s="1" t="s">
        <v>27</v>
      </c>
      <c r="D14" s="19">
        <v>2</v>
      </c>
      <c r="E14" t="s">
        <v>28</v>
      </c>
      <c r="F14" s="7">
        <v>35</v>
      </c>
    </row>
    <row r="15" spans="2:8" x14ac:dyDescent="0.3">
      <c r="B15" s="375"/>
      <c r="C15" s="1" t="s">
        <v>29</v>
      </c>
      <c r="D15" s="19">
        <v>0</v>
      </c>
      <c r="E15" t="s">
        <v>30</v>
      </c>
      <c r="F15" s="7">
        <v>40</v>
      </c>
    </row>
    <row r="16" spans="2:8" x14ac:dyDescent="0.3">
      <c r="B16" s="375"/>
      <c r="C16" s="1" t="s">
        <v>31</v>
      </c>
      <c r="D16" s="19">
        <v>2</v>
      </c>
      <c r="E16" t="s">
        <v>32</v>
      </c>
      <c r="F16" s="7">
        <v>44</v>
      </c>
    </row>
    <row r="17" spans="2:8" x14ac:dyDescent="0.3">
      <c r="B17" s="375"/>
      <c r="C17" s="1" t="s">
        <v>33</v>
      </c>
      <c r="D17" s="19">
        <v>0</v>
      </c>
      <c r="E17" t="s">
        <v>34</v>
      </c>
      <c r="F17" s="7">
        <v>48</v>
      </c>
    </row>
    <row r="18" spans="2:8" x14ac:dyDescent="0.3">
      <c r="B18" s="375"/>
      <c r="C18" s="1" t="s">
        <v>35</v>
      </c>
      <c r="D18" s="19">
        <v>0</v>
      </c>
      <c r="E18" t="s">
        <v>36</v>
      </c>
      <c r="F18" s="7">
        <v>55</v>
      </c>
    </row>
    <row r="19" spans="2:8" x14ac:dyDescent="0.3">
      <c r="B19" s="375"/>
      <c r="C19" s="1" t="s">
        <v>37</v>
      </c>
      <c r="D19" s="19">
        <v>0</v>
      </c>
      <c r="E19" t="s">
        <v>38</v>
      </c>
      <c r="F19" s="7">
        <v>60</v>
      </c>
    </row>
    <row r="20" spans="2:8" x14ac:dyDescent="0.3">
      <c r="B20" s="375"/>
      <c r="C20" s="1" t="s">
        <v>39</v>
      </c>
      <c r="D20" s="19">
        <v>0</v>
      </c>
      <c r="E20" t="s">
        <v>40</v>
      </c>
      <c r="F20" s="7">
        <v>63</v>
      </c>
    </row>
    <row r="21" spans="2:8" x14ac:dyDescent="0.3">
      <c r="B21" s="375"/>
      <c r="C21" s="1" t="s">
        <v>41</v>
      </c>
      <c r="D21" s="19">
        <v>0</v>
      </c>
      <c r="E21" t="s">
        <v>42</v>
      </c>
      <c r="F21" s="7">
        <v>66</v>
      </c>
    </row>
    <row r="22" spans="2:8" x14ac:dyDescent="0.3">
      <c r="B22" s="375"/>
      <c r="C22" s="1" t="s">
        <v>43</v>
      </c>
      <c r="D22" s="19">
        <v>0</v>
      </c>
      <c r="E22" t="s">
        <v>44</v>
      </c>
      <c r="F22" s="7">
        <v>69</v>
      </c>
    </row>
    <row r="23" spans="2:8" x14ac:dyDescent="0.3">
      <c r="B23" s="2"/>
      <c r="C23" s="1"/>
      <c r="D23" s="1"/>
      <c r="E23"/>
      <c r="F23" s="7"/>
    </row>
    <row r="24" spans="2:8" ht="14.7" customHeight="1" x14ac:dyDescent="0.3">
      <c r="B24" s="373" t="s">
        <v>45</v>
      </c>
      <c r="C24" s="1" t="s">
        <v>46</v>
      </c>
      <c r="D24" s="20">
        <v>4</v>
      </c>
      <c r="E24" s="29" t="s">
        <v>47</v>
      </c>
      <c r="F24" s="7">
        <v>74</v>
      </c>
      <c r="G24" s="10" t="s">
        <v>48</v>
      </c>
      <c r="H24" s="43" t="s">
        <v>49</v>
      </c>
    </row>
    <row r="25" spans="2:8" x14ac:dyDescent="0.3">
      <c r="B25" s="373"/>
      <c r="C25" s="1" t="s">
        <v>50</v>
      </c>
      <c r="D25" s="19">
        <v>4</v>
      </c>
      <c r="E25" s="29" t="s">
        <v>51</v>
      </c>
      <c r="F25" s="7">
        <v>81</v>
      </c>
      <c r="G25" s="10" t="s">
        <v>48</v>
      </c>
      <c r="H25" s="43" t="s">
        <v>52</v>
      </c>
    </row>
    <row r="26" spans="2:8" x14ac:dyDescent="0.3">
      <c r="B26" s="373"/>
      <c r="C26" s="1" t="s">
        <v>53</v>
      </c>
      <c r="D26" s="19">
        <v>4</v>
      </c>
      <c r="E26" s="29" t="s">
        <v>54</v>
      </c>
      <c r="F26" s="7">
        <v>84</v>
      </c>
      <c r="G26" s="10" t="s">
        <v>48</v>
      </c>
      <c r="H26" s="43" t="s">
        <v>55</v>
      </c>
    </row>
    <row r="27" spans="2:8" x14ac:dyDescent="0.3">
      <c r="B27" s="373"/>
      <c r="C27" s="1" t="s">
        <v>56</v>
      </c>
      <c r="D27" s="19">
        <v>1</v>
      </c>
      <c r="E27" t="s">
        <v>57</v>
      </c>
      <c r="F27" s="7">
        <v>91</v>
      </c>
    </row>
    <row r="28" spans="2:8" x14ac:dyDescent="0.3">
      <c r="B28" s="373"/>
      <c r="C28" s="1" t="s">
        <v>58</v>
      </c>
      <c r="D28" s="19">
        <v>5</v>
      </c>
      <c r="E28" s="29" t="s">
        <v>59</v>
      </c>
      <c r="F28" s="7">
        <v>93</v>
      </c>
      <c r="G28" s="10" t="s">
        <v>48</v>
      </c>
      <c r="H28" s="43" t="s">
        <v>60</v>
      </c>
    </row>
    <row r="29" spans="2:8" x14ac:dyDescent="0.3">
      <c r="B29" s="373"/>
      <c r="C29" s="1" t="s">
        <v>61</v>
      </c>
      <c r="D29" s="19">
        <v>5</v>
      </c>
      <c r="E29" s="29" t="s">
        <v>62</v>
      </c>
      <c r="F29" s="7">
        <v>96</v>
      </c>
      <c r="G29" s="10" t="s">
        <v>48</v>
      </c>
      <c r="H29" s="43" t="s">
        <v>63</v>
      </c>
    </row>
    <row r="30" spans="2:8" x14ac:dyDescent="0.3">
      <c r="B30" s="373"/>
      <c r="C30" s="1" t="s">
        <v>64</v>
      </c>
      <c r="D30" s="19">
        <v>4</v>
      </c>
      <c r="E30" s="29" t="s">
        <v>65</v>
      </c>
      <c r="F30" s="7">
        <v>106</v>
      </c>
      <c r="G30" s="10" t="s">
        <v>48</v>
      </c>
      <c r="H30" s="43" t="s">
        <v>66</v>
      </c>
    </row>
    <row r="31" spans="2:8" x14ac:dyDescent="0.3">
      <c r="B31" s="373"/>
      <c r="C31" s="1" t="s">
        <v>67</v>
      </c>
      <c r="D31" s="19">
        <v>4</v>
      </c>
      <c r="E31" s="29" t="s">
        <v>68</v>
      </c>
      <c r="F31" s="7">
        <v>111</v>
      </c>
      <c r="G31" s="10" t="s">
        <v>48</v>
      </c>
      <c r="H31" s="43" t="s">
        <v>69</v>
      </c>
    </row>
    <row r="32" spans="2:8" x14ac:dyDescent="0.3">
      <c r="B32" s="373"/>
      <c r="C32" s="1" t="s">
        <v>70</v>
      </c>
      <c r="D32" s="19">
        <v>3</v>
      </c>
      <c r="E32" t="s">
        <v>71</v>
      </c>
      <c r="F32" s="7">
        <v>116</v>
      </c>
    </row>
    <row r="33" spans="2:8" x14ac:dyDescent="0.3">
      <c r="B33" s="373"/>
      <c r="C33" s="1" t="s">
        <v>72</v>
      </c>
      <c r="D33" s="19">
        <v>4</v>
      </c>
      <c r="E33" s="29" t="s">
        <v>73</v>
      </c>
      <c r="F33" s="7">
        <v>119</v>
      </c>
      <c r="G33" s="10" t="s">
        <v>48</v>
      </c>
      <c r="H33" s="43" t="s">
        <v>74</v>
      </c>
    </row>
    <row r="34" spans="2:8" x14ac:dyDescent="0.3">
      <c r="B34" s="373"/>
      <c r="C34" s="1" t="s">
        <v>75</v>
      </c>
      <c r="D34" s="19">
        <v>1</v>
      </c>
      <c r="E34" t="s">
        <v>76</v>
      </c>
      <c r="F34" s="7">
        <v>123</v>
      </c>
    </row>
    <row r="35" spans="2:8" x14ac:dyDescent="0.3">
      <c r="B35" s="373"/>
      <c r="C35" s="1" t="s">
        <v>77</v>
      </c>
      <c r="D35" s="19">
        <v>1</v>
      </c>
      <c r="E35" t="s">
        <v>78</v>
      </c>
      <c r="F35" s="7">
        <v>128</v>
      </c>
    </row>
    <row r="36" spans="2:8" x14ac:dyDescent="0.3">
      <c r="B36" s="373"/>
      <c r="C36" s="1" t="s">
        <v>79</v>
      </c>
      <c r="D36" s="19">
        <v>0</v>
      </c>
      <c r="E36" t="s">
        <v>80</v>
      </c>
      <c r="F36" s="7">
        <v>130</v>
      </c>
    </row>
    <row r="37" spans="2:8" x14ac:dyDescent="0.3">
      <c r="B37" s="373"/>
      <c r="C37" s="1" t="s">
        <v>81</v>
      </c>
      <c r="D37" s="19">
        <v>0</v>
      </c>
      <c r="E37" t="s">
        <v>82</v>
      </c>
      <c r="F37" s="7">
        <v>132</v>
      </c>
    </row>
    <row r="38" spans="2:8" x14ac:dyDescent="0.3">
      <c r="B38" s="373"/>
      <c r="C38" s="1" t="s">
        <v>83</v>
      </c>
      <c r="D38" s="19">
        <v>0</v>
      </c>
      <c r="E38" t="s">
        <v>84</v>
      </c>
      <c r="F38" s="7">
        <v>134</v>
      </c>
    </row>
    <row r="39" spans="2:8" x14ac:dyDescent="0.3">
      <c r="B39" s="373"/>
      <c r="C39" s="1" t="s">
        <v>85</v>
      </c>
      <c r="D39" s="19">
        <v>3</v>
      </c>
      <c r="E39" t="s">
        <v>86</v>
      </c>
      <c r="F39" s="7">
        <v>136</v>
      </c>
    </row>
    <row r="40" spans="2:8" x14ac:dyDescent="0.3">
      <c r="B40" s="373"/>
      <c r="C40" s="1" t="s">
        <v>87</v>
      </c>
      <c r="D40" s="19">
        <v>0</v>
      </c>
      <c r="E40" t="s">
        <v>88</v>
      </c>
      <c r="F40" s="7">
        <v>139</v>
      </c>
    </row>
    <row r="41" spans="2:8" x14ac:dyDescent="0.3">
      <c r="B41" s="373"/>
      <c r="C41" s="1" t="s">
        <v>89</v>
      </c>
      <c r="D41" s="19">
        <v>0</v>
      </c>
      <c r="E41" t="s">
        <v>90</v>
      </c>
      <c r="F41" s="7">
        <v>141</v>
      </c>
    </row>
    <row r="42" spans="2:8" x14ac:dyDescent="0.3">
      <c r="B42" s="373"/>
      <c r="C42" s="1" t="s">
        <v>91</v>
      </c>
      <c r="D42" s="19">
        <v>5</v>
      </c>
      <c r="E42" s="29" t="s">
        <v>92</v>
      </c>
      <c r="F42" s="7">
        <v>143</v>
      </c>
      <c r="G42" s="10" t="s">
        <v>48</v>
      </c>
      <c r="H42" s="43" t="s">
        <v>93</v>
      </c>
    </row>
    <row r="43" spans="2:8" x14ac:dyDescent="0.3">
      <c r="B43" s="373"/>
      <c r="C43" s="1" t="s">
        <v>94</v>
      </c>
      <c r="D43" s="25">
        <v>0</v>
      </c>
      <c r="E43" t="s">
        <v>95</v>
      </c>
      <c r="F43" s="7">
        <v>147</v>
      </c>
    </row>
    <row r="44" spans="2:8" x14ac:dyDescent="0.3">
      <c r="B44" s="373"/>
      <c r="C44" s="1" t="s">
        <v>96</v>
      </c>
      <c r="D44" s="20">
        <v>0</v>
      </c>
      <c r="E44" t="s">
        <v>97</v>
      </c>
      <c r="F44" s="7">
        <v>151</v>
      </c>
    </row>
    <row r="45" spans="2:8" x14ac:dyDescent="0.3">
      <c r="B45" s="2"/>
      <c r="C45" s="1"/>
      <c r="D45" s="26"/>
      <c r="E45"/>
      <c r="F45" s="7"/>
    </row>
    <row r="46" spans="2:8" x14ac:dyDescent="0.3">
      <c r="B46" s="375" t="s">
        <v>98</v>
      </c>
      <c r="C46" s="1" t="s">
        <v>99</v>
      </c>
      <c r="D46" s="20">
        <v>5</v>
      </c>
      <c r="E46" s="29" t="s">
        <v>100</v>
      </c>
      <c r="F46" s="7">
        <v>154</v>
      </c>
      <c r="G46" s="10" t="s">
        <v>48</v>
      </c>
      <c r="H46" s="43" t="s">
        <v>101</v>
      </c>
    </row>
    <row r="47" spans="2:8" x14ac:dyDescent="0.3">
      <c r="B47" s="375"/>
      <c r="C47" s="1" t="s">
        <v>102</v>
      </c>
      <c r="D47" s="19">
        <v>1</v>
      </c>
      <c r="E47" t="s">
        <v>103</v>
      </c>
      <c r="F47" s="7">
        <v>166</v>
      </c>
    </row>
    <row r="48" spans="2:8" x14ac:dyDescent="0.3">
      <c r="B48" s="375"/>
      <c r="C48" s="1" t="s">
        <v>104</v>
      </c>
      <c r="D48" s="19">
        <v>1</v>
      </c>
      <c r="E48" t="s">
        <v>105</v>
      </c>
      <c r="F48" s="7">
        <v>174</v>
      </c>
    </row>
    <row r="49" spans="2:8" x14ac:dyDescent="0.3">
      <c r="B49" s="375"/>
      <c r="C49" s="1" t="s">
        <v>106</v>
      </c>
      <c r="D49" s="19">
        <v>0</v>
      </c>
      <c r="E49" t="s">
        <v>107</v>
      </c>
      <c r="F49" s="7">
        <v>180</v>
      </c>
    </row>
    <row r="50" spans="2:8" x14ac:dyDescent="0.3">
      <c r="B50" s="375"/>
      <c r="C50" s="1" t="s">
        <v>108</v>
      </c>
      <c r="D50" s="19">
        <v>3</v>
      </c>
      <c r="E50" t="s">
        <v>109</v>
      </c>
      <c r="F50" s="7">
        <v>183</v>
      </c>
    </row>
    <row r="51" spans="2:8" x14ac:dyDescent="0.3">
      <c r="B51" s="375"/>
      <c r="C51" s="1" t="s">
        <v>110</v>
      </c>
      <c r="D51" s="19">
        <v>1</v>
      </c>
      <c r="E51" t="s">
        <v>111</v>
      </c>
      <c r="F51" s="7">
        <v>184</v>
      </c>
    </row>
    <row r="52" spans="2:8" x14ac:dyDescent="0.3">
      <c r="B52" s="375"/>
      <c r="C52" s="1" t="s">
        <v>112</v>
      </c>
      <c r="D52" s="19">
        <v>0</v>
      </c>
      <c r="E52" t="s">
        <v>113</v>
      </c>
      <c r="F52" s="7">
        <v>192</v>
      </c>
    </row>
    <row r="53" spans="2:8" x14ac:dyDescent="0.3">
      <c r="B53" s="375"/>
      <c r="C53" s="1" t="s">
        <v>114</v>
      </c>
      <c r="D53" s="19">
        <v>1</v>
      </c>
      <c r="E53" t="s">
        <v>115</v>
      </c>
      <c r="F53" s="7">
        <v>196</v>
      </c>
    </row>
    <row r="54" spans="2:8" x14ac:dyDescent="0.3">
      <c r="B54" s="375"/>
      <c r="C54" s="1" t="s">
        <v>116</v>
      </c>
      <c r="D54" s="19">
        <v>0</v>
      </c>
      <c r="E54" t="s">
        <v>117</v>
      </c>
      <c r="F54" s="7">
        <v>200</v>
      </c>
    </row>
    <row r="55" spans="2:8" x14ac:dyDescent="0.3">
      <c r="B55" s="375"/>
      <c r="C55" s="1" t="s">
        <v>118</v>
      </c>
      <c r="D55" s="19">
        <v>1</v>
      </c>
      <c r="E55" t="s">
        <v>119</v>
      </c>
      <c r="F55" s="7">
        <v>204</v>
      </c>
    </row>
    <row r="56" spans="2:8" x14ac:dyDescent="0.3">
      <c r="B56" s="375"/>
      <c r="C56" s="1" t="s">
        <v>120</v>
      </c>
      <c r="D56" s="19">
        <v>0</v>
      </c>
      <c r="E56" t="s">
        <v>121</v>
      </c>
      <c r="F56" s="7">
        <v>208</v>
      </c>
    </row>
    <row r="57" spans="2:8" x14ac:dyDescent="0.3">
      <c r="B57" s="375"/>
      <c r="C57" s="1" t="s">
        <v>122</v>
      </c>
      <c r="D57" s="19">
        <v>0</v>
      </c>
      <c r="E57" t="s">
        <v>123</v>
      </c>
      <c r="F57" s="7">
        <v>212</v>
      </c>
    </row>
    <row r="58" spans="2:8" x14ac:dyDescent="0.3">
      <c r="B58" s="2"/>
      <c r="C58" s="1"/>
      <c r="D58" s="26"/>
      <c r="E58"/>
      <c r="F58" s="7"/>
    </row>
    <row r="59" spans="2:8" ht="14.7" customHeight="1" x14ac:dyDescent="0.3">
      <c r="B59" s="373" t="s">
        <v>124</v>
      </c>
      <c r="C59" s="1" t="s">
        <v>125</v>
      </c>
      <c r="D59" s="20">
        <v>4</v>
      </c>
      <c r="E59" s="29" t="s">
        <v>126</v>
      </c>
      <c r="F59" s="7">
        <v>221</v>
      </c>
      <c r="G59" s="10" t="s">
        <v>127</v>
      </c>
      <c r="H59" s="43" t="s">
        <v>128</v>
      </c>
    </row>
    <row r="60" spans="2:8" x14ac:dyDescent="0.3">
      <c r="B60" s="373"/>
      <c r="C60" s="1" t="s">
        <v>129</v>
      </c>
      <c r="D60" s="19">
        <v>2</v>
      </c>
      <c r="E60" t="s">
        <v>130</v>
      </c>
      <c r="F60" s="7">
        <v>224</v>
      </c>
    </row>
    <row r="61" spans="2:8" x14ac:dyDescent="0.3">
      <c r="B61" s="373"/>
      <c r="C61" s="1" t="s">
        <v>131</v>
      </c>
      <c r="D61" s="19">
        <v>1</v>
      </c>
      <c r="E61" t="s">
        <v>132</v>
      </c>
      <c r="F61" s="7">
        <v>227</v>
      </c>
    </row>
    <row r="62" spans="2:8" x14ac:dyDescent="0.3">
      <c r="B62" s="373"/>
      <c r="C62" s="1" t="s">
        <v>133</v>
      </c>
      <c r="D62" s="19">
        <v>1</v>
      </c>
      <c r="E62" t="s">
        <v>134</v>
      </c>
      <c r="F62" s="7">
        <v>230</v>
      </c>
    </row>
    <row r="63" spans="2:8" x14ac:dyDescent="0.3">
      <c r="B63" s="373"/>
      <c r="C63" s="1" t="s">
        <v>135</v>
      </c>
      <c r="D63" s="19">
        <v>1</v>
      </c>
      <c r="E63" t="s">
        <v>136</v>
      </c>
      <c r="F63" s="7">
        <v>232</v>
      </c>
    </row>
    <row r="64" spans="2:8" x14ac:dyDescent="0.3">
      <c r="B64" s="373"/>
      <c r="C64" s="1" t="s">
        <v>137</v>
      </c>
      <c r="D64" s="19">
        <v>5</v>
      </c>
      <c r="E64" s="29" t="s">
        <v>138</v>
      </c>
      <c r="F64" s="7">
        <v>234</v>
      </c>
      <c r="G64" s="10" t="s">
        <v>127</v>
      </c>
      <c r="H64" s="43" t="s">
        <v>139</v>
      </c>
    </row>
    <row r="65" spans="2:8" x14ac:dyDescent="0.3">
      <c r="B65" s="373"/>
      <c r="C65" s="1" t="s">
        <v>140</v>
      </c>
      <c r="D65" s="19">
        <v>1</v>
      </c>
      <c r="E65" t="s">
        <v>141</v>
      </c>
      <c r="F65" s="7">
        <v>240</v>
      </c>
    </row>
    <row r="66" spans="2:8" x14ac:dyDescent="0.3">
      <c r="B66" s="373"/>
      <c r="C66" s="1" t="s">
        <v>142</v>
      </c>
      <c r="D66" s="19">
        <v>3</v>
      </c>
      <c r="E66" t="s">
        <v>143</v>
      </c>
      <c r="F66" s="7">
        <v>243</v>
      </c>
    </row>
    <row r="67" spans="2:8" x14ac:dyDescent="0.3">
      <c r="B67" s="373"/>
      <c r="C67" s="1" t="s">
        <v>144</v>
      </c>
      <c r="D67" s="19">
        <v>5</v>
      </c>
      <c r="E67" s="29" t="s">
        <v>145</v>
      </c>
      <c r="F67" s="7">
        <v>250</v>
      </c>
      <c r="G67" s="10" t="s">
        <v>127</v>
      </c>
      <c r="H67" s="43" t="s">
        <v>146</v>
      </c>
    </row>
    <row r="68" spans="2:8" x14ac:dyDescent="0.3">
      <c r="B68" s="373"/>
      <c r="C68" s="1" t="s">
        <v>147</v>
      </c>
      <c r="D68" s="19">
        <v>4</v>
      </c>
      <c r="E68" s="29" t="s">
        <v>148</v>
      </c>
      <c r="F68" s="7">
        <v>262</v>
      </c>
      <c r="G68" s="10" t="s">
        <v>127</v>
      </c>
      <c r="H68" s="43" t="s">
        <v>149</v>
      </c>
    </row>
    <row r="69" spans="2:8" x14ac:dyDescent="0.3">
      <c r="B69" s="373"/>
      <c r="C69" s="1" t="s">
        <v>150</v>
      </c>
      <c r="D69" s="19">
        <v>4</v>
      </c>
      <c r="E69" s="29" t="s">
        <v>151</v>
      </c>
      <c r="F69" s="7">
        <v>265</v>
      </c>
      <c r="G69" s="10" t="s">
        <v>127</v>
      </c>
      <c r="H69" s="43" t="s">
        <v>152</v>
      </c>
    </row>
    <row r="70" spans="2:8" x14ac:dyDescent="0.3">
      <c r="B70" s="373"/>
      <c r="C70" s="1" t="s">
        <v>153</v>
      </c>
      <c r="D70" s="19">
        <v>1</v>
      </c>
      <c r="E70" t="s">
        <v>154</v>
      </c>
      <c r="F70" s="7">
        <v>272</v>
      </c>
    </row>
    <row r="71" spans="2:8" x14ac:dyDescent="0.3">
      <c r="B71" s="373"/>
      <c r="C71" s="1" t="s">
        <v>155</v>
      </c>
      <c r="D71" s="19">
        <v>5</v>
      </c>
      <c r="E71" s="29" t="s">
        <v>156</v>
      </c>
      <c r="F71" s="7">
        <v>275</v>
      </c>
      <c r="G71" s="10" t="s">
        <v>127</v>
      </c>
      <c r="H71" s="43" t="s">
        <v>157</v>
      </c>
    </row>
    <row r="72" spans="2:8" x14ac:dyDescent="0.3">
      <c r="B72" s="373"/>
      <c r="C72" s="1" t="s">
        <v>158</v>
      </c>
      <c r="D72" s="19">
        <v>3</v>
      </c>
      <c r="E72" t="s">
        <v>159</v>
      </c>
      <c r="F72" s="7">
        <v>281</v>
      </c>
    </row>
    <row r="73" spans="2:8" x14ac:dyDescent="0.3">
      <c r="B73" s="373"/>
      <c r="C73" s="1" t="s">
        <v>160</v>
      </c>
      <c r="D73" s="19">
        <v>5</v>
      </c>
      <c r="E73" s="29" t="s">
        <v>161</v>
      </c>
      <c r="F73" s="7">
        <v>299</v>
      </c>
      <c r="G73" s="10" t="s">
        <v>127</v>
      </c>
      <c r="H73" s="43" t="s">
        <v>162</v>
      </c>
    </row>
    <row r="74" spans="2:8" x14ac:dyDescent="0.3">
      <c r="B74" s="373"/>
      <c r="C74" s="1" t="s">
        <v>163</v>
      </c>
      <c r="D74" s="19">
        <v>2</v>
      </c>
      <c r="E74" t="s">
        <v>164</v>
      </c>
      <c r="F74" s="7">
        <v>308</v>
      </c>
    </row>
    <row r="75" spans="2:8" x14ac:dyDescent="0.3">
      <c r="B75" s="373"/>
      <c r="C75" s="1" t="s">
        <v>165</v>
      </c>
      <c r="D75" s="19">
        <v>5</v>
      </c>
      <c r="E75" s="29" t="s">
        <v>166</v>
      </c>
      <c r="F75" s="7">
        <v>315</v>
      </c>
      <c r="G75" s="10" t="s">
        <v>48</v>
      </c>
      <c r="H75" s="43" t="s">
        <v>167</v>
      </c>
    </row>
    <row r="76" spans="2:8" x14ac:dyDescent="0.3">
      <c r="B76" s="373"/>
      <c r="C76" s="1" t="s">
        <v>168</v>
      </c>
      <c r="D76" s="19">
        <v>0</v>
      </c>
      <c r="E76" t="s">
        <v>169</v>
      </c>
      <c r="F76" s="7">
        <v>319</v>
      </c>
    </row>
    <row r="77" spans="2:8" x14ac:dyDescent="0.3">
      <c r="B77" s="373"/>
      <c r="C77" s="1" t="s">
        <v>170</v>
      </c>
      <c r="D77" s="19">
        <v>4</v>
      </c>
      <c r="E77" s="29" t="s">
        <v>171</v>
      </c>
      <c r="F77" s="7">
        <v>320</v>
      </c>
      <c r="G77" s="10" t="s">
        <v>127</v>
      </c>
      <c r="H77" s="43" t="s">
        <v>172</v>
      </c>
    </row>
    <row r="78" spans="2:8" x14ac:dyDescent="0.3">
      <c r="B78" s="373"/>
      <c r="C78" s="1" t="s">
        <v>173</v>
      </c>
      <c r="D78" s="19">
        <v>0</v>
      </c>
      <c r="E78" t="s">
        <v>174</v>
      </c>
      <c r="F78" s="7">
        <v>325</v>
      </c>
    </row>
    <row r="79" spans="2:8" x14ac:dyDescent="0.3">
      <c r="B79" s="373"/>
      <c r="C79" s="1" t="s">
        <v>175</v>
      </c>
      <c r="D79" s="19">
        <v>0</v>
      </c>
      <c r="E79" t="s">
        <v>176</v>
      </c>
      <c r="F79" s="7">
        <v>328</v>
      </c>
    </row>
    <row r="80" spans="2:8" x14ac:dyDescent="0.3">
      <c r="B80" s="373"/>
      <c r="C80" s="1" t="s">
        <v>177</v>
      </c>
      <c r="D80" s="19">
        <v>0</v>
      </c>
      <c r="E80" t="s">
        <v>178</v>
      </c>
      <c r="F80" s="7">
        <v>330</v>
      </c>
    </row>
    <row r="81" spans="2:8" x14ac:dyDescent="0.3">
      <c r="B81" s="373"/>
      <c r="C81" s="1" t="s">
        <v>179</v>
      </c>
      <c r="D81" s="19">
        <v>0</v>
      </c>
      <c r="E81" t="s">
        <v>180</v>
      </c>
      <c r="F81" s="7">
        <v>332</v>
      </c>
    </row>
    <row r="82" spans="2:8" x14ac:dyDescent="0.3">
      <c r="B82" s="373"/>
      <c r="C82" s="1" t="s">
        <v>181</v>
      </c>
      <c r="D82" s="19">
        <v>1</v>
      </c>
      <c r="E82" t="s">
        <v>182</v>
      </c>
      <c r="F82" s="7">
        <v>334</v>
      </c>
    </row>
    <row r="83" spans="2:8" x14ac:dyDescent="0.3">
      <c r="B83" s="373"/>
      <c r="C83" s="1" t="s">
        <v>183</v>
      </c>
      <c r="D83" s="19">
        <v>0</v>
      </c>
      <c r="E83" t="s">
        <v>184</v>
      </c>
      <c r="F83" s="7">
        <v>340</v>
      </c>
    </row>
    <row r="84" spans="2:8" x14ac:dyDescent="0.3">
      <c r="B84" s="373"/>
      <c r="C84" s="1" t="s">
        <v>185</v>
      </c>
      <c r="D84" s="19">
        <v>6</v>
      </c>
      <c r="E84" s="29" t="s">
        <v>186</v>
      </c>
      <c r="F84" s="7">
        <v>341</v>
      </c>
      <c r="G84" s="10" t="s">
        <v>48</v>
      </c>
      <c r="H84" s="43" t="s">
        <v>187</v>
      </c>
    </row>
    <row r="85" spans="2:8" x14ac:dyDescent="0.3">
      <c r="B85" s="373"/>
      <c r="C85" s="1" t="s">
        <v>188</v>
      </c>
      <c r="D85" s="19">
        <v>2</v>
      </c>
      <c r="E85" t="s">
        <v>189</v>
      </c>
      <c r="F85" s="7">
        <v>347</v>
      </c>
    </row>
    <row r="86" spans="2:8" x14ac:dyDescent="0.3">
      <c r="B86" s="373"/>
      <c r="C86" s="1" t="s">
        <v>190</v>
      </c>
      <c r="D86" s="19">
        <v>1</v>
      </c>
      <c r="E86" t="s">
        <v>191</v>
      </c>
      <c r="F86" s="7">
        <v>352</v>
      </c>
    </row>
    <row r="87" spans="2:8" x14ac:dyDescent="0.3">
      <c r="B87" s="373"/>
      <c r="C87" s="1" t="s">
        <v>192</v>
      </c>
      <c r="D87" s="19">
        <v>0</v>
      </c>
      <c r="E87" t="s">
        <v>193</v>
      </c>
      <c r="F87" s="7">
        <v>355</v>
      </c>
    </row>
    <row r="88" spans="2:8" x14ac:dyDescent="0.3">
      <c r="B88" s="373"/>
      <c r="C88" s="1" t="s">
        <v>194</v>
      </c>
      <c r="D88" s="19">
        <v>3</v>
      </c>
      <c r="E88" t="s">
        <v>195</v>
      </c>
      <c r="F88" s="7">
        <v>358</v>
      </c>
    </row>
    <row r="89" spans="2:8" x14ac:dyDescent="0.3">
      <c r="B89" s="373"/>
      <c r="C89" s="1" t="s">
        <v>196</v>
      </c>
      <c r="D89" s="19">
        <v>2</v>
      </c>
      <c r="E89" t="s">
        <v>197</v>
      </c>
      <c r="F89" s="7">
        <v>366</v>
      </c>
    </row>
    <row r="90" spans="2:8" x14ac:dyDescent="0.3">
      <c r="B90" s="373"/>
      <c r="C90" s="1" t="s">
        <v>198</v>
      </c>
      <c r="D90" s="19">
        <v>2</v>
      </c>
      <c r="E90" t="s">
        <v>199</v>
      </c>
      <c r="F90" s="7">
        <v>369</v>
      </c>
    </row>
    <row r="91" spans="2:8" x14ac:dyDescent="0.3">
      <c r="B91" s="373"/>
      <c r="C91" s="1" t="s">
        <v>200</v>
      </c>
      <c r="D91" s="19">
        <v>0</v>
      </c>
      <c r="E91" t="s">
        <v>201</v>
      </c>
      <c r="F91" s="7">
        <v>377</v>
      </c>
    </row>
    <row r="92" spans="2:8" x14ac:dyDescent="0.3">
      <c r="B92" s="373"/>
      <c r="C92" s="1" t="s">
        <v>202</v>
      </c>
      <c r="D92" s="19">
        <v>1</v>
      </c>
      <c r="E92" t="s">
        <v>203</v>
      </c>
      <c r="F92" s="7">
        <v>387</v>
      </c>
    </row>
    <row r="93" spans="2:8" x14ac:dyDescent="0.3">
      <c r="B93" s="373"/>
      <c r="C93" s="1" t="s">
        <v>204</v>
      </c>
      <c r="D93" s="19">
        <v>3</v>
      </c>
      <c r="E93" t="s">
        <v>205</v>
      </c>
      <c r="F93" s="7">
        <v>394</v>
      </c>
    </row>
    <row r="94" spans="2:8" x14ac:dyDescent="0.3">
      <c r="B94" s="373"/>
      <c r="C94" s="1" t="s">
        <v>206</v>
      </c>
      <c r="D94" s="19">
        <v>0</v>
      </c>
      <c r="E94" t="s">
        <v>207</v>
      </c>
      <c r="F94" s="7">
        <v>403</v>
      </c>
    </row>
    <row r="95" spans="2:8" x14ac:dyDescent="0.3">
      <c r="B95" s="373"/>
      <c r="C95" s="1" t="s">
        <v>208</v>
      </c>
      <c r="D95" s="19">
        <v>0</v>
      </c>
      <c r="E95" t="s">
        <v>209</v>
      </c>
      <c r="F95" s="7">
        <v>405</v>
      </c>
    </row>
    <row r="96" spans="2:8" x14ac:dyDescent="0.3">
      <c r="B96" s="373"/>
      <c r="C96" s="1" t="s">
        <v>210</v>
      </c>
      <c r="D96" s="19">
        <v>0</v>
      </c>
      <c r="E96" t="s">
        <v>211</v>
      </c>
      <c r="F96" s="7">
        <v>413</v>
      </c>
    </row>
    <row r="97" spans="2:8" x14ac:dyDescent="0.3">
      <c r="B97" s="373"/>
      <c r="C97" s="1" t="s">
        <v>212</v>
      </c>
      <c r="D97" s="19">
        <v>0</v>
      </c>
      <c r="E97" t="s">
        <v>213</v>
      </c>
      <c r="F97" s="7">
        <v>419</v>
      </c>
    </row>
    <row r="98" spans="2:8" x14ac:dyDescent="0.3">
      <c r="B98" s="373"/>
      <c r="C98" s="1" t="s">
        <v>214</v>
      </c>
      <c r="D98" s="19">
        <v>0</v>
      </c>
      <c r="E98" t="s">
        <v>215</v>
      </c>
      <c r="F98" s="7">
        <v>425</v>
      </c>
    </row>
    <row r="99" spans="2:8" x14ac:dyDescent="0.3">
      <c r="B99" s="373"/>
      <c r="C99" s="1" t="s">
        <v>216</v>
      </c>
      <c r="D99" s="19">
        <v>5</v>
      </c>
      <c r="E99" s="29" t="s">
        <v>217</v>
      </c>
      <c r="F99" s="7">
        <v>429</v>
      </c>
      <c r="G99" s="10" t="s">
        <v>48</v>
      </c>
      <c r="H99" s="43" t="s">
        <v>218</v>
      </c>
    </row>
    <row r="100" spans="2:8" x14ac:dyDescent="0.3">
      <c r="B100" s="373"/>
      <c r="C100" s="1" t="s">
        <v>219</v>
      </c>
      <c r="D100" s="19">
        <v>0</v>
      </c>
      <c r="E100" t="s">
        <v>220</v>
      </c>
      <c r="F100" s="7">
        <v>437</v>
      </c>
    </row>
    <row r="101" spans="2:8" x14ac:dyDescent="0.3">
      <c r="B101" s="373"/>
      <c r="C101" s="1" t="s">
        <v>221</v>
      </c>
      <c r="D101" s="19">
        <v>2</v>
      </c>
      <c r="E101" t="s">
        <v>222</v>
      </c>
      <c r="F101" s="7">
        <v>438</v>
      </c>
    </row>
    <row r="102" spans="2:8" x14ac:dyDescent="0.3">
      <c r="B102" s="373"/>
      <c r="C102" s="1" t="s">
        <v>223</v>
      </c>
      <c r="D102" s="19">
        <v>4</v>
      </c>
      <c r="E102" s="29" t="s">
        <v>224</v>
      </c>
      <c r="F102" s="7">
        <v>443</v>
      </c>
      <c r="G102" s="10" t="s">
        <v>127</v>
      </c>
      <c r="H102" s="43" t="s">
        <v>225</v>
      </c>
    </row>
    <row r="103" spans="2:8" x14ac:dyDescent="0.3">
      <c r="B103" s="373"/>
      <c r="C103" s="1" t="s">
        <v>226</v>
      </c>
      <c r="D103" s="19">
        <v>0</v>
      </c>
      <c r="E103" t="s">
        <v>227</v>
      </c>
      <c r="F103" s="7">
        <v>466</v>
      </c>
    </row>
    <row r="104" spans="2:8" x14ac:dyDescent="0.3">
      <c r="B104" s="373"/>
      <c r="C104" s="1" t="s">
        <v>228</v>
      </c>
      <c r="D104" s="19">
        <v>1</v>
      </c>
      <c r="E104" t="s">
        <v>229</v>
      </c>
      <c r="F104" s="7">
        <v>471</v>
      </c>
    </row>
    <row r="105" spans="2:8" x14ac:dyDescent="0.3">
      <c r="B105" s="373"/>
      <c r="C105" s="1" t="s">
        <v>230</v>
      </c>
      <c r="D105" s="19">
        <v>0</v>
      </c>
      <c r="E105" t="s">
        <v>231</v>
      </c>
      <c r="F105" s="7">
        <v>474</v>
      </c>
    </row>
    <row r="106" spans="2:8" x14ac:dyDescent="0.3">
      <c r="B106" s="373"/>
      <c r="C106" s="1" t="s">
        <v>232</v>
      </c>
      <c r="D106" s="19">
        <v>5</v>
      </c>
      <c r="E106" s="29" t="s">
        <v>233</v>
      </c>
      <c r="F106" s="7">
        <v>476</v>
      </c>
      <c r="G106" s="10" t="s">
        <v>127</v>
      </c>
      <c r="H106" s="43" t="s">
        <v>234</v>
      </c>
    </row>
    <row r="107" spans="2:8" x14ac:dyDescent="0.3">
      <c r="B107" s="373"/>
      <c r="C107" s="1" t="s">
        <v>235</v>
      </c>
      <c r="D107" s="19">
        <v>0</v>
      </c>
      <c r="E107" t="s">
        <v>236</v>
      </c>
      <c r="F107" s="7">
        <v>481</v>
      </c>
    </row>
    <row r="108" spans="2:8" x14ac:dyDescent="0.3">
      <c r="B108" s="373"/>
      <c r="C108" s="1" t="s">
        <v>237</v>
      </c>
      <c r="D108" s="19">
        <v>4</v>
      </c>
      <c r="E108" s="29" t="s">
        <v>238</v>
      </c>
      <c r="F108" s="7">
        <v>484</v>
      </c>
      <c r="G108" s="10" t="s">
        <v>48</v>
      </c>
      <c r="H108" s="43" t="s">
        <v>239</v>
      </c>
    </row>
    <row r="109" spans="2:8" x14ac:dyDescent="0.3">
      <c r="B109" s="373"/>
      <c r="C109" s="1" t="s">
        <v>240</v>
      </c>
      <c r="D109" s="19">
        <v>2</v>
      </c>
      <c r="E109" t="s">
        <v>241</v>
      </c>
      <c r="F109" s="7">
        <v>491</v>
      </c>
    </row>
    <row r="110" spans="2:8" x14ac:dyDescent="0.3">
      <c r="B110" s="373"/>
      <c r="C110" s="1" t="s">
        <v>242</v>
      </c>
      <c r="D110" s="19">
        <v>0</v>
      </c>
      <c r="E110" t="s">
        <v>243</v>
      </c>
      <c r="F110" s="7">
        <v>499</v>
      </c>
    </row>
    <row r="111" spans="2:8" x14ac:dyDescent="0.3">
      <c r="B111" s="373"/>
      <c r="C111" s="1" t="s">
        <v>244</v>
      </c>
      <c r="D111" s="19">
        <v>4</v>
      </c>
      <c r="E111" s="29" t="s">
        <v>245</v>
      </c>
      <c r="F111" s="7">
        <v>504</v>
      </c>
      <c r="G111" s="10" t="s">
        <v>48</v>
      </c>
      <c r="H111" s="43" t="s">
        <v>246</v>
      </c>
    </row>
    <row r="112" spans="2:8" x14ac:dyDescent="0.3">
      <c r="B112" s="373"/>
      <c r="C112" s="1" t="s">
        <v>247</v>
      </c>
      <c r="D112" s="19">
        <v>0</v>
      </c>
      <c r="E112" t="s">
        <v>248</v>
      </c>
      <c r="F112" s="7">
        <v>510</v>
      </c>
    </row>
    <row r="113" spans="2:8" x14ac:dyDescent="0.3">
      <c r="B113" s="373"/>
      <c r="C113" s="1" t="s">
        <v>249</v>
      </c>
      <c r="D113" s="19">
        <v>0</v>
      </c>
      <c r="E113" t="s">
        <v>250</v>
      </c>
      <c r="F113" s="7">
        <v>514</v>
      </c>
    </row>
    <row r="114" spans="2:8" x14ac:dyDescent="0.3">
      <c r="B114" s="2"/>
      <c r="C114" s="1"/>
      <c r="D114" s="26"/>
      <c r="E114"/>
      <c r="F114" s="7"/>
    </row>
    <row r="115" spans="2:8" x14ac:dyDescent="0.3">
      <c r="B115" s="375" t="s">
        <v>251</v>
      </c>
      <c r="C115" s="1" t="s">
        <v>252</v>
      </c>
      <c r="D115" s="20">
        <v>0</v>
      </c>
      <c r="E115" t="s">
        <v>253</v>
      </c>
      <c r="F115" s="7">
        <v>536</v>
      </c>
    </row>
    <row r="116" spans="2:8" x14ac:dyDescent="0.3">
      <c r="B116" s="375"/>
      <c r="C116" s="1" t="s">
        <v>254</v>
      </c>
      <c r="D116" s="19">
        <v>3</v>
      </c>
      <c r="E116" t="s">
        <v>255</v>
      </c>
      <c r="F116" s="7">
        <v>537</v>
      </c>
    </row>
    <row r="117" spans="2:8" x14ac:dyDescent="0.3">
      <c r="B117" s="375"/>
      <c r="C117" s="1" t="s">
        <v>256</v>
      </c>
      <c r="D117" s="19">
        <v>2</v>
      </c>
      <c r="E117" t="s">
        <v>257</v>
      </c>
      <c r="F117" s="7">
        <v>541</v>
      </c>
    </row>
    <row r="118" spans="2:8" x14ac:dyDescent="0.3">
      <c r="B118" s="375"/>
      <c r="C118" s="1" t="s">
        <v>258</v>
      </c>
      <c r="D118" s="19">
        <v>6</v>
      </c>
      <c r="E118" s="29" t="s">
        <v>259</v>
      </c>
      <c r="F118" s="7">
        <v>554</v>
      </c>
      <c r="G118" s="10" t="s">
        <v>127</v>
      </c>
      <c r="H118" s="43" t="s">
        <v>260</v>
      </c>
    </row>
    <row r="119" spans="2:8" x14ac:dyDescent="0.3">
      <c r="B119" s="375"/>
      <c r="C119" s="1" t="s">
        <v>261</v>
      </c>
      <c r="D119" s="19">
        <v>4</v>
      </c>
      <c r="E119" s="29" t="s">
        <v>262</v>
      </c>
      <c r="F119" s="7">
        <v>570</v>
      </c>
      <c r="G119" s="10" t="s">
        <v>48</v>
      </c>
      <c r="H119" s="43" t="s">
        <v>263</v>
      </c>
    </row>
    <row r="120" spans="2:8" x14ac:dyDescent="0.3">
      <c r="B120" s="375"/>
      <c r="C120" s="1" t="s">
        <v>264</v>
      </c>
      <c r="D120" s="19">
        <v>0</v>
      </c>
      <c r="E120" t="s">
        <v>265</v>
      </c>
      <c r="F120" s="7">
        <v>574</v>
      </c>
    </row>
    <row r="121" spans="2:8" x14ac:dyDescent="0.3">
      <c r="B121" s="375"/>
      <c r="C121" s="1" t="s">
        <v>266</v>
      </c>
      <c r="D121" s="19">
        <v>5</v>
      </c>
      <c r="E121" s="29" t="s">
        <v>267</v>
      </c>
      <c r="F121" s="7">
        <v>577</v>
      </c>
      <c r="G121" s="10" t="s">
        <v>127</v>
      </c>
      <c r="H121" s="43" t="s">
        <v>268</v>
      </c>
    </row>
    <row r="122" spans="2:8" x14ac:dyDescent="0.3">
      <c r="B122" s="375"/>
      <c r="C122" s="1" t="s">
        <v>269</v>
      </c>
      <c r="D122" s="19">
        <v>1</v>
      </c>
      <c r="E122" t="s">
        <v>270</v>
      </c>
      <c r="F122" s="7">
        <v>592</v>
      </c>
    </row>
    <row r="123" spans="2:8" x14ac:dyDescent="0.3">
      <c r="B123" s="375"/>
      <c r="C123" s="1" t="s">
        <v>271</v>
      </c>
      <c r="D123" s="19">
        <v>0</v>
      </c>
      <c r="E123" t="s">
        <v>272</v>
      </c>
      <c r="F123" s="7">
        <v>596</v>
      </c>
    </row>
    <row r="124" spans="2:8" x14ac:dyDescent="0.3">
      <c r="B124" s="375"/>
      <c r="C124" s="1" t="s">
        <v>273</v>
      </c>
      <c r="D124" s="19">
        <v>5</v>
      </c>
      <c r="E124" s="29" t="s">
        <v>274</v>
      </c>
      <c r="F124" s="7">
        <v>599</v>
      </c>
      <c r="G124" s="10" t="s">
        <v>127</v>
      </c>
      <c r="H124" s="43" t="s">
        <v>275</v>
      </c>
    </row>
    <row r="125" spans="2:8" x14ac:dyDescent="0.3">
      <c r="B125" s="375"/>
      <c r="C125" s="1" t="s">
        <v>276</v>
      </c>
      <c r="D125" s="19">
        <v>0</v>
      </c>
      <c r="E125" t="s">
        <v>277</v>
      </c>
      <c r="F125" s="7">
        <v>605</v>
      </c>
    </row>
    <row r="126" spans="2:8" x14ac:dyDescent="0.3">
      <c r="B126" s="375"/>
      <c r="C126" s="1" t="s">
        <v>278</v>
      </c>
      <c r="D126" s="19">
        <v>1</v>
      </c>
      <c r="E126" t="s">
        <v>279</v>
      </c>
      <c r="F126" s="7">
        <v>608</v>
      </c>
    </row>
    <row r="127" spans="2:8" x14ac:dyDescent="0.3">
      <c r="B127" s="375"/>
      <c r="C127" s="1" t="s">
        <v>280</v>
      </c>
      <c r="D127" s="19">
        <v>2</v>
      </c>
      <c r="E127" t="s">
        <v>281</v>
      </c>
      <c r="F127" s="7">
        <v>617</v>
      </c>
    </row>
    <row r="128" spans="2:8" x14ac:dyDescent="0.3">
      <c r="B128" s="375"/>
      <c r="C128" s="1" t="s">
        <v>282</v>
      </c>
      <c r="D128" s="19">
        <v>0</v>
      </c>
      <c r="E128" t="s">
        <v>283</v>
      </c>
      <c r="F128" s="7">
        <v>621</v>
      </c>
    </row>
    <row r="129" spans="2:8" x14ac:dyDescent="0.3">
      <c r="B129" s="375"/>
      <c r="C129" s="1" t="s">
        <v>284</v>
      </c>
      <c r="D129" s="19">
        <v>0</v>
      </c>
      <c r="E129" t="s">
        <v>285</v>
      </c>
      <c r="F129" s="7">
        <v>622</v>
      </c>
    </row>
    <row r="130" spans="2:8" x14ac:dyDescent="0.3">
      <c r="B130" s="375"/>
      <c r="C130" s="1" t="s">
        <v>286</v>
      </c>
      <c r="D130" s="19">
        <v>1</v>
      </c>
      <c r="E130" t="s">
        <v>287</v>
      </c>
      <c r="F130" s="7">
        <v>626</v>
      </c>
    </row>
    <row r="131" spans="2:8" x14ac:dyDescent="0.3">
      <c r="B131" s="375"/>
      <c r="C131" s="1" t="s">
        <v>288</v>
      </c>
      <c r="D131" s="19">
        <v>1</v>
      </c>
      <c r="E131" t="s">
        <v>289</v>
      </c>
      <c r="F131" s="7">
        <v>629</v>
      </c>
    </row>
    <row r="132" spans="2:8" x14ac:dyDescent="0.3">
      <c r="B132" s="2"/>
      <c r="C132" s="1"/>
      <c r="D132" s="26"/>
      <c r="E132"/>
      <c r="F132" s="7"/>
    </row>
    <row r="133" spans="2:8" x14ac:dyDescent="0.3">
      <c r="B133" s="373" t="s">
        <v>290</v>
      </c>
      <c r="C133" s="1" t="s">
        <v>291</v>
      </c>
      <c r="D133" s="20">
        <v>2</v>
      </c>
      <c r="E133" t="s">
        <v>292</v>
      </c>
      <c r="F133" s="7">
        <v>631</v>
      </c>
    </row>
    <row r="134" spans="2:8" x14ac:dyDescent="0.3">
      <c r="B134" s="373"/>
      <c r="C134" s="1" t="s">
        <v>293</v>
      </c>
      <c r="D134" s="19">
        <v>2</v>
      </c>
      <c r="E134" t="s">
        <v>294</v>
      </c>
      <c r="F134" s="7">
        <v>633</v>
      </c>
    </row>
    <row r="135" spans="2:8" x14ac:dyDescent="0.3">
      <c r="B135" s="373"/>
      <c r="C135" s="1" t="s">
        <v>295</v>
      </c>
      <c r="D135" s="19">
        <v>2</v>
      </c>
      <c r="E135" t="s">
        <v>296</v>
      </c>
      <c r="F135" s="7">
        <v>637</v>
      </c>
    </row>
    <row r="136" spans="2:8" x14ac:dyDescent="0.3">
      <c r="B136" s="373"/>
      <c r="C136" s="1" t="s">
        <v>297</v>
      </c>
      <c r="D136" s="19">
        <v>5</v>
      </c>
      <c r="E136" s="29" t="s">
        <v>298</v>
      </c>
      <c r="F136" s="7">
        <v>640</v>
      </c>
      <c r="G136" s="10" t="s">
        <v>48</v>
      </c>
      <c r="H136" s="43" t="s">
        <v>299</v>
      </c>
    </row>
    <row r="137" spans="2:8" x14ac:dyDescent="0.3">
      <c r="B137" s="373"/>
      <c r="C137" s="1" t="s">
        <v>300</v>
      </c>
      <c r="D137" s="19">
        <v>1</v>
      </c>
      <c r="E137" t="s">
        <v>301</v>
      </c>
      <c r="F137" s="7">
        <v>643</v>
      </c>
    </row>
    <row r="138" spans="2:8" x14ac:dyDescent="0.3">
      <c r="B138" s="373"/>
      <c r="C138" s="1" t="s">
        <v>302</v>
      </c>
      <c r="D138" s="19">
        <v>3</v>
      </c>
      <c r="E138" t="s">
        <v>303</v>
      </c>
      <c r="F138" s="7">
        <v>646</v>
      </c>
    </row>
    <row r="139" spans="2:8" x14ac:dyDescent="0.3">
      <c r="B139" s="373"/>
      <c r="C139" s="1" t="s">
        <v>304</v>
      </c>
      <c r="D139" s="19">
        <v>2</v>
      </c>
      <c r="E139" t="s">
        <v>305</v>
      </c>
      <c r="F139" s="7">
        <v>649</v>
      </c>
    </row>
    <row r="140" spans="2:8" x14ac:dyDescent="0.3">
      <c r="B140" s="373"/>
      <c r="C140" s="1" t="s">
        <v>306</v>
      </c>
      <c r="D140" s="19">
        <v>2</v>
      </c>
      <c r="E140" t="s">
        <v>307</v>
      </c>
      <c r="F140" s="7">
        <v>652</v>
      </c>
    </row>
    <row r="141" spans="2:8" x14ac:dyDescent="0.3">
      <c r="B141" s="373"/>
      <c r="C141" s="1" t="s">
        <v>308</v>
      </c>
      <c r="D141" s="19">
        <v>2</v>
      </c>
      <c r="E141" t="s">
        <v>309</v>
      </c>
      <c r="F141" s="7">
        <v>655</v>
      </c>
    </row>
    <row r="142" spans="2:8" x14ac:dyDescent="0.3">
      <c r="B142" s="373"/>
      <c r="C142" s="1" t="s">
        <v>310</v>
      </c>
      <c r="D142" s="19">
        <v>1</v>
      </c>
      <c r="E142" t="s">
        <v>311</v>
      </c>
      <c r="F142" s="7">
        <v>658</v>
      </c>
    </row>
    <row r="143" spans="2:8" x14ac:dyDescent="0.3">
      <c r="B143" s="373"/>
      <c r="C143" s="1" t="s">
        <v>312</v>
      </c>
      <c r="D143" s="19">
        <v>3</v>
      </c>
      <c r="E143" t="s">
        <v>313</v>
      </c>
      <c r="F143" s="7">
        <v>663</v>
      </c>
    </row>
    <row r="144" spans="2:8" x14ac:dyDescent="0.3">
      <c r="B144" s="373"/>
      <c r="C144" s="1" t="s">
        <v>314</v>
      </c>
      <c r="D144" s="19">
        <v>3</v>
      </c>
      <c r="E144" t="s">
        <v>315</v>
      </c>
      <c r="F144" s="7">
        <v>670</v>
      </c>
    </row>
    <row r="145" spans="2:8" x14ac:dyDescent="0.3">
      <c r="B145" s="373"/>
      <c r="C145" s="1" t="s">
        <v>316</v>
      </c>
      <c r="D145" s="19">
        <v>2</v>
      </c>
      <c r="E145" t="s">
        <v>317</v>
      </c>
      <c r="F145" s="7">
        <v>672</v>
      </c>
    </row>
    <row r="146" spans="2:8" x14ac:dyDescent="0.3">
      <c r="B146" s="373"/>
      <c r="C146" s="1" t="s">
        <v>318</v>
      </c>
      <c r="D146" s="19">
        <v>1</v>
      </c>
      <c r="E146" t="s">
        <v>319</v>
      </c>
      <c r="F146" s="7">
        <v>677</v>
      </c>
    </row>
    <row r="147" spans="2:8" x14ac:dyDescent="0.3">
      <c r="B147" s="2"/>
      <c r="C147" s="1"/>
      <c r="D147" s="26"/>
      <c r="E147"/>
      <c r="F147" s="7"/>
    </row>
    <row r="148" spans="2:8" x14ac:dyDescent="0.3">
      <c r="B148" s="375" t="s">
        <v>320</v>
      </c>
      <c r="C148" s="1" t="s">
        <v>321</v>
      </c>
      <c r="D148" s="20">
        <v>5</v>
      </c>
      <c r="E148" s="29" t="s">
        <v>322</v>
      </c>
      <c r="F148" s="7">
        <v>681</v>
      </c>
      <c r="G148" s="10" t="s">
        <v>127</v>
      </c>
      <c r="H148" s="43" t="s">
        <v>323</v>
      </c>
    </row>
    <row r="149" spans="2:8" x14ac:dyDescent="0.3">
      <c r="B149" s="375"/>
      <c r="C149" s="1" t="s">
        <v>324</v>
      </c>
      <c r="D149" s="19">
        <v>2</v>
      </c>
      <c r="E149" t="s">
        <v>325</v>
      </c>
      <c r="F149" s="7">
        <v>685</v>
      </c>
    </row>
    <row r="150" spans="2:8" x14ac:dyDescent="0.3">
      <c r="B150" s="375"/>
      <c r="C150" s="1" t="s">
        <v>326</v>
      </c>
      <c r="D150" s="19">
        <v>3</v>
      </c>
      <c r="E150" t="s">
        <v>327</v>
      </c>
      <c r="F150" s="7">
        <v>688</v>
      </c>
    </row>
    <row r="151" spans="2:8" x14ac:dyDescent="0.3">
      <c r="B151" s="375"/>
      <c r="C151" s="1" t="s">
        <v>328</v>
      </c>
      <c r="D151" s="19">
        <v>1</v>
      </c>
      <c r="E151" t="s">
        <v>329</v>
      </c>
      <c r="F151" s="7">
        <v>691</v>
      </c>
    </row>
    <row r="152" spans="2:8" x14ac:dyDescent="0.3">
      <c r="B152" s="375"/>
      <c r="C152" s="1" t="s">
        <v>330</v>
      </c>
      <c r="D152" s="19">
        <v>2</v>
      </c>
      <c r="E152" t="s">
        <v>331</v>
      </c>
      <c r="F152" s="7">
        <v>694</v>
      </c>
    </row>
    <row r="153" spans="2:8" x14ac:dyDescent="0.3">
      <c r="B153" s="375"/>
      <c r="C153" s="1" t="s">
        <v>332</v>
      </c>
      <c r="D153" s="19">
        <v>0</v>
      </c>
      <c r="E153" t="s">
        <v>333</v>
      </c>
      <c r="F153" s="7">
        <v>697</v>
      </c>
    </row>
    <row r="154" spans="2:8" x14ac:dyDescent="0.3">
      <c r="B154" s="375"/>
      <c r="C154" s="1" t="s">
        <v>334</v>
      </c>
      <c r="D154" s="19">
        <v>1</v>
      </c>
      <c r="E154" t="s">
        <v>335</v>
      </c>
      <c r="F154" s="7">
        <v>700</v>
      </c>
    </row>
    <row r="155" spans="2:8" x14ac:dyDescent="0.3">
      <c r="B155" s="375"/>
      <c r="C155" s="1" t="s">
        <v>336</v>
      </c>
      <c r="D155" s="19">
        <v>0</v>
      </c>
      <c r="E155" t="s">
        <v>337</v>
      </c>
      <c r="F155" s="7">
        <v>704</v>
      </c>
    </row>
    <row r="156" spans="2:8" x14ac:dyDescent="0.3">
      <c r="B156" s="375"/>
      <c r="C156" s="1" t="s">
        <v>338</v>
      </c>
      <c r="D156" s="19">
        <v>2</v>
      </c>
      <c r="E156" t="s">
        <v>339</v>
      </c>
      <c r="F156" s="7">
        <v>708</v>
      </c>
    </row>
    <row r="157" spans="2:8" x14ac:dyDescent="0.3">
      <c r="B157" s="375"/>
      <c r="C157" s="1" t="s">
        <v>340</v>
      </c>
      <c r="D157" s="19">
        <v>1</v>
      </c>
      <c r="E157" t="s">
        <v>341</v>
      </c>
      <c r="F157" s="7">
        <v>711</v>
      </c>
    </row>
    <row r="158" spans="2:8" x14ac:dyDescent="0.3">
      <c r="B158" s="375"/>
      <c r="C158" s="1" t="s">
        <v>342</v>
      </c>
      <c r="D158" s="19">
        <v>0</v>
      </c>
      <c r="E158" t="s">
        <v>343</v>
      </c>
      <c r="F158" s="7">
        <v>715</v>
      </c>
    </row>
    <row r="159" spans="2:8" x14ac:dyDescent="0.3">
      <c r="B159" s="375"/>
      <c r="C159" s="1" t="s">
        <v>344</v>
      </c>
      <c r="D159" s="19">
        <v>0</v>
      </c>
      <c r="E159" t="s">
        <v>345</v>
      </c>
      <c r="F159" s="7">
        <v>718</v>
      </c>
    </row>
    <row r="160" spans="2:8" x14ac:dyDescent="0.3">
      <c r="B160" s="2"/>
      <c r="C160" s="1"/>
      <c r="D160" s="26"/>
      <c r="E160"/>
      <c r="F160" s="7"/>
    </row>
    <row r="161" spans="2:8" ht="14.7" customHeight="1" x14ac:dyDescent="0.3">
      <c r="B161" s="373" t="s">
        <v>346</v>
      </c>
      <c r="C161" s="1" t="s">
        <v>347</v>
      </c>
      <c r="D161" s="20">
        <v>0</v>
      </c>
      <c r="E161" t="s">
        <v>348</v>
      </c>
      <c r="F161" s="7">
        <v>721</v>
      </c>
    </row>
    <row r="162" spans="2:8" x14ac:dyDescent="0.3">
      <c r="B162" s="373"/>
      <c r="C162" s="1" t="s">
        <v>349</v>
      </c>
      <c r="D162" s="19">
        <v>1</v>
      </c>
      <c r="E162" t="s">
        <v>350</v>
      </c>
      <c r="F162" s="7">
        <v>723</v>
      </c>
    </row>
    <row r="163" spans="2:8" x14ac:dyDescent="0.3">
      <c r="B163" s="373"/>
      <c r="C163" s="1" t="s">
        <v>351</v>
      </c>
      <c r="D163" s="19">
        <v>2</v>
      </c>
      <c r="E163" t="s">
        <v>352</v>
      </c>
      <c r="F163" s="7">
        <v>729</v>
      </c>
    </row>
    <row r="164" spans="2:8" x14ac:dyDescent="0.3">
      <c r="B164" s="373"/>
      <c r="C164" s="1" t="s">
        <v>353</v>
      </c>
      <c r="D164" s="19">
        <v>0</v>
      </c>
      <c r="E164" t="s">
        <v>354</v>
      </c>
      <c r="F164" s="7">
        <v>733</v>
      </c>
    </row>
    <row r="165" spans="2:8" x14ac:dyDescent="0.3">
      <c r="B165" s="373"/>
      <c r="C165" s="1" t="s">
        <v>355</v>
      </c>
      <c r="D165" s="19">
        <v>1</v>
      </c>
      <c r="E165" t="s">
        <v>356</v>
      </c>
      <c r="F165" s="7">
        <v>735</v>
      </c>
    </row>
    <row r="166" spans="2:8" x14ac:dyDescent="0.3">
      <c r="B166" s="373"/>
      <c r="C166" s="1" t="s">
        <v>357</v>
      </c>
      <c r="D166" s="19">
        <v>0</v>
      </c>
      <c r="E166" t="s">
        <v>358</v>
      </c>
      <c r="F166" s="7">
        <v>739</v>
      </c>
    </row>
    <row r="167" spans="2:8" x14ac:dyDescent="0.3">
      <c r="B167" s="373"/>
      <c r="C167" s="1" t="s">
        <v>359</v>
      </c>
      <c r="D167" s="19">
        <v>3</v>
      </c>
      <c r="E167" t="s">
        <v>360</v>
      </c>
      <c r="F167" s="7">
        <v>743</v>
      </c>
    </row>
    <row r="168" spans="2:8" x14ac:dyDescent="0.3">
      <c r="B168" s="373"/>
      <c r="C168" s="1" t="s">
        <v>361</v>
      </c>
      <c r="D168" s="19">
        <v>0</v>
      </c>
      <c r="E168" t="s">
        <v>362</v>
      </c>
      <c r="F168" s="7">
        <v>746</v>
      </c>
    </row>
    <row r="169" spans="2:8" x14ac:dyDescent="0.3">
      <c r="B169" s="373"/>
      <c r="C169" s="1" t="s">
        <v>363</v>
      </c>
      <c r="D169" s="19">
        <v>1</v>
      </c>
      <c r="E169" t="s">
        <v>364</v>
      </c>
      <c r="F169" s="7">
        <v>750</v>
      </c>
    </row>
    <row r="170" spans="2:8" x14ac:dyDescent="0.3">
      <c r="B170" s="373"/>
      <c r="C170" s="1" t="s">
        <v>365</v>
      </c>
      <c r="D170" s="19">
        <v>0</v>
      </c>
      <c r="E170" t="s">
        <v>366</v>
      </c>
      <c r="F170" s="7">
        <v>753</v>
      </c>
    </row>
    <row r="171" spans="2:8" x14ac:dyDescent="0.3">
      <c r="B171" s="373"/>
      <c r="C171" s="1" t="s">
        <v>367</v>
      </c>
      <c r="D171" s="19">
        <v>0</v>
      </c>
      <c r="E171" t="s">
        <v>368</v>
      </c>
      <c r="F171" s="7">
        <v>757</v>
      </c>
    </row>
    <row r="172" spans="2:8" x14ac:dyDescent="0.3">
      <c r="B172" s="373"/>
      <c r="C172" s="1" t="s">
        <v>369</v>
      </c>
      <c r="D172" s="19">
        <v>0</v>
      </c>
      <c r="E172" t="s">
        <v>370</v>
      </c>
      <c r="F172" s="7">
        <v>762</v>
      </c>
    </row>
    <row r="173" spans="2:8" x14ac:dyDescent="0.3">
      <c r="B173" s="373"/>
      <c r="C173" s="1" t="s">
        <v>371</v>
      </c>
      <c r="D173" s="19">
        <v>4</v>
      </c>
      <c r="E173" s="29" t="s">
        <v>372</v>
      </c>
      <c r="F173" s="7">
        <v>767</v>
      </c>
      <c r="G173" s="10" t="s">
        <v>48</v>
      </c>
      <c r="H173" s="43" t="s">
        <v>373</v>
      </c>
    </row>
    <row r="174" spans="2:8" x14ac:dyDescent="0.3">
      <c r="B174" s="373"/>
      <c r="C174" s="1" t="s">
        <v>374</v>
      </c>
      <c r="D174" s="19">
        <v>0</v>
      </c>
      <c r="E174" t="s">
        <v>375</v>
      </c>
      <c r="F174" s="7">
        <v>772</v>
      </c>
    </row>
    <row r="175" spans="2:8" x14ac:dyDescent="0.3">
      <c r="B175" s="373"/>
      <c r="C175" s="1" t="s">
        <v>376</v>
      </c>
      <c r="D175" s="19">
        <v>0</v>
      </c>
      <c r="E175" t="s">
        <v>377</v>
      </c>
      <c r="F175" s="7">
        <v>775</v>
      </c>
    </row>
    <row r="176" spans="2:8" x14ac:dyDescent="0.3">
      <c r="B176" s="373"/>
      <c r="C176" s="1" t="s">
        <v>378</v>
      </c>
      <c r="D176" s="19">
        <v>2</v>
      </c>
      <c r="E176" t="s">
        <v>379</v>
      </c>
      <c r="F176" s="7">
        <v>779</v>
      </c>
    </row>
    <row r="177" spans="2:6" x14ac:dyDescent="0.3">
      <c r="B177" s="373"/>
      <c r="C177" s="1" t="s">
        <v>380</v>
      </c>
      <c r="D177" s="19">
        <v>0</v>
      </c>
      <c r="E177" t="s">
        <v>381</v>
      </c>
      <c r="F177" s="7">
        <v>782</v>
      </c>
    </row>
    <row r="178" spans="2:6" x14ac:dyDescent="0.3">
      <c r="B178" s="373"/>
      <c r="C178" s="1" t="s">
        <v>382</v>
      </c>
      <c r="D178" s="19">
        <v>2</v>
      </c>
      <c r="E178" t="s">
        <v>383</v>
      </c>
      <c r="F178" s="7">
        <v>786</v>
      </c>
    </row>
    <row r="179" spans="2:6" x14ac:dyDescent="0.3">
      <c r="B179" s="373"/>
      <c r="C179" s="1" t="s">
        <v>384</v>
      </c>
      <c r="D179" s="19">
        <v>0</v>
      </c>
      <c r="E179" t="s">
        <v>385</v>
      </c>
      <c r="F179" s="7">
        <v>789</v>
      </c>
    </row>
    <row r="180" spans="2:6" x14ac:dyDescent="0.3">
      <c r="B180" s="373"/>
      <c r="C180" s="1" t="s">
        <v>386</v>
      </c>
      <c r="D180" s="19">
        <v>0</v>
      </c>
      <c r="E180" t="s">
        <v>387</v>
      </c>
      <c r="F180" s="7">
        <v>792</v>
      </c>
    </row>
    <row r="181" spans="2:6" x14ac:dyDescent="0.3">
      <c r="B181" s="373"/>
      <c r="C181" s="1" t="s">
        <v>388</v>
      </c>
      <c r="D181" s="19">
        <v>0</v>
      </c>
      <c r="E181" t="s">
        <v>389</v>
      </c>
      <c r="F181" s="7">
        <v>795</v>
      </c>
    </row>
    <row r="182" spans="2:6" x14ac:dyDescent="0.3">
      <c r="B182" s="373"/>
      <c r="C182" s="1" t="s">
        <v>390</v>
      </c>
      <c r="D182" s="19">
        <v>1</v>
      </c>
      <c r="E182" t="s">
        <v>391</v>
      </c>
      <c r="F182" s="7">
        <v>798</v>
      </c>
    </row>
    <row r="183" spans="2:6" x14ac:dyDescent="0.3">
      <c r="B183" s="373"/>
      <c r="C183" s="1" t="s">
        <v>392</v>
      </c>
      <c r="D183" s="19">
        <v>2</v>
      </c>
      <c r="E183" t="s">
        <v>393</v>
      </c>
      <c r="F183" s="7">
        <v>802</v>
      </c>
    </row>
    <row r="184" spans="2:6" x14ac:dyDescent="0.3">
      <c r="B184" s="373"/>
      <c r="C184" s="1" t="s">
        <v>394</v>
      </c>
      <c r="D184" s="19">
        <v>2</v>
      </c>
      <c r="E184" t="s">
        <v>395</v>
      </c>
      <c r="F184" s="7">
        <v>805</v>
      </c>
    </row>
    <row r="185" spans="2:6" x14ac:dyDescent="0.3">
      <c r="B185" s="373"/>
      <c r="C185" s="1" t="s">
        <v>396</v>
      </c>
      <c r="D185" s="19">
        <v>0</v>
      </c>
      <c r="E185" t="s">
        <v>397</v>
      </c>
      <c r="F185" s="7">
        <v>809</v>
      </c>
    </row>
    <row r="186" spans="2:6" ht="15" thickBot="1" x14ac:dyDescent="0.35">
      <c r="B186" s="374"/>
      <c r="C186" s="3" t="s">
        <v>398</v>
      </c>
      <c r="D186" s="19">
        <v>0</v>
      </c>
      <c r="E186" s="8" t="s">
        <v>399</v>
      </c>
      <c r="F186" s="9">
        <v>812</v>
      </c>
    </row>
    <row r="187" spans="2:6" s="10" customFormat="1" x14ac:dyDescent="0.3">
      <c r="C187" s="11"/>
      <c r="D187" s="12"/>
      <c r="F187" s="12"/>
    </row>
    <row r="188" spans="2:6" s="10" customFormat="1" x14ac:dyDescent="0.3">
      <c r="C188" s="11"/>
      <c r="D188" s="12"/>
      <c r="F188" s="12"/>
    </row>
    <row r="189" spans="2:6" s="10" customFormat="1" x14ac:dyDescent="0.3">
      <c r="C189" s="11"/>
      <c r="D189" s="12"/>
      <c r="F189" s="12"/>
    </row>
    <row r="190" spans="2:6" s="10" customFormat="1" x14ac:dyDescent="0.3">
      <c r="C190" s="11"/>
      <c r="D190" s="12"/>
      <c r="F190" s="12"/>
    </row>
    <row r="191" spans="2:6" s="10" customFormat="1" x14ac:dyDescent="0.3">
      <c r="C191" s="11"/>
      <c r="D191" s="12"/>
      <c r="F191" s="12"/>
    </row>
    <row r="192" spans="2:6" s="10" customFormat="1" x14ac:dyDescent="0.3">
      <c r="C192" s="11"/>
      <c r="D192" s="12"/>
      <c r="F192" s="12"/>
    </row>
    <row r="193" spans="3:6" s="10" customFormat="1" x14ac:dyDescent="0.3">
      <c r="C193" s="11"/>
      <c r="D193" s="12"/>
      <c r="F193" s="12"/>
    </row>
    <row r="194" spans="3:6" s="10" customFormat="1" x14ac:dyDescent="0.3">
      <c r="C194" s="11"/>
      <c r="D194" s="12"/>
      <c r="F194" s="12"/>
    </row>
    <row r="195" spans="3:6" s="10" customFormat="1" x14ac:dyDescent="0.3">
      <c r="C195" s="11"/>
      <c r="D195" s="12"/>
      <c r="F195" s="12"/>
    </row>
    <row r="196" spans="3:6" s="10" customFormat="1" x14ac:dyDescent="0.3">
      <c r="C196" s="11"/>
      <c r="D196" s="12"/>
      <c r="F196" s="12"/>
    </row>
    <row r="197" spans="3:6" s="10" customFormat="1" x14ac:dyDescent="0.3">
      <c r="C197" s="11"/>
      <c r="D197" s="12"/>
      <c r="F197" s="12"/>
    </row>
    <row r="198" spans="3:6" s="10" customFormat="1" x14ac:dyDescent="0.3">
      <c r="C198" s="11"/>
      <c r="D198" s="12"/>
      <c r="F198" s="12"/>
    </row>
    <row r="199" spans="3:6" s="10" customFormat="1" x14ac:dyDescent="0.3">
      <c r="C199" s="11"/>
      <c r="D199" s="12"/>
      <c r="F199" s="12"/>
    </row>
    <row r="200" spans="3:6" s="10" customFormat="1" x14ac:dyDescent="0.3">
      <c r="C200" s="11"/>
      <c r="D200" s="12"/>
      <c r="F200" s="12"/>
    </row>
    <row r="201" spans="3:6" s="10" customFormat="1" x14ac:dyDescent="0.3">
      <c r="C201" s="11"/>
      <c r="D201" s="12"/>
      <c r="F201" s="12"/>
    </row>
    <row r="202" spans="3:6" s="10" customFormat="1" x14ac:dyDescent="0.3">
      <c r="C202" s="11"/>
      <c r="D202" s="12"/>
      <c r="F202" s="12"/>
    </row>
    <row r="203" spans="3:6" s="10" customFormat="1" x14ac:dyDescent="0.3">
      <c r="C203" s="11"/>
      <c r="D203" s="12"/>
      <c r="F203" s="12"/>
    </row>
    <row r="204" spans="3:6" s="10" customFormat="1" x14ac:dyDescent="0.3">
      <c r="C204" s="11"/>
      <c r="D204" s="12"/>
      <c r="F204" s="12"/>
    </row>
    <row r="205" spans="3:6" s="10" customFormat="1" x14ac:dyDescent="0.3">
      <c r="C205" s="11"/>
      <c r="D205" s="12"/>
      <c r="F205" s="12"/>
    </row>
    <row r="206" spans="3:6" s="10" customFormat="1" x14ac:dyDescent="0.3">
      <c r="C206" s="11"/>
      <c r="D206" s="12"/>
      <c r="F206" s="12"/>
    </row>
    <row r="207" spans="3:6" s="10" customFormat="1" x14ac:dyDescent="0.3">
      <c r="C207" s="11"/>
      <c r="D207" s="12"/>
      <c r="F207" s="12"/>
    </row>
    <row r="208" spans="3:6" s="10" customFormat="1" x14ac:dyDescent="0.3">
      <c r="C208" s="11"/>
      <c r="D208" s="12"/>
      <c r="F208" s="12"/>
    </row>
    <row r="209" spans="3:6" s="10" customFormat="1" x14ac:dyDescent="0.3">
      <c r="C209" s="11"/>
      <c r="D209" s="12"/>
      <c r="F209" s="12"/>
    </row>
    <row r="210" spans="3:6" s="10" customFormat="1" x14ac:dyDescent="0.3">
      <c r="C210" s="11"/>
      <c r="D210" s="12"/>
      <c r="F210" s="12"/>
    </row>
    <row r="211" spans="3:6" s="10" customFormat="1" x14ac:dyDescent="0.3">
      <c r="C211" s="11"/>
      <c r="D211" s="12"/>
      <c r="F211" s="12"/>
    </row>
    <row r="212" spans="3:6" s="10" customFormat="1" x14ac:dyDescent="0.3">
      <c r="C212" s="11"/>
      <c r="D212" s="12"/>
      <c r="F212" s="12"/>
    </row>
    <row r="213" spans="3:6" s="10" customFormat="1" x14ac:dyDescent="0.3">
      <c r="C213" s="11"/>
      <c r="D213" s="12"/>
      <c r="F213" s="12"/>
    </row>
    <row r="214" spans="3:6" s="10" customFormat="1" x14ac:dyDescent="0.3">
      <c r="C214" s="11"/>
      <c r="D214" s="12"/>
      <c r="F214" s="12"/>
    </row>
    <row r="215" spans="3:6" s="10" customFormat="1" x14ac:dyDescent="0.3">
      <c r="C215" s="11"/>
      <c r="D215" s="12"/>
      <c r="F215" s="12"/>
    </row>
    <row r="216" spans="3:6" s="10" customFormat="1" x14ac:dyDescent="0.3">
      <c r="C216" s="11"/>
      <c r="D216" s="12"/>
      <c r="F216" s="12"/>
    </row>
    <row r="217" spans="3:6" s="10" customFormat="1" x14ac:dyDescent="0.3">
      <c r="C217" s="11"/>
      <c r="D217" s="12"/>
      <c r="F217" s="12"/>
    </row>
    <row r="218" spans="3:6" s="10" customFormat="1" x14ac:dyDescent="0.3">
      <c r="C218" s="11"/>
      <c r="D218" s="12"/>
      <c r="F218" s="12"/>
    </row>
    <row r="219" spans="3:6" s="10" customFormat="1" x14ac:dyDescent="0.3">
      <c r="C219" s="11"/>
      <c r="D219" s="12"/>
      <c r="F219" s="12"/>
    </row>
    <row r="220" spans="3:6" s="10" customFormat="1" x14ac:dyDescent="0.3">
      <c r="C220" s="11"/>
      <c r="D220" s="12"/>
      <c r="F220" s="12"/>
    </row>
  </sheetData>
  <mergeCells count="8">
    <mergeCell ref="B161:B186"/>
    <mergeCell ref="B59:B113"/>
    <mergeCell ref="B115:B131"/>
    <mergeCell ref="B4:B22"/>
    <mergeCell ref="B46:B57"/>
    <mergeCell ref="B24:B44"/>
    <mergeCell ref="B133:B146"/>
    <mergeCell ref="B148:B159"/>
  </mergeCells>
  <conditionalFormatting sqref="D4:D186">
    <cfRule type="colorScale" priority="1">
      <colorScale>
        <cfvo type="min"/>
        <cfvo type="percentile" val="50"/>
        <cfvo type="max"/>
        <color rgb="FFF8696B"/>
        <color rgb="FFFFEB84"/>
        <color rgb="FF63BE7B"/>
      </colorScale>
    </cfRule>
  </conditionalFormatting>
  <conditionalFormatting sqref="E4">
    <cfRule type="colorScale" priority="2">
      <colorScale>
        <cfvo type="min"/>
        <cfvo type="percentile" val="50"/>
        <cfvo type="max"/>
        <color rgb="FF63BE7B"/>
        <color rgb="FFFFEB84"/>
        <color rgb="FFF8696B"/>
      </colorScale>
    </cfRule>
  </conditionalFormatting>
  <hyperlinks>
    <hyperlink ref="H64" location="'4.4.6 Electric Chiller'!A1" display="'4.4.6 Electric Chiller'!A1" xr:uid="{00000000-0004-0000-0000-000000000000}"/>
    <hyperlink ref="H59" location="'4.4.1 Air Conditioner Tune-Up'!A1" display="'4.4.1 Air Conditioner Tune-Up'!A1" xr:uid="{00000000-0004-0000-0000-000001000000}"/>
    <hyperlink ref="H24" location="'4.2.1 Combination Oven'!A1" display="'4.2.1 Combination Oven'!A1" xr:uid="{00000000-0004-0000-0000-000002000000}"/>
    <hyperlink ref="H25" location="'4.2.2 Refrigerators &amp; Freezers'!A1" display="'4.2.2 Refrigerators &amp; Freezers'!A1" xr:uid="{00000000-0004-0000-0000-000003000000}"/>
    <hyperlink ref="H26" location="'4.2.3 Commercial Steam Cooker'!A1" display="'4.2.3 Commercial Steam Cooker'!A1" xr:uid="{00000000-0004-0000-0000-000004000000}"/>
    <hyperlink ref="H28" location="'4.2.5 ES Convection Oven'!A1" display="'4.2.5 ES Convection Oven'!A1" xr:uid="{00000000-0004-0000-0000-000005000000}"/>
    <hyperlink ref="H29" location="'4.2.6 ENERGY STAR Dishwasher'!A1" display="'4.2.6 ENERGY STAR Dishwasher'!A1" xr:uid="{00000000-0004-0000-0000-000006000000}"/>
    <hyperlink ref="H30" location="'4.2.7 ENERGY STAR Fryer'!A1" display="'4.2.7 ENERGY STAR Fryer'!A1" xr:uid="{00000000-0004-0000-0000-000007000000}"/>
    <hyperlink ref="H31" location="'4.2.8 ENERGY STAR Griddle'!A1" display="'4.2.8 ENERGY STAR Griddle'!A1" xr:uid="{00000000-0004-0000-0000-000008000000}"/>
    <hyperlink ref="H33" location="'4.2.10 Ice Maker'!A1" display="'4.2.10 Ice Maker'!A1" xr:uid="{00000000-0004-0000-0000-000009000000}"/>
    <hyperlink ref="H42" location="'4.2.19 ES Elec Convection Oven'!A1" display="'4.2.19 ES Elec Convection Oven'!A1" xr:uid="{00000000-0004-0000-0000-00000A000000}"/>
    <hyperlink ref="H136" location="'4.6.4 ECM for Coolers &amp; Freezer'!A1" display="'4.6.4 ECM for Coolers &amp; Freezer'!A1" xr:uid="{00000000-0004-0000-0000-00000B000000}"/>
    <hyperlink ref="H46" location="'4.3.1 Water Heater'!A1" display="'4.3.1 Water Heater'!A1" xr:uid="{00000000-0004-0000-0000-00000C000000}"/>
    <hyperlink ref="H67" location="'4.4.9 ASHP'!A1" display="'4.4.9 ASHP'!A1" xr:uid="{00000000-0004-0000-0000-00000D000000}"/>
    <hyperlink ref="H68" location="'4.4.10 Boiler'!A1" display="'4.4.10 Boiler'!A1" xr:uid="{00000000-0004-0000-0000-00000E000000}"/>
    <hyperlink ref="H69" location="'4.4.11 Furnace'!A1" display="'4.4.11 Furnace'!A1" xr:uid="{00000000-0004-0000-0000-00000F000000}"/>
    <hyperlink ref="H71" location="'4.4.13 PTAC and PTHP'!A1" display="'4.4.13 PTAC and PTHP'!A1" xr:uid="{00000000-0004-0000-0000-000010000000}"/>
    <hyperlink ref="H118" location="'4.5.4 LED Bulbs and Fixtures'!A1" display="'4.5.4 LED Bulbs and Fixtures'!A1" xr:uid="{00000000-0004-0000-0000-000011000000}"/>
    <hyperlink ref="H121" location="'4.5.7 LPD'!A1" display="'4.5.7 LPD'!A1" xr:uid="{00000000-0004-0000-0000-000012000000}"/>
    <hyperlink ref="H173" location="'4.8.13 VSDs for Process Fans'!A1" display="'4.8.13 VSDs for Process Fans'!A1" xr:uid="{00000000-0004-0000-0000-000013000000}"/>
    <hyperlink ref="H119" location="'4.5.5 Commercial LED Exit Signs'!A1" display="'4.5.5 Commercial LED Exit Signs'!A1" xr:uid="{00000000-0004-0000-0000-000014000000}"/>
    <hyperlink ref="H75" location="'4.4.17 VSD for HVACPump&amp;CT Fan'!A1" display="'4.4.17 VSD for HVACPump&amp;CT Fan'!A1" xr:uid="{00000000-0004-0000-0000-000015000000}"/>
    <hyperlink ref="H84" location="'4.4.26 VSD for HVAC Sup&amp;Ret Fan'!A1" display="'4.4.26 VSD for HVAC Sup&amp;Ret Fan'!A1" xr:uid="{00000000-0004-0000-0000-000016000000}"/>
    <hyperlink ref="H99" location="'4.4.41 Advanced Rooftop Control'!A1" display="'4.4.41 Advanced Rooftop Control'!A1" xr:uid="{00000000-0004-0000-0000-000017000000}"/>
    <hyperlink ref="H108" location="'4.4.50 Elec Chillers w ISVDs'!A1" display="'4.4.50 Elec Chillers w ISVDs'!A1" xr:uid="{00000000-0004-0000-0000-000018000000}"/>
    <hyperlink ref="H111" location="'4.4.53 HVAC Sup, Ret, &amp; Exh Fan'!A1" display="'4.4.53 HVAC Sup, Ret, &amp; Exh Fan'!A1" xr:uid="{00000000-0004-0000-0000-000019000000}"/>
    <hyperlink ref="H73" location="'4.4.15 Unitary Air Conditioners'!A1" display="'4.4.15 Unitary Air Conditioners'!A1" xr:uid="{00000000-0004-0000-0000-00001A000000}"/>
    <hyperlink ref="H77" location="'4.4.19 Demand Control Vent'!A1" display="'4.4.19 Demand Control Vent'!A1" xr:uid="{00000000-0004-0000-0000-00001B000000}"/>
    <hyperlink ref="H124" location="'4.5.10 Lighting Controls'!A1" display="'4.5.10 Lighting Controls'!A1" xr:uid="{00000000-0004-0000-0000-00001C000000}"/>
    <hyperlink ref="H102" location="'4.4.44 GSHP'!A1" display="'4.4.44 GSHP'!A1" xr:uid="{00000000-0004-0000-0000-00001D000000}"/>
    <hyperlink ref="H106" location="'4.4.48 Small Com Thermostats'!A1" display="'4.4.48 Small Com Thermostats'!A1" xr:uid="{00000000-0004-0000-0000-00001E000000}"/>
    <hyperlink ref="H148" location="'4.7.1 VSD Air Compressor'!A1" display="'4.7.1 VSD Air Compressor'!A1" xr:uid="{00000000-0004-0000-0000-00001F000000}"/>
  </hyperlinks>
  <pageMargins left="0.7" right="0.7" top="0.75" bottom="0.75" header="0.3" footer="0.3"/>
  <pageSetup orientation="portrait" horizontalDpi="4294967293" verticalDpi="0"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S161"/>
  <sheetViews>
    <sheetView workbookViewId="0">
      <selection activeCell="C4" sqref="C4:C186"/>
    </sheetView>
  </sheetViews>
  <sheetFormatPr defaultRowHeight="14.4" x14ac:dyDescent="0.3"/>
  <cols>
    <col min="1" max="1" width="3.88671875" style="10" customWidth="1"/>
    <col min="2" max="2" width="14" customWidth="1"/>
    <col min="3" max="3" width="8.88671875" style="1"/>
    <col min="4" max="4" width="16" style="1" customWidth="1"/>
    <col min="5" max="5" width="59.109375" customWidth="1"/>
    <col min="6" max="6" width="8.88671875" style="1"/>
    <col min="7" max="19" width="8.88671875" style="10"/>
  </cols>
  <sheetData>
    <row r="1" spans="2:8" s="10" customFormat="1" x14ac:dyDescent="0.3">
      <c r="C1" s="11"/>
      <c r="D1" s="11"/>
      <c r="F1" s="11"/>
    </row>
    <row r="2" spans="2:8" s="10" customFormat="1" ht="14.7" customHeight="1" thickBot="1" x14ac:dyDescent="0.35">
      <c r="C2" s="11"/>
      <c r="D2" s="11"/>
      <c r="F2" s="11"/>
    </row>
    <row r="3" spans="2:8" ht="43.8" thickBot="1" x14ac:dyDescent="0.35">
      <c r="B3" s="15" t="s">
        <v>0</v>
      </c>
      <c r="C3" s="16" t="s">
        <v>1</v>
      </c>
      <c r="D3" s="16" t="s">
        <v>2</v>
      </c>
      <c r="E3" s="17" t="s">
        <v>3</v>
      </c>
      <c r="F3" s="18" t="s">
        <v>4</v>
      </c>
      <c r="G3" s="10" t="s">
        <v>5</v>
      </c>
      <c r="H3" s="10">
        <f>COUNTIF(D4:D79,"&gt;"&amp;3)+SUM(G4:G79)</f>
        <v>16</v>
      </c>
    </row>
    <row r="4" spans="2:8" ht="14.7" customHeight="1" thickTop="1" x14ac:dyDescent="0.3">
      <c r="B4" s="375" t="s">
        <v>6</v>
      </c>
      <c r="C4" s="1" t="s">
        <v>400</v>
      </c>
      <c r="D4" s="21">
        <v>3</v>
      </c>
      <c r="E4" t="s">
        <v>401</v>
      </c>
      <c r="F4" s="13">
        <v>6</v>
      </c>
    </row>
    <row r="5" spans="2:8" x14ac:dyDescent="0.3">
      <c r="B5" s="375"/>
      <c r="C5" s="1" t="s">
        <v>402</v>
      </c>
      <c r="D5" s="22">
        <v>3</v>
      </c>
      <c r="E5" t="s">
        <v>403</v>
      </c>
      <c r="F5" s="13">
        <v>10</v>
      </c>
    </row>
    <row r="6" spans="2:8" x14ac:dyDescent="0.3">
      <c r="B6" s="375"/>
      <c r="C6" s="1" t="s">
        <v>404</v>
      </c>
      <c r="D6" s="22">
        <v>3</v>
      </c>
      <c r="E6" t="s">
        <v>405</v>
      </c>
      <c r="F6" s="13">
        <v>16</v>
      </c>
    </row>
    <row r="7" spans="2:8" x14ac:dyDescent="0.3">
      <c r="B7" s="375"/>
      <c r="C7" s="1" t="s">
        <v>406</v>
      </c>
      <c r="D7" s="22">
        <v>3</v>
      </c>
      <c r="E7" t="s">
        <v>62</v>
      </c>
      <c r="F7" s="13">
        <v>20</v>
      </c>
    </row>
    <row r="8" spans="2:8" x14ac:dyDescent="0.3">
      <c r="B8" s="375"/>
      <c r="C8" s="1" t="s">
        <v>407</v>
      </c>
      <c r="D8" s="22">
        <v>3</v>
      </c>
      <c r="E8" t="s">
        <v>408</v>
      </c>
      <c r="F8" s="13">
        <v>25</v>
      </c>
    </row>
    <row r="9" spans="2:8" x14ac:dyDescent="0.3">
      <c r="B9" s="375"/>
      <c r="C9" s="1" t="s">
        <v>409</v>
      </c>
      <c r="D9" s="22">
        <v>3</v>
      </c>
      <c r="E9" t="s">
        <v>410</v>
      </c>
      <c r="F9" s="13">
        <v>29</v>
      </c>
    </row>
    <row r="10" spans="2:8" x14ac:dyDescent="0.3">
      <c r="B10" s="375"/>
      <c r="C10" s="1" t="s">
        <v>411</v>
      </c>
      <c r="D10" s="22">
        <v>4</v>
      </c>
      <c r="E10" s="29" t="s">
        <v>141</v>
      </c>
      <c r="F10" s="13">
        <v>34</v>
      </c>
      <c r="G10" s="10" t="s">
        <v>48</v>
      </c>
      <c r="H10" s="43" t="s">
        <v>412</v>
      </c>
    </row>
    <row r="11" spans="2:8" x14ac:dyDescent="0.3">
      <c r="B11" s="375"/>
      <c r="C11" s="1" t="s">
        <v>413</v>
      </c>
      <c r="D11" s="22">
        <v>3</v>
      </c>
      <c r="E11" t="s">
        <v>414</v>
      </c>
      <c r="F11" s="13">
        <v>39</v>
      </c>
    </row>
    <row r="12" spans="2:8" x14ac:dyDescent="0.3">
      <c r="B12" s="375"/>
      <c r="C12" s="1" t="s">
        <v>415</v>
      </c>
      <c r="D12" s="22">
        <v>2</v>
      </c>
      <c r="E12" t="s">
        <v>416</v>
      </c>
      <c r="F12" s="13">
        <v>44</v>
      </c>
    </row>
    <row r="13" spans="2:8" x14ac:dyDescent="0.3">
      <c r="B13" s="375"/>
      <c r="C13" s="1" t="s">
        <v>417</v>
      </c>
      <c r="D13" s="22">
        <v>3</v>
      </c>
      <c r="E13" t="s">
        <v>418</v>
      </c>
      <c r="F13" s="13">
        <v>47</v>
      </c>
    </row>
    <row r="14" spans="2:8" x14ac:dyDescent="0.3">
      <c r="B14" s="375"/>
      <c r="C14" s="1" t="s">
        <v>419</v>
      </c>
      <c r="D14" s="22">
        <v>1</v>
      </c>
      <c r="E14" t="s">
        <v>420</v>
      </c>
      <c r="F14" s="13">
        <v>51</v>
      </c>
    </row>
    <row r="15" spans="2:8" x14ac:dyDescent="0.3">
      <c r="B15" s="375"/>
      <c r="C15" s="1" t="s">
        <v>421</v>
      </c>
      <c r="D15" s="22">
        <v>0</v>
      </c>
      <c r="E15" t="s">
        <v>111</v>
      </c>
      <c r="F15" s="13">
        <v>54</v>
      </c>
    </row>
    <row r="16" spans="2:8" x14ac:dyDescent="0.3">
      <c r="B16" s="375"/>
      <c r="C16" s="1" t="s">
        <v>422</v>
      </c>
      <c r="D16" s="22">
        <v>2</v>
      </c>
      <c r="E16" t="s">
        <v>423</v>
      </c>
      <c r="F16" s="13">
        <v>59</v>
      </c>
    </row>
    <row r="17" spans="2:8" x14ac:dyDescent="0.3">
      <c r="B17" s="2"/>
      <c r="F17" s="13"/>
    </row>
    <row r="18" spans="2:8" ht="14.7" customHeight="1" x14ac:dyDescent="0.3">
      <c r="B18" s="378" t="s">
        <v>424</v>
      </c>
      <c r="C18" s="1" t="s">
        <v>425</v>
      </c>
      <c r="D18" s="22">
        <v>5</v>
      </c>
      <c r="E18" s="29" t="s">
        <v>426</v>
      </c>
      <c r="F18" s="13">
        <v>63</v>
      </c>
      <c r="G18" s="10" t="s">
        <v>48</v>
      </c>
      <c r="H18" s="43" t="s">
        <v>427</v>
      </c>
    </row>
    <row r="19" spans="2:8" ht="14.7" customHeight="1" x14ac:dyDescent="0.3">
      <c r="B19" s="378"/>
      <c r="C19" s="1" t="s">
        <v>428</v>
      </c>
      <c r="D19" s="22">
        <v>4</v>
      </c>
      <c r="E19" s="29" t="s">
        <v>429</v>
      </c>
      <c r="F19" s="13">
        <v>67</v>
      </c>
      <c r="G19" s="10" t="s">
        <v>48</v>
      </c>
      <c r="H19" s="43" t="s">
        <v>430</v>
      </c>
    </row>
    <row r="20" spans="2:8" ht="57" customHeight="1" x14ac:dyDescent="0.3">
      <c r="B20" s="378"/>
      <c r="F20" s="13"/>
    </row>
    <row r="21" spans="2:8" x14ac:dyDescent="0.3">
      <c r="B21" s="2"/>
      <c r="F21" s="13"/>
    </row>
    <row r="22" spans="2:8" ht="14.7" customHeight="1" x14ac:dyDescent="0.3">
      <c r="B22" s="375" t="s">
        <v>124</v>
      </c>
      <c r="C22" s="1" t="s">
        <v>431</v>
      </c>
      <c r="D22" s="22">
        <v>4</v>
      </c>
      <c r="E22" s="29" t="s">
        <v>432</v>
      </c>
      <c r="F22" s="13">
        <v>71</v>
      </c>
      <c r="G22" s="10" t="s">
        <v>127</v>
      </c>
      <c r="H22" s="43" t="s">
        <v>433</v>
      </c>
    </row>
    <row r="23" spans="2:8" x14ac:dyDescent="0.3">
      <c r="B23" s="375"/>
      <c r="C23" s="1" t="s">
        <v>434</v>
      </c>
      <c r="D23" s="22">
        <v>0</v>
      </c>
      <c r="E23" t="s">
        <v>435</v>
      </c>
      <c r="F23" s="13">
        <v>87</v>
      </c>
    </row>
    <row r="24" spans="2:8" x14ac:dyDescent="0.3">
      <c r="B24" s="375"/>
      <c r="C24" s="1" t="s">
        <v>436</v>
      </c>
      <c r="D24" s="22">
        <v>5</v>
      </c>
      <c r="E24" s="29" t="s">
        <v>437</v>
      </c>
      <c r="F24" s="13">
        <v>91</v>
      </c>
      <c r="G24" s="10" t="s">
        <v>48</v>
      </c>
      <c r="H24" s="43" t="s">
        <v>438</v>
      </c>
    </row>
    <row r="25" spans="2:8" x14ac:dyDescent="0.3">
      <c r="B25" s="375"/>
      <c r="C25" s="1" t="s">
        <v>439</v>
      </c>
      <c r="D25" s="22">
        <v>3</v>
      </c>
      <c r="E25" t="s">
        <v>440</v>
      </c>
      <c r="F25" s="13">
        <v>98</v>
      </c>
    </row>
    <row r="26" spans="2:8" x14ac:dyDescent="0.3">
      <c r="B26" s="375"/>
      <c r="C26" s="1" t="s">
        <v>441</v>
      </c>
      <c r="D26" s="22">
        <v>0</v>
      </c>
      <c r="E26" t="s">
        <v>442</v>
      </c>
      <c r="F26" s="13">
        <v>113</v>
      </c>
    </row>
    <row r="27" spans="2:8" x14ac:dyDescent="0.3">
      <c r="B27" s="375"/>
      <c r="C27" s="1" t="s">
        <v>443</v>
      </c>
      <c r="D27" s="22">
        <v>0</v>
      </c>
      <c r="E27" t="s">
        <v>444</v>
      </c>
      <c r="F27" s="13">
        <v>117</v>
      </c>
    </row>
    <row r="28" spans="2:8" x14ac:dyDescent="0.3">
      <c r="B28" s="375"/>
      <c r="C28" s="1" t="s">
        <v>445</v>
      </c>
      <c r="D28" s="22">
        <v>3</v>
      </c>
      <c r="E28" s="29" t="s">
        <v>446</v>
      </c>
      <c r="F28" s="13">
        <v>121</v>
      </c>
      <c r="G28" s="10" t="s">
        <v>127</v>
      </c>
      <c r="H28" s="43" t="s">
        <v>447</v>
      </c>
    </row>
    <row r="29" spans="2:8" x14ac:dyDescent="0.3">
      <c r="B29" s="375"/>
      <c r="C29" s="1" t="s">
        <v>448</v>
      </c>
      <c r="D29" s="22">
        <v>2</v>
      </c>
      <c r="E29" t="s">
        <v>449</v>
      </c>
      <c r="F29" s="13">
        <v>126</v>
      </c>
    </row>
    <row r="30" spans="2:8" x14ac:dyDescent="0.3">
      <c r="B30" s="375"/>
      <c r="C30" s="1" t="s">
        <v>450</v>
      </c>
      <c r="D30" s="22">
        <v>2</v>
      </c>
      <c r="E30" t="s">
        <v>451</v>
      </c>
      <c r="F30" s="13">
        <v>140</v>
      </c>
    </row>
    <row r="31" spans="2:8" x14ac:dyDescent="0.3">
      <c r="B31" s="375"/>
      <c r="C31" s="1" t="s">
        <v>452</v>
      </c>
      <c r="D31" s="22">
        <v>4</v>
      </c>
      <c r="E31" s="29" t="s">
        <v>453</v>
      </c>
      <c r="F31" s="13">
        <v>143</v>
      </c>
      <c r="G31" s="10" t="s">
        <v>127</v>
      </c>
      <c r="H31" s="43" t="s">
        <v>454</v>
      </c>
    </row>
    <row r="32" spans="2:8" x14ac:dyDescent="0.3">
      <c r="B32" s="375"/>
      <c r="C32" s="1" t="s">
        <v>455</v>
      </c>
      <c r="D32" s="22">
        <v>3</v>
      </c>
      <c r="E32" t="s">
        <v>456</v>
      </c>
      <c r="F32" s="13">
        <v>147</v>
      </c>
    </row>
    <row r="33" spans="2:8" x14ac:dyDescent="0.3">
      <c r="B33" s="375"/>
      <c r="C33" s="1" t="s">
        <v>457</v>
      </c>
      <c r="D33" s="22">
        <v>4</v>
      </c>
      <c r="E33" s="29" t="s">
        <v>458</v>
      </c>
      <c r="F33" s="13">
        <v>152</v>
      </c>
      <c r="G33" s="10" t="s">
        <v>127</v>
      </c>
      <c r="H33" s="43" t="s">
        <v>459</v>
      </c>
    </row>
    <row r="34" spans="2:8" x14ac:dyDescent="0.3">
      <c r="B34" s="375"/>
      <c r="C34" s="1" t="s">
        <v>460</v>
      </c>
      <c r="D34" s="22">
        <v>1</v>
      </c>
      <c r="E34" t="s">
        <v>461</v>
      </c>
      <c r="F34" s="13">
        <v>166</v>
      </c>
    </row>
    <row r="35" spans="2:8" x14ac:dyDescent="0.3">
      <c r="B35" s="375"/>
      <c r="C35" s="1" t="s">
        <v>462</v>
      </c>
      <c r="D35" s="22">
        <v>0</v>
      </c>
      <c r="E35" t="s">
        <v>463</v>
      </c>
      <c r="F35" s="13">
        <v>169</v>
      </c>
    </row>
    <row r="36" spans="2:8" x14ac:dyDescent="0.3">
      <c r="B36" s="375"/>
      <c r="C36" s="1" t="s">
        <v>464</v>
      </c>
      <c r="D36" s="22">
        <v>2</v>
      </c>
      <c r="E36" t="s">
        <v>465</v>
      </c>
      <c r="F36" s="13">
        <v>172</v>
      </c>
    </row>
    <row r="37" spans="2:8" x14ac:dyDescent="0.3">
      <c r="B37" s="375"/>
      <c r="C37" s="1" t="s">
        <v>466</v>
      </c>
      <c r="D37" s="22">
        <v>4</v>
      </c>
      <c r="E37" s="29" t="s">
        <v>467</v>
      </c>
      <c r="F37" s="13">
        <v>177</v>
      </c>
      <c r="G37" s="10" t="s">
        <v>127</v>
      </c>
      <c r="H37" s="43" t="s">
        <v>468</v>
      </c>
    </row>
    <row r="38" spans="2:8" x14ac:dyDescent="0.3">
      <c r="B38" s="375"/>
      <c r="C38" s="1" t="s">
        <v>469</v>
      </c>
      <c r="D38" s="22">
        <v>0</v>
      </c>
      <c r="E38" t="s">
        <v>470</v>
      </c>
      <c r="F38" s="13">
        <v>186</v>
      </c>
    </row>
    <row r="39" spans="2:8" x14ac:dyDescent="0.3">
      <c r="B39" s="375"/>
      <c r="C39" s="1" t="s">
        <v>471</v>
      </c>
      <c r="D39" s="22">
        <v>0</v>
      </c>
      <c r="E39" t="s">
        <v>472</v>
      </c>
      <c r="F39" s="13">
        <v>190</v>
      </c>
    </row>
    <row r="40" spans="2:8" x14ac:dyDescent="0.3">
      <c r="B40" s="375"/>
      <c r="C40" s="1" t="s">
        <v>473</v>
      </c>
      <c r="D40" s="22">
        <v>0</v>
      </c>
      <c r="E40" t="s">
        <v>474</v>
      </c>
      <c r="F40" s="13">
        <v>191</v>
      </c>
    </row>
    <row r="41" spans="2:8" x14ac:dyDescent="0.3">
      <c r="B41" s="375"/>
      <c r="C41" s="1" t="s">
        <v>475</v>
      </c>
      <c r="D41" s="22">
        <v>2</v>
      </c>
      <c r="E41" t="s">
        <v>476</v>
      </c>
      <c r="F41" s="13">
        <v>194</v>
      </c>
    </row>
    <row r="42" spans="2:8" x14ac:dyDescent="0.3">
      <c r="B42" s="2"/>
      <c r="F42" s="13"/>
    </row>
    <row r="43" spans="2:8" x14ac:dyDescent="0.3">
      <c r="B43" s="378" t="s">
        <v>477</v>
      </c>
      <c r="C43" s="1" t="s">
        <v>478</v>
      </c>
      <c r="D43" s="22">
        <v>2</v>
      </c>
      <c r="E43" t="s">
        <v>479</v>
      </c>
      <c r="F43" s="13">
        <v>204</v>
      </c>
    </row>
    <row r="44" spans="2:8" x14ac:dyDescent="0.3">
      <c r="B44" s="378"/>
      <c r="C44" s="1" t="s">
        <v>480</v>
      </c>
      <c r="D44" s="22">
        <v>3</v>
      </c>
      <c r="E44" s="29" t="s">
        <v>481</v>
      </c>
      <c r="F44" s="13">
        <v>210</v>
      </c>
      <c r="G44" s="10" t="s">
        <v>48</v>
      </c>
      <c r="H44" s="43" t="s">
        <v>482</v>
      </c>
    </row>
    <row r="45" spans="2:8" x14ac:dyDescent="0.3">
      <c r="B45" s="378"/>
      <c r="C45" s="1" t="s">
        <v>483</v>
      </c>
      <c r="D45" s="22">
        <v>5</v>
      </c>
      <c r="E45" s="29" t="s">
        <v>484</v>
      </c>
      <c r="F45" s="13">
        <v>215</v>
      </c>
      <c r="G45" s="10" t="s">
        <v>48</v>
      </c>
      <c r="H45" s="43" t="s">
        <v>485</v>
      </c>
    </row>
    <row r="46" spans="2:8" x14ac:dyDescent="0.3">
      <c r="B46" s="378"/>
      <c r="C46" s="1" t="s">
        <v>486</v>
      </c>
      <c r="D46" s="22">
        <v>3</v>
      </c>
      <c r="E46" t="s">
        <v>103</v>
      </c>
      <c r="F46" s="13">
        <v>222</v>
      </c>
    </row>
    <row r="47" spans="2:8" x14ac:dyDescent="0.3">
      <c r="B47" s="378"/>
      <c r="C47" s="1" t="s">
        <v>487</v>
      </c>
      <c r="D47" s="22">
        <v>3</v>
      </c>
      <c r="E47" t="s">
        <v>105</v>
      </c>
      <c r="F47" s="13">
        <v>232</v>
      </c>
    </row>
    <row r="48" spans="2:8" x14ac:dyDescent="0.3">
      <c r="B48" s="378"/>
      <c r="C48" s="1" t="s">
        <v>488</v>
      </c>
      <c r="D48" s="22">
        <v>2</v>
      </c>
      <c r="E48" t="s">
        <v>489</v>
      </c>
      <c r="F48" s="13">
        <v>240</v>
      </c>
    </row>
    <row r="49" spans="2:8" x14ac:dyDescent="0.3">
      <c r="B49" s="378"/>
      <c r="C49" s="1" t="s">
        <v>490</v>
      </c>
      <c r="D49" s="22">
        <v>3</v>
      </c>
      <c r="E49" t="s">
        <v>491</v>
      </c>
      <c r="F49" s="13">
        <v>244</v>
      </c>
    </row>
    <row r="50" spans="2:8" x14ac:dyDescent="0.3">
      <c r="B50" s="378"/>
      <c r="C50" s="1" t="s">
        <v>492</v>
      </c>
      <c r="D50" s="22">
        <v>1</v>
      </c>
      <c r="E50" t="s">
        <v>493</v>
      </c>
      <c r="F50" s="13">
        <v>247</v>
      </c>
    </row>
    <row r="51" spans="2:8" x14ac:dyDescent="0.3">
      <c r="B51" s="378"/>
      <c r="C51" s="1" t="s">
        <v>494</v>
      </c>
      <c r="D51" s="22">
        <v>2</v>
      </c>
      <c r="E51" t="s">
        <v>495</v>
      </c>
      <c r="F51" s="13">
        <v>254</v>
      </c>
    </row>
    <row r="52" spans="2:8" x14ac:dyDescent="0.3">
      <c r="B52" s="378"/>
      <c r="C52" s="1" t="s">
        <v>496</v>
      </c>
      <c r="D52" s="22">
        <v>2</v>
      </c>
      <c r="E52" t="s">
        <v>497</v>
      </c>
      <c r="F52" s="13">
        <v>259</v>
      </c>
    </row>
    <row r="53" spans="2:8" x14ac:dyDescent="0.3">
      <c r="B53" s="378"/>
      <c r="C53" s="1" t="s">
        <v>498</v>
      </c>
      <c r="D53" s="22">
        <v>3</v>
      </c>
      <c r="E53" t="s">
        <v>499</v>
      </c>
      <c r="F53" s="13">
        <v>263</v>
      </c>
    </row>
    <row r="54" spans="2:8" x14ac:dyDescent="0.3">
      <c r="B54" s="2"/>
      <c r="F54" s="13"/>
    </row>
    <row r="55" spans="2:8" x14ac:dyDescent="0.3">
      <c r="B55" s="376" t="s">
        <v>251</v>
      </c>
      <c r="C55" s="1" t="s">
        <v>500</v>
      </c>
      <c r="D55" s="22">
        <v>0</v>
      </c>
      <c r="E55" t="s">
        <v>501</v>
      </c>
      <c r="F55" s="13">
        <v>268</v>
      </c>
    </row>
    <row r="56" spans="2:8" x14ac:dyDescent="0.3">
      <c r="B56" s="376"/>
      <c r="C56" s="1" t="s">
        <v>502</v>
      </c>
      <c r="D56" s="22">
        <v>0</v>
      </c>
      <c r="E56" t="s">
        <v>503</v>
      </c>
      <c r="F56" s="13">
        <v>268</v>
      </c>
    </row>
    <row r="57" spans="2:8" x14ac:dyDescent="0.3">
      <c r="B57" s="376"/>
      <c r="C57" s="1" t="s">
        <v>504</v>
      </c>
      <c r="D57" s="22">
        <v>0</v>
      </c>
      <c r="E57" t="s">
        <v>505</v>
      </c>
      <c r="F57" s="13">
        <v>268</v>
      </c>
    </row>
    <row r="58" spans="2:8" x14ac:dyDescent="0.3">
      <c r="B58" s="376"/>
      <c r="C58" s="1" t="s">
        <v>506</v>
      </c>
      <c r="D58" s="22">
        <v>0</v>
      </c>
      <c r="E58" t="s">
        <v>507</v>
      </c>
      <c r="F58" s="13">
        <v>268</v>
      </c>
    </row>
    <row r="59" spans="2:8" x14ac:dyDescent="0.3">
      <c r="B59" s="376"/>
      <c r="C59" s="1" t="s">
        <v>508</v>
      </c>
      <c r="D59" s="22">
        <v>0</v>
      </c>
      <c r="E59" t="s">
        <v>509</v>
      </c>
      <c r="F59" s="13">
        <v>268</v>
      </c>
    </row>
    <row r="60" spans="2:8" x14ac:dyDescent="0.3">
      <c r="B60" s="376"/>
      <c r="C60" s="1" t="s">
        <v>510</v>
      </c>
      <c r="D60" s="22">
        <v>4</v>
      </c>
      <c r="E60" s="29" t="s">
        <v>511</v>
      </c>
      <c r="F60" s="13">
        <v>269</v>
      </c>
      <c r="G60" s="10" t="s">
        <v>127</v>
      </c>
      <c r="H60" s="43" t="s">
        <v>512</v>
      </c>
    </row>
    <row r="61" spans="2:8" x14ac:dyDescent="0.3">
      <c r="B61" s="376"/>
      <c r="C61" s="1" t="s">
        <v>513</v>
      </c>
      <c r="D61" s="22">
        <v>0</v>
      </c>
      <c r="E61" t="s">
        <v>514</v>
      </c>
      <c r="F61" s="13">
        <v>282</v>
      </c>
    </row>
    <row r="62" spans="2:8" x14ac:dyDescent="0.3">
      <c r="B62" s="376"/>
      <c r="C62" s="1" t="s">
        <v>515</v>
      </c>
      <c r="D62" s="22">
        <v>2</v>
      </c>
      <c r="E62" t="s">
        <v>516</v>
      </c>
      <c r="F62" s="13">
        <v>287</v>
      </c>
    </row>
    <row r="63" spans="2:8" x14ac:dyDescent="0.3">
      <c r="B63" s="376"/>
      <c r="C63" s="1" t="s">
        <v>517</v>
      </c>
      <c r="D63" s="22">
        <v>3</v>
      </c>
      <c r="E63" t="s">
        <v>518</v>
      </c>
      <c r="F63" s="13">
        <v>297</v>
      </c>
      <c r="G63" s="10" t="s">
        <v>127</v>
      </c>
      <c r="H63" s="43" t="s">
        <v>519</v>
      </c>
    </row>
    <row r="64" spans="2:8" x14ac:dyDescent="0.3">
      <c r="B64" s="376"/>
      <c r="C64" s="1" t="s">
        <v>520</v>
      </c>
      <c r="D64" s="22">
        <v>2</v>
      </c>
      <c r="E64" t="s">
        <v>521</v>
      </c>
      <c r="F64" s="13">
        <v>305</v>
      </c>
    </row>
    <row r="65" spans="2:8" x14ac:dyDescent="0.3">
      <c r="B65" s="376"/>
      <c r="C65" s="1" t="s">
        <v>522</v>
      </c>
      <c r="D65" s="22">
        <v>2</v>
      </c>
      <c r="E65" t="s">
        <v>523</v>
      </c>
      <c r="F65" s="13">
        <v>310</v>
      </c>
    </row>
    <row r="66" spans="2:8" x14ac:dyDescent="0.3">
      <c r="B66" s="376"/>
      <c r="C66" s="1" t="s">
        <v>524</v>
      </c>
      <c r="D66" s="22">
        <v>3</v>
      </c>
      <c r="E66" t="s">
        <v>525</v>
      </c>
      <c r="F66" s="13">
        <v>315</v>
      </c>
    </row>
    <row r="67" spans="2:8" x14ac:dyDescent="0.3">
      <c r="B67" s="2"/>
      <c r="F67" s="13"/>
    </row>
    <row r="68" spans="2:8" x14ac:dyDescent="0.3">
      <c r="B68" s="378" t="s">
        <v>526</v>
      </c>
      <c r="C68" s="1" t="s">
        <v>527</v>
      </c>
      <c r="D68" s="22">
        <v>6</v>
      </c>
      <c r="E68" s="29" t="s">
        <v>528</v>
      </c>
      <c r="F68" s="13">
        <v>320</v>
      </c>
      <c r="G68" s="10" t="s">
        <v>48</v>
      </c>
      <c r="H68" s="43" t="s">
        <v>529</v>
      </c>
    </row>
    <row r="69" spans="2:8" x14ac:dyDescent="0.3">
      <c r="B69" s="378"/>
      <c r="C69" s="1" t="s">
        <v>530</v>
      </c>
      <c r="D69" s="22">
        <v>2</v>
      </c>
      <c r="E69" t="s">
        <v>531</v>
      </c>
      <c r="F69" s="13">
        <v>335</v>
      </c>
    </row>
    <row r="70" spans="2:8" x14ac:dyDescent="0.3">
      <c r="B70" s="378"/>
      <c r="C70" s="1" t="s">
        <v>532</v>
      </c>
      <c r="D70" s="22">
        <v>4</v>
      </c>
      <c r="E70" s="29" t="s">
        <v>533</v>
      </c>
      <c r="F70" s="13">
        <v>344</v>
      </c>
      <c r="G70" s="10" t="s">
        <v>48</v>
      </c>
      <c r="H70" s="43" t="s">
        <v>534</v>
      </c>
    </row>
    <row r="71" spans="2:8" x14ac:dyDescent="0.3">
      <c r="B71" s="378"/>
      <c r="C71" s="1" t="s">
        <v>535</v>
      </c>
      <c r="D71" s="22">
        <v>4</v>
      </c>
      <c r="E71" s="29" t="s">
        <v>536</v>
      </c>
      <c r="F71" s="13">
        <v>352</v>
      </c>
      <c r="G71" s="10" t="s">
        <v>48</v>
      </c>
      <c r="H71" s="43" t="s">
        <v>537</v>
      </c>
    </row>
    <row r="72" spans="2:8" x14ac:dyDescent="0.3">
      <c r="B72" s="378"/>
      <c r="C72" s="1" t="s">
        <v>538</v>
      </c>
      <c r="D72" s="22">
        <v>6</v>
      </c>
      <c r="E72" s="29" t="s">
        <v>539</v>
      </c>
      <c r="F72" s="13">
        <v>361</v>
      </c>
      <c r="G72" s="10" t="s">
        <v>48</v>
      </c>
      <c r="H72" s="43" t="s">
        <v>540</v>
      </c>
    </row>
    <row r="73" spans="2:8" x14ac:dyDescent="0.3">
      <c r="B73" s="378"/>
      <c r="C73" s="1" t="s">
        <v>541</v>
      </c>
      <c r="D73" s="22">
        <v>3</v>
      </c>
      <c r="E73" t="s">
        <v>542</v>
      </c>
      <c r="F73" s="13">
        <v>371</v>
      </c>
    </row>
    <row r="74" spans="2:8" x14ac:dyDescent="0.3">
      <c r="B74" s="378"/>
      <c r="C74" s="1" t="s">
        <v>543</v>
      </c>
      <c r="D74" s="22">
        <v>4</v>
      </c>
      <c r="E74" s="29" t="s">
        <v>544</v>
      </c>
      <c r="F74" s="13">
        <v>380</v>
      </c>
      <c r="G74" s="10" t="s">
        <v>48</v>
      </c>
      <c r="H74" s="43" t="s">
        <v>545</v>
      </c>
    </row>
    <row r="75" spans="2:8" x14ac:dyDescent="0.3">
      <c r="B75" s="378"/>
      <c r="C75" s="1" t="s">
        <v>546</v>
      </c>
      <c r="D75" s="22">
        <v>3</v>
      </c>
      <c r="E75" t="s">
        <v>547</v>
      </c>
      <c r="F75" s="13">
        <v>385</v>
      </c>
    </row>
    <row r="76" spans="2:8" x14ac:dyDescent="0.3">
      <c r="B76" s="2"/>
      <c r="F76" s="13"/>
    </row>
    <row r="77" spans="2:8" x14ac:dyDescent="0.3">
      <c r="B77" s="376" t="s">
        <v>548</v>
      </c>
      <c r="C77" s="1" t="s">
        <v>549</v>
      </c>
      <c r="D77" s="22">
        <v>5</v>
      </c>
      <c r="E77" s="29" t="s">
        <v>550</v>
      </c>
      <c r="F77" s="13">
        <v>391</v>
      </c>
      <c r="G77" s="10" t="s">
        <v>48</v>
      </c>
      <c r="H77" s="43" t="s">
        <v>551</v>
      </c>
    </row>
    <row r="78" spans="2:8" x14ac:dyDescent="0.3">
      <c r="B78" s="376"/>
      <c r="C78" s="1" t="s">
        <v>552</v>
      </c>
      <c r="D78" s="22">
        <v>1</v>
      </c>
      <c r="E78" t="s">
        <v>553</v>
      </c>
      <c r="F78" s="13">
        <v>396</v>
      </c>
    </row>
    <row r="79" spans="2:8" ht="15" thickBot="1" x14ac:dyDescent="0.35">
      <c r="B79" s="377"/>
      <c r="C79" s="3" t="s">
        <v>554</v>
      </c>
      <c r="D79" s="23">
        <v>2</v>
      </c>
      <c r="E79" s="28" t="s">
        <v>555</v>
      </c>
      <c r="F79" s="14">
        <v>399</v>
      </c>
    </row>
    <row r="80" spans="2:8" s="10" customFormat="1" x14ac:dyDescent="0.3">
      <c r="C80" s="11"/>
      <c r="D80" s="11"/>
      <c r="F80" s="11"/>
    </row>
    <row r="81" spans="3:6" s="10" customFormat="1" x14ac:dyDescent="0.3">
      <c r="C81" s="11"/>
      <c r="D81" s="11"/>
      <c r="F81" s="11"/>
    </row>
    <row r="82" spans="3:6" s="10" customFormat="1" x14ac:dyDescent="0.3">
      <c r="C82" s="11"/>
      <c r="D82" s="11"/>
      <c r="F82" s="11"/>
    </row>
    <row r="83" spans="3:6" s="10" customFormat="1" x14ac:dyDescent="0.3">
      <c r="C83" s="11"/>
      <c r="D83" s="11"/>
      <c r="F83" s="11"/>
    </row>
    <row r="84" spans="3:6" s="10" customFormat="1" x14ac:dyDescent="0.3">
      <c r="C84" s="11"/>
      <c r="D84" s="11"/>
      <c r="F84" s="11"/>
    </row>
    <row r="85" spans="3:6" s="10" customFormat="1" x14ac:dyDescent="0.3">
      <c r="C85" s="11"/>
      <c r="D85" s="11"/>
      <c r="F85" s="11"/>
    </row>
    <row r="86" spans="3:6" s="10" customFormat="1" x14ac:dyDescent="0.3">
      <c r="C86" s="11"/>
      <c r="D86" s="11"/>
      <c r="F86" s="11"/>
    </row>
    <row r="87" spans="3:6" s="10" customFormat="1" x14ac:dyDescent="0.3">
      <c r="C87" s="11"/>
      <c r="D87" s="11"/>
      <c r="F87" s="11"/>
    </row>
    <row r="88" spans="3:6" s="10" customFormat="1" x14ac:dyDescent="0.3">
      <c r="C88" s="11"/>
      <c r="D88" s="11"/>
      <c r="F88" s="11"/>
    </row>
    <row r="89" spans="3:6" s="10" customFormat="1" x14ac:dyDescent="0.3">
      <c r="C89" s="11"/>
      <c r="D89" s="11"/>
      <c r="F89" s="11"/>
    </row>
    <row r="90" spans="3:6" s="10" customFormat="1" x14ac:dyDescent="0.3">
      <c r="C90" s="11"/>
      <c r="D90" s="11"/>
      <c r="F90" s="11"/>
    </row>
    <row r="91" spans="3:6" s="10" customFormat="1" x14ac:dyDescent="0.3">
      <c r="C91" s="11"/>
      <c r="D91" s="11"/>
      <c r="F91" s="11"/>
    </row>
    <row r="92" spans="3:6" s="10" customFormat="1" x14ac:dyDescent="0.3">
      <c r="C92" s="11"/>
      <c r="D92" s="11"/>
      <c r="F92" s="11"/>
    </row>
    <row r="93" spans="3:6" s="10" customFormat="1" x14ac:dyDescent="0.3">
      <c r="C93" s="11"/>
      <c r="D93" s="11"/>
      <c r="F93" s="11"/>
    </row>
    <row r="94" spans="3:6" s="10" customFormat="1" x14ac:dyDescent="0.3">
      <c r="C94" s="11"/>
      <c r="D94" s="11"/>
      <c r="F94" s="11"/>
    </row>
    <row r="95" spans="3:6" s="10" customFormat="1" x14ac:dyDescent="0.3">
      <c r="C95" s="11"/>
      <c r="D95" s="11"/>
      <c r="F95" s="11"/>
    </row>
    <row r="96" spans="3:6" s="10" customFormat="1" x14ac:dyDescent="0.3">
      <c r="C96" s="11"/>
      <c r="D96" s="11"/>
      <c r="F96" s="11"/>
    </row>
    <row r="97" spans="3:6" s="10" customFormat="1" x14ac:dyDescent="0.3">
      <c r="C97" s="11"/>
      <c r="D97" s="11"/>
      <c r="F97" s="11"/>
    </row>
    <row r="98" spans="3:6" s="10" customFormat="1" x14ac:dyDescent="0.3">
      <c r="C98" s="11"/>
      <c r="D98" s="11"/>
      <c r="F98" s="11"/>
    </row>
    <row r="99" spans="3:6" s="10" customFormat="1" x14ac:dyDescent="0.3">
      <c r="C99" s="11"/>
      <c r="D99" s="11"/>
      <c r="F99" s="11"/>
    </row>
    <row r="100" spans="3:6" s="10" customFormat="1" x14ac:dyDescent="0.3">
      <c r="C100" s="11"/>
      <c r="D100" s="11"/>
      <c r="F100" s="11"/>
    </row>
    <row r="101" spans="3:6" s="10" customFormat="1" x14ac:dyDescent="0.3">
      <c r="C101" s="11"/>
      <c r="D101" s="11"/>
      <c r="F101" s="11"/>
    </row>
    <row r="115" spans="2:2" x14ac:dyDescent="0.3">
      <c r="B115" t="s">
        <v>251</v>
      </c>
    </row>
    <row r="133" spans="2:2" x14ac:dyDescent="0.3">
      <c r="B133" t="s">
        <v>290</v>
      </c>
    </row>
    <row r="161" spans="2:2" x14ac:dyDescent="0.3">
      <c r="B161" t="s">
        <v>346</v>
      </c>
    </row>
  </sheetData>
  <mergeCells count="7">
    <mergeCell ref="B77:B79"/>
    <mergeCell ref="B43:B53"/>
    <mergeCell ref="B55:B66"/>
    <mergeCell ref="B68:B75"/>
    <mergeCell ref="B4:B16"/>
    <mergeCell ref="B18:B20"/>
    <mergeCell ref="B22:B41"/>
  </mergeCells>
  <conditionalFormatting sqref="D4:D79">
    <cfRule type="colorScale" priority="1">
      <colorScale>
        <cfvo type="min"/>
        <cfvo type="percentile" val="50"/>
        <cfvo type="max"/>
        <color rgb="FFF8696B"/>
        <color rgb="FFFFEB84"/>
        <color rgb="FF63BE7B"/>
      </colorScale>
    </cfRule>
  </conditionalFormatting>
  <hyperlinks>
    <hyperlink ref="H22" location="'5.3.1 ASHP'!A1" display="'5.3.1 ASHP'!A1" xr:uid="{00000000-0004-0000-0100-000000000000}"/>
    <hyperlink ref="H60" location="'5.5.6 LED Specialty'!A1" display="'5.5.6 LED Specialty'!A1" xr:uid="{00000000-0004-0000-0100-000001000000}"/>
    <hyperlink ref="H28" location="'5.3.7 Gas Furnace'!A1" display="'5.3.7 Gas Furnace'!A1" xr:uid="{00000000-0004-0000-0100-000002000000}"/>
    <hyperlink ref="H31" location="'5.3.10 HVAC Tune-Up'!A1" display="'5.3.10 HVAC Tune-Up'!A1" xr:uid="{00000000-0004-0000-0100-000003000000}"/>
    <hyperlink ref="H10" location="'5.1.7 ES&amp;CEETier2 Room AC'!A1" display="'5.1.7 ES&amp;CEETier2 Room AC'!A1" xr:uid="{00000000-0004-0000-0100-000004000000}"/>
    <hyperlink ref="H18" location="'5.2.1 APS Tier 1'!A1" display="'5.2.1 APS Tier 1'!A1" xr:uid="{00000000-0004-0000-0100-000005000000}"/>
    <hyperlink ref="H19" location="'5.2.2 APS Tier 2 Res AV'!A1" display="'5.2.2 APS Tier 2 Res AV'!A1" xr:uid="{00000000-0004-0000-0100-000006000000}"/>
    <hyperlink ref="H24" location="'5.3.3 Central Air Conditioning'!A1" display="'5.3.3 Central Air Conditioning'!A1" xr:uid="{00000000-0004-0000-0100-000007000000}"/>
    <hyperlink ref="H44" location="'5.4.2 Gas Water Heater'!A1" display="'5.4.2 Gas Water Heater'!A1" xr:uid="{00000000-0004-0000-0100-000008000000}"/>
    <hyperlink ref="H45" location="'5.4.3 Heat Pump Water Heaters'!A1" display="'5.4.3 Heat Pump Water Heaters'!A1" xr:uid="{00000000-0004-0000-0100-000009000000}"/>
    <hyperlink ref="H68" location="'5.6.1 Air Sealing'!A1" display="'5.6.1 Air Sealing'!A1" xr:uid="{00000000-0004-0000-0100-00000A000000}"/>
    <hyperlink ref="H70" location="'5.6.3 Floor InsulationAbv Crawl'!A1" display="'5.6.3 Floor InsulationAbv Crawl'!A1" xr:uid="{00000000-0004-0000-0100-00000B000000}"/>
    <hyperlink ref="H71" location="'5.6.4 Wall Insulation'!A1" display="'5.6.4 Wall Insulation'!A1" xr:uid="{00000000-0004-0000-0100-00000C000000}"/>
    <hyperlink ref="H72" location="'5.6.5 Ceiling Attic Insulation'!A1" display="'5.6.5 Ceiling Attic Insulation'!A1" xr:uid="{00000000-0004-0000-0100-00000D000000}"/>
    <hyperlink ref="H74" location="'5.6.7 Low-E Storm Window'!A1" display="'5.6.7 Low-E Storm Window'!A1" xr:uid="{00000000-0004-0000-0100-00000E000000}"/>
    <hyperlink ref="H77" location="'5.7.1 High Eff Pool Pumps'!A1" display="'5.7.1 High Eff Pool Pumps'!A1" xr:uid="{00000000-0004-0000-0100-00000F000000}"/>
    <hyperlink ref="H37" location="'5.3.16 Advanced Thermostats'!A1" display="'5.3.16 Advanced Thermostats'!A1" xr:uid="{00000000-0004-0000-0100-000010000000}"/>
    <hyperlink ref="H33" location="'5.3.12 Ductless Heat Pumps'!A1" display="'5.3.12 Ductless Heat Pumps'!A1" xr:uid="{00000000-0004-0000-0100-000011000000}"/>
    <hyperlink ref="H63" location="'5.5.9 LED Fixtures'!A1" display="'5.5.9 LED Fixtures'!A1" xr:uid="{00000000-0004-0000-0100-000012000000}"/>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57DCC-AC89-45ED-8D00-98737B7C97FF}">
  <sheetPr codeName="Sheet65"/>
  <dimension ref="B2:N26"/>
  <sheetViews>
    <sheetView workbookViewId="0">
      <selection activeCell="M29" sqref="M29"/>
    </sheetView>
  </sheetViews>
  <sheetFormatPr defaultRowHeight="14.4" x14ac:dyDescent="0.3"/>
  <cols>
    <col min="2" max="2" width="35" customWidth="1"/>
    <col min="3" max="3" width="12.88671875" customWidth="1"/>
    <col min="6" max="6" width="10.44140625" bestFit="1" customWidth="1"/>
    <col min="7" max="7" width="10.109375" customWidth="1"/>
  </cols>
  <sheetData>
    <row r="2" spans="2:14" x14ac:dyDescent="0.3">
      <c r="B2" s="207" t="s">
        <v>1762</v>
      </c>
      <c r="C2" s="207"/>
      <c r="F2" s="207" t="s">
        <v>1763</v>
      </c>
      <c r="G2" s="207"/>
    </row>
    <row r="3" spans="2:14" x14ac:dyDescent="0.3">
      <c r="B3" s="207" t="s">
        <v>1764</v>
      </c>
      <c r="C3" s="207" t="s">
        <v>1765</v>
      </c>
      <c r="D3" t="s">
        <v>1803</v>
      </c>
      <c r="F3" s="207" t="s">
        <v>1764</v>
      </c>
      <c r="G3" s="207" t="s">
        <v>1765</v>
      </c>
    </row>
    <row r="4" spans="2:14" x14ac:dyDescent="0.3">
      <c r="B4" s="207" t="s">
        <v>1766</v>
      </c>
      <c r="C4" s="207">
        <v>209928</v>
      </c>
      <c r="D4" s="210">
        <f>SUM(C4:C9)/C24</f>
        <v>0.32349321853765667</v>
      </c>
      <c r="F4" s="207" t="s">
        <v>1767</v>
      </c>
      <c r="G4" s="207">
        <v>1484747</v>
      </c>
      <c r="H4" s="210">
        <f>G4/G8</f>
        <v>0.52477538613791397</v>
      </c>
    </row>
    <row r="5" spans="2:14" x14ac:dyDescent="0.3">
      <c r="B5" s="207" t="s">
        <v>1768</v>
      </c>
      <c r="C5" s="207">
        <v>282325</v>
      </c>
      <c r="D5" t="s">
        <v>1804</v>
      </c>
      <c r="F5" s="207" t="s">
        <v>790</v>
      </c>
      <c r="G5" s="207">
        <v>214770</v>
      </c>
      <c r="H5" s="210">
        <f>G5/G8</f>
        <v>7.5909235499946978E-2</v>
      </c>
    </row>
    <row r="6" spans="2:14" x14ac:dyDescent="0.3">
      <c r="B6" s="207" t="s">
        <v>1769</v>
      </c>
      <c r="C6" s="207">
        <v>3874</v>
      </c>
      <c r="D6" s="210">
        <f>SUM(C4:C9)/C25</f>
        <v>0.30055585037896243</v>
      </c>
      <c r="F6" s="207" t="s">
        <v>1770</v>
      </c>
      <c r="G6" s="207">
        <v>364165</v>
      </c>
    </row>
    <row r="7" spans="2:14" x14ac:dyDescent="0.3">
      <c r="B7" s="207" t="s">
        <v>1771</v>
      </c>
      <c r="C7" s="207">
        <v>246732</v>
      </c>
      <c r="F7" s="207" t="s">
        <v>1772</v>
      </c>
      <c r="G7" s="207">
        <v>765618</v>
      </c>
    </row>
    <row r="8" spans="2:14" x14ac:dyDescent="0.3">
      <c r="B8" s="207" t="s">
        <v>1773</v>
      </c>
      <c r="C8" s="207">
        <v>6295</v>
      </c>
      <c r="G8">
        <f>SUM(G4:G7)</f>
        <v>2829300</v>
      </c>
    </row>
    <row r="9" spans="2:14" x14ac:dyDescent="0.3">
      <c r="B9" s="207" t="s">
        <v>1774</v>
      </c>
      <c r="C9" s="207">
        <v>76029</v>
      </c>
      <c r="N9" s="210"/>
    </row>
    <row r="10" spans="2:14" x14ac:dyDescent="0.3">
      <c r="B10" s="207" t="s">
        <v>1775</v>
      </c>
      <c r="C10" s="207">
        <v>5569</v>
      </c>
      <c r="F10" s="207" t="s">
        <v>1776</v>
      </c>
      <c r="G10" s="207"/>
      <c r="N10" s="210"/>
    </row>
    <row r="11" spans="2:14" x14ac:dyDescent="0.3">
      <c r="B11" s="207" t="s">
        <v>1777</v>
      </c>
      <c r="C11" s="207">
        <v>7748</v>
      </c>
      <c r="F11" s="207" t="s">
        <v>1764</v>
      </c>
      <c r="G11" s="207" t="s">
        <v>1765</v>
      </c>
    </row>
    <row r="12" spans="2:14" x14ac:dyDescent="0.3">
      <c r="B12" s="207" t="s">
        <v>1778</v>
      </c>
      <c r="C12" s="207">
        <v>242</v>
      </c>
      <c r="D12" t="s">
        <v>1802</v>
      </c>
      <c r="F12" s="207" t="s">
        <v>778</v>
      </c>
      <c r="G12" s="207">
        <v>1044795</v>
      </c>
      <c r="H12" s="210">
        <f>G12/G18</f>
        <v>0.38842374229180771</v>
      </c>
    </row>
    <row r="13" spans="2:14" x14ac:dyDescent="0.3">
      <c r="B13" s="207" t="s">
        <v>1779</v>
      </c>
      <c r="C13" s="207">
        <v>214286</v>
      </c>
      <c r="D13" s="210">
        <f>SUM(C13:C16)/C24</f>
        <v>0.67650678146234333</v>
      </c>
      <c r="F13" s="207" t="s">
        <v>793</v>
      </c>
      <c r="G13" s="207">
        <v>3390</v>
      </c>
    </row>
    <row r="14" spans="2:14" x14ac:dyDescent="0.3">
      <c r="B14" s="207" t="s">
        <v>1780</v>
      </c>
      <c r="C14" s="207">
        <v>1228088</v>
      </c>
      <c r="D14" t="s">
        <v>1805</v>
      </c>
      <c r="F14" s="207" t="s">
        <v>781</v>
      </c>
      <c r="G14" s="207">
        <v>1645038</v>
      </c>
      <c r="H14" s="210">
        <f>G14/G18</f>
        <v>0.61157625770819224</v>
      </c>
    </row>
    <row r="15" spans="2:14" x14ac:dyDescent="0.3">
      <c r="B15" s="207" t="s">
        <v>1781</v>
      </c>
      <c r="C15" s="207">
        <v>224698</v>
      </c>
      <c r="D15" s="210">
        <f>SUM(C13:C16)/C25</f>
        <v>0.62853889768907423</v>
      </c>
      <c r="F15" s="207" t="s">
        <v>798</v>
      </c>
      <c r="G15" s="207">
        <v>15254</v>
      </c>
    </row>
    <row r="16" spans="2:14" x14ac:dyDescent="0.3">
      <c r="B16" s="207" t="s">
        <v>1782</v>
      </c>
      <c r="C16" s="207">
        <v>58596</v>
      </c>
      <c r="F16" s="207" t="s">
        <v>1783</v>
      </c>
      <c r="G16" s="207">
        <v>120823</v>
      </c>
    </row>
    <row r="17" spans="2:12" x14ac:dyDescent="0.3">
      <c r="B17" s="207" t="s">
        <v>1770</v>
      </c>
      <c r="C17" s="207">
        <v>69976</v>
      </c>
      <c r="G17">
        <f>SUM(G12:G16)</f>
        <v>2829300</v>
      </c>
    </row>
    <row r="18" spans="2:12" x14ac:dyDescent="0.3">
      <c r="B18" s="207" t="s">
        <v>1784</v>
      </c>
      <c r="C18" s="207">
        <v>242</v>
      </c>
      <c r="F18" s="207" t="s">
        <v>1797</v>
      </c>
      <c r="G18">
        <f>SUM(G12,G14)</f>
        <v>2689833</v>
      </c>
    </row>
    <row r="19" spans="2:12" x14ac:dyDescent="0.3">
      <c r="B19" s="207" t="s">
        <v>1785</v>
      </c>
      <c r="C19" s="207">
        <v>11622</v>
      </c>
    </row>
    <row r="20" spans="2:12" x14ac:dyDescent="0.3">
      <c r="B20" s="207" t="s">
        <v>1786</v>
      </c>
      <c r="C20" s="207">
        <v>143099</v>
      </c>
      <c r="F20" s="207" t="s">
        <v>1927</v>
      </c>
      <c r="G20" s="207"/>
    </row>
    <row r="21" spans="2:12" x14ac:dyDescent="0.3">
      <c r="B21" s="207" t="s">
        <v>1787</v>
      </c>
      <c r="C21" s="207">
        <v>39709</v>
      </c>
      <c r="F21" s="207" t="s">
        <v>1764</v>
      </c>
      <c r="G21" s="207" t="s">
        <v>1765</v>
      </c>
    </row>
    <row r="22" spans="2:12" x14ac:dyDescent="0.3">
      <c r="B22" s="207" t="s">
        <v>1788</v>
      </c>
      <c r="C22" s="207">
        <v>242</v>
      </c>
      <c r="F22" s="207" t="s">
        <v>1922</v>
      </c>
      <c r="G22" s="207">
        <v>8351341</v>
      </c>
    </row>
    <row r="23" spans="2:12" x14ac:dyDescent="0.3">
      <c r="C23">
        <f>SUM(C4:C22)</f>
        <v>2829300</v>
      </c>
      <c r="F23" s="207" t="s">
        <v>1923</v>
      </c>
      <c r="G23" s="207">
        <v>10621803</v>
      </c>
      <c r="H23" s="210">
        <f>SUM(G23:G24)/SUM(G23:G26)</f>
        <v>0.28033823629790033</v>
      </c>
    </row>
    <row r="24" spans="2:12" x14ac:dyDescent="0.3">
      <c r="B24" s="207" t="s">
        <v>1797</v>
      </c>
      <c r="C24">
        <f>SUM(C4:C9,C13:C16)</f>
        <v>2550851</v>
      </c>
      <c r="F24" s="207" t="s">
        <v>1924</v>
      </c>
      <c r="G24" s="207">
        <v>24296636</v>
      </c>
      <c r="J24" s="210">
        <v>0.72</v>
      </c>
      <c r="K24">
        <v>33600</v>
      </c>
      <c r="L24">
        <f>SUMPRODUCT(K24:K25,J24:J25)/SUMPRODUCT(J24:J25)</f>
        <v>32032</v>
      </c>
    </row>
    <row r="25" spans="2:12" x14ac:dyDescent="0.3">
      <c r="B25" s="207" t="s">
        <v>1801</v>
      </c>
      <c r="C25">
        <f>SUM(C4:C9,C13:C16,C19:C22)</f>
        <v>2745523</v>
      </c>
      <c r="F25" s="207" t="s">
        <v>1925</v>
      </c>
      <c r="G25" s="207">
        <v>7778459</v>
      </c>
      <c r="H25" s="210">
        <f>SUM(G25:G26)/SUM(G23:G26)</f>
        <v>0.71966176370209967</v>
      </c>
      <c r="J25" s="210">
        <v>0.28000000000000003</v>
      </c>
      <c r="K25">
        <v>28000</v>
      </c>
    </row>
    <row r="26" spans="2:12" x14ac:dyDescent="0.3">
      <c r="F26" s="207" t="s">
        <v>1926</v>
      </c>
      <c r="G26" s="207">
        <v>81861348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ED89E-404A-4932-9BBE-B1BBDBDAC574}">
  <sheetPr codeName="Sheet64"/>
  <dimension ref="A1:J1435"/>
  <sheetViews>
    <sheetView workbookViewId="0"/>
  </sheetViews>
  <sheetFormatPr defaultRowHeight="14.4" x14ac:dyDescent="0.3"/>
  <cols>
    <col min="2" max="2" width="63.5546875" bestFit="1" customWidth="1"/>
    <col min="3" max="3" width="15.44140625" customWidth="1"/>
    <col min="4" max="4" width="17.5546875" customWidth="1"/>
    <col min="5" max="5" width="15.5546875" customWidth="1"/>
    <col min="6" max="6" width="20.88671875" style="196" customWidth="1"/>
  </cols>
  <sheetData>
    <row r="1" spans="1:10" x14ac:dyDescent="0.3">
      <c r="A1" s="206" t="s">
        <v>1761</v>
      </c>
    </row>
    <row r="2" spans="1:10" ht="105.75" customHeight="1" x14ac:dyDescent="0.3">
      <c r="B2" s="30" t="s">
        <v>3</v>
      </c>
      <c r="C2" s="30" t="s">
        <v>1411</v>
      </c>
      <c r="D2" s="30" t="s">
        <v>1542</v>
      </c>
      <c r="E2" s="30" t="s">
        <v>1414</v>
      </c>
      <c r="F2" s="195" t="s">
        <v>1415</v>
      </c>
      <c r="I2" t="s">
        <v>1416</v>
      </c>
    </row>
    <row r="3" spans="1:10" x14ac:dyDescent="0.3">
      <c r="B3" t="s">
        <v>1543</v>
      </c>
      <c r="C3" t="s">
        <v>1217</v>
      </c>
      <c r="D3" t="s">
        <v>1544</v>
      </c>
      <c r="E3" t="s">
        <v>1545</v>
      </c>
      <c r="F3" s="196">
        <v>8.9053568247815832E-4</v>
      </c>
      <c r="I3" t="s">
        <v>1434</v>
      </c>
      <c r="J3" t="s">
        <v>1435</v>
      </c>
    </row>
    <row r="4" spans="1:10" x14ac:dyDescent="0.3">
      <c r="D4" t="s">
        <v>1546</v>
      </c>
      <c r="E4" t="s">
        <v>1545</v>
      </c>
      <c r="F4" s="196">
        <v>8.9053568247815832E-4</v>
      </c>
      <c r="I4" t="s">
        <v>1547</v>
      </c>
      <c r="J4" t="s">
        <v>1548</v>
      </c>
    </row>
    <row r="5" spans="1:10" x14ac:dyDescent="0.3">
      <c r="D5" t="s">
        <v>1549</v>
      </c>
      <c r="E5" t="s">
        <v>1545</v>
      </c>
      <c r="F5" s="196">
        <v>8.9053568247815832E-4</v>
      </c>
    </row>
    <row r="6" spans="1:10" x14ac:dyDescent="0.3">
      <c r="D6" t="s">
        <v>1550</v>
      </c>
      <c r="E6" t="s">
        <v>1545</v>
      </c>
      <c r="F6" s="196">
        <v>1.3989474395149803E-4</v>
      </c>
    </row>
    <row r="7" spans="1:10" x14ac:dyDescent="0.3">
      <c r="D7" t="s">
        <v>1551</v>
      </c>
      <c r="E7" t="s">
        <v>1545</v>
      </c>
      <c r="F7" s="196">
        <v>8.9053568247815832E-4</v>
      </c>
    </row>
    <row r="8" spans="1:10" x14ac:dyDescent="0.3">
      <c r="D8" t="s">
        <v>1552</v>
      </c>
      <c r="E8" t="s">
        <v>1545</v>
      </c>
      <c r="F8" s="196">
        <v>8.9053568247815832E-4</v>
      </c>
    </row>
    <row r="9" spans="1:10" x14ac:dyDescent="0.3">
      <c r="D9" t="s">
        <v>946</v>
      </c>
      <c r="E9" t="s">
        <v>1545</v>
      </c>
      <c r="F9" s="196">
        <v>8.9053568247815832E-4</v>
      </c>
    </row>
    <row r="10" spans="1:10" x14ac:dyDescent="0.3">
      <c r="D10" t="s">
        <v>1553</v>
      </c>
      <c r="E10" t="s">
        <v>1545</v>
      </c>
      <c r="F10" s="196">
        <v>8.9053568247815832E-4</v>
      </c>
    </row>
    <row r="11" spans="1:10" x14ac:dyDescent="0.3">
      <c r="D11" t="s">
        <v>1554</v>
      </c>
      <c r="E11" t="s">
        <v>1545</v>
      </c>
      <c r="F11" s="196">
        <v>8.9053568247815832E-4</v>
      </c>
    </row>
    <row r="12" spans="1:10" x14ac:dyDescent="0.3">
      <c r="B12" t="s">
        <v>1555</v>
      </c>
      <c r="C12" t="s">
        <v>1217</v>
      </c>
      <c r="D12" t="s">
        <v>1544</v>
      </c>
      <c r="E12" t="s">
        <v>1547</v>
      </c>
      <c r="F12" s="196">
        <v>8.9053568247815832E-4</v>
      </c>
    </row>
    <row r="13" spans="1:10" x14ac:dyDescent="0.3">
      <c r="D13" t="s">
        <v>1546</v>
      </c>
      <c r="E13" t="s">
        <v>1547</v>
      </c>
      <c r="F13" s="196">
        <v>8.9053568247815832E-4</v>
      </c>
    </row>
    <row r="14" spans="1:10" x14ac:dyDescent="0.3">
      <c r="D14" t="s">
        <v>1549</v>
      </c>
      <c r="E14" t="s">
        <v>1547</v>
      </c>
      <c r="F14" s="196">
        <v>8.9053568247815832E-4</v>
      </c>
    </row>
    <row r="15" spans="1:10" x14ac:dyDescent="0.3">
      <c r="D15" t="s">
        <v>1550</v>
      </c>
      <c r="E15" t="s">
        <v>1547</v>
      </c>
      <c r="F15" s="196">
        <v>7.5724352567219623E-5</v>
      </c>
    </row>
    <row r="16" spans="1:10" x14ac:dyDescent="0.3">
      <c r="D16" t="s">
        <v>1551</v>
      </c>
      <c r="E16" t="s">
        <v>1547</v>
      </c>
      <c r="F16" s="196">
        <v>7.5724352567219623E-5</v>
      </c>
    </row>
    <row r="17" spans="2:6" x14ac:dyDescent="0.3">
      <c r="D17" t="s">
        <v>1552</v>
      </c>
      <c r="E17" t="s">
        <v>1547</v>
      </c>
      <c r="F17" s="196">
        <v>8.9053568247815832E-4</v>
      </c>
    </row>
    <row r="18" spans="2:6" x14ac:dyDescent="0.3">
      <c r="D18" t="s">
        <v>946</v>
      </c>
      <c r="E18" t="s">
        <v>1547</v>
      </c>
      <c r="F18" s="196">
        <v>8.9053568247815832E-4</v>
      </c>
    </row>
    <row r="19" spans="2:6" x14ac:dyDescent="0.3">
      <c r="D19" t="s">
        <v>1553</v>
      </c>
      <c r="E19" t="s">
        <v>1547</v>
      </c>
      <c r="F19" s="196">
        <v>8.9053568247815832E-4</v>
      </c>
    </row>
    <row r="20" spans="2:6" x14ac:dyDescent="0.3">
      <c r="D20" t="s">
        <v>1554</v>
      </c>
      <c r="E20" t="s">
        <v>1547</v>
      </c>
      <c r="F20" s="196">
        <v>8.9053568247815832E-4</v>
      </c>
    </row>
    <row r="21" spans="2:6" x14ac:dyDescent="0.3">
      <c r="B21" t="s">
        <v>1556</v>
      </c>
      <c r="C21" t="s">
        <v>1217</v>
      </c>
      <c r="D21" t="s">
        <v>1544</v>
      </c>
      <c r="E21" t="s">
        <v>1547</v>
      </c>
      <c r="F21" s="196">
        <v>8.9053568247815832E-4</v>
      </c>
    </row>
    <row r="22" spans="2:6" x14ac:dyDescent="0.3">
      <c r="D22" t="s">
        <v>1546</v>
      </c>
      <c r="E22" t="s">
        <v>1547</v>
      </c>
      <c r="F22" s="196">
        <v>8.9053568247815832E-4</v>
      </c>
    </row>
    <row r="23" spans="2:6" x14ac:dyDescent="0.3">
      <c r="D23" t="s">
        <v>1549</v>
      </c>
      <c r="E23" t="s">
        <v>1547</v>
      </c>
      <c r="F23" s="196">
        <v>8.9053568247815832E-4</v>
      </c>
    </row>
    <row r="24" spans="2:6" x14ac:dyDescent="0.3">
      <c r="D24" t="s">
        <v>1550</v>
      </c>
      <c r="E24" t="s">
        <v>1547</v>
      </c>
      <c r="F24" s="196">
        <v>7.5724352567219623E-5</v>
      </c>
    </row>
    <row r="25" spans="2:6" x14ac:dyDescent="0.3">
      <c r="D25" t="s">
        <v>1551</v>
      </c>
      <c r="E25" t="s">
        <v>1547</v>
      </c>
      <c r="F25" s="196">
        <v>7.5724352567219623E-5</v>
      </c>
    </row>
    <row r="26" spans="2:6" x14ac:dyDescent="0.3">
      <c r="D26" t="s">
        <v>1552</v>
      </c>
      <c r="E26" t="s">
        <v>1547</v>
      </c>
      <c r="F26" s="196">
        <v>8.9053568247815832E-4</v>
      </c>
    </row>
    <row r="27" spans="2:6" x14ac:dyDescent="0.3">
      <c r="D27" t="s">
        <v>946</v>
      </c>
      <c r="E27" t="s">
        <v>1547</v>
      </c>
      <c r="F27" s="196">
        <v>8.9053568247815832E-4</v>
      </c>
    </row>
    <row r="28" spans="2:6" x14ac:dyDescent="0.3">
      <c r="D28" t="s">
        <v>1553</v>
      </c>
      <c r="E28" t="s">
        <v>1547</v>
      </c>
      <c r="F28" s="196">
        <v>8.9053568247815832E-4</v>
      </c>
    </row>
    <row r="29" spans="2:6" x14ac:dyDescent="0.3">
      <c r="D29" t="s">
        <v>1554</v>
      </c>
      <c r="E29" t="s">
        <v>1547</v>
      </c>
      <c r="F29" s="196">
        <v>8.9053568247815832E-4</v>
      </c>
    </row>
    <row r="30" spans="2:6" x14ac:dyDescent="0.3">
      <c r="B30" t="s">
        <v>1557</v>
      </c>
      <c r="C30" t="s">
        <v>1217</v>
      </c>
      <c r="D30" t="s">
        <v>1544</v>
      </c>
      <c r="E30" t="s">
        <v>1547</v>
      </c>
      <c r="F30" s="196">
        <v>8.9053568247815832E-4</v>
      </c>
    </row>
    <row r="31" spans="2:6" x14ac:dyDescent="0.3">
      <c r="D31" t="s">
        <v>1546</v>
      </c>
      <c r="E31" t="s">
        <v>1547</v>
      </c>
      <c r="F31" s="196">
        <v>8.9053568247815832E-4</v>
      </c>
    </row>
    <row r="32" spans="2:6" x14ac:dyDescent="0.3">
      <c r="D32" t="s">
        <v>1549</v>
      </c>
      <c r="E32" t="s">
        <v>1547</v>
      </c>
      <c r="F32" s="196">
        <v>8.9053568247815832E-4</v>
      </c>
    </row>
    <row r="33" spans="2:6" x14ac:dyDescent="0.3">
      <c r="D33" t="s">
        <v>1550</v>
      </c>
      <c r="E33" t="s">
        <v>1547</v>
      </c>
      <c r="F33" s="196">
        <v>8.9053568247815832E-4</v>
      </c>
    </row>
    <row r="34" spans="2:6" x14ac:dyDescent="0.3">
      <c r="D34" t="s">
        <v>1551</v>
      </c>
      <c r="E34" t="s">
        <v>1547</v>
      </c>
      <c r="F34" s="196">
        <v>8.9053568247815832E-4</v>
      </c>
    </row>
    <row r="35" spans="2:6" x14ac:dyDescent="0.3">
      <c r="D35" t="s">
        <v>1552</v>
      </c>
      <c r="E35" t="s">
        <v>1547</v>
      </c>
      <c r="F35" s="196">
        <v>8.9053568247815832E-4</v>
      </c>
    </row>
    <row r="36" spans="2:6" x14ac:dyDescent="0.3">
      <c r="D36" t="s">
        <v>946</v>
      </c>
      <c r="E36" t="s">
        <v>1547</v>
      </c>
      <c r="F36" s="196">
        <v>8.9053568247815832E-4</v>
      </c>
    </row>
    <row r="37" spans="2:6" x14ac:dyDescent="0.3">
      <c r="D37" t="s">
        <v>1553</v>
      </c>
      <c r="E37" t="s">
        <v>1547</v>
      </c>
      <c r="F37" s="196">
        <v>8.9053568247815832E-4</v>
      </c>
    </row>
    <row r="38" spans="2:6" x14ac:dyDescent="0.3">
      <c r="D38" t="s">
        <v>1554</v>
      </c>
      <c r="E38" t="s">
        <v>1547</v>
      </c>
      <c r="F38" s="196">
        <v>8.9053568247815832E-4</v>
      </c>
    </row>
    <row r="39" spans="2:6" x14ac:dyDescent="0.3">
      <c r="B39" t="s">
        <v>1558</v>
      </c>
      <c r="C39" t="s">
        <v>1217</v>
      </c>
      <c r="D39" t="s">
        <v>1544</v>
      </c>
      <c r="E39" t="s">
        <v>1547</v>
      </c>
      <c r="F39" s="196">
        <v>8.9053568247815832E-4</v>
      </c>
    </row>
    <row r="40" spans="2:6" x14ac:dyDescent="0.3">
      <c r="D40" t="s">
        <v>1546</v>
      </c>
      <c r="E40" t="s">
        <v>1547</v>
      </c>
      <c r="F40" s="196">
        <v>8.9053568247815832E-4</v>
      </c>
    </row>
    <row r="41" spans="2:6" x14ac:dyDescent="0.3">
      <c r="D41" t="s">
        <v>1549</v>
      </c>
      <c r="E41" t="s">
        <v>1547</v>
      </c>
      <c r="F41" s="196">
        <v>8.9053568247815832E-4</v>
      </c>
    </row>
    <row r="42" spans="2:6" x14ac:dyDescent="0.3">
      <c r="D42" t="s">
        <v>1550</v>
      </c>
      <c r="E42" t="s">
        <v>1547</v>
      </c>
      <c r="F42" s="196">
        <v>8.9053568247815832E-4</v>
      </c>
    </row>
    <row r="43" spans="2:6" x14ac:dyDescent="0.3">
      <c r="D43" t="s">
        <v>1551</v>
      </c>
      <c r="E43" t="s">
        <v>1547</v>
      </c>
      <c r="F43" s="196">
        <v>8.9053568247815832E-4</v>
      </c>
    </row>
    <row r="44" spans="2:6" x14ac:dyDescent="0.3">
      <c r="D44" t="s">
        <v>1552</v>
      </c>
      <c r="E44" t="s">
        <v>1547</v>
      </c>
      <c r="F44" s="196">
        <v>8.9053568247815832E-4</v>
      </c>
    </row>
    <row r="45" spans="2:6" x14ac:dyDescent="0.3">
      <c r="D45" t="s">
        <v>946</v>
      </c>
      <c r="E45" t="s">
        <v>1547</v>
      </c>
      <c r="F45" s="196">
        <v>8.9053568247815832E-4</v>
      </c>
    </row>
    <row r="46" spans="2:6" x14ac:dyDescent="0.3">
      <c r="D46" t="s">
        <v>1553</v>
      </c>
      <c r="E46" t="s">
        <v>1547</v>
      </c>
      <c r="F46" s="196">
        <v>8.9053568247815832E-4</v>
      </c>
    </row>
    <row r="47" spans="2:6" x14ac:dyDescent="0.3">
      <c r="D47" t="s">
        <v>1554</v>
      </c>
      <c r="E47" t="s">
        <v>1547</v>
      </c>
      <c r="F47" s="196">
        <v>8.9053568247815832E-4</v>
      </c>
    </row>
    <row r="48" spans="2:6" x14ac:dyDescent="0.3">
      <c r="B48" t="s">
        <v>1559</v>
      </c>
      <c r="C48" t="s">
        <v>1217</v>
      </c>
      <c r="D48" t="s">
        <v>1544</v>
      </c>
      <c r="E48" t="s">
        <v>1547</v>
      </c>
      <c r="F48" s="196">
        <v>8.9053568247815832E-4</v>
      </c>
    </row>
    <row r="49" spans="2:6" x14ac:dyDescent="0.3">
      <c r="D49" t="s">
        <v>1546</v>
      </c>
      <c r="E49" t="s">
        <v>1547</v>
      </c>
      <c r="F49" s="196">
        <v>8.9053568247815832E-4</v>
      </c>
    </row>
    <row r="50" spans="2:6" x14ac:dyDescent="0.3">
      <c r="D50" t="s">
        <v>1549</v>
      </c>
      <c r="E50" t="s">
        <v>1547</v>
      </c>
      <c r="F50" s="196">
        <v>8.9053568247815832E-4</v>
      </c>
    </row>
    <row r="51" spans="2:6" x14ac:dyDescent="0.3">
      <c r="D51" t="s">
        <v>1550</v>
      </c>
      <c r="E51" t="s">
        <v>1547</v>
      </c>
      <c r="F51" s="196">
        <v>8.9053568247815832E-4</v>
      </c>
    </row>
    <row r="52" spans="2:6" x14ac:dyDescent="0.3">
      <c r="D52" t="s">
        <v>1551</v>
      </c>
      <c r="E52" t="s">
        <v>1547</v>
      </c>
      <c r="F52" s="196">
        <v>8.9053568247815832E-4</v>
      </c>
    </row>
    <row r="53" spans="2:6" x14ac:dyDescent="0.3">
      <c r="D53" t="s">
        <v>1552</v>
      </c>
      <c r="E53" t="s">
        <v>1547</v>
      </c>
      <c r="F53" s="196">
        <v>8.9053568247815832E-4</v>
      </c>
    </row>
    <row r="54" spans="2:6" x14ac:dyDescent="0.3">
      <c r="D54" t="s">
        <v>946</v>
      </c>
      <c r="E54" t="s">
        <v>1547</v>
      </c>
      <c r="F54" s="196">
        <v>8.9053568247815832E-4</v>
      </c>
    </row>
    <row r="55" spans="2:6" x14ac:dyDescent="0.3">
      <c r="D55" t="s">
        <v>1553</v>
      </c>
      <c r="E55" t="s">
        <v>1547</v>
      </c>
      <c r="F55" s="196">
        <v>8.9053568247815832E-4</v>
      </c>
    </row>
    <row r="56" spans="2:6" x14ac:dyDescent="0.3">
      <c r="D56" t="s">
        <v>1554</v>
      </c>
      <c r="E56" t="s">
        <v>1547</v>
      </c>
      <c r="F56" s="196">
        <v>8.9053568247815832E-4</v>
      </c>
    </row>
    <row r="57" spans="2:6" x14ac:dyDescent="0.3">
      <c r="B57" t="s">
        <v>1560</v>
      </c>
      <c r="C57" t="s">
        <v>1217</v>
      </c>
      <c r="D57" t="s">
        <v>1544</v>
      </c>
      <c r="E57" t="s">
        <v>1547</v>
      </c>
      <c r="F57" s="196">
        <v>8.9053568247815832E-4</v>
      </c>
    </row>
    <row r="58" spans="2:6" x14ac:dyDescent="0.3">
      <c r="D58" t="s">
        <v>1546</v>
      </c>
      <c r="E58" t="s">
        <v>1547</v>
      </c>
      <c r="F58" s="196">
        <v>8.9053568247815832E-4</v>
      </c>
    </row>
    <row r="59" spans="2:6" x14ac:dyDescent="0.3">
      <c r="D59" t="s">
        <v>1549</v>
      </c>
      <c r="E59" t="s">
        <v>1547</v>
      </c>
      <c r="F59" s="196">
        <v>8.9053568247815832E-4</v>
      </c>
    </row>
    <row r="60" spans="2:6" x14ac:dyDescent="0.3">
      <c r="D60" t="s">
        <v>1550</v>
      </c>
      <c r="E60" t="s">
        <v>1547</v>
      </c>
      <c r="F60" s="196">
        <v>8.9053568247815832E-4</v>
      </c>
    </row>
    <row r="61" spans="2:6" x14ac:dyDescent="0.3">
      <c r="D61" t="s">
        <v>1551</v>
      </c>
      <c r="E61" t="s">
        <v>1547</v>
      </c>
      <c r="F61" s="196">
        <v>8.9053568247815832E-4</v>
      </c>
    </row>
    <row r="62" spans="2:6" x14ac:dyDescent="0.3">
      <c r="D62" t="s">
        <v>1552</v>
      </c>
      <c r="E62" t="s">
        <v>1547</v>
      </c>
      <c r="F62" s="196">
        <v>8.9053568247815832E-4</v>
      </c>
    </row>
    <row r="63" spans="2:6" x14ac:dyDescent="0.3">
      <c r="D63" t="s">
        <v>946</v>
      </c>
      <c r="E63" t="s">
        <v>1547</v>
      </c>
      <c r="F63" s="196">
        <v>8.9053568247815832E-4</v>
      </c>
    </row>
    <row r="64" spans="2:6" x14ac:dyDescent="0.3">
      <c r="D64" t="s">
        <v>1553</v>
      </c>
      <c r="E64" t="s">
        <v>1547</v>
      </c>
      <c r="F64" s="196">
        <v>8.9053568247815832E-4</v>
      </c>
    </row>
    <row r="65" spans="2:6" x14ac:dyDescent="0.3">
      <c r="D65" t="s">
        <v>1554</v>
      </c>
      <c r="E65" t="s">
        <v>1547</v>
      </c>
      <c r="F65" s="196">
        <v>8.9053568247815832E-4</v>
      </c>
    </row>
    <row r="66" spans="2:6" x14ac:dyDescent="0.3">
      <c r="B66" t="s">
        <v>1561</v>
      </c>
      <c r="C66" t="s">
        <v>1217</v>
      </c>
      <c r="D66" t="s">
        <v>1544</v>
      </c>
      <c r="E66" t="s">
        <v>1547</v>
      </c>
      <c r="F66" s="196">
        <v>8.9053568247815832E-4</v>
      </c>
    </row>
    <row r="67" spans="2:6" x14ac:dyDescent="0.3">
      <c r="D67" t="s">
        <v>1546</v>
      </c>
      <c r="E67" t="s">
        <v>1547</v>
      </c>
      <c r="F67" s="196">
        <v>8.9053568247815832E-4</v>
      </c>
    </row>
    <row r="68" spans="2:6" x14ac:dyDescent="0.3">
      <c r="D68" t="s">
        <v>1549</v>
      </c>
      <c r="E68" t="s">
        <v>1547</v>
      </c>
      <c r="F68" s="196">
        <v>8.9053568247815832E-4</v>
      </c>
    </row>
    <row r="69" spans="2:6" x14ac:dyDescent="0.3">
      <c r="D69" t="s">
        <v>1550</v>
      </c>
      <c r="E69" t="s">
        <v>1547</v>
      </c>
      <c r="F69" s="196">
        <v>8.9053568247815832E-4</v>
      </c>
    </row>
    <row r="70" spans="2:6" x14ac:dyDescent="0.3">
      <c r="D70" t="s">
        <v>1551</v>
      </c>
      <c r="E70" t="s">
        <v>1547</v>
      </c>
      <c r="F70" s="196">
        <v>8.9053568247815832E-4</v>
      </c>
    </row>
    <row r="71" spans="2:6" x14ac:dyDescent="0.3">
      <c r="D71" t="s">
        <v>1552</v>
      </c>
      <c r="E71" t="s">
        <v>1547</v>
      </c>
      <c r="F71" s="196">
        <v>8.9053568247815832E-4</v>
      </c>
    </row>
    <row r="72" spans="2:6" x14ac:dyDescent="0.3">
      <c r="D72" t="s">
        <v>946</v>
      </c>
      <c r="E72" t="s">
        <v>1547</v>
      </c>
      <c r="F72" s="196">
        <v>8.9053568247815832E-4</v>
      </c>
    </row>
    <row r="73" spans="2:6" x14ac:dyDescent="0.3">
      <c r="D73" t="s">
        <v>1553</v>
      </c>
      <c r="E73" t="s">
        <v>1547</v>
      </c>
      <c r="F73" s="196">
        <v>8.9053568247815832E-4</v>
      </c>
    </row>
    <row r="74" spans="2:6" x14ac:dyDescent="0.3">
      <c r="D74" t="s">
        <v>1554</v>
      </c>
      <c r="E74" t="s">
        <v>1547</v>
      </c>
      <c r="F74" s="196">
        <v>8.9053568247815832E-4</v>
      </c>
    </row>
    <row r="75" spans="2:6" x14ac:dyDescent="0.3">
      <c r="B75" t="s">
        <v>1562</v>
      </c>
      <c r="C75" t="s">
        <v>1217</v>
      </c>
      <c r="D75" t="s">
        <v>1544</v>
      </c>
      <c r="E75" t="s">
        <v>1547</v>
      </c>
      <c r="F75" s="196">
        <v>8.9053568247815832E-4</v>
      </c>
    </row>
    <row r="76" spans="2:6" x14ac:dyDescent="0.3">
      <c r="D76" t="s">
        <v>1546</v>
      </c>
      <c r="E76" t="s">
        <v>1547</v>
      </c>
      <c r="F76" s="196">
        <v>8.9053568247815832E-4</v>
      </c>
    </row>
    <row r="77" spans="2:6" x14ac:dyDescent="0.3">
      <c r="D77" t="s">
        <v>1549</v>
      </c>
      <c r="E77" t="s">
        <v>1547</v>
      </c>
      <c r="F77" s="196">
        <v>8.9053568247815832E-4</v>
      </c>
    </row>
    <row r="78" spans="2:6" x14ac:dyDescent="0.3">
      <c r="D78" t="s">
        <v>1550</v>
      </c>
      <c r="E78" t="s">
        <v>1547</v>
      </c>
      <c r="F78" s="196">
        <v>8.9053568247815832E-4</v>
      </c>
    </row>
    <row r="79" spans="2:6" x14ac:dyDescent="0.3">
      <c r="D79" t="s">
        <v>1551</v>
      </c>
      <c r="E79" t="s">
        <v>1547</v>
      </c>
      <c r="F79" s="196">
        <v>8.9053568247815832E-4</v>
      </c>
    </row>
    <row r="80" spans="2:6" x14ac:dyDescent="0.3">
      <c r="D80" t="s">
        <v>1552</v>
      </c>
      <c r="E80" t="s">
        <v>1547</v>
      </c>
      <c r="F80" s="196">
        <v>8.9053568247815832E-4</v>
      </c>
    </row>
    <row r="81" spans="2:6" x14ac:dyDescent="0.3">
      <c r="D81" t="s">
        <v>946</v>
      </c>
      <c r="E81" t="s">
        <v>1547</v>
      </c>
      <c r="F81" s="196">
        <v>8.9053568247815832E-4</v>
      </c>
    </row>
    <row r="82" spans="2:6" x14ac:dyDescent="0.3">
      <c r="D82" t="s">
        <v>1553</v>
      </c>
      <c r="E82" t="s">
        <v>1547</v>
      </c>
      <c r="F82" s="196">
        <v>8.9053568247815832E-4</v>
      </c>
    </row>
    <row r="83" spans="2:6" x14ac:dyDescent="0.3">
      <c r="D83" t="s">
        <v>1554</v>
      </c>
      <c r="E83" t="s">
        <v>1547</v>
      </c>
      <c r="F83" s="196">
        <v>8.9053568247815832E-4</v>
      </c>
    </row>
    <row r="84" spans="2:6" x14ac:dyDescent="0.3">
      <c r="B84" t="s">
        <v>1563</v>
      </c>
      <c r="C84" t="s">
        <v>1217</v>
      </c>
      <c r="D84" t="s">
        <v>1544</v>
      </c>
      <c r="E84" t="s">
        <v>1547</v>
      </c>
      <c r="F84" s="196">
        <v>8.9053568247815832E-4</v>
      </c>
    </row>
    <row r="85" spans="2:6" x14ac:dyDescent="0.3">
      <c r="D85" t="s">
        <v>1546</v>
      </c>
      <c r="E85" t="s">
        <v>1547</v>
      </c>
      <c r="F85" s="196">
        <v>8.9053568247815832E-4</v>
      </c>
    </row>
    <row r="86" spans="2:6" x14ac:dyDescent="0.3">
      <c r="D86" t="s">
        <v>1549</v>
      </c>
      <c r="E86" t="s">
        <v>1547</v>
      </c>
      <c r="F86" s="196">
        <v>8.9053568247815832E-4</v>
      </c>
    </row>
    <row r="87" spans="2:6" x14ac:dyDescent="0.3">
      <c r="D87" t="s">
        <v>1550</v>
      </c>
      <c r="E87" t="s">
        <v>1547</v>
      </c>
      <c r="F87" s="196">
        <v>7.5724352567219623E-5</v>
      </c>
    </row>
    <row r="88" spans="2:6" x14ac:dyDescent="0.3">
      <c r="D88" t="s">
        <v>1551</v>
      </c>
      <c r="E88" t="s">
        <v>1547</v>
      </c>
      <c r="F88" s="196">
        <v>7.5724352567219623E-5</v>
      </c>
    </row>
    <row r="89" spans="2:6" x14ac:dyDescent="0.3">
      <c r="D89" t="s">
        <v>1552</v>
      </c>
      <c r="E89" t="s">
        <v>1547</v>
      </c>
      <c r="F89" s="196">
        <v>8.9053568247815832E-4</v>
      </c>
    </row>
    <row r="90" spans="2:6" x14ac:dyDescent="0.3">
      <c r="D90" t="s">
        <v>946</v>
      </c>
      <c r="E90" t="s">
        <v>1547</v>
      </c>
      <c r="F90" s="196">
        <v>8.9053568247815832E-4</v>
      </c>
    </row>
    <row r="91" spans="2:6" x14ac:dyDescent="0.3">
      <c r="D91" t="s">
        <v>1553</v>
      </c>
      <c r="E91" t="s">
        <v>1547</v>
      </c>
      <c r="F91" s="196">
        <v>8.9053568247815832E-4</v>
      </c>
    </row>
    <row r="92" spans="2:6" x14ac:dyDescent="0.3">
      <c r="D92" t="s">
        <v>1554</v>
      </c>
      <c r="E92" t="s">
        <v>1547</v>
      </c>
      <c r="F92" s="196">
        <v>8.9053568247815832E-4</v>
      </c>
    </row>
    <row r="93" spans="2:6" x14ac:dyDescent="0.3">
      <c r="B93" t="s">
        <v>1564</v>
      </c>
      <c r="C93" t="s">
        <v>1217</v>
      </c>
      <c r="D93" t="s">
        <v>1544</v>
      </c>
      <c r="E93" t="s">
        <v>1547</v>
      </c>
      <c r="F93" s="196">
        <v>8.9053568247815832E-4</v>
      </c>
    </row>
    <row r="94" spans="2:6" x14ac:dyDescent="0.3">
      <c r="D94" t="s">
        <v>1546</v>
      </c>
      <c r="E94" t="s">
        <v>1547</v>
      </c>
      <c r="F94" s="196">
        <v>8.9053568247815832E-4</v>
      </c>
    </row>
    <row r="95" spans="2:6" x14ac:dyDescent="0.3">
      <c r="D95" t="s">
        <v>1549</v>
      </c>
      <c r="E95" t="s">
        <v>1547</v>
      </c>
      <c r="F95" s="196">
        <v>8.9053568247815832E-4</v>
      </c>
    </row>
    <row r="96" spans="2:6" x14ac:dyDescent="0.3">
      <c r="D96" t="s">
        <v>1550</v>
      </c>
      <c r="E96" t="s">
        <v>1547</v>
      </c>
      <c r="F96" s="196">
        <v>8.9053568247815832E-4</v>
      </c>
    </row>
    <row r="97" spans="2:6" x14ac:dyDescent="0.3">
      <c r="D97" t="s">
        <v>1551</v>
      </c>
      <c r="E97" t="s">
        <v>1547</v>
      </c>
      <c r="F97" s="196">
        <v>8.9053568247815832E-4</v>
      </c>
    </row>
    <row r="98" spans="2:6" x14ac:dyDescent="0.3">
      <c r="D98" t="s">
        <v>1552</v>
      </c>
      <c r="E98" t="s">
        <v>1547</v>
      </c>
      <c r="F98" s="196">
        <v>8.9053568247815832E-4</v>
      </c>
    </row>
    <row r="99" spans="2:6" x14ac:dyDescent="0.3">
      <c r="D99" t="s">
        <v>946</v>
      </c>
      <c r="E99" t="s">
        <v>1547</v>
      </c>
      <c r="F99" s="196">
        <v>8.9053568247815832E-4</v>
      </c>
    </row>
    <row r="100" spans="2:6" x14ac:dyDescent="0.3">
      <c r="D100" t="s">
        <v>1553</v>
      </c>
      <c r="E100" t="s">
        <v>1547</v>
      </c>
      <c r="F100" s="196">
        <v>8.9053568247815832E-4</v>
      </c>
    </row>
    <row r="101" spans="2:6" x14ac:dyDescent="0.3">
      <c r="D101" t="s">
        <v>1554</v>
      </c>
      <c r="E101" t="s">
        <v>1547</v>
      </c>
      <c r="F101" s="196">
        <v>8.9053568247815832E-4</v>
      </c>
    </row>
    <row r="102" spans="2:6" x14ac:dyDescent="0.3">
      <c r="B102" t="s">
        <v>1565</v>
      </c>
      <c r="C102" t="s">
        <v>1217</v>
      </c>
      <c r="D102" t="s">
        <v>1544</v>
      </c>
      <c r="E102" t="s">
        <v>1547</v>
      </c>
      <c r="F102" s="196">
        <v>8.9053568247815832E-4</v>
      </c>
    </row>
    <row r="103" spans="2:6" x14ac:dyDescent="0.3">
      <c r="D103" t="s">
        <v>1546</v>
      </c>
      <c r="E103" t="s">
        <v>1547</v>
      </c>
      <c r="F103" s="196">
        <v>8.9053568247815832E-4</v>
      </c>
    </row>
    <row r="104" spans="2:6" x14ac:dyDescent="0.3">
      <c r="D104" t="s">
        <v>1549</v>
      </c>
      <c r="E104" t="s">
        <v>1547</v>
      </c>
      <c r="F104" s="196">
        <v>8.9053568247815832E-4</v>
      </c>
    </row>
    <row r="105" spans="2:6" x14ac:dyDescent="0.3">
      <c r="D105" t="s">
        <v>1550</v>
      </c>
      <c r="E105" t="s">
        <v>1547</v>
      </c>
      <c r="F105" s="196">
        <v>8.9053568247815832E-4</v>
      </c>
    </row>
    <row r="106" spans="2:6" x14ac:dyDescent="0.3">
      <c r="D106" t="s">
        <v>1551</v>
      </c>
      <c r="E106" t="s">
        <v>1547</v>
      </c>
      <c r="F106" s="196">
        <v>8.9053568247815832E-4</v>
      </c>
    </row>
    <row r="107" spans="2:6" x14ac:dyDescent="0.3">
      <c r="D107" t="s">
        <v>1552</v>
      </c>
      <c r="E107" t="s">
        <v>1547</v>
      </c>
      <c r="F107" s="196">
        <v>8.9053568247815832E-4</v>
      </c>
    </row>
    <row r="108" spans="2:6" x14ac:dyDescent="0.3">
      <c r="D108" t="s">
        <v>946</v>
      </c>
      <c r="E108" t="s">
        <v>1547</v>
      </c>
      <c r="F108" s="196">
        <v>8.9053568247815832E-4</v>
      </c>
    </row>
    <row r="109" spans="2:6" x14ac:dyDescent="0.3">
      <c r="D109" t="s">
        <v>1553</v>
      </c>
      <c r="E109" t="s">
        <v>1547</v>
      </c>
      <c r="F109" s="196">
        <v>8.9053568247815832E-4</v>
      </c>
    </row>
    <row r="110" spans="2:6" x14ac:dyDescent="0.3">
      <c r="D110" t="s">
        <v>1554</v>
      </c>
      <c r="E110" t="s">
        <v>1547</v>
      </c>
      <c r="F110" s="196">
        <v>8.9053568247815832E-4</v>
      </c>
    </row>
    <row r="111" spans="2:6" x14ac:dyDescent="0.3">
      <c r="B111" t="s">
        <v>1566</v>
      </c>
      <c r="C111" t="s">
        <v>1217</v>
      </c>
      <c r="D111" t="s">
        <v>1544</v>
      </c>
      <c r="E111" t="s">
        <v>1547</v>
      </c>
      <c r="F111" s="196">
        <v>8.9053568247815832E-4</v>
      </c>
    </row>
    <row r="112" spans="2:6" x14ac:dyDescent="0.3">
      <c r="D112" t="s">
        <v>1546</v>
      </c>
      <c r="E112" t="s">
        <v>1547</v>
      </c>
      <c r="F112" s="196">
        <v>8.9053568247815832E-4</v>
      </c>
    </row>
    <row r="113" spans="2:6" x14ac:dyDescent="0.3">
      <c r="D113" t="s">
        <v>1549</v>
      </c>
      <c r="E113" t="s">
        <v>1547</v>
      </c>
      <c r="F113" s="196">
        <v>8.9053568247815832E-4</v>
      </c>
    </row>
    <row r="114" spans="2:6" x14ac:dyDescent="0.3">
      <c r="D114" t="s">
        <v>1550</v>
      </c>
      <c r="E114" t="s">
        <v>1547</v>
      </c>
      <c r="F114" s="196">
        <v>7.5724352567219623E-5</v>
      </c>
    </row>
    <row r="115" spans="2:6" x14ac:dyDescent="0.3">
      <c r="D115" t="s">
        <v>1551</v>
      </c>
      <c r="E115" t="s">
        <v>1547</v>
      </c>
      <c r="F115" s="196">
        <v>7.5724352567219623E-5</v>
      </c>
    </row>
    <row r="116" spans="2:6" x14ac:dyDescent="0.3">
      <c r="D116" t="s">
        <v>1552</v>
      </c>
      <c r="E116" t="s">
        <v>1547</v>
      </c>
      <c r="F116" s="196">
        <v>8.9053568247815832E-4</v>
      </c>
    </row>
    <row r="117" spans="2:6" x14ac:dyDescent="0.3">
      <c r="D117" t="s">
        <v>946</v>
      </c>
      <c r="E117" t="s">
        <v>1547</v>
      </c>
      <c r="F117" s="196">
        <v>8.9053568247815832E-4</v>
      </c>
    </row>
    <row r="118" spans="2:6" x14ac:dyDescent="0.3">
      <c r="D118" t="s">
        <v>1553</v>
      </c>
      <c r="E118" t="s">
        <v>1547</v>
      </c>
      <c r="F118" s="196">
        <v>8.9053568247815832E-4</v>
      </c>
    </row>
    <row r="119" spans="2:6" x14ac:dyDescent="0.3">
      <c r="D119" t="s">
        <v>1554</v>
      </c>
      <c r="E119" t="s">
        <v>1547</v>
      </c>
      <c r="F119" s="196">
        <v>8.9053568247815832E-4</v>
      </c>
    </row>
    <row r="120" spans="2:6" x14ac:dyDescent="0.3">
      <c r="B120" t="s">
        <v>1567</v>
      </c>
      <c r="C120" t="s">
        <v>1217</v>
      </c>
      <c r="D120" t="s">
        <v>1544</v>
      </c>
      <c r="E120" t="s">
        <v>1545</v>
      </c>
      <c r="F120" s="196">
        <v>1.3989474395149803E-4</v>
      </c>
    </row>
    <row r="121" spans="2:6" x14ac:dyDescent="0.3">
      <c r="D121" t="s">
        <v>1546</v>
      </c>
      <c r="E121" t="s">
        <v>1545</v>
      </c>
      <c r="F121" s="196">
        <v>1.3989474395149803E-4</v>
      </c>
    </row>
    <row r="122" spans="2:6" x14ac:dyDescent="0.3">
      <c r="D122" t="s">
        <v>1549</v>
      </c>
      <c r="E122" t="s">
        <v>1545</v>
      </c>
      <c r="F122" s="196">
        <v>1.3989474395149803E-4</v>
      </c>
    </row>
    <row r="123" spans="2:6" x14ac:dyDescent="0.3">
      <c r="D123" t="s">
        <v>1550</v>
      </c>
      <c r="E123" t="s">
        <v>1545</v>
      </c>
      <c r="F123" s="196">
        <v>1.3989474395149803E-4</v>
      </c>
    </row>
    <row r="124" spans="2:6" x14ac:dyDescent="0.3">
      <c r="D124" t="s">
        <v>1551</v>
      </c>
      <c r="E124" t="s">
        <v>1545</v>
      </c>
      <c r="F124" s="196">
        <v>1.3989474395149803E-4</v>
      </c>
    </row>
    <row r="125" spans="2:6" x14ac:dyDescent="0.3">
      <c r="D125" t="s">
        <v>1552</v>
      </c>
      <c r="E125" t="s">
        <v>1545</v>
      </c>
      <c r="F125" s="196">
        <v>1.3989474395149803E-4</v>
      </c>
    </row>
    <row r="126" spans="2:6" x14ac:dyDescent="0.3">
      <c r="D126" t="s">
        <v>946</v>
      </c>
      <c r="E126" t="s">
        <v>1545</v>
      </c>
      <c r="F126" s="196">
        <v>1.3989474395149803E-4</v>
      </c>
    </row>
    <row r="127" spans="2:6" x14ac:dyDescent="0.3">
      <c r="D127" t="s">
        <v>1553</v>
      </c>
      <c r="E127" t="s">
        <v>1545</v>
      </c>
      <c r="F127" s="196">
        <v>1.3989474395149803E-4</v>
      </c>
    </row>
    <row r="128" spans="2:6" x14ac:dyDescent="0.3">
      <c r="D128" t="s">
        <v>1554</v>
      </c>
      <c r="E128" t="s">
        <v>1545</v>
      </c>
      <c r="F128" s="196">
        <v>1.3989474395149803E-4</v>
      </c>
    </row>
    <row r="129" spans="2:6" x14ac:dyDescent="0.3">
      <c r="B129" t="s">
        <v>1568</v>
      </c>
      <c r="C129" t="s">
        <v>1459</v>
      </c>
      <c r="D129" t="s">
        <v>1544</v>
      </c>
      <c r="E129" t="s">
        <v>1545</v>
      </c>
      <c r="F129" s="196">
        <v>1.1199999999999859E-6</v>
      </c>
    </row>
    <row r="130" spans="2:6" x14ac:dyDescent="0.3">
      <c r="D130" t="s">
        <v>1546</v>
      </c>
      <c r="E130" t="s">
        <v>1545</v>
      </c>
      <c r="F130" s="196">
        <v>1.1199999999999859E-6</v>
      </c>
    </row>
    <row r="131" spans="2:6" x14ac:dyDescent="0.3">
      <c r="D131" t="s">
        <v>1549</v>
      </c>
      <c r="E131" t="s">
        <v>1545</v>
      </c>
      <c r="F131" s="196">
        <v>1.1199999999999859E-6</v>
      </c>
    </row>
    <row r="132" spans="2:6" x14ac:dyDescent="0.3">
      <c r="D132" t="s">
        <v>1550</v>
      </c>
      <c r="E132" t="s">
        <v>1545</v>
      </c>
      <c r="F132" s="196">
        <v>1.1199999999999859E-6</v>
      </c>
    </row>
    <row r="133" spans="2:6" x14ac:dyDescent="0.3">
      <c r="D133" t="s">
        <v>1551</v>
      </c>
      <c r="E133" t="s">
        <v>1545</v>
      </c>
      <c r="F133" s="196">
        <v>1.1199999999999859E-6</v>
      </c>
    </row>
    <row r="134" spans="2:6" x14ac:dyDescent="0.3">
      <c r="D134" t="s">
        <v>1552</v>
      </c>
      <c r="E134" t="s">
        <v>1545</v>
      </c>
      <c r="F134" s="196">
        <v>1.1199999999999859E-6</v>
      </c>
    </row>
    <row r="135" spans="2:6" x14ac:dyDescent="0.3">
      <c r="D135" t="s">
        <v>946</v>
      </c>
      <c r="E135" t="s">
        <v>1545</v>
      </c>
      <c r="F135" s="196">
        <v>1.1199999999999859E-6</v>
      </c>
    </row>
    <row r="136" spans="2:6" x14ac:dyDescent="0.3">
      <c r="D136" t="s">
        <v>1553</v>
      </c>
      <c r="E136" t="s">
        <v>1545</v>
      </c>
      <c r="F136" s="196">
        <v>1.1199999999999859E-6</v>
      </c>
    </row>
    <row r="137" spans="2:6" x14ac:dyDescent="0.3">
      <c r="D137" t="s">
        <v>1554</v>
      </c>
      <c r="E137" t="s">
        <v>1545</v>
      </c>
      <c r="F137" s="196">
        <v>1.1199999999999859E-6</v>
      </c>
    </row>
    <row r="138" spans="2:6" x14ac:dyDescent="0.3">
      <c r="B138" t="s">
        <v>1569</v>
      </c>
      <c r="C138" t="s">
        <v>1570</v>
      </c>
      <c r="D138" t="s">
        <v>1544</v>
      </c>
      <c r="E138" t="s">
        <v>1545</v>
      </c>
      <c r="F138" s="196">
        <v>1.5778710259123043E-4</v>
      </c>
    </row>
    <row r="139" spans="2:6" x14ac:dyDescent="0.3">
      <c r="D139" t="s">
        <v>1546</v>
      </c>
      <c r="E139" t="s">
        <v>1545</v>
      </c>
      <c r="F139" s="196">
        <v>1.5778710259123043E-4</v>
      </c>
    </row>
    <row r="140" spans="2:6" x14ac:dyDescent="0.3">
      <c r="D140" t="s">
        <v>1549</v>
      </c>
      <c r="E140" t="s">
        <v>1545</v>
      </c>
      <c r="F140" s="196">
        <v>1.5778710259123043E-4</v>
      </c>
    </row>
    <row r="141" spans="2:6" x14ac:dyDescent="0.3">
      <c r="D141" t="s">
        <v>1550</v>
      </c>
      <c r="E141" t="s">
        <v>1545</v>
      </c>
      <c r="F141" s="196">
        <v>1.5778710259123043E-4</v>
      </c>
    </row>
    <row r="142" spans="2:6" x14ac:dyDescent="0.3">
      <c r="D142" t="s">
        <v>1551</v>
      </c>
      <c r="E142" t="s">
        <v>1545</v>
      </c>
      <c r="F142" s="196">
        <v>1.5778710259123043E-4</v>
      </c>
    </row>
    <row r="143" spans="2:6" x14ac:dyDescent="0.3">
      <c r="D143" t="s">
        <v>1552</v>
      </c>
      <c r="E143" t="s">
        <v>1545</v>
      </c>
      <c r="F143" s="196">
        <v>1.5778710259123043E-4</v>
      </c>
    </row>
    <row r="144" spans="2:6" x14ac:dyDescent="0.3">
      <c r="D144" t="s">
        <v>946</v>
      </c>
      <c r="E144" t="s">
        <v>1545</v>
      </c>
      <c r="F144" s="196">
        <v>1.5778710259123043E-4</v>
      </c>
    </row>
    <row r="145" spans="2:6" x14ac:dyDescent="0.3">
      <c r="D145" t="s">
        <v>1553</v>
      </c>
      <c r="E145" t="s">
        <v>1545</v>
      </c>
      <c r="F145" s="196">
        <v>1.5778710259123043E-4</v>
      </c>
    </row>
    <row r="146" spans="2:6" x14ac:dyDescent="0.3">
      <c r="D146" t="s">
        <v>1554</v>
      </c>
      <c r="E146" t="s">
        <v>1545</v>
      </c>
      <c r="F146" s="196">
        <v>1.5778710259123043E-4</v>
      </c>
    </row>
    <row r="147" spans="2:6" x14ac:dyDescent="0.3">
      <c r="B147" t="s">
        <v>1571</v>
      </c>
      <c r="C147" t="s">
        <v>1570</v>
      </c>
      <c r="D147" t="s">
        <v>1544</v>
      </c>
      <c r="E147" t="s">
        <v>1545</v>
      </c>
      <c r="F147" s="196">
        <v>1.5778710259123043E-4</v>
      </c>
    </row>
    <row r="148" spans="2:6" x14ac:dyDescent="0.3">
      <c r="D148" t="s">
        <v>1546</v>
      </c>
      <c r="E148" t="s">
        <v>1545</v>
      </c>
      <c r="F148" s="196">
        <v>1.5778710259123043E-4</v>
      </c>
    </row>
    <row r="149" spans="2:6" x14ac:dyDescent="0.3">
      <c r="D149" t="s">
        <v>1549</v>
      </c>
      <c r="E149" t="s">
        <v>1545</v>
      </c>
      <c r="F149" s="196">
        <v>1.5778710259123043E-4</v>
      </c>
    </row>
    <row r="150" spans="2:6" x14ac:dyDescent="0.3">
      <c r="D150" t="s">
        <v>1550</v>
      </c>
      <c r="E150" t="s">
        <v>1545</v>
      </c>
      <c r="F150" s="196">
        <v>1.5778710259123043E-4</v>
      </c>
    </row>
    <row r="151" spans="2:6" x14ac:dyDescent="0.3">
      <c r="D151" t="s">
        <v>1551</v>
      </c>
      <c r="E151" t="s">
        <v>1545</v>
      </c>
      <c r="F151" s="196">
        <v>1.5778710259123043E-4</v>
      </c>
    </row>
    <row r="152" spans="2:6" x14ac:dyDescent="0.3">
      <c r="D152" t="s">
        <v>1552</v>
      </c>
      <c r="E152" t="s">
        <v>1545</v>
      </c>
      <c r="F152" s="196">
        <v>1.5778710259123043E-4</v>
      </c>
    </row>
    <row r="153" spans="2:6" x14ac:dyDescent="0.3">
      <c r="D153" t="s">
        <v>946</v>
      </c>
      <c r="E153" t="s">
        <v>1545</v>
      </c>
      <c r="F153" s="196">
        <v>1.5778710259123043E-4</v>
      </c>
    </row>
    <row r="154" spans="2:6" x14ac:dyDescent="0.3">
      <c r="D154" t="s">
        <v>1553</v>
      </c>
      <c r="E154" t="s">
        <v>1545</v>
      </c>
      <c r="F154" s="196">
        <v>1.5778710259123043E-4</v>
      </c>
    </row>
    <row r="155" spans="2:6" x14ac:dyDescent="0.3">
      <c r="D155" t="s">
        <v>1554</v>
      </c>
      <c r="E155" t="s">
        <v>1545</v>
      </c>
      <c r="F155" s="196">
        <v>1.5778710259123043E-4</v>
      </c>
    </row>
    <row r="156" spans="2:6" x14ac:dyDescent="0.3">
      <c r="B156" t="s">
        <v>1572</v>
      </c>
      <c r="C156" t="s">
        <v>1570</v>
      </c>
      <c r="D156" t="s">
        <v>1544</v>
      </c>
      <c r="E156" t="s">
        <v>1545</v>
      </c>
      <c r="F156" s="196">
        <v>1.5778710259123043E-4</v>
      </c>
    </row>
    <row r="157" spans="2:6" x14ac:dyDescent="0.3">
      <c r="D157" t="s">
        <v>1546</v>
      </c>
      <c r="E157" t="s">
        <v>1545</v>
      </c>
      <c r="F157" s="196">
        <v>1.5778710259123043E-4</v>
      </c>
    </row>
    <row r="158" spans="2:6" x14ac:dyDescent="0.3">
      <c r="D158" t="s">
        <v>1549</v>
      </c>
      <c r="E158" t="s">
        <v>1545</v>
      </c>
      <c r="F158" s="196">
        <v>1.5778710259123043E-4</v>
      </c>
    </row>
    <row r="159" spans="2:6" x14ac:dyDescent="0.3">
      <c r="D159" t="s">
        <v>1550</v>
      </c>
      <c r="E159" t="s">
        <v>1545</v>
      </c>
      <c r="F159" s="196">
        <v>1.3989474395149803E-4</v>
      </c>
    </row>
    <row r="160" spans="2:6" x14ac:dyDescent="0.3">
      <c r="D160" t="s">
        <v>1551</v>
      </c>
      <c r="E160" t="s">
        <v>1545</v>
      </c>
      <c r="F160" s="196">
        <v>1.3989474395149803E-4</v>
      </c>
    </row>
    <row r="161" spans="2:6" x14ac:dyDescent="0.3">
      <c r="D161" t="s">
        <v>1552</v>
      </c>
      <c r="E161" t="s">
        <v>1545</v>
      </c>
      <c r="F161" s="196">
        <v>1.3989474395149803E-4</v>
      </c>
    </row>
    <row r="162" spans="2:6" x14ac:dyDescent="0.3">
      <c r="D162" t="s">
        <v>946</v>
      </c>
      <c r="E162" t="s">
        <v>1545</v>
      </c>
      <c r="F162" s="196">
        <v>1.3989474395149803E-4</v>
      </c>
    </row>
    <row r="163" spans="2:6" x14ac:dyDescent="0.3">
      <c r="D163" t="s">
        <v>1553</v>
      </c>
      <c r="E163" t="s">
        <v>1545</v>
      </c>
      <c r="F163" s="196">
        <v>1.3989474395149803E-4</v>
      </c>
    </row>
    <row r="164" spans="2:6" x14ac:dyDescent="0.3">
      <c r="D164" t="s">
        <v>1554</v>
      </c>
      <c r="E164" t="s">
        <v>1545</v>
      </c>
      <c r="F164" s="196">
        <v>1.3989474395149803E-4</v>
      </c>
    </row>
    <row r="165" spans="2:6" x14ac:dyDescent="0.3">
      <c r="B165" t="s">
        <v>1573</v>
      </c>
      <c r="C165" t="s">
        <v>1570</v>
      </c>
      <c r="D165" t="s">
        <v>1544</v>
      </c>
      <c r="E165" t="s">
        <v>1545</v>
      </c>
      <c r="F165" s="196">
        <v>1.5778710259123043E-4</v>
      </c>
    </row>
    <row r="166" spans="2:6" x14ac:dyDescent="0.3">
      <c r="D166" t="s">
        <v>1546</v>
      </c>
      <c r="E166" t="s">
        <v>1545</v>
      </c>
      <c r="F166" s="196">
        <v>1.5778710259123043E-4</v>
      </c>
    </row>
    <row r="167" spans="2:6" x14ac:dyDescent="0.3">
      <c r="D167" t="s">
        <v>1549</v>
      </c>
      <c r="E167" t="s">
        <v>1545</v>
      </c>
      <c r="F167" s="196">
        <v>1.5778710259123043E-4</v>
      </c>
    </row>
    <row r="168" spans="2:6" x14ac:dyDescent="0.3">
      <c r="D168" t="s">
        <v>1550</v>
      </c>
      <c r="E168" t="s">
        <v>1545</v>
      </c>
      <c r="F168" s="196">
        <v>1.3989474395149803E-4</v>
      </c>
    </row>
    <row r="169" spans="2:6" x14ac:dyDescent="0.3">
      <c r="D169" t="s">
        <v>1551</v>
      </c>
      <c r="E169" t="s">
        <v>1545</v>
      </c>
      <c r="F169" s="196">
        <v>1.3989474395149803E-4</v>
      </c>
    </row>
    <row r="170" spans="2:6" x14ac:dyDescent="0.3">
      <c r="D170" t="s">
        <v>1552</v>
      </c>
      <c r="E170" t="s">
        <v>1545</v>
      </c>
      <c r="F170" s="196">
        <v>1.3989474395149803E-4</v>
      </c>
    </row>
    <row r="171" spans="2:6" x14ac:dyDescent="0.3">
      <c r="D171" t="s">
        <v>946</v>
      </c>
      <c r="E171" t="s">
        <v>1545</v>
      </c>
      <c r="F171" s="196">
        <v>1.3989474395149803E-4</v>
      </c>
    </row>
    <row r="172" spans="2:6" x14ac:dyDescent="0.3">
      <c r="D172" t="s">
        <v>1553</v>
      </c>
      <c r="E172" t="s">
        <v>1545</v>
      </c>
      <c r="F172" s="196">
        <v>1.3989474395149803E-4</v>
      </c>
    </row>
    <row r="173" spans="2:6" x14ac:dyDescent="0.3">
      <c r="D173" t="s">
        <v>1554</v>
      </c>
      <c r="E173" t="s">
        <v>1545</v>
      </c>
      <c r="F173" s="196">
        <v>1.3989474395149803E-4</v>
      </c>
    </row>
    <row r="174" spans="2:6" x14ac:dyDescent="0.3">
      <c r="B174" t="s">
        <v>1574</v>
      </c>
      <c r="C174" t="s">
        <v>1570</v>
      </c>
      <c r="D174" t="s">
        <v>1544</v>
      </c>
      <c r="E174" t="s">
        <v>1545</v>
      </c>
      <c r="F174" s="196">
        <v>1.5778710259123043E-4</v>
      </c>
    </row>
    <row r="175" spans="2:6" x14ac:dyDescent="0.3">
      <c r="D175" t="s">
        <v>1546</v>
      </c>
      <c r="E175" t="s">
        <v>1545</v>
      </c>
      <c r="F175" s="196">
        <v>1.5778710259123043E-4</v>
      </c>
    </row>
    <row r="176" spans="2:6" x14ac:dyDescent="0.3">
      <c r="D176" t="s">
        <v>1549</v>
      </c>
      <c r="E176" t="s">
        <v>1545</v>
      </c>
      <c r="F176" s="196">
        <v>1.5778710259123043E-4</v>
      </c>
    </row>
    <row r="177" spans="2:6" x14ac:dyDescent="0.3">
      <c r="D177" t="s">
        <v>1550</v>
      </c>
      <c r="E177" t="s">
        <v>1545</v>
      </c>
      <c r="F177" s="196">
        <v>1.5778710259123043E-4</v>
      </c>
    </row>
    <row r="178" spans="2:6" x14ac:dyDescent="0.3">
      <c r="D178" t="s">
        <v>1551</v>
      </c>
      <c r="E178" t="s">
        <v>1545</v>
      </c>
      <c r="F178" s="196">
        <v>1.5778710259123043E-4</v>
      </c>
    </row>
    <row r="179" spans="2:6" x14ac:dyDescent="0.3">
      <c r="D179" t="s">
        <v>1552</v>
      </c>
      <c r="E179" t="s">
        <v>1545</v>
      </c>
      <c r="F179" s="196">
        <v>1.5778710259123043E-4</v>
      </c>
    </row>
    <row r="180" spans="2:6" x14ac:dyDescent="0.3">
      <c r="D180" t="s">
        <v>946</v>
      </c>
      <c r="E180" t="s">
        <v>1545</v>
      </c>
      <c r="F180" s="196">
        <v>1.5778710259123043E-4</v>
      </c>
    </row>
    <row r="181" spans="2:6" x14ac:dyDescent="0.3">
      <c r="D181" t="s">
        <v>1553</v>
      </c>
      <c r="E181" t="s">
        <v>1545</v>
      </c>
      <c r="F181" s="196">
        <v>1.5778710259123043E-4</v>
      </c>
    </row>
    <row r="182" spans="2:6" x14ac:dyDescent="0.3">
      <c r="D182" t="s">
        <v>1554</v>
      </c>
      <c r="E182" t="s">
        <v>1545</v>
      </c>
      <c r="F182" s="196">
        <v>1.5778710259123043E-4</v>
      </c>
    </row>
    <row r="183" spans="2:6" x14ac:dyDescent="0.3">
      <c r="B183" t="s">
        <v>1575</v>
      </c>
      <c r="C183" t="s">
        <v>1459</v>
      </c>
      <c r="D183" t="s">
        <v>1544</v>
      </c>
      <c r="E183" t="s">
        <v>1545</v>
      </c>
      <c r="F183" s="196">
        <v>1.3989474395149803E-4</v>
      </c>
    </row>
    <row r="184" spans="2:6" x14ac:dyDescent="0.3">
      <c r="D184" t="s">
        <v>1546</v>
      </c>
      <c r="E184" t="s">
        <v>1545</v>
      </c>
      <c r="F184" s="196">
        <v>1.3989474395149803E-4</v>
      </c>
    </row>
    <row r="185" spans="2:6" x14ac:dyDescent="0.3">
      <c r="D185" t="s">
        <v>1549</v>
      </c>
      <c r="E185" t="s">
        <v>1545</v>
      </c>
      <c r="F185" s="196">
        <v>1.3989474395149803E-4</v>
      </c>
    </row>
    <row r="186" spans="2:6" x14ac:dyDescent="0.3">
      <c r="D186" t="s">
        <v>1550</v>
      </c>
      <c r="E186" t="s">
        <v>1545</v>
      </c>
      <c r="F186" s="196">
        <v>1.3989474395149803E-4</v>
      </c>
    </row>
    <row r="187" spans="2:6" x14ac:dyDescent="0.3">
      <c r="D187" t="s">
        <v>1551</v>
      </c>
      <c r="E187" t="s">
        <v>1545</v>
      </c>
      <c r="F187" s="196">
        <v>1.3989474395149803E-4</v>
      </c>
    </row>
    <row r="188" spans="2:6" x14ac:dyDescent="0.3">
      <c r="D188" t="s">
        <v>1552</v>
      </c>
      <c r="E188" t="s">
        <v>1545</v>
      </c>
      <c r="F188" s="196">
        <v>1.3989474395149803E-4</v>
      </c>
    </row>
    <row r="189" spans="2:6" x14ac:dyDescent="0.3">
      <c r="D189" t="s">
        <v>946</v>
      </c>
      <c r="E189" t="s">
        <v>1545</v>
      </c>
      <c r="F189" s="196">
        <v>1.3989474395149803E-4</v>
      </c>
    </row>
    <row r="190" spans="2:6" x14ac:dyDescent="0.3">
      <c r="D190" t="s">
        <v>1553</v>
      </c>
      <c r="E190" t="s">
        <v>1545</v>
      </c>
      <c r="F190" s="196">
        <v>1.3989474395149803E-4</v>
      </c>
    </row>
    <row r="191" spans="2:6" x14ac:dyDescent="0.3">
      <c r="D191" t="s">
        <v>1554</v>
      </c>
      <c r="E191" t="s">
        <v>1545</v>
      </c>
      <c r="F191" s="196">
        <v>7.5724352567219623E-5</v>
      </c>
    </row>
    <row r="192" spans="2:6" x14ac:dyDescent="0.3">
      <c r="B192" t="s">
        <v>1576</v>
      </c>
      <c r="C192" t="s">
        <v>1577</v>
      </c>
      <c r="D192" t="s">
        <v>1544</v>
      </c>
      <c r="E192" t="s">
        <v>1545</v>
      </c>
      <c r="F192" s="196">
        <v>1.5778710259123043E-4</v>
      </c>
    </row>
    <row r="193" spans="2:6" x14ac:dyDescent="0.3">
      <c r="D193" t="s">
        <v>1546</v>
      </c>
      <c r="E193" t="s">
        <v>1545</v>
      </c>
      <c r="F193" s="196">
        <v>1.5778710259123043E-4</v>
      </c>
    </row>
    <row r="194" spans="2:6" x14ac:dyDescent="0.3">
      <c r="D194" t="s">
        <v>1549</v>
      </c>
      <c r="E194" t="s">
        <v>1545</v>
      </c>
      <c r="F194" s="196">
        <v>1.7383872557340043E-4</v>
      </c>
    </row>
    <row r="195" spans="2:6" x14ac:dyDescent="0.3">
      <c r="D195" t="s">
        <v>1550</v>
      </c>
      <c r="E195" t="s">
        <v>1545</v>
      </c>
      <c r="F195" s="196">
        <v>1.5778710259123043E-4</v>
      </c>
    </row>
    <row r="196" spans="2:6" x14ac:dyDescent="0.3">
      <c r="D196" t="s">
        <v>1551</v>
      </c>
      <c r="E196" t="s">
        <v>1545</v>
      </c>
      <c r="F196" s="196">
        <v>1.5778710259123043E-4</v>
      </c>
    </row>
    <row r="197" spans="2:6" x14ac:dyDescent="0.3">
      <c r="D197" t="s">
        <v>1552</v>
      </c>
      <c r="E197" t="s">
        <v>1545</v>
      </c>
      <c r="F197" s="196">
        <v>1.5778710259123043E-4</v>
      </c>
    </row>
    <row r="198" spans="2:6" x14ac:dyDescent="0.3">
      <c r="D198" t="s">
        <v>946</v>
      </c>
      <c r="E198" t="s">
        <v>1545</v>
      </c>
      <c r="F198" s="196">
        <v>1.5778710259123043E-4</v>
      </c>
    </row>
    <row r="199" spans="2:6" x14ac:dyDescent="0.3">
      <c r="D199" t="s">
        <v>1553</v>
      </c>
      <c r="E199" t="s">
        <v>1545</v>
      </c>
      <c r="F199" s="196">
        <v>1.7383872557340043E-4</v>
      </c>
    </row>
    <row r="200" spans="2:6" x14ac:dyDescent="0.3">
      <c r="D200" t="s">
        <v>1554</v>
      </c>
      <c r="E200" t="s">
        <v>1545</v>
      </c>
      <c r="F200" s="196">
        <v>1.5778710259123043E-4</v>
      </c>
    </row>
    <row r="201" spans="2:6" x14ac:dyDescent="0.3">
      <c r="B201" t="s">
        <v>395</v>
      </c>
      <c r="C201" t="s">
        <v>1459</v>
      </c>
      <c r="D201" t="s">
        <v>1544</v>
      </c>
      <c r="E201" t="s">
        <v>1545</v>
      </c>
      <c r="F201" s="196">
        <v>2.0105301856790757E-4</v>
      </c>
    </row>
    <row r="202" spans="2:6" x14ac:dyDescent="0.3">
      <c r="D202" t="s">
        <v>1546</v>
      </c>
      <c r="E202" t="s">
        <v>1545</v>
      </c>
      <c r="F202" s="196">
        <v>2.0105301856790757E-4</v>
      </c>
    </row>
    <row r="203" spans="2:6" x14ac:dyDescent="0.3">
      <c r="D203" t="s">
        <v>1549</v>
      </c>
      <c r="E203" t="s">
        <v>1545</v>
      </c>
      <c r="F203" s="196">
        <v>2.0105301856790757E-4</v>
      </c>
    </row>
    <row r="204" spans="2:6" x14ac:dyDescent="0.3">
      <c r="D204" t="s">
        <v>1550</v>
      </c>
      <c r="E204" t="s">
        <v>1545</v>
      </c>
      <c r="F204" s="196">
        <v>2.0105301856790757E-4</v>
      </c>
    </row>
    <row r="205" spans="2:6" x14ac:dyDescent="0.3">
      <c r="D205" t="s">
        <v>1551</v>
      </c>
      <c r="E205" t="s">
        <v>1545</v>
      </c>
      <c r="F205" s="196">
        <v>2.0105301856790757E-4</v>
      </c>
    </row>
    <row r="206" spans="2:6" x14ac:dyDescent="0.3">
      <c r="D206" t="s">
        <v>1552</v>
      </c>
      <c r="E206" t="s">
        <v>1545</v>
      </c>
      <c r="F206" s="196">
        <v>2.0105301856790757E-4</v>
      </c>
    </row>
    <row r="207" spans="2:6" x14ac:dyDescent="0.3">
      <c r="D207" t="s">
        <v>946</v>
      </c>
      <c r="E207" t="s">
        <v>1545</v>
      </c>
      <c r="F207" s="196">
        <v>2.0105301856790757E-4</v>
      </c>
    </row>
    <row r="208" spans="2:6" x14ac:dyDescent="0.3">
      <c r="D208" t="s">
        <v>1553</v>
      </c>
      <c r="E208" t="s">
        <v>1545</v>
      </c>
      <c r="F208" s="196">
        <v>2.0105301856790757E-4</v>
      </c>
    </row>
    <row r="209" spans="2:6" x14ac:dyDescent="0.3">
      <c r="D209" t="s">
        <v>1554</v>
      </c>
      <c r="E209" t="s">
        <v>1545</v>
      </c>
      <c r="F209" s="196">
        <v>2.0105301856790757E-4</v>
      </c>
    </row>
    <row r="210" spans="2:6" x14ac:dyDescent="0.3">
      <c r="B210" t="s">
        <v>1578</v>
      </c>
      <c r="C210" t="s">
        <v>1577</v>
      </c>
      <c r="D210" t="s">
        <v>1544</v>
      </c>
      <c r="E210" t="s">
        <v>1545</v>
      </c>
      <c r="F210" s="196">
        <v>1.5778710259123043E-4</v>
      </c>
    </row>
    <row r="211" spans="2:6" x14ac:dyDescent="0.3">
      <c r="D211" t="s">
        <v>1546</v>
      </c>
      <c r="E211" t="s">
        <v>1545</v>
      </c>
      <c r="F211" s="196">
        <v>1.5778710259123043E-4</v>
      </c>
    </row>
    <row r="212" spans="2:6" x14ac:dyDescent="0.3">
      <c r="D212" t="s">
        <v>1549</v>
      </c>
      <c r="E212" t="s">
        <v>1545</v>
      </c>
      <c r="F212" s="196">
        <v>1.5778710259123043E-4</v>
      </c>
    </row>
    <row r="213" spans="2:6" x14ac:dyDescent="0.3">
      <c r="D213" t="s">
        <v>1550</v>
      </c>
      <c r="E213" t="s">
        <v>1545</v>
      </c>
      <c r="F213" s="196">
        <v>1.5778710259123043E-4</v>
      </c>
    </row>
    <row r="214" spans="2:6" x14ac:dyDescent="0.3">
      <c r="D214" t="s">
        <v>1551</v>
      </c>
      <c r="E214" t="s">
        <v>1545</v>
      </c>
      <c r="F214" s="196">
        <v>1.5778710259123043E-4</v>
      </c>
    </row>
    <row r="215" spans="2:6" x14ac:dyDescent="0.3">
      <c r="D215" t="s">
        <v>1552</v>
      </c>
      <c r="E215" t="s">
        <v>1545</v>
      </c>
      <c r="F215" s="196">
        <v>1.5778710259123043E-4</v>
      </c>
    </row>
    <row r="216" spans="2:6" x14ac:dyDescent="0.3">
      <c r="D216" t="s">
        <v>946</v>
      </c>
      <c r="E216" t="s">
        <v>1545</v>
      </c>
      <c r="F216" s="196">
        <v>1.5778710259123043E-4</v>
      </c>
    </row>
    <row r="217" spans="2:6" x14ac:dyDescent="0.3">
      <c r="D217" t="s">
        <v>1553</v>
      </c>
      <c r="E217" t="s">
        <v>1545</v>
      </c>
      <c r="F217" s="196">
        <v>1.5778710259123043E-4</v>
      </c>
    </row>
    <row r="218" spans="2:6" x14ac:dyDescent="0.3">
      <c r="D218" t="s">
        <v>1554</v>
      </c>
      <c r="E218" t="s">
        <v>1545</v>
      </c>
      <c r="F218" s="196">
        <v>1.5778710259123043E-4</v>
      </c>
    </row>
    <row r="219" spans="2:6" x14ac:dyDescent="0.3">
      <c r="B219" t="s">
        <v>1579</v>
      </c>
      <c r="C219" t="s">
        <v>1217</v>
      </c>
      <c r="D219" t="s">
        <v>1544</v>
      </c>
      <c r="E219" t="s">
        <v>1547</v>
      </c>
      <c r="F219" s="196">
        <v>1.5778710259123043E-4</v>
      </c>
    </row>
    <row r="220" spans="2:6" x14ac:dyDescent="0.3">
      <c r="D220" t="s">
        <v>1546</v>
      </c>
      <c r="E220" t="s">
        <v>1547</v>
      </c>
      <c r="F220" s="196">
        <v>7.5724352567219623E-5</v>
      </c>
    </row>
    <row r="221" spans="2:6" x14ac:dyDescent="0.3">
      <c r="D221" t="s">
        <v>1549</v>
      </c>
      <c r="E221" t="s">
        <v>1547</v>
      </c>
      <c r="F221" s="196">
        <v>7.5724352567219623E-5</v>
      </c>
    </row>
    <row r="222" spans="2:6" x14ac:dyDescent="0.3">
      <c r="D222" t="s">
        <v>1550</v>
      </c>
      <c r="E222" t="s">
        <v>1547</v>
      </c>
      <c r="F222" s="196">
        <v>1.5778710259123043E-4</v>
      </c>
    </row>
    <row r="223" spans="2:6" x14ac:dyDescent="0.3">
      <c r="D223" t="s">
        <v>1551</v>
      </c>
      <c r="E223" t="s">
        <v>1547</v>
      </c>
      <c r="F223" s="196">
        <v>7.5724352567219623E-5</v>
      </c>
    </row>
    <row r="224" spans="2:6" x14ac:dyDescent="0.3">
      <c r="D224" t="s">
        <v>1552</v>
      </c>
      <c r="E224" t="s">
        <v>1547</v>
      </c>
      <c r="F224" s="196">
        <v>1.5778710259123043E-4</v>
      </c>
    </row>
    <row r="225" spans="2:6" x14ac:dyDescent="0.3">
      <c r="D225" t="s">
        <v>946</v>
      </c>
      <c r="E225" t="s">
        <v>1547</v>
      </c>
      <c r="F225" s="196">
        <v>7.5724352567219623E-5</v>
      </c>
    </row>
    <row r="226" spans="2:6" x14ac:dyDescent="0.3">
      <c r="D226" t="s">
        <v>1553</v>
      </c>
      <c r="E226" t="s">
        <v>1547</v>
      </c>
      <c r="F226" s="196">
        <v>1.5778710259123043E-4</v>
      </c>
    </row>
    <row r="227" spans="2:6" x14ac:dyDescent="0.3">
      <c r="D227" t="s">
        <v>1554</v>
      </c>
      <c r="E227" t="s">
        <v>1547</v>
      </c>
      <c r="F227" s="196">
        <v>7.5724352567219623E-5</v>
      </c>
    </row>
    <row r="228" spans="2:6" x14ac:dyDescent="0.3">
      <c r="B228" t="s">
        <v>1580</v>
      </c>
      <c r="C228" t="s">
        <v>1217</v>
      </c>
      <c r="D228" t="s">
        <v>1544</v>
      </c>
      <c r="E228" t="s">
        <v>1545</v>
      </c>
      <c r="F228" s="196">
        <v>1.3989474395149803E-4</v>
      </c>
    </row>
    <row r="229" spans="2:6" x14ac:dyDescent="0.3">
      <c r="D229" t="s">
        <v>1546</v>
      </c>
      <c r="E229" t="s">
        <v>1545</v>
      </c>
      <c r="F229" s="196">
        <v>7.5724352567219623E-5</v>
      </c>
    </row>
    <row r="230" spans="2:6" x14ac:dyDescent="0.3">
      <c r="D230" t="s">
        <v>1549</v>
      </c>
      <c r="E230" t="s">
        <v>1545</v>
      </c>
      <c r="F230" s="196">
        <v>1.3989474395149803E-4</v>
      </c>
    </row>
    <row r="231" spans="2:6" x14ac:dyDescent="0.3">
      <c r="D231" t="s">
        <v>1550</v>
      </c>
      <c r="E231" t="s">
        <v>1545</v>
      </c>
      <c r="F231" s="196">
        <v>1.3989474395149803E-4</v>
      </c>
    </row>
    <row r="232" spans="2:6" x14ac:dyDescent="0.3">
      <c r="D232" t="s">
        <v>1551</v>
      </c>
      <c r="E232" t="s">
        <v>1545</v>
      </c>
      <c r="F232" s="196">
        <v>1.3989474395149803E-4</v>
      </c>
    </row>
    <row r="233" spans="2:6" x14ac:dyDescent="0.3">
      <c r="D233" t="s">
        <v>1552</v>
      </c>
      <c r="E233" t="s">
        <v>1545</v>
      </c>
      <c r="F233" s="196">
        <v>1.3989474395149803E-4</v>
      </c>
    </row>
    <row r="234" spans="2:6" x14ac:dyDescent="0.3">
      <c r="D234" t="s">
        <v>946</v>
      </c>
      <c r="E234" t="s">
        <v>1545</v>
      </c>
      <c r="F234" s="196">
        <v>1.3989474395149803E-4</v>
      </c>
    </row>
    <row r="235" spans="2:6" x14ac:dyDescent="0.3">
      <c r="D235" t="s">
        <v>1553</v>
      </c>
      <c r="E235" t="s">
        <v>1545</v>
      </c>
      <c r="F235" s="196">
        <v>1.3989474395149803E-4</v>
      </c>
    </row>
    <row r="236" spans="2:6" x14ac:dyDescent="0.3">
      <c r="D236" t="s">
        <v>1554</v>
      </c>
      <c r="E236" t="s">
        <v>1545</v>
      </c>
      <c r="F236" s="196">
        <v>7.5724352567219623E-5</v>
      </c>
    </row>
    <row r="237" spans="2:6" x14ac:dyDescent="0.3">
      <c r="B237" t="s">
        <v>1581</v>
      </c>
      <c r="C237" t="s">
        <v>1582</v>
      </c>
      <c r="D237" t="s">
        <v>1544</v>
      </c>
      <c r="E237" t="s">
        <v>1545</v>
      </c>
      <c r="F237" s="196">
        <v>1.5778710259123043E-4</v>
      </c>
    </row>
    <row r="238" spans="2:6" x14ac:dyDescent="0.3">
      <c r="D238" t="s">
        <v>1546</v>
      </c>
      <c r="E238" t="s">
        <v>1545</v>
      </c>
      <c r="F238" s="196">
        <v>1.5778710259123043E-4</v>
      </c>
    </row>
    <row r="239" spans="2:6" x14ac:dyDescent="0.3">
      <c r="D239" t="s">
        <v>1549</v>
      </c>
      <c r="E239" t="s">
        <v>1545</v>
      </c>
      <c r="F239" s="196">
        <v>1.5778710259123043E-4</v>
      </c>
    </row>
    <row r="240" spans="2:6" x14ac:dyDescent="0.3">
      <c r="D240" t="s">
        <v>1550</v>
      </c>
      <c r="E240" t="s">
        <v>1545</v>
      </c>
      <c r="F240" s="196">
        <v>1.5778710259123043E-4</v>
      </c>
    </row>
    <row r="241" spans="2:6" x14ac:dyDescent="0.3">
      <c r="D241" t="s">
        <v>1551</v>
      </c>
      <c r="E241" t="s">
        <v>1545</v>
      </c>
      <c r="F241" s="196">
        <v>1.5778710259123043E-4</v>
      </c>
    </row>
    <row r="242" spans="2:6" x14ac:dyDescent="0.3">
      <c r="D242" t="s">
        <v>1552</v>
      </c>
      <c r="E242" t="s">
        <v>1545</v>
      </c>
      <c r="F242" s="196">
        <v>1.5778710259123043E-4</v>
      </c>
    </row>
    <row r="243" spans="2:6" x14ac:dyDescent="0.3">
      <c r="D243" t="s">
        <v>946</v>
      </c>
      <c r="E243" t="s">
        <v>1545</v>
      </c>
      <c r="F243" s="196">
        <v>1.5778710259123043E-4</v>
      </c>
    </row>
    <row r="244" spans="2:6" x14ac:dyDescent="0.3">
      <c r="D244" t="s">
        <v>1553</v>
      </c>
      <c r="E244" t="s">
        <v>1545</v>
      </c>
      <c r="F244" s="196">
        <v>1.5778710259123043E-4</v>
      </c>
    </row>
    <row r="245" spans="2:6" x14ac:dyDescent="0.3">
      <c r="D245" t="s">
        <v>1554</v>
      </c>
      <c r="E245" t="s">
        <v>1545</v>
      </c>
      <c r="F245" s="196">
        <v>1.5778710259123043E-4</v>
      </c>
    </row>
    <row r="246" spans="2:6" x14ac:dyDescent="0.3">
      <c r="B246" t="s">
        <v>1583</v>
      </c>
      <c r="C246" t="s">
        <v>1584</v>
      </c>
      <c r="D246" t="s">
        <v>1544</v>
      </c>
      <c r="E246" t="s">
        <v>1547</v>
      </c>
      <c r="F246" s="196">
        <v>1.5778710259123043E-4</v>
      </c>
    </row>
    <row r="247" spans="2:6" x14ac:dyDescent="0.3">
      <c r="D247" t="s">
        <v>1546</v>
      </c>
      <c r="E247" t="s">
        <v>1547</v>
      </c>
      <c r="F247" s="196">
        <v>1.5778710259123043E-4</v>
      </c>
    </row>
    <row r="248" spans="2:6" x14ac:dyDescent="0.3">
      <c r="D248" t="s">
        <v>1549</v>
      </c>
      <c r="E248" t="s">
        <v>1547</v>
      </c>
      <c r="F248" s="196">
        <v>1.5778710259123043E-4</v>
      </c>
    </row>
    <row r="249" spans="2:6" x14ac:dyDescent="0.3">
      <c r="D249" t="s">
        <v>1550</v>
      </c>
      <c r="E249" t="s">
        <v>1547</v>
      </c>
      <c r="F249" s="196">
        <v>1.5778710259123043E-4</v>
      </c>
    </row>
    <row r="250" spans="2:6" x14ac:dyDescent="0.3">
      <c r="D250" t="s">
        <v>1551</v>
      </c>
      <c r="E250" t="s">
        <v>1547</v>
      </c>
      <c r="F250" s="196">
        <v>1.5778710259123043E-4</v>
      </c>
    </row>
    <row r="251" spans="2:6" x14ac:dyDescent="0.3">
      <c r="D251" t="s">
        <v>1552</v>
      </c>
      <c r="E251" t="s">
        <v>1547</v>
      </c>
      <c r="F251" s="196">
        <v>1.5778710259123043E-4</v>
      </c>
    </row>
    <row r="252" spans="2:6" x14ac:dyDescent="0.3">
      <c r="D252" t="s">
        <v>946</v>
      </c>
      <c r="E252" t="s">
        <v>1547</v>
      </c>
      <c r="F252" s="196">
        <v>1.5778710259123043E-4</v>
      </c>
    </row>
    <row r="253" spans="2:6" x14ac:dyDescent="0.3">
      <c r="D253" t="s">
        <v>1553</v>
      </c>
      <c r="E253" t="s">
        <v>1547</v>
      </c>
      <c r="F253" s="196">
        <v>1.5778710259123043E-4</v>
      </c>
    </row>
    <row r="254" spans="2:6" x14ac:dyDescent="0.3">
      <c r="D254" t="s">
        <v>1554</v>
      </c>
      <c r="E254" t="s">
        <v>1547</v>
      </c>
      <c r="F254" s="196">
        <v>7.5724352567219623E-5</v>
      </c>
    </row>
    <row r="255" spans="2:6" x14ac:dyDescent="0.3">
      <c r="B255" t="s">
        <v>1585</v>
      </c>
      <c r="C255" t="s">
        <v>1584</v>
      </c>
      <c r="D255" t="s">
        <v>1544</v>
      </c>
      <c r="E255" t="s">
        <v>1547</v>
      </c>
      <c r="F255" s="196">
        <v>1.3989474395149803E-4</v>
      </c>
    </row>
    <row r="256" spans="2:6" x14ac:dyDescent="0.3">
      <c r="D256" t="s">
        <v>1546</v>
      </c>
      <c r="E256" t="s">
        <v>1547</v>
      </c>
      <c r="F256" s="196">
        <v>1.3989474395149803E-4</v>
      </c>
    </row>
    <row r="257" spans="2:6" x14ac:dyDescent="0.3">
      <c r="D257" t="s">
        <v>1549</v>
      </c>
      <c r="E257" t="s">
        <v>1547</v>
      </c>
      <c r="F257" s="196">
        <v>1.3989474395149803E-4</v>
      </c>
    </row>
    <row r="258" spans="2:6" x14ac:dyDescent="0.3">
      <c r="D258" t="s">
        <v>1550</v>
      </c>
      <c r="E258" t="s">
        <v>1547</v>
      </c>
      <c r="F258" s="196">
        <v>1.3989474395149803E-4</v>
      </c>
    </row>
    <row r="259" spans="2:6" x14ac:dyDescent="0.3">
      <c r="D259" t="s">
        <v>1551</v>
      </c>
      <c r="E259" t="s">
        <v>1547</v>
      </c>
      <c r="F259" s="196">
        <v>1.3989474395149803E-4</v>
      </c>
    </row>
    <row r="260" spans="2:6" x14ac:dyDescent="0.3">
      <c r="D260" t="s">
        <v>1552</v>
      </c>
      <c r="E260" t="s">
        <v>1547</v>
      </c>
      <c r="F260" s="196">
        <v>1.3989474395149803E-4</v>
      </c>
    </row>
    <row r="261" spans="2:6" x14ac:dyDescent="0.3">
      <c r="D261" t="s">
        <v>946</v>
      </c>
      <c r="E261" t="s">
        <v>1547</v>
      </c>
      <c r="F261" s="196">
        <v>1.3989474395149803E-4</v>
      </c>
    </row>
    <row r="262" spans="2:6" x14ac:dyDescent="0.3">
      <c r="D262" t="s">
        <v>1553</v>
      </c>
      <c r="E262" t="s">
        <v>1547</v>
      </c>
      <c r="F262" s="196">
        <v>1.3989474395149803E-4</v>
      </c>
    </row>
    <row r="263" spans="2:6" x14ac:dyDescent="0.3">
      <c r="D263" t="s">
        <v>1554</v>
      </c>
      <c r="E263" t="s">
        <v>1547</v>
      </c>
      <c r="F263" s="196">
        <v>7.5724352567219623E-5</v>
      </c>
    </row>
    <row r="264" spans="2:6" x14ac:dyDescent="0.3">
      <c r="B264" t="s">
        <v>1586</v>
      </c>
      <c r="C264" t="s">
        <v>1584</v>
      </c>
      <c r="D264" t="s">
        <v>1544</v>
      </c>
      <c r="E264" t="s">
        <v>1547</v>
      </c>
      <c r="F264" s="196">
        <v>1.3989474395149803E-4</v>
      </c>
    </row>
    <row r="265" spans="2:6" x14ac:dyDescent="0.3">
      <c r="D265" t="s">
        <v>1546</v>
      </c>
      <c r="E265" t="s">
        <v>1547</v>
      </c>
      <c r="F265" s="196">
        <v>1.3989474395149803E-4</v>
      </c>
    </row>
    <row r="266" spans="2:6" x14ac:dyDescent="0.3">
      <c r="D266" t="s">
        <v>1549</v>
      </c>
      <c r="E266" t="s">
        <v>1547</v>
      </c>
      <c r="F266" s="196">
        <v>1.3989474395149803E-4</v>
      </c>
    </row>
    <row r="267" spans="2:6" x14ac:dyDescent="0.3">
      <c r="D267" t="s">
        <v>1550</v>
      </c>
      <c r="E267" t="s">
        <v>1547</v>
      </c>
      <c r="F267" s="196">
        <v>1.3989474395149803E-4</v>
      </c>
    </row>
    <row r="268" spans="2:6" x14ac:dyDescent="0.3">
      <c r="D268" t="s">
        <v>1551</v>
      </c>
      <c r="E268" t="s">
        <v>1547</v>
      </c>
      <c r="F268" s="196">
        <v>1.3989474395149803E-4</v>
      </c>
    </row>
    <row r="269" spans="2:6" x14ac:dyDescent="0.3">
      <c r="D269" t="s">
        <v>1552</v>
      </c>
      <c r="E269" t="s">
        <v>1547</v>
      </c>
      <c r="F269" s="196">
        <v>1.3989474395149803E-4</v>
      </c>
    </row>
    <row r="270" spans="2:6" x14ac:dyDescent="0.3">
      <c r="D270" t="s">
        <v>946</v>
      </c>
      <c r="E270" t="s">
        <v>1547</v>
      </c>
      <c r="F270" s="196">
        <v>1.3989474395149803E-4</v>
      </c>
    </row>
    <row r="271" spans="2:6" x14ac:dyDescent="0.3">
      <c r="D271" t="s">
        <v>1553</v>
      </c>
      <c r="E271" t="s">
        <v>1547</v>
      </c>
      <c r="F271" s="196">
        <v>1.3989474395149803E-4</v>
      </c>
    </row>
    <row r="272" spans="2:6" x14ac:dyDescent="0.3">
      <c r="D272" t="s">
        <v>1554</v>
      </c>
      <c r="E272" t="s">
        <v>1547</v>
      </c>
      <c r="F272" s="196">
        <v>7.5724352567219623E-5</v>
      </c>
    </row>
    <row r="273" spans="2:6" x14ac:dyDescent="0.3">
      <c r="B273" t="s">
        <v>1587</v>
      </c>
      <c r="C273" t="s">
        <v>1584</v>
      </c>
      <c r="D273" t="s">
        <v>1544</v>
      </c>
      <c r="E273" t="s">
        <v>1547</v>
      </c>
      <c r="F273" s="196">
        <v>1.5778710259123043E-4</v>
      </c>
    </row>
    <row r="274" spans="2:6" x14ac:dyDescent="0.3">
      <c r="D274" t="s">
        <v>1546</v>
      </c>
      <c r="E274" t="s">
        <v>1547</v>
      </c>
      <c r="F274" s="196">
        <v>1.5778710259123043E-4</v>
      </c>
    </row>
    <row r="275" spans="2:6" x14ac:dyDescent="0.3">
      <c r="D275" t="s">
        <v>1549</v>
      </c>
      <c r="E275" t="s">
        <v>1547</v>
      </c>
      <c r="F275" s="196">
        <v>1.5778710259123043E-4</v>
      </c>
    </row>
    <row r="276" spans="2:6" x14ac:dyDescent="0.3">
      <c r="D276" t="s">
        <v>1550</v>
      </c>
      <c r="E276" t="s">
        <v>1547</v>
      </c>
      <c r="F276" s="196">
        <v>1.5778710259123043E-4</v>
      </c>
    </row>
    <row r="277" spans="2:6" x14ac:dyDescent="0.3">
      <c r="D277" t="s">
        <v>1551</v>
      </c>
      <c r="E277" t="s">
        <v>1547</v>
      </c>
      <c r="F277" s="196">
        <v>1.5778710259123043E-4</v>
      </c>
    </row>
    <row r="278" spans="2:6" x14ac:dyDescent="0.3">
      <c r="D278" t="s">
        <v>1552</v>
      </c>
      <c r="E278" t="s">
        <v>1547</v>
      </c>
      <c r="F278" s="196">
        <v>1.5778710259123043E-4</v>
      </c>
    </row>
    <row r="279" spans="2:6" x14ac:dyDescent="0.3">
      <c r="D279" t="s">
        <v>946</v>
      </c>
      <c r="E279" t="s">
        <v>1547</v>
      </c>
      <c r="F279" s="196">
        <v>1.5778710259123043E-4</v>
      </c>
    </row>
    <row r="280" spans="2:6" x14ac:dyDescent="0.3">
      <c r="D280" t="s">
        <v>1553</v>
      </c>
      <c r="E280" t="s">
        <v>1547</v>
      </c>
      <c r="F280" s="196">
        <v>1.5778710259123043E-4</v>
      </c>
    </row>
    <row r="281" spans="2:6" x14ac:dyDescent="0.3">
      <c r="D281" t="s">
        <v>1554</v>
      </c>
      <c r="E281" t="s">
        <v>1547</v>
      </c>
      <c r="F281" s="196">
        <v>7.5724352567219623E-5</v>
      </c>
    </row>
    <row r="282" spans="2:6" x14ac:dyDescent="0.3">
      <c r="B282" t="s">
        <v>1588</v>
      </c>
      <c r="C282" t="s">
        <v>1217</v>
      </c>
      <c r="D282" t="s">
        <v>1544</v>
      </c>
      <c r="E282" t="s">
        <v>1545</v>
      </c>
      <c r="F282" s="196">
        <v>2.0105301856790757E-4</v>
      </c>
    </row>
    <row r="283" spans="2:6" x14ac:dyDescent="0.3">
      <c r="D283" t="s">
        <v>1546</v>
      </c>
      <c r="E283" t="s">
        <v>1545</v>
      </c>
      <c r="F283" s="196">
        <v>2.0105301856790757E-4</v>
      </c>
    </row>
    <row r="284" spans="2:6" x14ac:dyDescent="0.3">
      <c r="D284" t="s">
        <v>1549</v>
      </c>
      <c r="E284" t="s">
        <v>1545</v>
      </c>
      <c r="F284" s="196">
        <v>2.0105301856790757E-4</v>
      </c>
    </row>
    <row r="285" spans="2:6" x14ac:dyDescent="0.3">
      <c r="D285" t="s">
        <v>1550</v>
      </c>
      <c r="E285" t="s">
        <v>1545</v>
      </c>
      <c r="F285" s="196">
        <v>2.0105301856790757E-4</v>
      </c>
    </row>
    <row r="286" spans="2:6" x14ac:dyDescent="0.3">
      <c r="D286" t="s">
        <v>1551</v>
      </c>
      <c r="E286" t="s">
        <v>1545</v>
      </c>
      <c r="F286" s="196">
        <v>2.0105301856790757E-4</v>
      </c>
    </row>
    <row r="287" spans="2:6" x14ac:dyDescent="0.3">
      <c r="D287" t="s">
        <v>1552</v>
      </c>
      <c r="E287" t="s">
        <v>1545</v>
      </c>
      <c r="F287" s="196">
        <v>2.0105301856790757E-4</v>
      </c>
    </row>
    <row r="288" spans="2:6" x14ac:dyDescent="0.3">
      <c r="D288" t="s">
        <v>946</v>
      </c>
      <c r="E288" t="s">
        <v>1545</v>
      </c>
      <c r="F288" s="196">
        <v>2.0105301856790757E-4</v>
      </c>
    </row>
    <row r="289" spans="2:6" x14ac:dyDescent="0.3">
      <c r="D289" t="s">
        <v>1553</v>
      </c>
      <c r="E289" t="s">
        <v>1545</v>
      </c>
      <c r="F289" s="196">
        <v>2.0105301856790757E-4</v>
      </c>
    </row>
    <row r="290" spans="2:6" x14ac:dyDescent="0.3">
      <c r="D290" t="s">
        <v>1554</v>
      </c>
      <c r="E290" t="s">
        <v>1545</v>
      </c>
      <c r="F290" s="196">
        <v>2.0105301856790757E-4</v>
      </c>
    </row>
    <row r="291" spans="2:6" x14ac:dyDescent="0.3">
      <c r="B291" t="s">
        <v>1589</v>
      </c>
      <c r="C291" t="s">
        <v>1590</v>
      </c>
      <c r="D291" t="s">
        <v>1544</v>
      </c>
      <c r="E291" t="s">
        <v>1545</v>
      </c>
      <c r="F291" s="196">
        <v>7.5724352567219623E-5</v>
      </c>
    </row>
    <row r="292" spans="2:6" x14ac:dyDescent="0.3">
      <c r="D292" t="s">
        <v>1546</v>
      </c>
      <c r="E292" t="s">
        <v>1545</v>
      </c>
      <c r="F292" s="196">
        <v>7.5724352567219623E-5</v>
      </c>
    </row>
    <row r="293" spans="2:6" x14ac:dyDescent="0.3">
      <c r="D293" t="s">
        <v>1549</v>
      </c>
      <c r="E293" t="s">
        <v>1545</v>
      </c>
      <c r="F293" s="196">
        <v>2.0105301856790757E-4</v>
      </c>
    </row>
    <row r="294" spans="2:6" x14ac:dyDescent="0.3">
      <c r="D294" t="s">
        <v>1550</v>
      </c>
      <c r="E294" t="s">
        <v>1545</v>
      </c>
      <c r="F294" s="196">
        <v>7.5724352567219623E-5</v>
      </c>
    </row>
    <row r="295" spans="2:6" x14ac:dyDescent="0.3">
      <c r="D295" t="s">
        <v>1551</v>
      </c>
      <c r="E295" t="s">
        <v>1545</v>
      </c>
      <c r="F295" s="196">
        <v>7.5724352567219623E-5</v>
      </c>
    </row>
    <row r="296" spans="2:6" x14ac:dyDescent="0.3">
      <c r="D296" t="s">
        <v>1552</v>
      </c>
      <c r="E296" t="s">
        <v>1545</v>
      </c>
      <c r="F296" s="196">
        <v>7.5724352567219623E-5</v>
      </c>
    </row>
    <row r="297" spans="2:6" x14ac:dyDescent="0.3">
      <c r="D297" t="s">
        <v>946</v>
      </c>
      <c r="E297" t="s">
        <v>1545</v>
      </c>
      <c r="F297" s="196">
        <v>2.0105301856790757E-4</v>
      </c>
    </row>
    <row r="298" spans="2:6" x14ac:dyDescent="0.3">
      <c r="D298" t="s">
        <v>1553</v>
      </c>
      <c r="E298" t="s">
        <v>1545</v>
      </c>
      <c r="F298" s="196">
        <v>2.0105301856790757E-4</v>
      </c>
    </row>
    <row r="299" spans="2:6" x14ac:dyDescent="0.3">
      <c r="D299" t="s">
        <v>1554</v>
      </c>
      <c r="E299" t="s">
        <v>1545</v>
      </c>
      <c r="F299" s="196">
        <v>2.0105301856790757E-4</v>
      </c>
    </row>
    <row r="300" spans="2:6" x14ac:dyDescent="0.3">
      <c r="B300" t="s">
        <v>1591</v>
      </c>
      <c r="C300" t="s">
        <v>1570</v>
      </c>
      <c r="D300" t="s">
        <v>1544</v>
      </c>
      <c r="E300" t="s">
        <v>1545</v>
      </c>
      <c r="F300" s="196">
        <v>1.5778710259123043E-4</v>
      </c>
    </row>
    <row r="301" spans="2:6" x14ac:dyDescent="0.3">
      <c r="D301" t="s">
        <v>1546</v>
      </c>
      <c r="E301" t="s">
        <v>1545</v>
      </c>
      <c r="F301" s="196">
        <v>1.5778710259123043E-4</v>
      </c>
    </row>
    <row r="302" spans="2:6" x14ac:dyDescent="0.3">
      <c r="D302" t="s">
        <v>1549</v>
      </c>
      <c r="E302" t="s">
        <v>1545</v>
      </c>
      <c r="F302" s="196">
        <v>1.5778710259123043E-4</v>
      </c>
    </row>
    <row r="303" spans="2:6" x14ac:dyDescent="0.3">
      <c r="D303" t="s">
        <v>1550</v>
      </c>
      <c r="E303" t="s">
        <v>1545</v>
      </c>
      <c r="F303" s="196">
        <v>1.5778710259123043E-4</v>
      </c>
    </row>
    <row r="304" spans="2:6" x14ac:dyDescent="0.3">
      <c r="D304" t="s">
        <v>1551</v>
      </c>
      <c r="E304" t="s">
        <v>1545</v>
      </c>
      <c r="F304" s="196">
        <v>1.5778710259123043E-4</v>
      </c>
    </row>
    <row r="305" spans="2:6" x14ac:dyDescent="0.3">
      <c r="D305" t="s">
        <v>1552</v>
      </c>
      <c r="E305" t="s">
        <v>1545</v>
      </c>
      <c r="F305" s="196">
        <v>1.5778710259123043E-4</v>
      </c>
    </row>
    <row r="306" spans="2:6" x14ac:dyDescent="0.3">
      <c r="D306" t="s">
        <v>946</v>
      </c>
      <c r="E306" t="s">
        <v>1545</v>
      </c>
      <c r="F306" s="196">
        <v>1.5778710259123043E-4</v>
      </c>
    </row>
    <row r="307" spans="2:6" x14ac:dyDescent="0.3">
      <c r="D307" t="s">
        <v>1553</v>
      </c>
      <c r="E307" t="s">
        <v>1545</v>
      </c>
      <c r="F307" s="196">
        <v>1.5778710259123043E-4</v>
      </c>
    </row>
    <row r="308" spans="2:6" x14ac:dyDescent="0.3">
      <c r="D308" t="s">
        <v>1554</v>
      </c>
      <c r="E308" t="s">
        <v>1545</v>
      </c>
      <c r="F308" s="196">
        <v>1.5778710259123043E-4</v>
      </c>
    </row>
    <row r="309" spans="2:6" x14ac:dyDescent="0.3">
      <c r="B309" t="s">
        <v>1592</v>
      </c>
      <c r="C309" t="s">
        <v>1593</v>
      </c>
      <c r="D309" t="s">
        <v>1544</v>
      </c>
      <c r="E309" t="s">
        <v>1545</v>
      </c>
      <c r="F309" s="196">
        <v>1.5778710259123043E-4</v>
      </c>
    </row>
    <row r="310" spans="2:6" x14ac:dyDescent="0.3">
      <c r="D310" t="s">
        <v>1546</v>
      </c>
      <c r="E310" t="s">
        <v>1545</v>
      </c>
      <c r="F310" s="196">
        <v>7.5724352567219623E-5</v>
      </c>
    </row>
    <row r="311" spans="2:6" x14ac:dyDescent="0.3">
      <c r="D311" t="s">
        <v>1549</v>
      </c>
      <c r="E311" t="s">
        <v>1545</v>
      </c>
      <c r="F311" s="196">
        <v>7.5724352567219623E-5</v>
      </c>
    </row>
    <row r="312" spans="2:6" x14ac:dyDescent="0.3">
      <c r="D312" t="s">
        <v>1550</v>
      </c>
      <c r="E312" t="s">
        <v>1545</v>
      </c>
      <c r="F312" s="196">
        <v>1.5778710259123043E-4</v>
      </c>
    </row>
    <row r="313" spans="2:6" x14ac:dyDescent="0.3">
      <c r="D313" t="s">
        <v>1551</v>
      </c>
      <c r="E313" t="s">
        <v>1545</v>
      </c>
      <c r="F313" s="196">
        <v>7.5724352567219623E-5</v>
      </c>
    </row>
    <row r="314" spans="2:6" x14ac:dyDescent="0.3">
      <c r="D314" t="s">
        <v>1552</v>
      </c>
      <c r="E314" t="s">
        <v>1545</v>
      </c>
      <c r="F314" s="196">
        <v>1.5778710259123043E-4</v>
      </c>
    </row>
    <row r="315" spans="2:6" x14ac:dyDescent="0.3">
      <c r="D315" t="s">
        <v>946</v>
      </c>
      <c r="E315" t="s">
        <v>1545</v>
      </c>
      <c r="F315" s="196">
        <v>7.5724352567219623E-5</v>
      </c>
    </row>
    <row r="316" spans="2:6" x14ac:dyDescent="0.3">
      <c r="D316" t="s">
        <v>1553</v>
      </c>
      <c r="E316" t="s">
        <v>1545</v>
      </c>
      <c r="F316" s="196">
        <v>7.5724352567219623E-5</v>
      </c>
    </row>
    <row r="317" spans="2:6" x14ac:dyDescent="0.3">
      <c r="D317" t="s">
        <v>1554</v>
      </c>
      <c r="E317" t="s">
        <v>1545</v>
      </c>
      <c r="F317" s="196">
        <v>1.5778710259123043E-4</v>
      </c>
    </row>
    <row r="318" spans="2:6" x14ac:dyDescent="0.3">
      <c r="B318" t="s">
        <v>1594</v>
      </c>
      <c r="C318" t="s">
        <v>1593</v>
      </c>
      <c r="D318" t="s">
        <v>1544</v>
      </c>
      <c r="E318" t="s">
        <v>1545</v>
      </c>
      <c r="F318" s="196">
        <v>1.5778710259123043E-4</v>
      </c>
    </row>
    <row r="319" spans="2:6" x14ac:dyDescent="0.3">
      <c r="D319" t="s">
        <v>1546</v>
      </c>
      <c r="E319" t="s">
        <v>1545</v>
      </c>
      <c r="F319" s="196">
        <v>7.5724352567219623E-5</v>
      </c>
    </row>
    <row r="320" spans="2:6" x14ac:dyDescent="0.3">
      <c r="D320" t="s">
        <v>1549</v>
      </c>
      <c r="E320" t="s">
        <v>1545</v>
      </c>
      <c r="F320" s="196">
        <v>7.5724352567219623E-5</v>
      </c>
    </row>
    <row r="321" spans="2:6" x14ac:dyDescent="0.3">
      <c r="D321" t="s">
        <v>1550</v>
      </c>
      <c r="E321" t="s">
        <v>1545</v>
      </c>
      <c r="F321" s="196">
        <v>1.5778710259123043E-4</v>
      </c>
    </row>
    <row r="322" spans="2:6" x14ac:dyDescent="0.3">
      <c r="D322" t="s">
        <v>1551</v>
      </c>
      <c r="E322" t="s">
        <v>1545</v>
      </c>
      <c r="F322" s="196">
        <v>7.5724352567219623E-5</v>
      </c>
    </row>
    <row r="323" spans="2:6" x14ac:dyDescent="0.3">
      <c r="D323" t="s">
        <v>1552</v>
      </c>
      <c r="E323" t="s">
        <v>1545</v>
      </c>
      <c r="F323" s="196">
        <v>1.5778710259123043E-4</v>
      </c>
    </row>
    <row r="324" spans="2:6" x14ac:dyDescent="0.3">
      <c r="D324" t="s">
        <v>946</v>
      </c>
      <c r="E324" t="s">
        <v>1545</v>
      </c>
      <c r="F324" s="196">
        <v>7.5724352567219623E-5</v>
      </c>
    </row>
    <row r="325" spans="2:6" x14ac:dyDescent="0.3">
      <c r="D325" t="s">
        <v>1553</v>
      </c>
      <c r="E325" t="s">
        <v>1545</v>
      </c>
      <c r="F325" s="196">
        <v>7.5724352567219623E-5</v>
      </c>
    </row>
    <row r="326" spans="2:6" x14ac:dyDescent="0.3">
      <c r="D326" t="s">
        <v>1554</v>
      </c>
      <c r="E326" t="s">
        <v>1545</v>
      </c>
      <c r="F326" s="196">
        <v>1.5778710259123043E-4</v>
      </c>
    </row>
    <row r="327" spans="2:6" x14ac:dyDescent="0.3">
      <c r="B327" t="s">
        <v>1595</v>
      </c>
      <c r="C327" t="s">
        <v>1577</v>
      </c>
      <c r="D327" t="s">
        <v>1544</v>
      </c>
      <c r="E327" t="s">
        <v>1545</v>
      </c>
      <c r="F327" s="196">
        <v>1.5778710259123043E-4</v>
      </c>
    </row>
    <row r="328" spans="2:6" x14ac:dyDescent="0.3">
      <c r="D328" t="s">
        <v>1546</v>
      </c>
      <c r="E328" t="s">
        <v>1545</v>
      </c>
      <c r="F328" s="196">
        <v>1.5778710259123043E-4</v>
      </c>
    </row>
    <row r="329" spans="2:6" x14ac:dyDescent="0.3">
      <c r="D329" t="s">
        <v>1549</v>
      </c>
      <c r="E329" t="s">
        <v>1545</v>
      </c>
      <c r="F329" s="196">
        <v>1.7254652243910604E-4</v>
      </c>
    </row>
    <row r="330" spans="2:6" x14ac:dyDescent="0.3">
      <c r="D330" t="s">
        <v>1550</v>
      </c>
      <c r="E330" t="s">
        <v>1545</v>
      </c>
      <c r="F330" s="196">
        <v>1.5778710259123043E-4</v>
      </c>
    </row>
    <row r="331" spans="2:6" x14ac:dyDescent="0.3">
      <c r="D331" t="s">
        <v>1551</v>
      </c>
      <c r="E331" t="s">
        <v>1545</v>
      </c>
      <c r="F331" s="196">
        <v>1.5778710259123043E-4</v>
      </c>
    </row>
    <row r="332" spans="2:6" x14ac:dyDescent="0.3">
      <c r="D332" t="s">
        <v>1552</v>
      </c>
      <c r="E332" t="s">
        <v>1545</v>
      </c>
      <c r="F332" s="196">
        <v>1.5778710259123043E-4</v>
      </c>
    </row>
    <row r="333" spans="2:6" x14ac:dyDescent="0.3">
      <c r="D333" t="s">
        <v>946</v>
      </c>
      <c r="E333" t="s">
        <v>1545</v>
      </c>
      <c r="F333" s="196">
        <v>1.5778710259123043E-4</v>
      </c>
    </row>
    <row r="334" spans="2:6" x14ac:dyDescent="0.3">
      <c r="D334" t="s">
        <v>1553</v>
      </c>
      <c r="E334" t="s">
        <v>1545</v>
      </c>
      <c r="F334" s="196">
        <v>1.7254652243910604E-4</v>
      </c>
    </row>
    <row r="335" spans="2:6" x14ac:dyDescent="0.3">
      <c r="D335" t="s">
        <v>1554</v>
      </c>
      <c r="E335" t="s">
        <v>1545</v>
      </c>
      <c r="F335" s="196">
        <v>1.5778710259123043E-4</v>
      </c>
    </row>
    <row r="336" spans="2:6" x14ac:dyDescent="0.3">
      <c r="B336" t="s">
        <v>1596</v>
      </c>
      <c r="C336" t="s">
        <v>1577</v>
      </c>
      <c r="D336" t="s">
        <v>1544</v>
      </c>
      <c r="E336" t="s">
        <v>1545</v>
      </c>
      <c r="F336" s="196">
        <v>1.5778710259123043E-4</v>
      </c>
    </row>
    <row r="337" spans="2:6" x14ac:dyDescent="0.3">
      <c r="D337" t="s">
        <v>1546</v>
      </c>
      <c r="E337" t="s">
        <v>1545</v>
      </c>
      <c r="F337" s="196">
        <v>1.5778710259123043E-4</v>
      </c>
    </row>
    <row r="338" spans="2:6" x14ac:dyDescent="0.3">
      <c r="D338" t="s">
        <v>1549</v>
      </c>
      <c r="E338" t="s">
        <v>1545</v>
      </c>
      <c r="F338" s="196">
        <v>1.3989474395149803E-4</v>
      </c>
    </row>
    <row r="339" spans="2:6" x14ac:dyDescent="0.3">
      <c r="D339" t="s">
        <v>1550</v>
      </c>
      <c r="E339" t="s">
        <v>1545</v>
      </c>
      <c r="F339" s="196">
        <v>1.5778710259123043E-4</v>
      </c>
    </row>
    <row r="340" spans="2:6" x14ac:dyDescent="0.3">
      <c r="D340" t="s">
        <v>1551</v>
      </c>
      <c r="E340" t="s">
        <v>1545</v>
      </c>
      <c r="F340" s="196">
        <v>1.5778710259123043E-4</v>
      </c>
    </row>
    <row r="341" spans="2:6" x14ac:dyDescent="0.3">
      <c r="D341" t="s">
        <v>1552</v>
      </c>
      <c r="E341" t="s">
        <v>1545</v>
      </c>
      <c r="F341" s="196">
        <v>1.5778710259123043E-4</v>
      </c>
    </row>
    <row r="342" spans="2:6" x14ac:dyDescent="0.3">
      <c r="D342" t="s">
        <v>946</v>
      </c>
      <c r="E342" t="s">
        <v>1545</v>
      </c>
      <c r="F342" s="196">
        <v>1.5778710259123043E-4</v>
      </c>
    </row>
    <row r="343" spans="2:6" x14ac:dyDescent="0.3">
      <c r="D343" t="s">
        <v>1553</v>
      </c>
      <c r="E343" t="s">
        <v>1545</v>
      </c>
      <c r="F343" s="196">
        <v>1.3989474395149803E-4</v>
      </c>
    </row>
    <row r="344" spans="2:6" x14ac:dyDescent="0.3">
      <c r="D344" t="s">
        <v>1554</v>
      </c>
      <c r="E344" t="s">
        <v>1545</v>
      </c>
      <c r="F344" s="196">
        <v>1.5778710259123043E-4</v>
      </c>
    </row>
    <row r="345" spans="2:6" x14ac:dyDescent="0.3">
      <c r="B345" t="s">
        <v>171</v>
      </c>
      <c r="C345" t="s">
        <v>1597</v>
      </c>
      <c r="D345" t="s">
        <v>1544</v>
      </c>
      <c r="E345" t="s">
        <v>1545</v>
      </c>
      <c r="F345" s="196">
        <v>1.5778710259123043E-4</v>
      </c>
    </row>
    <row r="346" spans="2:6" x14ac:dyDescent="0.3">
      <c r="D346" t="s">
        <v>1546</v>
      </c>
      <c r="E346" t="s">
        <v>1545</v>
      </c>
      <c r="F346" s="196">
        <v>1.5778710259123043E-4</v>
      </c>
    </row>
    <row r="347" spans="2:6" x14ac:dyDescent="0.3">
      <c r="D347" t="s">
        <v>1549</v>
      </c>
      <c r="E347" t="s">
        <v>1545</v>
      </c>
      <c r="F347" s="196">
        <v>1.5778710259123043E-4</v>
      </c>
    </row>
    <row r="348" spans="2:6" x14ac:dyDescent="0.3">
      <c r="D348" t="s">
        <v>1550</v>
      </c>
      <c r="E348" t="s">
        <v>1545</v>
      </c>
      <c r="F348" s="196">
        <v>1.5778710259123043E-4</v>
      </c>
    </row>
    <row r="349" spans="2:6" x14ac:dyDescent="0.3">
      <c r="D349" t="s">
        <v>1551</v>
      </c>
      <c r="E349" t="s">
        <v>1545</v>
      </c>
      <c r="F349" s="196">
        <v>1.5778710259123043E-4</v>
      </c>
    </row>
    <row r="350" spans="2:6" x14ac:dyDescent="0.3">
      <c r="D350" t="s">
        <v>1552</v>
      </c>
      <c r="E350" t="s">
        <v>1545</v>
      </c>
      <c r="F350" s="196">
        <v>1.5778710259123043E-4</v>
      </c>
    </row>
    <row r="351" spans="2:6" x14ac:dyDescent="0.3">
      <c r="D351" t="s">
        <v>946</v>
      </c>
      <c r="E351" t="s">
        <v>1545</v>
      </c>
      <c r="F351" s="196">
        <v>1.5778710259123043E-4</v>
      </c>
    </row>
    <row r="352" spans="2:6" x14ac:dyDescent="0.3">
      <c r="D352" t="s">
        <v>1553</v>
      </c>
      <c r="E352" t="s">
        <v>1545</v>
      </c>
      <c r="F352" s="196">
        <v>1.5778710259123043E-4</v>
      </c>
    </row>
    <row r="353" spans="2:6" x14ac:dyDescent="0.3">
      <c r="D353" t="s">
        <v>1554</v>
      </c>
      <c r="E353" t="s">
        <v>1545</v>
      </c>
      <c r="F353" s="196">
        <v>1.5778710259123043E-4</v>
      </c>
    </row>
    <row r="354" spans="2:6" x14ac:dyDescent="0.3">
      <c r="B354" t="s">
        <v>1598</v>
      </c>
      <c r="C354" t="s">
        <v>1584</v>
      </c>
      <c r="D354" t="s">
        <v>1544</v>
      </c>
      <c r="E354" t="s">
        <v>1547</v>
      </c>
      <c r="F354" s="196">
        <v>1.5778710259123043E-4</v>
      </c>
    </row>
    <row r="355" spans="2:6" x14ac:dyDescent="0.3">
      <c r="D355" t="s">
        <v>1546</v>
      </c>
      <c r="E355" t="s">
        <v>1547</v>
      </c>
      <c r="F355" s="196">
        <v>1.5778710259123043E-4</v>
      </c>
    </row>
    <row r="356" spans="2:6" x14ac:dyDescent="0.3">
      <c r="D356" t="s">
        <v>1549</v>
      </c>
      <c r="E356" t="s">
        <v>1547</v>
      </c>
      <c r="F356" s="196">
        <v>1.5778710259123043E-4</v>
      </c>
    </row>
    <row r="357" spans="2:6" x14ac:dyDescent="0.3">
      <c r="D357" t="s">
        <v>1550</v>
      </c>
      <c r="E357" t="s">
        <v>1547</v>
      </c>
      <c r="F357" s="196">
        <v>1.5778710259123043E-4</v>
      </c>
    </row>
    <row r="358" spans="2:6" x14ac:dyDescent="0.3">
      <c r="D358" t="s">
        <v>1551</v>
      </c>
      <c r="E358" t="s">
        <v>1547</v>
      </c>
      <c r="F358" s="196">
        <v>1.5778710259123043E-4</v>
      </c>
    </row>
    <row r="359" spans="2:6" x14ac:dyDescent="0.3">
      <c r="D359" t="s">
        <v>1552</v>
      </c>
      <c r="E359" t="s">
        <v>1547</v>
      </c>
      <c r="F359" s="196">
        <v>1.5778710259123043E-4</v>
      </c>
    </row>
    <row r="360" spans="2:6" x14ac:dyDescent="0.3">
      <c r="D360" t="s">
        <v>946</v>
      </c>
      <c r="E360" t="s">
        <v>1547</v>
      </c>
      <c r="F360" s="196">
        <v>1.5778710259123043E-4</v>
      </c>
    </row>
    <row r="361" spans="2:6" x14ac:dyDescent="0.3">
      <c r="D361" t="s">
        <v>1553</v>
      </c>
      <c r="E361" t="s">
        <v>1547</v>
      </c>
      <c r="F361" s="196">
        <v>1.5778710259123043E-4</v>
      </c>
    </row>
    <row r="362" spans="2:6" x14ac:dyDescent="0.3">
      <c r="D362" t="s">
        <v>1554</v>
      </c>
      <c r="E362" t="s">
        <v>1547</v>
      </c>
      <c r="F362" s="196">
        <v>7.5724352567219623E-5</v>
      </c>
    </row>
    <row r="363" spans="2:6" x14ac:dyDescent="0.3">
      <c r="B363" t="s">
        <v>1599</v>
      </c>
      <c r="C363" t="s">
        <v>1584</v>
      </c>
      <c r="D363" t="s">
        <v>1544</v>
      </c>
      <c r="E363" t="s">
        <v>1547</v>
      </c>
      <c r="F363" s="196">
        <v>1.5778710259123043E-4</v>
      </c>
    </row>
    <row r="364" spans="2:6" x14ac:dyDescent="0.3">
      <c r="D364" t="s">
        <v>1546</v>
      </c>
      <c r="E364" t="s">
        <v>1547</v>
      </c>
      <c r="F364" s="196">
        <v>1.5778710259123043E-4</v>
      </c>
    </row>
    <row r="365" spans="2:6" x14ac:dyDescent="0.3">
      <c r="D365" t="s">
        <v>1549</v>
      </c>
      <c r="E365" t="s">
        <v>1547</v>
      </c>
      <c r="F365" s="196">
        <v>1.5778710259123043E-4</v>
      </c>
    </row>
    <row r="366" spans="2:6" x14ac:dyDescent="0.3">
      <c r="D366" t="s">
        <v>1550</v>
      </c>
      <c r="E366" t="s">
        <v>1547</v>
      </c>
      <c r="F366" s="196">
        <v>1.5778710259123043E-4</v>
      </c>
    </row>
    <row r="367" spans="2:6" x14ac:dyDescent="0.3">
      <c r="D367" t="s">
        <v>1551</v>
      </c>
      <c r="E367" t="s">
        <v>1547</v>
      </c>
      <c r="F367" s="196">
        <v>1.5778710259123043E-4</v>
      </c>
    </row>
    <row r="368" spans="2:6" x14ac:dyDescent="0.3">
      <c r="D368" t="s">
        <v>1552</v>
      </c>
      <c r="E368" t="s">
        <v>1547</v>
      </c>
      <c r="F368" s="196">
        <v>1.5778710259123043E-4</v>
      </c>
    </row>
    <row r="369" spans="2:6" x14ac:dyDescent="0.3">
      <c r="D369" t="s">
        <v>946</v>
      </c>
      <c r="E369" t="s">
        <v>1547</v>
      </c>
      <c r="F369" s="196">
        <v>1.5778710259123043E-4</v>
      </c>
    </row>
    <row r="370" spans="2:6" x14ac:dyDescent="0.3">
      <c r="D370" t="s">
        <v>1553</v>
      </c>
      <c r="E370" t="s">
        <v>1547</v>
      </c>
      <c r="F370" s="196">
        <v>1.5778710259123043E-4</v>
      </c>
    </row>
    <row r="371" spans="2:6" x14ac:dyDescent="0.3">
      <c r="D371" t="s">
        <v>1554</v>
      </c>
      <c r="E371" t="s">
        <v>1547</v>
      </c>
      <c r="F371" s="196">
        <v>7.5724352567219623E-5</v>
      </c>
    </row>
    <row r="372" spans="2:6" x14ac:dyDescent="0.3">
      <c r="B372" t="s">
        <v>1600</v>
      </c>
      <c r="C372" t="s">
        <v>1570</v>
      </c>
      <c r="D372" t="s">
        <v>1544</v>
      </c>
      <c r="E372" t="s">
        <v>1545</v>
      </c>
      <c r="F372" s="196">
        <v>1.5778710259123043E-4</v>
      </c>
    </row>
    <row r="373" spans="2:6" x14ac:dyDescent="0.3">
      <c r="D373" t="s">
        <v>1546</v>
      </c>
      <c r="E373" t="s">
        <v>1545</v>
      </c>
      <c r="F373" s="196">
        <v>1.5778710259123043E-4</v>
      </c>
    </row>
    <row r="374" spans="2:6" x14ac:dyDescent="0.3">
      <c r="D374" t="s">
        <v>1549</v>
      </c>
      <c r="E374" t="s">
        <v>1545</v>
      </c>
      <c r="F374" s="196">
        <v>1.5778710259123043E-4</v>
      </c>
    </row>
    <row r="375" spans="2:6" x14ac:dyDescent="0.3">
      <c r="D375" t="s">
        <v>1550</v>
      </c>
      <c r="E375" t="s">
        <v>1545</v>
      </c>
      <c r="F375" s="196">
        <v>1.5778710259123043E-4</v>
      </c>
    </row>
    <row r="376" spans="2:6" x14ac:dyDescent="0.3">
      <c r="D376" t="s">
        <v>1551</v>
      </c>
      <c r="E376" t="s">
        <v>1545</v>
      </c>
      <c r="F376" s="196">
        <v>1.5778710259123043E-4</v>
      </c>
    </row>
    <row r="377" spans="2:6" x14ac:dyDescent="0.3">
      <c r="D377" t="s">
        <v>1552</v>
      </c>
      <c r="E377" t="s">
        <v>1545</v>
      </c>
      <c r="F377" s="196">
        <v>1.5778710259123043E-4</v>
      </c>
    </row>
    <row r="378" spans="2:6" x14ac:dyDescent="0.3">
      <c r="D378" t="s">
        <v>946</v>
      </c>
      <c r="E378" t="s">
        <v>1545</v>
      </c>
      <c r="F378" s="196">
        <v>1.5778710259123043E-4</v>
      </c>
    </row>
    <row r="379" spans="2:6" x14ac:dyDescent="0.3">
      <c r="D379" t="s">
        <v>1553</v>
      </c>
      <c r="E379" t="s">
        <v>1545</v>
      </c>
      <c r="F379" s="196">
        <v>1.5778710259123043E-4</v>
      </c>
    </row>
    <row r="380" spans="2:6" x14ac:dyDescent="0.3">
      <c r="D380" t="s">
        <v>1554</v>
      </c>
      <c r="E380" t="s">
        <v>1545</v>
      </c>
      <c r="F380" s="196">
        <v>1.5778710259123043E-4</v>
      </c>
    </row>
    <row r="381" spans="2:6" x14ac:dyDescent="0.3">
      <c r="B381" t="s">
        <v>1601</v>
      </c>
      <c r="C381" t="s">
        <v>1570</v>
      </c>
      <c r="D381" t="s">
        <v>1544</v>
      </c>
      <c r="E381" t="s">
        <v>1545</v>
      </c>
      <c r="F381" s="196">
        <v>1.5778710259123043E-4</v>
      </c>
    </row>
    <row r="382" spans="2:6" x14ac:dyDescent="0.3">
      <c r="D382" t="s">
        <v>1546</v>
      </c>
      <c r="E382" t="s">
        <v>1545</v>
      </c>
      <c r="F382" s="196">
        <v>1.5778710259123043E-4</v>
      </c>
    </row>
    <row r="383" spans="2:6" x14ac:dyDescent="0.3">
      <c r="D383" t="s">
        <v>1549</v>
      </c>
      <c r="E383" t="s">
        <v>1545</v>
      </c>
      <c r="F383" s="196">
        <v>1.5778710259123043E-4</v>
      </c>
    </row>
    <row r="384" spans="2:6" x14ac:dyDescent="0.3">
      <c r="D384" t="s">
        <v>1550</v>
      </c>
      <c r="E384" t="s">
        <v>1545</v>
      </c>
      <c r="F384" s="196">
        <v>1.5778710259123043E-4</v>
      </c>
    </row>
    <row r="385" spans="2:6" x14ac:dyDescent="0.3">
      <c r="D385" t="s">
        <v>1551</v>
      </c>
      <c r="E385" t="s">
        <v>1545</v>
      </c>
      <c r="F385" s="196">
        <v>1.5778710259123043E-4</v>
      </c>
    </row>
    <row r="386" spans="2:6" x14ac:dyDescent="0.3">
      <c r="D386" t="s">
        <v>1552</v>
      </c>
      <c r="E386" t="s">
        <v>1545</v>
      </c>
      <c r="F386" s="196">
        <v>1.5778710259123043E-4</v>
      </c>
    </row>
    <row r="387" spans="2:6" x14ac:dyDescent="0.3">
      <c r="D387" t="s">
        <v>946</v>
      </c>
      <c r="E387" t="s">
        <v>1545</v>
      </c>
      <c r="F387" s="196">
        <v>1.5778710259123043E-4</v>
      </c>
    </row>
    <row r="388" spans="2:6" x14ac:dyDescent="0.3">
      <c r="D388" t="s">
        <v>1553</v>
      </c>
      <c r="E388" t="s">
        <v>1545</v>
      </c>
      <c r="F388" s="196">
        <v>1.5778710259123043E-4</v>
      </c>
    </row>
    <row r="389" spans="2:6" x14ac:dyDescent="0.3">
      <c r="D389" t="s">
        <v>1554</v>
      </c>
      <c r="E389" t="s">
        <v>1545</v>
      </c>
      <c r="F389" s="196">
        <v>1.5778710259123043E-4</v>
      </c>
    </row>
    <row r="390" spans="2:6" x14ac:dyDescent="0.3">
      <c r="B390" t="s">
        <v>1602</v>
      </c>
      <c r="C390" t="s">
        <v>320</v>
      </c>
      <c r="D390" t="s">
        <v>1603</v>
      </c>
      <c r="E390" t="s">
        <v>1545</v>
      </c>
      <c r="F390" s="196">
        <v>1.7254652243910604E-4</v>
      </c>
    </row>
    <row r="391" spans="2:6" x14ac:dyDescent="0.3">
      <c r="B391" t="s">
        <v>1604</v>
      </c>
      <c r="C391" t="s">
        <v>320</v>
      </c>
      <c r="D391" t="s">
        <v>1603</v>
      </c>
      <c r="E391" t="s">
        <v>1547</v>
      </c>
      <c r="F391" s="196">
        <v>1.3989474395149803E-4</v>
      </c>
    </row>
    <row r="392" spans="2:6" x14ac:dyDescent="0.3">
      <c r="B392" t="s">
        <v>1605</v>
      </c>
      <c r="C392" t="s">
        <v>1590</v>
      </c>
      <c r="D392" t="s">
        <v>1544</v>
      </c>
      <c r="E392" t="s">
        <v>1547</v>
      </c>
      <c r="F392" s="196">
        <v>7.5724352567219623E-5</v>
      </c>
    </row>
    <row r="393" spans="2:6" x14ac:dyDescent="0.3">
      <c r="D393" t="s">
        <v>1546</v>
      </c>
      <c r="E393" t="s">
        <v>1547</v>
      </c>
      <c r="F393" s="196">
        <v>7.5724352567219623E-5</v>
      </c>
    </row>
    <row r="394" spans="2:6" x14ac:dyDescent="0.3">
      <c r="D394" t="s">
        <v>1549</v>
      </c>
      <c r="E394" t="s">
        <v>1547</v>
      </c>
      <c r="F394" s="196">
        <v>1.3989474395149803E-4</v>
      </c>
    </row>
    <row r="395" spans="2:6" x14ac:dyDescent="0.3">
      <c r="D395" t="s">
        <v>1550</v>
      </c>
      <c r="E395" t="s">
        <v>1547</v>
      </c>
      <c r="F395" s="196">
        <v>7.5724352567219623E-5</v>
      </c>
    </row>
    <row r="396" spans="2:6" x14ac:dyDescent="0.3">
      <c r="D396" t="s">
        <v>1551</v>
      </c>
      <c r="E396" t="s">
        <v>1547</v>
      </c>
      <c r="F396" s="196">
        <v>7.5724352567219623E-5</v>
      </c>
    </row>
    <row r="397" spans="2:6" x14ac:dyDescent="0.3">
      <c r="D397" t="s">
        <v>1552</v>
      </c>
      <c r="E397" t="s">
        <v>1547</v>
      </c>
      <c r="F397" s="196">
        <v>7.5724352567219623E-5</v>
      </c>
    </row>
    <row r="398" spans="2:6" x14ac:dyDescent="0.3">
      <c r="D398" t="s">
        <v>946</v>
      </c>
      <c r="E398" t="s">
        <v>1547</v>
      </c>
      <c r="F398" s="196">
        <v>1.3989474395149803E-4</v>
      </c>
    </row>
    <row r="399" spans="2:6" x14ac:dyDescent="0.3">
      <c r="D399" t="s">
        <v>1553</v>
      </c>
      <c r="E399" t="s">
        <v>1547</v>
      </c>
      <c r="F399" s="196">
        <v>1.3989474395149803E-4</v>
      </c>
    </row>
    <row r="400" spans="2:6" x14ac:dyDescent="0.3">
      <c r="D400" t="s">
        <v>1554</v>
      </c>
      <c r="E400" t="s">
        <v>1547</v>
      </c>
      <c r="F400" s="196">
        <v>1.3989474395149803E-4</v>
      </c>
    </row>
    <row r="401" spans="2:6" x14ac:dyDescent="0.3">
      <c r="B401" t="s">
        <v>1606</v>
      </c>
      <c r="C401" t="s">
        <v>1607</v>
      </c>
      <c r="D401" t="s">
        <v>1608</v>
      </c>
      <c r="E401" t="s">
        <v>1547</v>
      </c>
      <c r="F401" s="196">
        <v>1.3989474395149803E-4</v>
      </c>
    </row>
    <row r="402" spans="2:6" x14ac:dyDescent="0.3">
      <c r="B402" t="s">
        <v>1609</v>
      </c>
      <c r="C402" t="s">
        <v>1607</v>
      </c>
      <c r="D402" t="s">
        <v>1608</v>
      </c>
      <c r="E402" t="s">
        <v>1547</v>
      </c>
      <c r="F402" s="196">
        <v>1.5778710259123043E-4</v>
      </c>
    </row>
    <row r="403" spans="2:6" x14ac:dyDescent="0.3">
      <c r="B403" t="s">
        <v>1610</v>
      </c>
      <c r="C403" t="s">
        <v>1607</v>
      </c>
      <c r="D403" t="s">
        <v>1603</v>
      </c>
      <c r="E403" t="s">
        <v>1547</v>
      </c>
      <c r="F403" s="196">
        <v>1.5778710259123043E-4</v>
      </c>
    </row>
    <row r="404" spans="2:6" x14ac:dyDescent="0.3">
      <c r="B404" t="s">
        <v>1611</v>
      </c>
      <c r="C404" t="s">
        <v>1607</v>
      </c>
      <c r="D404" t="s">
        <v>1603</v>
      </c>
      <c r="E404" t="s">
        <v>1545</v>
      </c>
      <c r="F404" s="196">
        <v>1.7254652243910604E-4</v>
      </c>
    </row>
    <row r="405" spans="2:6" x14ac:dyDescent="0.3">
      <c r="B405" t="s">
        <v>1612</v>
      </c>
      <c r="C405" t="s">
        <v>1418</v>
      </c>
      <c r="D405" t="s">
        <v>1608</v>
      </c>
      <c r="E405" t="s">
        <v>1547</v>
      </c>
      <c r="F405" s="196">
        <v>1.5778710259123043E-4</v>
      </c>
    </row>
    <row r="406" spans="2:6" x14ac:dyDescent="0.3">
      <c r="B406" t="s">
        <v>1613</v>
      </c>
      <c r="C406" t="s">
        <v>1418</v>
      </c>
      <c r="D406" t="s">
        <v>1603</v>
      </c>
      <c r="E406" t="s">
        <v>1545</v>
      </c>
      <c r="F406" s="196">
        <v>1.5778710259123043E-4</v>
      </c>
    </row>
    <row r="407" spans="2:6" x14ac:dyDescent="0.3">
      <c r="B407" t="s">
        <v>1614</v>
      </c>
      <c r="C407" t="s">
        <v>1418</v>
      </c>
      <c r="D407" t="s">
        <v>1603</v>
      </c>
      <c r="E407" t="s">
        <v>1545</v>
      </c>
      <c r="F407" s="196">
        <v>1.7383872557340043E-4</v>
      </c>
    </row>
    <row r="408" spans="2:6" x14ac:dyDescent="0.3">
      <c r="B408" t="s">
        <v>1615</v>
      </c>
      <c r="C408" t="s">
        <v>1616</v>
      </c>
      <c r="D408" t="s">
        <v>1603</v>
      </c>
      <c r="E408" t="s">
        <v>1547</v>
      </c>
      <c r="F408" s="196">
        <v>1.5778710259123043E-4</v>
      </c>
    </row>
    <row r="409" spans="2:6" x14ac:dyDescent="0.3">
      <c r="B409" t="s">
        <v>1617</v>
      </c>
      <c r="C409" t="s">
        <v>1616</v>
      </c>
      <c r="D409" t="s">
        <v>1603</v>
      </c>
      <c r="E409" t="s">
        <v>1545</v>
      </c>
      <c r="F409" s="196">
        <v>1.7254652243910604E-4</v>
      </c>
    </row>
    <row r="410" spans="2:6" x14ac:dyDescent="0.3">
      <c r="B410" t="s">
        <v>1618</v>
      </c>
      <c r="C410" t="s">
        <v>1582</v>
      </c>
      <c r="D410" t="s">
        <v>1608</v>
      </c>
      <c r="E410" t="s">
        <v>1547</v>
      </c>
      <c r="F410" s="196">
        <v>1.5778710259123043E-4</v>
      </c>
    </row>
    <row r="411" spans="2:6" x14ac:dyDescent="0.3">
      <c r="B411" t="s">
        <v>1619</v>
      </c>
      <c r="C411" t="s">
        <v>1582</v>
      </c>
      <c r="D411" t="s">
        <v>1608</v>
      </c>
      <c r="E411" t="s">
        <v>1547</v>
      </c>
      <c r="F411" s="196">
        <v>1.5778710259123043E-4</v>
      </c>
    </row>
    <row r="412" spans="2:6" x14ac:dyDescent="0.3">
      <c r="B412" t="s">
        <v>1620</v>
      </c>
      <c r="C412" t="s">
        <v>1582</v>
      </c>
      <c r="D412" t="s">
        <v>1608</v>
      </c>
      <c r="E412" t="s">
        <v>1547</v>
      </c>
      <c r="F412" s="196">
        <v>1.5778710259123043E-4</v>
      </c>
    </row>
    <row r="413" spans="2:6" x14ac:dyDescent="0.3">
      <c r="B413" t="s">
        <v>1621</v>
      </c>
      <c r="C413" t="s">
        <v>1582</v>
      </c>
      <c r="D413" t="s">
        <v>1608</v>
      </c>
      <c r="E413" t="s">
        <v>1545</v>
      </c>
      <c r="F413" s="196">
        <v>1.5778710259123043E-4</v>
      </c>
    </row>
    <row r="414" spans="2:6" x14ac:dyDescent="0.3">
      <c r="B414" t="s">
        <v>1622</v>
      </c>
      <c r="C414" t="s">
        <v>1623</v>
      </c>
      <c r="D414" t="s">
        <v>1603</v>
      </c>
      <c r="E414" t="s">
        <v>1547</v>
      </c>
      <c r="F414" s="196">
        <v>1.3989474395149803E-4</v>
      </c>
    </row>
    <row r="415" spans="2:6" x14ac:dyDescent="0.3">
      <c r="B415" t="s">
        <v>1624</v>
      </c>
      <c r="C415" t="s">
        <v>1623</v>
      </c>
      <c r="D415" t="s">
        <v>1603</v>
      </c>
      <c r="E415" t="s">
        <v>1545</v>
      </c>
      <c r="F415" s="196">
        <v>2.0105301856790757E-4</v>
      </c>
    </row>
    <row r="416" spans="2:6" x14ac:dyDescent="0.3">
      <c r="B416" t="s">
        <v>1625</v>
      </c>
      <c r="C416" t="s">
        <v>1626</v>
      </c>
      <c r="D416" t="s">
        <v>1603</v>
      </c>
      <c r="E416" t="s">
        <v>1547</v>
      </c>
      <c r="F416" s="196">
        <v>1.5778710259123043E-4</v>
      </c>
    </row>
    <row r="417" spans="2:6" x14ac:dyDescent="0.3">
      <c r="B417" t="s">
        <v>1627</v>
      </c>
      <c r="C417" t="s">
        <v>1626</v>
      </c>
      <c r="D417" t="s">
        <v>1603</v>
      </c>
      <c r="E417" t="s">
        <v>1545</v>
      </c>
      <c r="F417" s="196">
        <v>1.7383872557340043E-4</v>
      </c>
    </row>
    <row r="418" spans="2:6" x14ac:dyDescent="0.3">
      <c r="B418" t="s">
        <v>1628</v>
      </c>
      <c r="C418" t="s">
        <v>1629</v>
      </c>
      <c r="D418" t="s">
        <v>1603</v>
      </c>
      <c r="E418" t="s">
        <v>1547</v>
      </c>
      <c r="F418" s="196">
        <v>1.5778710259123043E-4</v>
      </c>
    </row>
    <row r="419" spans="2:6" x14ac:dyDescent="0.3">
      <c r="B419" t="s">
        <v>1630</v>
      </c>
      <c r="C419" t="s">
        <v>1629</v>
      </c>
      <c r="D419" t="s">
        <v>1603</v>
      </c>
      <c r="E419" t="s">
        <v>1545</v>
      </c>
      <c r="F419" s="196">
        <v>1.7254652243910604E-4</v>
      </c>
    </row>
    <row r="420" spans="2:6" x14ac:dyDescent="0.3">
      <c r="B420" t="s">
        <v>1631</v>
      </c>
      <c r="C420" t="s">
        <v>1570</v>
      </c>
      <c r="D420" t="s">
        <v>1608</v>
      </c>
      <c r="E420" t="s">
        <v>1547</v>
      </c>
      <c r="F420" s="196">
        <v>1.5778710259123043E-4</v>
      </c>
    </row>
    <row r="421" spans="2:6" x14ac:dyDescent="0.3">
      <c r="B421" t="s">
        <v>1632</v>
      </c>
      <c r="C421" t="s">
        <v>1597</v>
      </c>
      <c r="D421" t="s">
        <v>1608</v>
      </c>
      <c r="E421" t="s">
        <v>1547</v>
      </c>
      <c r="F421" s="196">
        <v>1.3989474395149803E-4</v>
      </c>
    </row>
    <row r="422" spans="2:6" x14ac:dyDescent="0.3">
      <c r="B422" t="s">
        <v>1633</v>
      </c>
      <c r="C422" t="s">
        <v>1593</v>
      </c>
      <c r="D422" t="s">
        <v>1544</v>
      </c>
      <c r="E422" t="s">
        <v>1545</v>
      </c>
      <c r="F422" s="196">
        <v>1.5778710259123043E-4</v>
      </c>
    </row>
    <row r="423" spans="2:6" x14ac:dyDescent="0.3">
      <c r="D423" t="s">
        <v>1546</v>
      </c>
      <c r="E423" t="s">
        <v>1545</v>
      </c>
      <c r="F423" s="196">
        <v>7.5724352567219623E-5</v>
      </c>
    </row>
    <row r="424" spans="2:6" x14ac:dyDescent="0.3">
      <c r="D424" t="s">
        <v>1549</v>
      </c>
      <c r="E424" t="s">
        <v>1545</v>
      </c>
      <c r="F424" s="196">
        <v>7.5724352567219623E-5</v>
      </c>
    </row>
    <row r="425" spans="2:6" x14ac:dyDescent="0.3">
      <c r="D425" t="s">
        <v>1550</v>
      </c>
      <c r="E425" t="s">
        <v>1545</v>
      </c>
      <c r="F425" s="196">
        <v>1.5778710259123043E-4</v>
      </c>
    </row>
    <row r="426" spans="2:6" x14ac:dyDescent="0.3">
      <c r="D426" t="s">
        <v>1551</v>
      </c>
      <c r="E426" t="s">
        <v>1545</v>
      </c>
      <c r="F426" s="196">
        <v>7.5724352567219623E-5</v>
      </c>
    </row>
    <row r="427" spans="2:6" x14ac:dyDescent="0.3">
      <c r="D427" t="s">
        <v>1552</v>
      </c>
      <c r="E427" t="s">
        <v>1545</v>
      </c>
      <c r="F427" s="196">
        <v>1.5778710259123043E-4</v>
      </c>
    </row>
    <row r="428" spans="2:6" x14ac:dyDescent="0.3">
      <c r="D428" t="s">
        <v>946</v>
      </c>
      <c r="E428" t="s">
        <v>1545</v>
      </c>
      <c r="F428" s="196">
        <v>7.5724352567219623E-5</v>
      </c>
    </row>
    <row r="429" spans="2:6" x14ac:dyDescent="0.3">
      <c r="D429" t="s">
        <v>1553</v>
      </c>
      <c r="E429" t="s">
        <v>1545</v>
      </c>
      <c r="F429" s="196">
        <v>7.5724352567219623E-5</v>
      </c>
    </row>
    <row r="430" spans="2:6" x14ac:dyDescent="0.3">
      <c r="D430" t="s">
        <v>1554</v>
      </c>
      <c r="E430" t="s">
        <v>1545</v>
      </c>
      <c r="F430" s="196">
        <v>1.5778710259123043E-4</v>
      </c>
    </row>
    <row r="431" spans="2:6" x14ac:dyDescent="0.3">
      <c r="B431" t="s">
        <v>1634</v>
      </c>
      <c r="C431" t="s">
        <v>1570</v>
      </c>
      <c r="D431" t="s">
        <v>1544</v>
      </c>
      <c r="E431" t="s">
        <v>1545</v>
      </c>
      <c r="F431" s="196">
        <v>1.5778710259123043E-4</v>
      </c>
    </row>
    <row r="432" spans="2:6" x14ac:dyDescent="0.3">
      <c r="D432" t="s">
        <v>1546</v>
      </c>
      <c r="E432" t="s">
        <v>1545</v>
      </c>
      <c r="F432" s="196">
        <v>1.5778710259123043E-4</v>
      </c>
    </row>
    <row r="433" spans="2:6" x14ac:dyDescent="0.3">
      <c r="D433" t="s">
        <v>1549</v>
      </c>
      <c r="E433" t="s">
        <v>1545</v>
      </c>
      <c r="F433" s="196">
        <v>1.5778710259123043E-4</v>
      </c>
    </row>
    <row r="434" spans="2:6" x14ac:dyDescent="0.3">
      <c r="D434" t="s">
        <v>1550</v>
      </c>
      <c r="E434" t="s">
        <v>1545</v>
      </c>
      <c r="F434" s="196">
        <v>1.5778710259123043E-4</v>
      </c>
    </row>
    <row r="435" spans="2:6" x14ac:dyDescent="0.3">
      <c r="D435" t="s">
        <v>1551</v>
      </c>
      <c r="E435" t="s">
        <v>1545</v>
      </c>
      <c r="F435" s="196">
        <v>1.5778710259123043E-4</v>
      </c>
    </row>
    <row r="436" spans="2:6" x14ac:dyDescent="0.3">
      <c r="D436" t="s">
        <v>1552</v>
      </c>
      <c r="E436" t="s">
        <v>1545</v>
      </c>
      <c r="F436" s="196">
        <v>1.5778710259123043E-4</v>
      </c>
    </row>
    <row r="437" spans="2:6" x14ac:dyDescent="0.3">
      <c r="D437" t="s">
        <v>946</v>
      </c>
      <c r="E437" t="s">
        <v>1545</v>
      </c>
      <c r="F437" s="196">
        <v>1.5778710259123043E-4</v>
      </c>
    </row>
    <row r="438" spans="2:6" x14ac:dyDescent="0.3">
      <c r="D438" t="s">
        <v>1553</v>
      </c>
      <c r="E438" t="s">
        <v>1545</v>
      </c>
      <c r="F438" s="196">
        <v>1.5778710259123043E-4</v>
      </c>
    </row>
    <row r="439" spans="2:6" x14ac:dyDescent="0.3">
      <c r="D439" t="s">
        <v>1554</v>
      </c>
      <c r="E439" t="s">
        <v>1545</v>
      </c>
      <c r="F439" s="196">
        <v>1.5778710259123043E-4</v>
      </c>
    </row>
    <row r="440" spans="2:6" x14ac:dyDescent="0.3">
      <c r="B440" t="s">
        <v>1635</v>
      </c>
      <c r="C440" t="s">
        <v>1570</v>
      </c>
      <c r="D440" t="s">
        <v>1544</v>
      </c>
      <c r="E440" t="s">
        <v>1545</v>
      </c>
      <c r="F440" s="196">
        <v>1.5778710259123043E-4</v>
      </c>
    </row>
    <row r="441" spans="2:6" x14ac:dyDescent="0.3">
      <c r="D441" t="s">
        <v>1546</v>
      </c>
      <c r="E441" t="s">
        <v>1545</v>
      </c>
      <c r="F441" s="196">
        <v>1.5778710259123043E-4</v>
      </c>
    </row>
    <row r="442" spans="2:6" x14ac:dyDescent="0.3">
      <c r="D442" t="s">
        <v>1549</v>
      </c>
      <c r="E442" t="s">
        <v>1545</v>
      </c>
      <c r="F442" s="196">
        <v>1.5778710259123043E-4</v>
      </c>
    </row>
    <row r="443" spans="2:6" x14ac:dyDescent="0.3">
      <c r="D443" t="s">
        <v>1550</v>
      </c>
      <c r="E443" t="s">
        <v>1545</v>
      </c>
      <c r="F443" s="196">
        <v>1.5778710259123043E-4</v>
      </c>
    </row>
    <row r="444" spans="2:6" x14ac:dyDescent="0.3">
      <c r="D444" t="s">
        <v>1551</v>
      </c>
      <c r="E444" t="s">
        <v>1545</v>
      </c>
      <c r="F444" s="196">
        <v>1.5778710259123043E-4</v>
      </c>
    </row>
    <row r="445" spans="2:6" x14ac:dyDescent="0.3">
      <c r="D445" t="s">
        <v>1552</v>
      </c>
      <c r="E445" t="s">
        <v>1545</v>
      </c>
      <c r="F445" s="196">
        <v>1.5778710259123043E-4</v>
      </c>
    </row>
    <row r="446" spans="2:6" x14ac:dyDescent="0.3">
      <c r="D446" t="s">
        <v>946</v>
      </c>
      <c r="E446" t="s">
        <v>1545</v>
      </c>
      <c r="F446" s="196">
        <v>1.5778710259123043E-4</v>
      </c>
    </row>
    <row r="447" spans="2:6" x14ac:dyDescent="0.3">
      <c r="D447" t="s">
        <v>1553</v>
      </c>
      <c r="E447" t="s">
        <v>1545</v>
      </c>
      <c r="F447" s="196">
        <v>1.5778710259123043E-4</v>
      </c>
    </row>
    <row r="448" spans="2:6" x14ac:dyDescent="0.3">
      <c r="D448" t="s">
        <v>1554</v>
      </c>
      <c r="E448" t="s">
        <v>1545</v>
      </c>
      <c r="F448" s="196">
        <v>1.5778710259123043E-4</v>
      </c>
    </row>
    <row r="449" spans="2:6" x14ac:dyDescent="0.3">
      <c r="B449" t="s">
        <v>1636</v>
      </c>
      <c r="C449" t="s">
        <v>1584</v>
      </c>
      <c r="D449" t="s">
        <v>1544</v>
      </c>
      <c r="E449" t="s">
        <v>1547</v>
      </c>
      <c r="F449" s="196">
        <v>1.3989474395149803E-4</v>
      </c>
    </row>
    <row r="450" spans="2:6" x14ac:dyDescent="0.3">
      <c r="D450" t="s">
        <v>1546</v>
      </c>
      <c r="E450" t="s">
        <v>1547</v>
      </c>
      <c r="F450" s="196">
        <v>1.3989474395149803E-4</v>
      </c>
    </row>
    <row r="451" spans="2:6" x14ac:dyDescent="0.3">
      <c r="D451" t="s">
        <v>1549</v>
      </c>
      <c r="E451" t="s">
        <v>1547</v>
      </c>
      <c r="F451" s="196">
        <v>1.3989474395149803E-4</v>
      </c>
    </row>
    <row r="452" spans="2:6" x14ac:dyDescent="0.3">
      <c r="D452" t="s">
        <v>1550</v>
      </c>
      <c r="E452" t="s">
        <v>1547</v>
      </c>
      <c r="F452" s="196">
        <v>1.3989474395149803E-4</v>
      </c>
    </row>
    <row r="453" spans="2:6" x14ac:dyDescent="0.3">
      <c r="D453" t="s">
        <v>1551</v>
      </c>
      <c r="E453" t="s">
        <v>1547</v>
      </c>
      <c r="F453" s="196">
        <v>1.3989474395149803E-4</v>
      </c>
    </row>
    <row r="454" spans="2:6" x14ac:dyDescent="0.3">
      <c r="D454" t="s">
        <v>1552</v>
      </c>
      <c r="E454" t="s">
        <v>1547</v>
      </c>
      <c r="F454" s="196">
        <v>1.3989474395149803E-4</v>
      </c>
    </row>
    <row r="455" spans="2:6" x14ac:dyDescent="0.3">
      <c r="D455" t="s">
        <v>946</v>
      </c>
      <c r="E455" t="s">
        <v>1547</v>
      </c>
      <c r="F455" s="196">
        <v>1.3989474395149803E-4</v>
      </c>
    </row>
    <row r="456" spans="2:6" x14ac:dyDescent="0.3">
      <c r="D456" t="s">
        <v>1553</v>
      </c>
      <c r="E456" t="s">
        <v>1547</v>
      </c>
      <c r="F456" s="196">
        <v>1.3989474395149803E-4</v>
      </c>
    </row>
    <row r="457" spans="2:6" x14ac:dyDescent="0.3">
      <c r="D457" t="s">
        <v>1554</v>
      </c>
      <c r="E457" t="s">
        <v>1547</v>
      </c>
      <c r="F457" s="196">
        <v>7.5724352567219623E-5</v>
      </c>
    </row>
    <row r="458" spans="2:6" x14ac:dyDescent="0.3">
      <c r="B458" t="s">
        <v>189</v>
      </c>
      <c r="C458" t="s">
        <v>1217</v>
      </c>
      <c r="D458" t="s">
        <v>1544</v>
      </c>
      <c r="E458" t="s">
        <v>1545</v>
      </c>
      <c r="F458" s="196">
        <v>1.5778710259123043E-4</v>
      </c>
    </row>
    <row r="459" spans="2:6" x14ac:dyDescent="0.3">
      <c r="D459" t="s">
        <v>1546</v>
      </c>
      <c r="E459" t="s">
        <v>1545</v>
      </c>
      <c r="F459" s="196">
        <v>1.5778710259123043E-4</v>
      </c>
    </row>
    <row r="460" spans="2:6" x14ac:dyDescent="0.3">
      <c r="D460" t="s">
        <v>1549</v>
      </c>
      <c r="E460" t="s">
        <v>1545</v>
      </c>
      <c r="F460" s="196">
        <v>1.5778710259123043E-4</v>
      </c>
    </row>
    <row r="461" spans="2:6" x14ac:dyDescent="0.3">
      <c r="D461" t="s">
        <v>1550</v>
      </c>
      <c r="E461" t="s">
        <v>1545</v>
      </c>
      <c r="F461" s="196">
        <v>1.5778710259123043E-4</v>
      </c>
    </row>
    <row r="462" spans="2:6" x14ac:dyDescent="0.3">
      <c r="D462" t="s">
        <v>1551</v>
      </c>
      <c r="E462" t="s">
        <v>1545</v>
      </c>
      <c r="F462" s="196">
        <v>1.5778710259123043E-4</v>
      </c>
    </row>
    <row r="463" spans="2:6" x14ac:dyDescent="0.3">
      <c r="D463" t="s">
        <v>1552</v>
      </c>
      <c r="E463" t="s">
        <v>1545</v>
      </c>
      <c r="F463" s="196">
        <v>1.5778710259123043E-4</v>
      </c>
    </row>
    <row r="464" spans="2:6" x14ac:dyDescent="0.3">
      <c r="D464" t="s">
        <v>946</v>
      </c>
      <c r="E464" t="s">
        <v>1545</v>
      </c>
      <c r="F464" s="196">
        <v>1.5778710259123043E-4</v>
      </c>
    </row>
    <row r="465" spans="2:6" x14ac:dyDescent="0.3">
      <c r="D465" t="s">
        <v>1553</v>
      </c>
      <c r="E465" t="s">
        <v>1545</v>
      </c>
      <c r="F465" s="196">
        <v>1.5778710259123043E-4</v>
      </c>
    </row>
    <row r="466" spans="2:6" x14ac:dyDescent="0.3">
      <c r="D466" t="s">
        <v>1554</v>
      </c>
      <c r="E466" t="s">
        <v>1545</v>
      </c>
      <c r="F466" s="196">
        <v>1.5778710259123043E-4</v>
      </c>
    </row>
    <row r="467" spans="2:6" x14ac:dyDescent="0.3">
      <c r="B467" t="s">
        <v>1637</v>
      </c>
      <c r="C467" t="s">
        <v>1638</v>
      </c>
      <c r="D467" t="s">
        <v>1544</v>
      </c>
      <c r="E467" t="s">
        <v>1547</v>
      </c>
      <c r="F467" s="196">
        <v>1.3989474395149803E-4</v>
      </c>
    </row>
    <row r="468" spans="2:6" x14ac:dyDescent="0.3">
      <c r="D468" t="s">
        <v>1546</v>
      </c>
      <c r="E468" t="s">
        <v>1547</v>
      </c>
      <c r="F468" s="196">
        <v>7.5724352567219623E-5</v>
      </c>
    </row>
    <row r="469" spans="2:6" x14ac:dyDescent="0.3">
      <c r="D469" t="s">
        <v>1549</v>
      </c>
      <c r="E469" t="s">
        <v>1547</v>
      </c>
      <c r="F469" s="196">
        <v>1.3989474395149803E-4</v>
      </c>
    </row>
    <row r="470" spans="2:6" x14ac:dyDescent="0.3">
      <c r="D470" t="s">
        <v>1550</v>
      </c>
      <c r="E470" t="s">
        <v>1547</v>
      </c>
      <c r="F470" s="196">
        <v>1.3989474395149803E-4</v>
      </c>
    </row>
    <row r="471" spans="2:6" x14ac:dyDescent="0.3">
      <c r="D471" t="s">
        <v>1551</v>
      </c>
      <c r="E471" t="s">
        <v>1547</v>
      </c>
      <c r="F471" s="196">
        <v>1.3989474395149803E-4</v>
      </c>
    </row>
    <row r="472" spans="2:6" x14ac:dyDescent="0.3">
      <c r="D472" t="s">
        <v>1552</v>
      </c>
      <c r="E472" t="s">
        <v>1547</v>
      </c>
      <c r="F472" s="196">
        <v>1.3989474395149803E-4</v>
      </c>
    </row>
    <row r="473" spans="2:6" x14ac:dyDescent="0.3">
      <c r="D473" t="s">
        <v>946</v>
      </c>
      <c r="E473" t="s">
        <v>1547</v>
      </c>
      <c r="F473" s="196">
        <v>7.5724352567219623E-5</v>
      </c>
    </row>
    <row r="474" spans="2:6" x14ac:dyDescent="0.3">
      <c r="D474" t="s">
        <v>1553</v>
      </c>
      <c r="E474" t="s">
        <v>1547</v>
      </c>
      <c r="F474" s="196">
        <v>1.3989474395149803E-4</v>
      </c>
    </row>
    <row r="475" spans="2:6" x14ac:dyDescent="0.3">
      <c r="D475" t="s">
        <v>1554</v>
      </c>
      <c r="E475" t="s">
        <v>1547</v>
      </c>
      <c r="F475" s="196">
        <v>7.5724352567219623E-5</v>
      </c>
    </row>
    <row r="476" spans="2:6" x14ac:dyDescent="0.3">
      <c r="B476" t="s">
        <v>1639</v>
      </c>
      <c r="C476" t="s">
        <v>1570</v>
      </c>
      <c r="D476" t="s">
        <v>1544</v>
      </c>
      <c r="E476" t="s">
        <v>1547</v>
      </c>
      <c r="F476" s="196">
        <v>1.5778710259123043E-4</v>
      </c>
    </row>
    <row r="477" spans="2:6" x14ac:dyDescent="0.3">
      <c r="D477" t="s">
        <v>1546</v>
      </c>
      <c r="E477" t="s">
        <v>1547</v>
      </c>
      <c r="F477" s="196">
        <v>1.5778710259123043E-4</v>
      </c>
    </row>
    <row r="478" spans="2:6" x14ac:dyDescent="0.3">
      <c r="D478" t="s">
        <v>1549</v>
      </c>
      <c r="E478" t="s">
        <v>1547</v>
      </c>
      <c r="F478" s="196">
        <v>1.5778710259123043E-4</v>
      </c>
    </row>
    <row r="479" spans="2:6" x14ac:dyDescent="0.3">
      <c r="D479" t="s">
        <v>1550</v>
      </c>
      <c r="E479" t="s">
        <v>1547</v>
      </c>
      <c r="F479" s="196">
        <v>1.5778710259123043E-4</v>
      </c>
    </row>
    <row r="480" spans="2:6" x14ac:dyDescent="0.3">
      <c r="D480" t="s">
        <v>1551</v>
      </c>
      <c r="E480" t="s">
        <v>1547</v>
      </c>
      <c r="F480" s="196">
        <v>1.5778710259123043E-4</v>
      </c>
    </row>
    <row r="481" spans="2:6" x14ac:dyDescent="0.3">
      <c r="D481" t="s">
        <v>1552</v>
      </c>
      <c r="E481" t="s">
        <v>1547</v>
      </c>
      <c r="F481" s="196">
        <v>1.5778710259123043E-4</v>
      </c>
    </row>
    <row r="482" spans="2:6" x14ac:dyDescent="0.3">
      <c r="D482" t="s">
        <v>946</v>
      </c>
      <c r="E482" t="s">
        <v>1547</v>
      </c>
      <c r="F482" s="196">
        <v>1.5778710259123043E-4</v>
      </c>
    </row>
    <row r="483" spans="2:6" x14ac:dyDescent="0.3">
      <c r="D483" t="s">
        <v>1553</v>
      </c>
      <c r="E483" t="s">
        <v>1547</v>
      </c>
      <c r="F483" s="196">
        <v>1.5778710259123043E-4</v>
      </c>
    </row>
    <row r="484" spans="2:6" x14ac:dyDescent="0.3">
      <c r="D484" t="s">
        <v>1554</v>
      </c>
      <c r="E484" t="s">
        <v>1547</v>
      </c>
      <c r="F484" s="196">
        <v>7.5724352567219623E-5</v>
      </c>
    </row>
    <row r="485" spans="2:6" x14ac:dyDescent="0.3">
      <c r="B485" t="s">
        <v>1640</v>
      </c>
      <c r="C485" t="s">
        <v>1593</v>
      </c>
      <c r="D485" t="s">
        <v>1544</v>
      </c>
      <c r="E485" t="s">
        <v>1547</v>
      </c>
      <c r="F485" s="196">
        <v>7.5724352567219623E-5</v>
      </c>
    </row>
    <row r="486" spans="2:6" x14ac:dyDescent="0.3">
      <c r="D486" t="s">
        <v>1546</v>
      </c>
      <c r="E486" t="s">
        <v>1547</v>
      </c>
      <c r="F486" s="196">
        <v>7.5724352567219623E-5</v>
      </c>
    </row>
    <row r="487" spans="2:6" x14ac:dyDescent="0.3">
      <c r="D487" t="s">
        <v>1549</v>
      </c>
      <c r="E487" t="s">
        <v>1547</v>
      </c>
      <c r="F487" s="196">
        <v>7.5724352567219623E-5</v>
      </c>
    </row>
    <row r="488" spans="2:6" x14ac:dyDescent="0.3">
      <c r="D488" t="s">
        <v>1550</v>
      </c>
      <c r="E488" t="s">
        <v>1547</v>
      </c>
      <c r="F488" s="196">
        <v>7.5724352567219623E-5</v>
      </c>
    </row>
    <row r="489" spans="2:6" x14ac:dyDescent="0.3">
      <c r="D489" t="s">
        <v>1551</v>
      </c>
      <c r="E489" t="s">
        <v>1547</v>
      </c>
      <c r="F489" s="196">
        <v>7.5724352567219623E-5</v>
      </c>
    </row>
    <row r="490" spans="2:6" x14ac:dyDescent="0.3">
      <c r="D490" t="s">
        <v>1552</v>
      </c>
      <c r="E490" t="s">
        <v>1547</v>
      </c>
      <c r="F490" s="196">
        <v>7.5724352567219623E-5</v>
      </c>
    </row>
    <row r="491" spans="2:6" x14ac:dyDescent="0.3">
      <c r="D491" t="s">
        <v>946</v>
      </c>
      <c r="E491" t="s">
        <v>1547</v>
      </c>
      <c r="F491" s="196">
        <v>7.5724352567219623E-5</v>
      </c>
    </row>
    <row r="492" spans="2:6" x14ac:dyDescent="0.3">
      <c r="D492" t="s">
        <v>1553</v>
      </c>
      <c r="E492" t="s">
        <v>1547</v>
      </c>
      <c r="F492" s="196">
        <v>7.5724352567219623E-5</v>
      </c>
    </row>
    <row r="493" spans="2:6" x14ac:dyDescent="0.3">
      <c r="D493" t="s">
        <v>1554</v>
      </c>
      <c r="E493" t="s">
        <v>1547</v>
      </c>
      <c r="F493" s="196">
        <v>7.5724352567219623E-5</v>
      </c>
    </row>
    <row r="494" spans="2:6" x14ac:dyDescent="0.3">
      <c r="B494" t="s">
        <v>1641</v>
      </c>
      <c r="C494" t="s">
        <v>1593</v>
      </c>
      <c r="D494" t="s">
        <v>1544</v>
      </c>
      <c r="E494" t="s">
        <v>1547</v>
      </c>
      <c r="F494" s="196">
        <v>7.5724352567219623E-5</v>
      </c>
    </row>
    <row r="495" spans="2:6" x14ac:dyDescent="0.3">
      <c r="D495" t="s">
        <v>1546</v>
      </c>
      <c r="E495" t="s">
        <v>1547</v>
      </c>
      <c r="F495" s="196">
        <v>7.5724352567219623E-5</v>
      </c>
    </row>
    <row r="496" spans="2:6" x14ac:dyDescent="0.3">
      <c r="D496" t="s">
        <v>1549</v>
      </c>
      <c r="E496" t="s">
        <v>1547</v>
      </c>
      <c r="F496" s="196">
        <v>7.5724352567219623E-5</v>
      </c>
    </row>
    <row r="497" spans="2:6" x14ac:dyDescent="0.3">
      <c r="D497" t="s">
        <v>1550</v>
      </c>
      <c r="E497" t="s">
        <v>1547</v>
      </c>
      <c r="F497" s="196">
        <v>7.5724352567219623E-5</v>
      </c>
    </row>
    <row r="498" spans="2:6" x14ac:dyDescent="0.3">
      <c r="D498" t="s">
        <v>1551</v>
      </c>
      <c r="E498" t="s">
        <v>1547</v>
      </c>
      <c r="F498" s="196">
        <v>7.5724352567219623E-5</v>
      </c>
    </row>
    <row r="499" spans="2:6" x14ac:dyDescent="0.3">
      <c r="D499" t="s">
        <v>1552</v>
      </c>
      <c r="E499" t="s">
        <v>1547</v>
      </c>
      <c r="F499" s="196">
        <v>7.5724352567219623E-5</v>
      </c>
    </row>
    <row r="500" spans="2:6" x14ac:dyDescent="0.3">
      <c r="D500" t="s">
        <v>946</v>
      </c>
      <c r="E500" t="s">
        <v>1547</v>
      </c>
      <c r="F500" s="196">
        <v>7.5724352567219623E-5</v>
      </c>
    </row>
    <row r="501" spans="2:6" x14ac:dyDescent="0.3">
      <c r="D501" t="s">
        <v>1553</v>
      </c>
      <c r="E501" t="s">
        <v>1547</v>
      </c>
      <c r="F501" s="196">
        <v>7.5724352567219623E-5</v>
      </c>
    </row>
    <row r="502" spans="2:6" x14ac:dyDescent="0.3">
      <c r="D502" t="s">
        <v>1554</v>
      </c>
      <c r="E502" t="s">
        <v>1547</v>
      </c>
      <c r="F502" s="196">
        <v>7.5724352567219623E-5</v>
      </c>
    </row>
    <row r="503" spans="2:6" x14ac:dyDescent="0.3">
      <c r="B503" t="s">
        <v>1642</v>
      </c>
      <c r="C503" t="s">
        <v>1593</v>
      </c>
      <c r="D503" t="s">
        <v>1544</v>
      </c>
      <c r="E503" t="s">
        <v>1547</v>
      </c>
      <c r="F503" s="196">
        <v>7.5724352567219623E-5</v>
      </c>
    </row>
    <row r="504" spans="2:6" x14ac:dyDescent="0.3">
      <c r="D504" t="s">
        <v>1546</v>
      </c>
      <c r="E504" t="s">
        <v>1547</v>
      </c>
      <c r="F504" s="196">
        <v>7.5724352567219623E-5</v>
      </c>
    </row>
    <row r="505" spans="2:6" x14ac:dyDescent="0.3">
      <c r="D505" t="s">
        <v>1549</v>
      </c>
      <c r="E505" t="s">
        <v>1547</v>
      </c>
      <c r="F505" s="196">
        <v>7.5724352567219623E-5</v>
      </c>
    </row>
    <row r="506" spans="2:6" x14ac:dyDescent="0.3">
      <c r="D506" t="s">
        <v>1550</v>
      </c>
      <c r="E506" t="s">
        <v>1547</v>
      </c>
      <c r="F506" s="196">
        <v>7.5724352567219623E-5</v>
      </c>
    </row>
    <row r="507" spans="2:6" x14ac:dyDescent="0.3">
      <c r="D507" t="s">
        <v>1551</v>
      </c>
      <c r="E507" t="s">
        <v>1547</v>
      </c>
      <c r="F507" s="196">
        <v>7.5724352567219623E-5</v>
      </c>
    </row>
    <row r="508" spans="2:6" x14ac:dyDescent="0.3">
      <c r="D508" t="s">
        <v>1552</v>
      </c>
      <c r="E508" t="s">
        <v>1547</v>
      </c>
      <c r="F508" s="196">
        <v>7.5724352567219623E-5</v>
      </c>
    </row>
    <row r="509" spans="2:6" x14ac:dyDescent="0.3">
      <c r="D509" t="s">
        <v>946</v>
      </c>
      <c r="E509" t="s">
        <v>1547</v>
      </c>
      <c r="F509" s="196">
        <v>7.5724352567219623E-5</v>
      </c>
    </row>
    <row r="510" spans="2:6" x14ac:dyDescent="0.3">
      <c r="D510" t="s">
        <v>1553</v>
      </c>
      <c r="E510" t="s">
        <v>1547</v>
      </c>
      <c r="F510" s="196">
        <v>7.5724352567219623E-5</v>
      </c>
    </row>
    <row r="511" spans="2:6" x14ac:dyDescent="0.3">
      <c r="D511" t="s">
        <v>1554</v>
      </c>
      <c r="E511" t="s">
        <v>1547</v>
      </c>
      <c r="F511" s="196">
        <v>7.5724352567219623E-5</v>
      </c>
    </row>
    <row r="512" spans="2:6" x14ac:dyDescent="0.3">
      <c r="B512" t="s">
        <v>1643</v>
      </c>
      <c r="C512" t="s">
        <v>1570</v>
      </c>
      <c r="D512" t="s">
        <v>1544</v>
      </c>
      <c r="E512" t="s">
        <v>1547</v>
      </c>
      <c r="F512" s="196">
        <v>1.5778710259123043E-4</v>
      </c>
    </row>
    <row r="513" spans="2:6" x14ac:dyDescent="0.3">
      <c r="D513" t="s">
        <v>1546</v>
      </c>
      <c r="E513" t="s">
        <v>1547</v>
      </c>
      <c r="F513" s="196">
        <v>1.5778710259123043E-4</v>
      </c>
    </row>
    <row r="514" spans="2:6" x14ac:dyDescent="0.3">
      <c r="D514" t="s">
        <v>1549</v>
      </c>
      <c r="E514" t="s">
        <v>1547</v>
      </c>
      <c r="F514" s="196">
        <v>1.5778710259123043E-4</v>
      </c>
    </row>
    <row r="515" spans="2:6" x14ac:dyDescent="0.3">
      <c r="D515" t="s">
        <v>1550</v>
      </c>
      <c r="E515" t="s">
        <v>1547</v>
      </c>
      <c r="F515" s="196">
        <v>1.5778710259123043E-4</v>
      </c>
    </row>
    <row r="516" spans="2:6" x14ac:dyDescent="0.3">
      <c r="D516" t="s">
        <v>1551</v>
      </c>
      <c r="E516" t="s">
        <v>1547</v>
      </c>
      <c r="F516" s="196">
        <v>1.5778710259123043E-4</v>
      </c>
    </row>
    <row r="517" spans="2:6" x14ac:dyDescent="0.3">
      <c r="D517" t="s">
        <v>1552</v>
      </c>
      <c r="E517" t="s">
        <v>1547</v>
      </c>
      <c r="F517" s="196">
        <v>1.5778710259123043E-4</v>
      </c>
    </row>
    <row r="518" spans="2:6" x14ac:dyDescent="0.3">
      <c r="D518" t="s">
        <v>946</v>
      </c>
      <c r="E518" t="s">
        <v>1547</v>
      </c>
      <c r="F518" s="196">
        <v>1.5778710259123043E-4</v>
      </c>
    </row>
    <row r="519" spans="2:6" x14ac:dyDescent="0.3">
      <c r="D519" t="s">
        <v>1553</v>
      </c>
      <c r="E519" t="s">
        <v>1547</v>
      </c>
      <c r="F519" s="196">
        <v>1.5778710259123043E-4</v>
      </c>
    </row>
    <row r="520" spans="2:6" x14ac:dyDescent="0.3">
      <c r="D520" t="s">
        <v>1554</v>
      </c>
      <c r="E520" t="s">
        <v>1547</v>
      </c>
      <c r="F520" s="196">
        <v>1.5778710259123043E-4</v>
      </c>
    </row>
    <row r="521" spans="2:6" x14ac:dyDescent="0.3">
      <c r="B521" t="s">
        <v>1644</v>
      </c>
      <c r="C521" t="s">
        <v>1570</v>
      </c>
      <c r="D521" t="s">
        <v>1544</v>
      </c>
      <c r="E521" t="s">
        <v>1547</v>
      </c>
      <c r="F521" s="196">
        <v>1.5778710259123043E-4</v>
      </c>
    </row>
    <row r="522" spans="2:6" x14ac:dyDescent="0.3">
      <c r="D522" t="s">
        <v>1546</v>
      </c>
      <c r="E522" t="s">
        <v>1547</v>
      </c>
      <c r="F522" s="196">
        <v>1.5778710259123043E-4</v>
      </c>
    </row>
    <row r="523" spans="2:6" x14ac:dyDescent="0.3">
      <c r="D523" t="s">
        <v>1549</v>
      </c>
      <c r="E523" t="s">
        <v>1547</v>
      </c>
      <c r="F523" s="196">
        <v>1.5778710259123043E-4</v>
      </c>
    </row>
    <row r="524" spans="2:6" x14ac:dyDescent="0.3">
      <c r="D524" t="s">
        <v>1550</v>
      </c>
      <c r="E524" t="s">
        <v>1547</v>
      </c>
      <c r="F524" s="196">
        <v>1.5778710259123043E-4</v>
      </c>
    </row>
    <row r="525" spans="2:6" x14ac:dyDescent="0.3">
      <c r="D525" t="s">
        <v>1551</v>
      </c>
      <c r="E525" t="s">
        <v>1547</v>
      </c>
      <c r="F525" s="196">
        <v>1.5778710259123043E-4</v>
      </c>
    </row>
    <row r="526" spans="2:6" x14ac:dyDescent="0.3">
      <c r="D526" t="s">
        <v>1552</v>
      </c>
      <c r="E526" t="s">
        <v>1547</v>
      </c>
      <c r="F526" s="196">
        <v>1.5778710259123043E-4</v>
      </c>
    </row>
    <row r="527" spans="2:6" x14ac:dyDescent="0.3">
      <c r="D527" t="s">
        <v>946</v>
      </c>
      <c r="E527" t="s">
        <v>1547</v>
      </c>
      <c r="F527" s="196">
        <v>1.5778710259123043E-4</v>
      </c>
    </row>
    <row r="528" spans="2:6" x14ac:dyDescent="0.3">
      <c r="D528" t="s">
        <v>1553</v>
      </c>
      <c r="E528" t="s">
        <v>1547</v>
      </c>
      <c r="F528" s="196">
        <v>1.5778710259123043E-4</v>
      </c>
    </row>
    <row r="529" spans="2:6" x14ac:dyDescent="0.3">
      <c r="D529" t="s">
        <v>1554</v>
      </c>
      <c r="E529" t="s">
        <v>1547</v>
      </c>
      <c r="F529" s="196">
        <v>1.5778710259123043E-4</v>
      </c>
    </row>
    <row r="530" spans="2:6" x14ac:dyDescent="0.3">
      <c r="B530" t="s">
        <v>1645</v>
      </c>
      <c r="C530" t="s">
        <v>1570</v>
      </c>
      <c r="D530" t="s">
        <v>1544</v>
      </c>
      <c r="E530" t="s">
        <v>1547</v>
      </c>
      <c r="F530" s="196">
        <v>1.5778710259123043E-4</v>
      </c>
    </row>
    <row r="531" spans="2:6" x14ac:dyDescent="0.3">
      <c r="D531" t="s">
        <v>1546</v>
      </c>
      <c r="E531" t="s">
        <v>1547</v>
      </c>
      <c r="F531" s="196">
        <v>1.5778710259123043E-4</v>
      </c>
    </row>
    <row r="532" spans="2:6" x14ac:dyDescent="0.3">
      <c r="D532" t="s">
        <v>1549</v>
      </c>
      <c r="E532" t="s">
        <v>1547</v>
      </c>
      <c r="F532" s="196">
        <v>1.5778710259123043E-4</v>
      </c>
    </row>
    <row r="533" spans="2:6" x14ac:dyDescent="0.3">
      <c r="D533" t="s">
        <v>1550</v>
      </c>
      <c r="E533" t="s">
        <v>1547</v>
      </c>
      <c r="F533" s="196">
        <v>1.5778710259123043E-4</v>
      </c>
    </row>
    <row r="534" spans="2:6" x14ac:dyDescent="0.3">
      <c r="D534" t="s">
        <v>1551</v>
      </c>
      <c r="E534" t="s">
        <v>1547</v>
      </c>
      <c r="F534" s="196">
        <v>1.5778710259123043E-4</v>
      </c>
    </row>
    <row r="535" spans="2:6" x14ac:dyDescent="0.3">
      <c r="D535" t="s">
        <v>1552</v>
      </c>
      <c r="E535" t="s">
        <v>1547</v>
      </c>
      <c r="F535" s="196">
        <v>1.5778710259123043E-4</v>
      </c>
    </row>
    <row r="536" spans="2:6" x14ac:dyDescent="0.3">
      <c r="D536" t="s">
        <v>946</v>
      </c>
      <c r="E536" t="s">
        <v>1547</v>
      </c>
      <c r="F536" s="196">
        <v>1.5778710259123043E-4</v>
      </c>
    </row>
    <row r="537" spans="2:6" x14ac:dyDescent="0.3">
      <c r="D537" t="s">
        <v>1553</v>
      </c>
      <c r="E537" t="s">
        <v>1547</v>
      </c>
      <c r="F537" s="196">
        <v>1.5778710259123043E-4</v>
      </c>
    </row>
    <row r="538" spans="2:6" x14ac:dyDescent="0.3">
      <c r="D538" t="s">
        <v>1554</v>
      </c>
      <c r="E538" t="s">
        <v>1547</v>
      </c>
      <c r="F538" s="196">
        <v>1.5778710259123043E-4</v>
      </c>
    </row>
    <row r="539" spans="2:6" x14ac:dyDescent="0.3">
      <c r="B539" t="s">
        <v>1646</v>
      </c>
      <c r="C539" t="s">
        <v>1570</v>
      </c>
      <c r="D539" t="s">
        <v>1544</v>
      </c>
      <c r="E539" t="s">
        <v>1547</v>
      </c>
      <c r="F539" s="196">
        <v>1.5778710259123043E-4</v>
      </c>
    </row>
    <row r="540" spans="2:6" x14ac:dyDescent="0.3">
      <c r="D540" t="s">
        <v>1546</v>
      </c>
      <c r="E540" t="s">
        <v>1547</v>
      </c>
      <c r="F540" s="196">
        <v>1.5778710259123043E-4</v>
      </c>
    </row>
    <row r="541" spans="2:6" x14ac:dyDescent="0.3">
      <c r="D541" t="s">
        <v>1549</v>
      </c>
      <c r="E541" t="s">
        <v>1547</v>
      </c>
      <c r="F541" s="196">
        <v>1.5778710259123043E-4</v>
      </c>
    </row>
    <row r="542" spans="2:6" x14ac:dyDescent="0.3">
      <c r="D542" t="s">
        <v>1550</v>
      </c>
      <c r="E542" t="s">
        <v>1547</v>
      </c>
      <c r="F542" s="196">
        <v>1.5778710259123043E-4</v>
      </c>
    </row>
    <row r="543" spans="2:6" x14ac:dyDescent="0.3">
      <c r="D543" t="s">
        <v>1551</v>
      </c>
      <c r="E543" t="s">
        <v>1547</v>
      </c>
      <c r="F543" s="196">
        <v>1.5778710259123043E-4</v>
      </c>
    </row>
    <row r="544" spans="2:6" x14ac:dyDescent="0.3">
      <c r="D544" t="s">
        <v>1552</v>
      </c>
      <c r="E544" t="s">
        <v>1547</v>
      </c>
      <c r="F544" s="196">
        <v>1.5778710259123043E-4</v>
      </c>
    </row>
    <row r="545" spans="2:6" x14ac:dyDescent="0.3">
      <c r="D545" t="s">
        <v>946</v>
      </c>
      <c r="E545" t="s">
        <v>1547</v>
      </c>
      <c r="F545" s="196">
        <v>1.5778710259123043E-4</v>
      </c>
    </row>
    <row r="546" spans="2:6" x14ac:dyDescent="0.3">
      <c r="D546" t="s">
        <v>1553</v>
      </c>
      <c r="E546" t="s">
        <v>1547</v>
      </c>
      <c r="F546" s="196">
        <v>1.5778710259123043E-4</v>
      </c>
    </row>
    <row r="547" spans="2:6" x14ac:dyDescent="0.3">
      <c r="D547" t="s">
        <v>1554</v>
      </c>
      <c r="E547" t="s">
        <v>1547</v>
      </c>
      <c r="F547" s="196">
        <v>1.5778710259123043E-4</v>
      </c>
    </row>
    <row r="548" spans="2:6" x14ac:dyDescent="0.3">
      <c r="B548" t="s">
        <v>1647</v>
      </c>
      <c r="C548" t="s">
        <v>1593</v>
      </c>
      <c r="D548" t="s">
        <v>1544</v>
      </c>
      <c r="E548" t="s">
        <v>1547</v>
      </c>
      <c r="F548" s="196">
        <v>1.5778710259123043E-4</v>
      </c>
    </row>
    <row r="549" spans="2:6" x14ac:dyDescent="0.3">
      <c r="D549" t="s">
        <v>1546</v>
      </c>
      <c r="E549" t="s">
        <v>1547</v>
      </c>
      <c r="F549" s="196">
        <v>7.5724352567219623E-5</v>
      </c>
    </row>
    <row r="550" spans="2:6" x14ac:dyDescent="0.3">
      <c r="D550" t="s">
        <v>1549</v>
      </c>
      <c r="E550" t="s">
        <v>1547</v>
      </c>
      <c r="F550" s="196">
        <v>7.5724352567219623E-5</v>
      </c>
    </row>
    <row r="551" spans="2:6" x14ac:dyDescent="0.3">
      <c r="D551" t="s">
        <v>1550</v>
      </c>
      <c r="E551" t="s">
        <v>1547</v>
      </c>
      <c r="F551" s="196">
        <v>1.5778710259123043E-4</v>
      </c>
    </row>
    <row r="552" spans="2:6" x14ac:dyDescent="0.3">
      <c r="D552" t="s">
        <v>1551</v>
      </c>
      <c r="E552" t="s">
        <v>1547</v>
      </c>
      <c r="F552" s="196">
        <v>7.5724352567219623E-5</v>
      </c>
    </row>
    <row r="553" spans="2:6" x14ac:dyDescent="0.3">
      <c r="D553" t="s">
        <v>1552</v>
      </c>
      <c r="E553" t="s">
        <v>1547</v>
      </c>
      <c r="F553" s="196">
        <v>1.5778710259123043E-4</v>
      </c>
    </row>
    <row r="554" spans="2:6" x14ac:dyDescent="0.3">
      <c r="D554" t="s">
        <v>946</v>
      </c>
      <c r="E554" t="s">
        <v>1547</v>
      </c>
      <c r="F554" s="196">
        <v>7.5724352567219623E-5</v>
      </c>
    </row>
    <row r="555" spans="2:6" x14ac:dyDescent="0.3">
      <c r="D555" t="s">
        <v>1553</v>
      </c>
      <c r="E555" t="s">
        <v>1547</v>
      </c>
      <c r="F555" s="196">
        <v>7.5724352567219623E-5</v>
      </c>
    </row>
    <row r="556" spans="2:6" x14ac:dyDescent="0.3">
      <c r="D556" t="s">
        <v>1554</v>
      </c>
      <c r="E556" t="s">
        <v>1547</v>
      </c>
      <c r="F556" s="196">
        <v>1.5778710259123043E-4</v>
      </c>
    </row>
    <row r="557" spans="2:6" x14ac:dyDescent="0.3">
      <c r="B557" t="s">
        <v>1648</v>
      </c>
      <c r="C557" t="s">
        <v>1593</v>
      </c>
      <c r="D557" t="s">
        <v>1544</v>
      </c>
      <c r="E557" t="s">
        <v>1547</v>
      </c>
      <c r="F557" s="196">
        <v>1.5778710259123043E-4</v>
      </c>
    </row>
    <row r="558" spans="2:6" x14ac:dyDescent="0.3">
      <c r="D558" t="s">
        <v>1546</v>
      </c>
      <c r="E558" t="s">
        <v>1547</v>
      </c>
      <c r="F558" s="196">
        <v>7.5724352567219623E-5</v>
      </c>
    </row>
    <row r="559" spans="2:6" x14ac:dyDescent="0.3">
      <c r="D559" t="s">
        <v>1549</v>
      </c>
      <c r="E559" t="s">
        <v>1547</v>
      </c>
      <c r="F559" s="196">
        <v>1.5778710259123043E-4</v>
      </c>
    </row>
    <row r="560" spans="2:6" x14ac:dyDescent="0.3">
      <c r="D560" t="s">
        <v>1550</v>
      </c>
      <c r="E560" t="s">
        <v>1547</v>
      </c>
      <c r="F560" s="196">
        <v>1.5778710259123043E-4</v>
      </c>
    </row>
    <row r="561" spans="2:6" x14ac:dyDescent="0.3">
      <c r="D561" t="s">
        <v>1551</v>
      </c>
      <c r="E561" t="s">
        <v>1547</v>
      </c>
      <c r="F561" s="196">
        <v>1.5778710259123043E-4</v>
      </c>
    </row>
    <row r="562" spans="2:6" x14ac:dyDescent="0.3">
      <c r="D562" t="s">
        <v>1552</v>
      </c>
      <c r="E562" t="s">
        <v>1547</v>
      </c>
      <c r="F562" s="196">
        <v>1.5778710259123043E-4</v>
      </c>
    </row>
    <row r="563" spans="2:6" x14ac:dyDescent="0.3">
      <c r="D563" t="s">
        <v>946</v>
      </c>
      <c r="E563" t="s">
        <v>1547</v>
      </c>
      <c r="F563" s="196">
        <v>1.5778710259123043E-4</v>
      </c>
    </row>
    <row r="564" spans="2:6" x14ac:dyDescent="0.3">
      <c r="D564" t="s">
        <v>1553</v>
      </c>
      <c r="E564" t="s">
        <v>1547</v>
      </c>
      <c r="F564" s="196">
        <v>1.5778710259123043E-4</v>
      </c>
    </row>
    <row r="565" spans="2:6" x14ac:dyDescent="0.3">
      <c r="D565" t="s">
        <v>1554</v>
      </c>
      <c r="E565" t="s">
        <v>1547</v>
      </c>
      <c r="F565" s="196">
        <v>1.5778710259123043E-4</v>
      </c>
    </row>
    <row r="566" spans="2:6" x14ac:dyDescent="0.3">
      <c r="B566" t="s">
        <v>1649</v>
      </c>
      <c r="C566" t="s">
        <v>1582</v>
      </c>
      <c r="D566" t="s">
        <v>1544</v>
      </c>
      <c r="E566" t="s">
        <v>1545</v>
      </c>
      <c r="F566" s="196">
        <v>1.3989474395149803E-4</v>
      </c>
    </row>
    <row r="567" spans="2:6" x14ac:dyDescent="0.3">
      <c r="D567" t="s">
        <v>1546</v>
      </c>
      <c r="E567" t="s">
        <v>1545</v>
      </c>
      <c r="F567" s="196">
        <v>1.3989474395149803E-4</v>
      </c>
    </row>
    <row r="568" spans="2:6" x14ac:dyDescent="0.3">
      <c r="D568" t="s">
        <v>1549</v>
      </c>
      <c r="E568" t="s">
        <v>1545</v>
      </c>
      <c r="F568" s="196">
        <v>7.5724352567219623E-5</v>
      </c>
    </row>
    <row r="569" spans="2:6" x14ac:dyDescent="0.3">
      <c r="D569" t="s">
        <v>1550</v>
      </c>
      <c r="E569" t="s">
        <v>1545</v>
      </c>
      <c r="F569" s="196">
        <v>1.3989474395149803E-4</v>
      </c>
    </row>
    <row r="570" spans="2:6" x14ac:dyDescent="0.3">
      <c r="D570" t="s">
        <v>1551</v>
      </c>
      <c r="E570" t="s">
        <v>1545</v>
      </c>
      <c r="F570" s="196">
        <v>1.3989474395149803E-4</v>
      </c>
    </row>
    <row r="571" spans="2:6" x14ac:dyDescent="0.3">
      <c r="D571" t="s">
        <v>1552</v>
      </c>
      <c r="E571" t="s">
        <v>1545</v>
      </c>
      <c r="F571" s="196">
        <v>1.3989474395149803E-4</v>
      </c>
    </row>
    <row r="572" spans="2:6" x14ac:dyDescent="0.3">
      <c r="D572" t="s">
        <v>946</v>
      </c>
      <c r="E572" t="s">
        <v>1545</v>
      </c>
      <c r="F572" s="196">
        <v>1.3989474395149803E-4</v>
      </c>
    </row>
    <row r="573" spans="2:6" x14ac:dyDescent="0.3">
      <c r="D573" t="s">
        <v>1553</v>
      </c>
      <c r="E573" t="s">
        <v>1545</v>
      </c>
      <c r="F573" s="196">
        <v>1.3989474395149803E-4</v>
      </c>
    </row>
    <row r="574" spans="2:6" x14ac:dyDescent="0.3">
      <c r="D574" t="s">
        <v>1554</v>
      </c>
      <c r="E574" t="s">
        <v>1545</v>
      </c>
      <c r="F574" s="196">
        <v>7.5724352567219623E-5</v>
      </c>
    </row>
    <row r="575" spans="2:6" x14ac:dyDescent="0.3">
      <c r="B575" t="s">
        <v>1650</v>
      </c>
      <c r="C575" t="s">
        <v>1570</v>
      </c>
      <c r="D575" t="s">
        <v>1544</v>
      </c>
      <c r="E575" t="s">
        <v>1545</v>
      </c>
      <c r="F575" s="196">
        <v>1.5778710259123043E-4</v>
      </c>
    </row>
    <row r="576" spans="2:6" x14ac:dyDescent="0.3">
      <c r="D576" t="s">
        <v>1546</v>
      </c>
      <c r="E576" t="s">
        <v>1545</v>
      </c>
      <c r="F576" s="196">
        <v>1.5778710259123043E-4</v>
      </c>
    </row>
    <row r="577" spans="2:6" x14ac:dyDescent="0.3">
      <c r="D577" t="s">
        <v>1549</v>
      </c>
      <c r="E577" t="s">
        <v>1545</v>
      </c>
      <c r="F577" s="196">
        <v>1.5778710259123043E-4</v>
      </c>
    </row>
    <row r="578" spans="2:6" x14ac:dyDescent="0.3">
      <c r="D578" t="s">
        <v>1550</v>
      </c>
      <c r="E578" t="s">
        <v>1545</v>
      </c>
      <c r="F578" s="196">
        <v>1.5778710259123043E-4</v>
      </c>
    </row>
    <row r="579" spans="2:6" x14ac:dyDescent="0.3">
      <c r="D579" t="s">
        <v>1551</v>
      </c>
      <c r="E579" t="s">
        <v>1545</v>
      </c>
      <c r="F579" s="196">
        <v>1.5778710259123043E-4</v>
      </c>
    </row>
    <row r="580" spans="2:6" x14ac:dyDescent="0.3">
      <c r="D580" t="s">
        <v>1552</v>
      </c>
      <c r="E580" t="s">
        <v>1545</v>
      </c>
      <c r="F580" s="196">
        <v>1.5778710259123043E-4</v>
      </c>
    </row>
    <row r="581" spans="2:6" x14ac:dyDescent="0.3">
      <c r="D581" t="s">
        <v>946</v>
      </c>
      <c r="E581" t="s">
        <v>1545</v>
      </c>
      <c r="F581" s="196">
        <v>1.5778710259123043E-4</v>
      </c>
    </row>
    <row r="582" spans="2:6" x14ac:dyDescent="0.3">
      <c r="D582" t="s">
        <v>1553</v>
      </c>
      <c r="E582" t="s">
        <v>1545</v>
      </c>
      <c r="F582" s="196">
        <v>1.5778710259123043E-4</v>
      </c>
    </row>
    <row r="583" spans="2:6" x14ac:dyDescent="0.3">
      <c r="D583" t="s">
        <v>1554</v>
      </c>
      <c r="E583" t="s">
        <v>1545</v>
      </c>
      <c r="F583" s="196">
        <v>1.5778710259123043E-4</v>
      </c>
    </row>
    <row r="584" spans="2:6" x14ac:dyDescent="0.3">
      <c r="B584" t="s">
        <v>1651</v>
      </c>
      <c r="C584" t="s">
        <v>1638</v>
      </c>
      <c r="D584" t="s">
        <v>1544</v>
      </c>
      <c r="E584" t="s">
        <v>1545</v>
      </c>
      <c r="F584" s="196">
        <v>7.5724352567219623E-5</v>
      </c>
    </row>
    <row r="585" spans="2:6" x14ac:dyDescent="0.3">
      <c r="D585" t="s">
        <v>1546</v>
      </c>
      <c r="E585" t="s">
        <v>1545</v>
      </c>
      <c r="F585" s="196">
        <v>7.5724352567219623E-5</v>
      </c>
    </row>
    <row r="586" spans="2:6" x14ac:dyDescent="0.3">
      <c r="D586" t="s">
        <v>1549</v>
      </c>
      <c r="E586" t="s">
        <v>1545</v>
      </c>
      <c r="F586" s="196">
        <v>7.5724352567219623E-5</v>
      </c>
    </row>
    <row r="587" spans="2:6" x14ac:dyDescent="0.3">
      <c r="D587" t="s">
        <v>1550</v>
      </c>
      <c r="E587" t="s">
        <v>1545</v>
      </c>
      <c r="F587" s="196">
        <v>7.5724352567219623E-5</v>
      </c>
    </row>
    <row r="588" spans="2:6" x14ac:dyDescent="0.3">
      <c r="D588" t="s">
        <v>1551</v>
      </c>
      <c r="E588" t="s">
        <v>1545</v>
      </c>
      <c r="F588" s="196">
        <v>7.5724352567219623E-5</v>
      </c>
    </row>
    <row r="589" spans="2:6" x14ac:dyDescent="0.3">
      <c r="D589" t="s">
        <v>1552</v>
      </c>
      <c r="E589" t="s">
        <v>1545</v>
      </c>
      <c r="F589" s="196">
        <v>7.5724352567219623E-5</v>
      </c>
    </row>
    <row r="590" spans="2:6" x14ac:dyDescent="0.3">
      <c r="D590" t="s">
        <v>946</v>
      </c>
      <c r="E590" t="s">
        <v>1545</v>
      </c>
      <c r="F590" s="196">
        <v>7.5724352567219623E-5</v>
      </c>
    </row>
    <row r="591" spans="2:6" x14ac:dyDescent="0.3">
      <c r="D591" t="s">
        <v>1553</v>
      </c>
      <c r="E591" t="s">
        <v>1545</v>
      </c>
      <c r="F591" s="196">
        <v>7.5724352567219623E-5</v>
      </c>
    </row>
    <row r="592" spans="2:6" x14ac:dyDescent="0.3">
      <c r="D592" t="s">
        <v>1554</v>
      </c>
      <c r="E592" t="s">
        <v>1545</v>
      </c>
      <c r="F592" s="196">
        <v>7.5724352567219623E-5</v>
      </c>
    </row>
    <row r="593" spans="2:6" x14ac:dyDescent="0.3">
      <c r="B593" t="s">
        <v>1652</v>
      </c>
      <c r="C593" t="s">
        <v>1570</v>
      </c>
      <c r="D593" t="s">
        <v>1544</v>
      </c>
      <c r="E593" t="s">
        <v>1545</v>
      </c>
      <c r="F593" s="196">
        <v>1.5778710259123043E-4</v>
      </c>
    </row>
    <row r="594" spans="2:6" x14ac:dyDescent="0.3">
      <c r="D594" t="s">
        <v>1546</v>
      </c>
      <c r="E594" t="s">
        <v>1545</v>
      </c>
      <c r="F594" s="196">
        <v>7.5724352567219623E-5</v>
      </c>
    </row>
    <row r="595" spans="2:6" x14ac:dyDescent="0.3">
      <c r="D595" t="s">
        <v>1549</v>
      </c>
      <c r="E595" t="s">
        <v>1545</v>
      </c>
      <c r="F595" s="196">
        <v>1.5778710259123043E-4</v>
      </c>
    </row>
    <row r="596" spans="2:6" x14ac:dyDescent="0.3">
      <c r="D596" t="s">
        <v>1550</v>
      </c>
      <c r="E596" t="s">
        <v>1545</v>
      </c>
      <c r="F596" s="196">
        <v>1.5778710259123043E-4</v>
      </c>
    </row>
    <row r="597" spans="2:6" x14ac:dyDescent="0.3">
      <c r="D597" t="s">
        <v>1551</v>
      </c>
      <c r="E597" t="s">
        <v>1545</v>
      </c>
      <c r="F597" s="196">
        <v>1.5778710259123043E-4</v>
      </c>
    </row>
    <row r="598" spans="2:6" x14ac:dyDescent="0.3">
      <c r="D598" t="s">
        <v>1552</v>
      </c>
      <c r="E598" t="s">
        <v>1545</v>
      </c>
      <c r="F598" s="196">
        <v>1.5778710259123043E-4</v>
      </c>
    </row>
    <row r="599" spans="2:6" x14ac:dyDescent="0.3">
      <c r="D599" t="s">
        <v>946</v>
      </c>
      <c r="E599" t="s">
        <v>1545</v>
      </c>
      <c r="F599" s="196">
        <v>1.5778710259123043E-4</v>
      </c>
    </row>
    <row r="600" spans="2:6" x14ac:dyDescent="0.3">
      <c r="D600" t="s">
        <v>1553</v>
      </c>
      <c r="E600" t="s">
        <v>1545</v>
      </c>
      <c r="F600" s="196">
        <v>1.5778710259123043E-4</v>
      </c>
    </row>
    <row r="601" spans="2:6" x14ac:dyDescent="0.3">
      <c r="D601" t="s">
        <v>1554</v>
      </c>
      <c r="E601" t="s">
        <v>1545</v>
      </c>
      <c r="F601" s="196">
        <v>1.5778710259123043E-4</v>
      </c>
    </row>
    <row r="602" spans="2:6" x14ac:dyDescent="0.3">
      <c r="B602" t="s">
        <v>1653</v>
      </c>
      <c r="C602" t="s">
        <v>1216</v>
      </c>
      <c r="D602" t="s">
        <v>1544</v>
      </c>
      <c r="E602" t="s">
        <v>1547</v>
      </c>
      <c r="F602" s="196">
        <v>1.3989474395149803E-4</v>
      </c>
    </row>
    <row r="603" spans="2:6" x14ac:dyDescent="0.3">
      <c r="D603" t="s">
        <v>1546</v>
      </c>
      <c r="E603" t="s">
        <v>1547</v>
      </c>
      <c r="F603" s="196">
        <v>1.3989474395149803E-4</v>
      </c>
    </row>
    <row r="604" spans="2:6" x14ac:dyDescent="0.3">
      <c r="D604" t="s">
        <v>1549</v>
      </c>
      <c r="E604" t="s">
        <v>1547</v>
      </c>
      <c r="F604" s="196">
        <v>1.3989474395149803E-4</v>
      </c>
    </row>
    <row r="605" spans="2:6" x14ac:dyDescent="0.3">
      <c r="D605" t="s">
        <v>1550</v>
      </c>
      <c r="E605" t="s">
        <v>1547</v>
      </c>
      <c r="F605" s="196">
        <v>7.5724352567219623E-5</v>
      </c>
    </row>
    <row r="606" spans="2:6" x14ac:dyDescent="0.3">
      <c r="D606" t="s">
        <v>1551</v>
      </c>
      <c r="E606" t="s">
        <v>1547</v>
      </c>
      <c r="F606" s="196">
        <v>7.5724352567219623E-5</v>
      </c>
    </row>
    <row r="607" spans="2:6" x14ac:dyDescent="0.3">
      <c r="D607" t="s">
        <v>1552</v>
      </c>
      <c r="E607" t="s">
        <v>1547</v>
      </c>
      <c r="F607" s="196">
        <v>1.3989474395149803E-4</v>
      </c>
    </row>
    <row r="608" spans="2:6" x14ac:dyDescent="0.3">
      <c r="D608" t="s">
        <v>946</v>
      </c>
      <c r="E608" t="s">
        <v>1547</v>
      </c>
      <c r="F608" s="196">
        <v>1.3989474395149803E-4</v>
      </c>
    </row>
    <row r="609" spans="2:6" x14ac:dyDescent="0.3">
      <c r="D609" t="s">
        <v>1553</v>
      </c>
      <c r="E609" t="s">
        <v>1547</v>
      </c>
      <c r="F609" s="196">
        <v>1.3989474395149803E-4</v>
      </c>
    </row>
    <row r="610" spans="2:6" x14ac:dyDescent="0.3">
      <c r="D610" t="s">
        <v>1554</v>
      </c>
      <c r="E610" t="s">
        <v>1547</v>
      </c>
      <c r="F610" s="196">
        <v>1.3989474395149803E-4</v>
      </c>
    </row>
    <row r="611" spans="2:6" x14ac:dyDescent="0.3">
      <c r="B611" t="s">
        <v>1654</v>
      </c>
      <c r="C611" t="s">
        <v>1216</v>
      </c>
      <c r="D611" t="s">
        <v>1544</v>
      </c>
      <c r="E611" t="s">
        <v>1547</v>
      </c>
      <c r="F611" s="196">
        <v>8.9053568247815832E-4</v>
      </c>
    </row>
    <row r="612" spans="2:6" x14ac:dyDescent="0.3">
      <c r="D612" t="s">
        <v>1546</v>
      </c>
      <c r="E612" t="s">
        <v>1547</v>
      </c>
      <c r="F612" s="196">
        <v>1.5778710259123043E-4</v>
      </c>
    </row>
    <row r="613" spans="2:6" x14ac:dyDescent="0.3">
      <c r="D613" t="s">
        <v>1549</v>
      </c>
      <c r="E613" t="s">
        <v>1547</v>
      </c>
      <c r="F613" s="196">
        <v>8.9053568247815832E-4</v>
      </c>
    </row>
    <row r="614" spans="2:6" x14ac:dyDescent="0.3">
      <c r="D614" t="s">
        <v>1550</v>
      </c>
      <c r="E614" t="s">
        <v>1547</v>
      </c>
      <c r="F614" s="196">
        <v>1.5778710259123043E-4</v>
      </c>
    </row>
    <row r="615" spans="2:6" x14ac:dyDescent="0.3">
      <c r="D615" t="s">
        <v>1551</v>
      </c>
      <c r="E615" t="s">
        <v>1547</v>
      </c>
      <c r="F615" s="196">
        <v>8.9053568247815832E-4</v>
      </c>
    </row>
    <row r="616" spans="2:6" x14ac:dyDescent="0.3">
      <c r="D616" t="s">
        <v>1552</v>
      </c>
      <c r="E616" t="s">
        <v>1547</v>
      </c>
      <c r="F616" s="196">
        <v>1.5778710259123043E-4</v>
      </c>
    </row>
    <row r="617" spans="2:6" x14ac:dyDescent="0.3">
      <c r="D617" t="s">
        <v>946</v>
      </c>
      <c r="E617" t="s">
        <v>1547</v>
      </c>
      <c r="F617" s="196">
        <v>8.9053568247815832E-4</v>
      </c>
    </row>
    <row r="618" spans="2:6" x14ac:dyDescent="0.3">
      <c r="D618" t="s">
        <v>1553</v>
      </c>
      <c r="E618" t="s">
        <v>1547</v>
      </c>
      <c r="F618" s="196">
        <v>1.5778710259123043E-4</v>
      </c>
    </row>
    <row r="619" spans="2:6" x14ac:dyDescent="0.3">
      <c r="D619" t="s">
        <v>1554</v>
      </c>
      <c r="E619" t="s">
        <v>1547</v>
      </c>
      <c r="F619" s="196">
        <v>8.9053568247815832E-4</v>
      </c>
    </row>
    <row r="620" spans="2:6" x14ac:dyDescent="0.3">
      <c r="B620" t="s">
        <v>1655</v>
      </c>
      <c r="C620" t="s">
        <v>1216</v>
      </c>
      <c r="D620" t="s">
        <v>1544</v>
      </c>
      <c r="E620" t="s">
        <v>1547</v>
      </c>
      <c r="F620" s="196">
        <v>8.9053568247815832E-4</v>
      </c>
    </row>
    <row r="621" spans="2:6" x14ac:dyDescent="0.3">
      <c r="D621" t="s">
        <v>1546</v>
      </c>
      <c r="E621" t="s">
        <v>1547</v>
      </c>
      <c r="F621" s="196">
        <v>8.9053568247815832E-4</v>
      </c>
    </row>
    <row r="622" spans="2:6" x14ac:dyDescent="0.3">
      <c r="D622" t="s">
        <v>1549</v>
      </c>
      <c r="E622" t="s">
        <v>1547</v>
      </c>
      <c r="F622" s="196">
        <v>8.9053568247815832E-4</v>
      </c>
    </row>
    <row r="623" spans="2:6" x14ac:dyDescent="0.3">
      <c r="D623" t="s">
        <v>1550</v>
      </c>
      <c r="E623" t="s">
        <v>1547</v>
      </c>
      <c r="F623" s="196">
        <v>8.9053568247815832E-4</v>
      </c>
    </row>
    <row r="624" spans="2:6" x14ac:dyDescent="0.3">
      <c r="D624" t="s">
        <v>1551</v>
      </c>
      <c r="E624" t="s">
        <v>1547</v>
      </c>
      <c r="F624" s="196">
        <v>8.9053568247815832E-4</v>
      </c>
    </row>
    <row r="625" spans="2:6" x14ac:dyDescent="0.3">
      <c r="D625" t="s">
        <v>1552</v>
      </c>
      <c r="E625" t="s">
        <v>1547</v>
      </c>
      <c r="F625" s="196">
        <v>8.9053568247815832E-4</v>
      </c>
    </row>
    <row r="626" spans="2:6" x14ac:dyDescent="0.3">
      <c r="D626" t="s">
        <v>946</v>
      </c>
      <c r="E626" t="s">
        <v>1547</v>
      </c>
      <c r="F626" s="196">
        <v>8.9053568247815832E-4</v>
      </c>
    </row>
    <row r="627" spans="2:6" x14ac:dyDescent="0.3">
      <c r="D627" t="s">
        <v>1553</v>
      </c>
      <c r="E627" t="s">
        <v>1547</v>
      </c>
      <c r="F627" s="196">
        <v>8.9053568247815832E-4</v>
      </c>
    </row>
    <row r="628" spans="2:6" x14ac:dyDescent="0.3">
      <c r="D628" t="s">
        <v>1554</v>
      </c>
      <c r="E628" t="s">
        <v>1547</v>
      </c>
      <c r="F628" s="196">
        <v>8.9053568247815832E-4</v>
      </c>
    </row>
    <row r="629" spans="2:6" x14ac:dyDescent="0.3">
      <c r="B629" t="s">
        <v>1656</v>
      </c>
      <c r="C629" t="s">
        <v>1216</v>
      </c>
      <c r="D629" t="s">
        <v>1544</v>
      </c>
      <c r="E629" t="s">
        <v>1547</v>
      </c>
      <c r="F629" s="196">
        <v>1.3989474395149803E-4</v>
      </c>
    </row>
    <row r="630" spans="2:6" x14ac:dyDescent="0.3">
      <c r="D630" t="s">
        <v>1546</v>
      </c>
      <c r="E630" t="s">
        <v>1547</v>
      </c>
      <c r="F630" s="196">
        <v>1.3989474395149803E-4</v>
      </c>
    </row>
    <row r="631" spans="2:6" x14ac:dyDescent="0.3">
      <c r="D631" t="s">
        <v>1549</v>
      </c>
      <c r="E631" t="s">
        <v>1547</v>
      </c>
      <c r="F631" s="196">
        <v>1.3989474395149803E-4</v>
      </c>
    </row>
    <row r="632" spans="2:6" x14ac:dyDescent="0.3">
      <c r="D632" t="s">
        <v>1550</v>
      </c>
      <c r="E632" t="s">
        <v>1547</v>
      </c>
      <c r="F632" s="196">
        <v>7.5724352567219623E-5</v>
      </c>
    </row>
    <row r="633" spans="2:6" x14ac:dyDescent="0.3">
      <c r="D633" t="s">
        <v>1551</v>
      </c>
      <c r="E633" t="s">
        <v>1547</v>
      </c>
      <c r="F633" s="196">
        <v>7.5724352567219623E-5</v>
      </c>
    </row>
    <row r="634" spans="2:6" x14ac:dyDescent="0.3">
      <c r="D634" t="s">
        <v>1552</v>
      </c>
      <c r="E634" t="s">
        <v>1547</v>
      </c>
      <c r="F634" s="196">
        <v>1.3989474395149803E-4</v>
      </c>
    </row>
    <row r="635" spans="2:6" x14ac:dyDescent="0.3">
      <c r="D635" t="s">
        <v>946</v>
      </c>
      <c r="E635" t="s">
        <v>1547</v>
      </c>
      <c r="F635" s="196">
        <v>1.3989474395149803E-4</v>
      </c>
    </row>
    <row r="636" spans="2:6" x14ac:dyDescent="0.3">
      <c r="D636" t="s">
        <v>1553</v>
      </c>
      <c r="E636" t="s">
        <v>1547</v>
      </c>
      <c r="F636" s="196">
        <v>1.3989474395149803E-4</v>
      </c>
    </row>
    <row r="637" spans="2:6" x14ac:dyDescent="0.3">
      <c r="D637" t="s">
        <v>1554</v>
      </c>
      <c r="E637" t="s">
        <v>1547</v>
      </c>
      <c r="F637" s="196">
        <v>1.3989474395149803E-4</v>
      </c>
    </row>
    <row r="638" spans="2:6" x14ac:dyDescent="0.3">
      <c r="B638" t="s">
        <v>1657</v>
      </c>
      <c r="C638" t="s">
        <v>1216</v>
      </c>
      <c r="D638" t="s">
        <v>1544</v>
      </c>
      <c r="E638" t="s">
        <v>1547</v>
      </c>
      <c r="F638" s="196">
        <v>8.9053568247815832E-4</v>
      </c>
    </row>
    <row r="639" spans="2:6" x14ac:dyDescent="0.3">
      <c r="D639" t="s">
        <v>1546</v>
      </c>
      <c r="E639" t="s">
        <v>1547</v>
      </c>
      <c r="F639" s="196">
        <v>1.5778710259123043E-4</v>
      </c>
    </row>
    <row r="640" spans="2:6" x14ac:dyDescent="0.3">
      <c r="D640" t="s">
        <v>1549</v>
      </c>
      <c r="E640" t="s">
        <v>1547</v>
      </c>
      <c r="F640" s="196">
        <v>1.5778710259123043E-4</v>
      </c>
    </row>
    <row r="641" spans="2:6" x14ac:dyDescent="0.3">
      <c r="D641" t="s">
        <v>1550</v>
      </c>
      <c r="E641" t="s">
        <v>1547</v>
      </c>
      <c r="F641" s="196">
        <v>1.5778710259123043E-4</v>
      </c>
    </row>
    <row r="642" spans="2:6" x14ac:dyDescent="0.3">
      <c r="D642" t="s">
        <v>1551</v>
      </c>
      <c r="E642" t="s">
        <v>1547</v>
      </c>
      <c r="F642" s="196">
        <v>1.5778710259123043E-4</v>
      </c>
    </row>
    <row r="643" spans="2:6" x14ac:dyDescent="0.3">
      <c r="D643" t="s">
        <v>1552</v>
      </c>
      <c r="E643" t="s">
        <v>1547</v>
      </c>
      <c r="F643" s="196">
        <v>1.5778710259123043E-4</v>
      </c>
    </row>
    <row r="644" spans="2:6" x14ac:dyDescent="0.3">
      <c r="D644" t="s">
        <v>946</v>
      </c>
      <c r="E644" t="s">
        <v>1547</v>
      </c>
      <c r="F644" s="196">
        <v>1.5778710259123043E-4</v>
      </c>
    </row>
    <row r="645" spans="2:6" x14ac:dyDescent="0.3">
      <c r="D645" t="s">
        <v>1553</v>
      </c>
      <c r="E645" t="s">
        <v>1547</v>
      </c>
      <c r="F645" s="196">
        <v>1.5778710259123043E-4</v>
      </c>
    </row>
    <row r="646" spans="2:6" x14ac:dyDescent="0.3">
      <c r="D646" t="s">
        <v>1554</v>
      </c>
      <c r="E646" t="s">
        <v>1547</v>
      </c>
      <c r="F646" s="196">
        <v>1.5778710259123043E-4</v>
      </c>
    </row>
    <row r="647" spans="2:6" x14ac:dyDescent="0.3">
      <c r="B647" t="s">
        <v>1658</v>
      </c>
      <c r="C647" t="s">
        <v>1216</v>
      </c>
      <c r="D647" t="s">
        <v>1544</v>
      </c>
      <c r="E647" t="s">
        <v>1547</v>
      </c>
      <c r="F647" s="196">
        <v>8.9053568247815832E-4</v>
      </c>
    </row>
    <row r="648" spans="2:6" x14ac:dyDescent="0.3">
      <c r="D648" t="s">
        <v>1546</v>
      </c>
      <c r="E648" t="s">
        <v>1547</v>
      </c>
      <c r="F648" s="196">
        <v>8.9053568247815832E-4</v>
      </c>
    </row>
    <row r="649" spans="2:6" x14ac:dyDescent="0.3">
      <c r="D649" t="s">
        <v>1549</v>
      </c>
      <c r="E649" t="s">
        <v>1547</v>
      </c>
      <c r="F649" s="196">
        <v>8.9053568247815832E-4</v>
      </c>
    </row>
    <row r="650" spans="2:6" x14ac:dyDescent="0.3">
      <c r="D650" t="s">
        <v>1550</v>
      </c>
      <c r="E650" t="s">
        <v>1547</v>
      </c>
      <c r="F650" s="196">
        <v>8.9053568247815832E-4</v>
      </c>
    </row>
    <row r="651" spans="2:6" x14ac:dyDescent="0.3">
      <c r="D651" t="s">
        <v>1551</v>
      </c>
      <c r="E651" t="s">
        <v>1547</v>
      </c>
      <c r="F651" s="196">
        <v>8.9053568247815832E-4</v>
      </c>
    </row>
    <row r="652" spans="2:6" x14ac:dyDescent="0.3">
      <c r="D652" t="s">
        <v>1552</v>
      </c>
      <c r="E652" t="s">
        <v>1547</v>
      </c>
      <c r="F652" s="196">
        <v>8.9053568247815832E-4</v>
      </c>
    </row>
    <row r="653" spans="2:6" x14ac:dyDescent="0.3">
      <c r="D653" t="s">
        <v>946</v>
      </c>
      <c r="E653" t="s">
        <v>1547</v>
      </c>
      <c r="F653" s="196">
        <v>8.9053568247815832E-4</v>
      </c>
    </row>
    <row r="654" spans="2:6" x14ac:dyDescent="0.3">
      <c r="D654" t="s">
        <v>1553</v>
      </c>
      <c r="E654" t="s">
        <v>1547</v>
      </c>
      <c r="F654" s="196">
        <v>8.9053568247815832E-4</v>
      </c>
    </row>
    <row r="655" spans="2:6" x14ac:dyDescent="0.3">
      <c r="D655" t="s">
        <v>1554</v>
      </c>
      <c r="E655" t="s">
        <v>1547</v>
      </c>
      <c r="F655" s="196">
        <v>8.9053568247815832E-4</v>
      </c>
    </row>
    <row r="656" spans="2:6" x14ac:dyDescent="0.3">
      <c r="B656" t="s">
        <v>1659</v>
      </c>
      <c r="C656" t="s">
        <v>1216</v>
      </c>
      <c r="D656" t="s">
        <v>1544</v>
      </c>
      <c r="E656" t="s">
        <v>1547</v>
      </c>
      <c r="F656" s="196">
        <v>1.3989474395149803E-4</v>
      </c>
    </row>
    <row r="657" spans="2:6" x14ac:dyDescent="0.3">
      <c r="D657" t="s">
        <v>1546</v>
      </c>
      <c r="E657" t="s">
        <v>1547</v>
      </c>
      <c r="F657" s="196">
        <v>1.3989474395149803E-4</v>
      </c>
    </row>
    <row r="658" spans="2:6" x14ac:dyDescent="0.3">
      <c r="D658" t="s">
        <v>1549</v>
      </c>
      <c r="E658" t="s">
        <v>1547</v>
      </c>
      <c r="F658" s="196">
        <v>1.5778710259123043E-4</v>
      </c>
    </row>
    <row r="659" spans="2:6" x14ac:dyDescent="0.3">
      <c r="D659" t="s">
        <v>1550</v>
      </c>
      <c r="E659" t="s">
        <v>1547</v>
      </c>
      <c r="F659" s="196">
        <v>7.5724352567219623E-5</v>
      </c>
    </row>
    <row r="660" spans="2:6" x14ac:dyDescent="0.3">
      <c r="D660" t="s">
        <v>1551</v>
      </c>
      <c r="E660" t="s">
        <v>1547</v>
      </c>
      <c r="F660" s="196">
        <v>7.5724352567219623E-5</v>
      </c>
    </row>
    <row r="661" spans="2:6" x14ac:dyDescent="0.3">
      <c r="D661" t="s">
        <v>1552</v>
      </c>
      <c r="E661" t="s">
        <v>1547</v>
      </c>
      <c r="F661" s="196">
        <v>1.3989474395149803E-4</v>
      </c>
    </row>
    <row r="662" spans="2:6" x14ac:dyDescent="0.3">
      <c r="D662" t="s">
        <v>946</v>
      </c>
      <c r="E662" t="s">
        <v>1547</v>
      </c>
      <c r="F662" s="196">
        <v>1.5778710259123043E-4</v>
      </c>
    </row>
    <row r="663" spans="2:6" x14ac:dyDescent="0.3">
      <c r="D663" t="s">
        <v>1553</v>
      </c>
      <c r="E663" t="s">
        <v>1547</v>
      </c>
      <c r="F663" s="196">
        <v>1.3989474395149803E-4</v>
      </c>
    </row>
    <row r="664" spans="2:6" x14ac:dyDescent="0.3">
      <c r="D664" t="s">
        <v>1554</v>
      </c>
      <c r="E664" t="s">
        <v>1547</v>
      </c>
      <c r="F664" s="196">
        <v>1.3989474395149803E-4</v>
      </c>
    </row>
    <row r="665" spans="2:6" x14ac:dyDescent="0.3">
      <c r="B665" t="s">
        <v>1660</v>
      </c>
      <c r="C665" t="s">
        <v>1216</v>
      </c>
      <c r="D665" t="s">
        <v>1544</v>
      </c>
      <c r="E665" t="s">
        <v>1547</v>
      </c>
      <c r="F665" s="196">
        <v>1.5778710259123043E-4</v>
      </c>
    </row>
    <row r="666" spans="2:6" x14ac:dyDescent="0.3">
      <c r="D666" t="s">
        <v>1546</v>
      </c>
      <c r="E666" t="s">
        <v>1547</v>
      </c>
      <c r="F666" s="196">
        <v>1.5778710259123043E-4</v>
      </c>
    </row>
    <row r="667" spans="2:6" x14ac:dyDescent="0.3">
      <c r="D667" t="s">
        <v>1549</v>
      </c>
      <c r="E667" t="s">
        <v>1547</v>
      </c>
      <c r="F667" s="196">
        <v>1.5778710259123043E-4</v>
      </c>
    </row>
    <row r="668" spans="2:6" x14ac:dyDescent="0.3">
      <c r="D668" t="s">
        <v>1550</v>
      </c>
      <c r="E668" t="s">
        <v>1547</v>
      </c>
      <c r="F668" s="196">
        <v>1.5778710259123043E-4</v>
      </c>
    </row>
    <row r="669" spans="2:6" x14ac:dyDescent="0.3">
      <c r="D669" t="s">
        <v>1551</v>
      </c>
      <c r="E669" t="s">
        <v>1547</v>
      </c>
      <c r="F669" s="196">
        <v>1.5778710259123043E-4</v>
      </c>
    </row>
    <row r="670" spans="2:6" x14ac:dyDescent="0.3">
      <c r="D670" t="s">
        <v>1552</v>
      </c>
      <c r="E670" t="s">
        <v>1547</v>
      </c>
      <c r="F670" s="196">
        <v>1.5778710259123043E-4</v>
      </c>
    </row>
    <row r="671" spans="2:6" x14ac:dyDescent="0.3">
      <c r="D671" t="s">
        <v>946</v>
      </c>
      <c r="E671" t="s">
        <v>1547</v>
      </c>
      <c r="F671" s="196">
        <v>1.5778710259123043E-4</v>
      </c>
    </row>
    <row r="672" spans="2:6" x14ac:dyDescent="0.3">
      <c r="D672" t="s">
        <v>1553</v>
      </c>
      <c r="E672" t="s">
        <v>1547</v>
      </c>
      <c r="F672" s="196">
        <v>1.5778710259123043E-4</v>
      </c>
    </row>
    <row r="673" spans="2:6" x14ac:dyDescent="0.3">
      <c r="D673" t="s">
        <v>1554</v>
      </c>
      <c r="E673" t="s">
        <v>1547</v>
      </c>
      <c r="F673" s="196">
        <v>1.5778710259123043E-4</v>
      </c>
    </row>
    <row r="674" spans="2:6" x14ac:dyDescent="0.3">
      <c r="B674" t="s">
        <v>1661</v>
      </c>
      <c r="C674" t="s">
        <v>1216</v>
      </c>
      <c r="D674" t="s">
        <v>1544</v>
      </c>
      <c r="E674" t="s">
        <v>1547</v>
      </c>
      <c r="F674" s="196">
        <v>8.9053568247815832E-4</v>
      </c>
    </row>
    <row r="675" spans="2:6" x14ac:dyDescent="0.3">
      <c r="D675" t="s">
        <v>1546</v>
      </c>
      <c r="E675" t="s">
        <v>1547</v>
      </c>
      <c r="F675" s="196">
        <v>8.9053568247815832E-4</v>
      </c>
    </row>
    <row r="676" spans="2:6" x14ac:dyDescent="0.3">
      <c r="D676" t="s">
        <v>1549</v>
      </c>
      <c r="E676" t="s">
        <v>1547</v>
      </c>
      <c r="F676" s="196">
        <v>8.9053568247815832E-4</v>
      </c>
    </row>
    <row r="677" spans="2:6" x14ac:dyDescent="0.3">
      <c r="D677" t="s">
        <v>1550</v>
      </c>
      <c r="E677" t="s">
        <v>1547</v>
      </c>
      <c r="F677" s="196">
        <v>1.5778710259123043E-4</v>
      </c>
    </row>
    <row r="678" spans="2:6" x14ac:dyDescent="0.3">
      <c r="D678" t="s">
        <v>1551</v>
      </c>
      <c r="E678" t="s">
        <v>1547</v>
      </c>
      <c r="F678" s="196">
        <v>8.9053568247815832E-4</v>
      </c>
    </row>
    <row r="679" spans="2:6" x14ac:dyDescent="0.3">
      <c r="D679" t="s">
        <v>1552</v>
      </c>
      <c r="E679" t="s">
        <v>1547</v>
      </c>
      <c r="F679" s="196">
        <v>1.5778710259123043E-4</v>
      </c>
    </row>
    <row r="680" spans="2:6" x14ac:dyDescent="0.3">
      <c r="D680" t="s">
        <v>946</v>
      </c>
      <c r="E680" t="s">
        <v>1547</v>
      </c>
      <c r="F680" s="196">
        <v>8.9053568247815832E-4</v>
      </c>
    </row>
    <row r="681" spans="2:6" x14ac:dyDescent="0.3">
      <c r="D681" t="s">
        <v>1553</v>
      </c>
      <c r="E681" t="s">
        <v>1547</v>
      </c>
      <c r="F681" s="196">
        <v>1.5778710259123043E-4</v>
      </c>
    </row>
    <row r="682" spans="2:6" x14ac:dyDescent="0.3">
      <c r="D682" t="s">
        <v>1554</v>
      </c>
      <c r="E682" t="s">
        <v>1547</v>
      </c>
      <c r="F682" s="196">
        <v>8.9053568247815832E-4</v>
      </c>
    </row>
    <row r="683" spans="2:6" x14ac:dyDescent="0.3">
      <c r="B683" t="s">
        <v>1662</v>
      </c>
      <c r="C683" t="s">
        <v>1216</v>
      </c>
      <c r="D683" t="s">
        <v>1544</v>
      </c>
      <c r="E683" t="s">
        <v>1547</v>
      </c>
      <c r="F683" s="196">
        <v>1.5778710259123043E-4</v>
      </c>
    </row>
    <row r="684" spans="2:6" x14ac:dyDescent="0.3">
      <c r="D684" t="s">
        <v>1546</v>
      </c>
      <c r="E684" t="s">
        <v>1547</v>
      </c>
      <c r="F684" s="196">
        <v>1.3989474395149803E-4</v>
      </c>
    </row>
    <row r="685" spans="2:6" x14ac:dyDescent="0.3">
      <c r="D685" t="s">
        <v>1549</v>
      </c>
      <c r="E685" t="s">
        <v>1547</v>
      </c>
      <c r="F685" s="196">
        <v>1.5778710259123043E-4</v>
      </c>
    </row>
    <row r="686" spans="2:6" x14ac:dyDescent="0.3">
      <c r="D686" t="s">
        <v>1550</v>
      </c>
      <c r="E686" t="s">
        <v>1547</v>
      </c>
      <c r="F686" s="196">
        <v>7.5724352567219623E-5</v>
      </c>
    </row>
    <row r="687" spans="2:6" x14ac:dyDescent="0.3">
      <c r="D687" t="s">
        <v>1551</v>
      </c>
      <c r="E687" t="s">
        <v>1547</v>
      </c>
      <c r="F687" s="196">
        <v>7.5724352567219623E-5</v>
      </c>
    </row>
    <row r="688" spans="2:6" x14ac:dyDescent="0.3">
      <c r="D688" t="s">
        <v>1552</v>
      </c>
      <c r="E688" t="s">
        <v>1547</v>
      </c>
      <c r="F688" s="196">
        <v>1.3989474395149803E-4</v>
      </c>
    </row>
    <row r="689" spans="2:6" x14ac:dyDescent="0.3">
      <c r="D689" t="s">
        <v>946</v>
      </c>
      <c r="E689" t="s">
        <v>1547</v>
      </c>
      <c r="F689" s="196">
        <v>1.5778710259123043E-4</v>
      </c>
    </row>
    <row r="690" spans="2:6" x14ac:dyDescent="0.3">
      <c r="D690" t="s">
        <v>1553</v>
      </c>
      <c r="E690" t="s">
        <v>1547</v>
      </c>
      <c r="F690" s="196">
        <v>1.3989474395149803E-4</v>
      </c>
    </row>
    <row r="691" spans="2:6" x14ac:dyDescent="0.3">
      <c r="D691" t="s">
        <v>1554</v>
      </c>
      <c r="E691" t="s">
        <v>1547</v>
      </c>
      <c r="F691" s="196">
        <v>1.5778710259123043E-4</v>
      </c>
    </row>
    <row r="692" spans="2:6" x14ac:dyDescent="0.3">
      <c r="B692" t="s">
        <v>1663</v>
      </c>
      <c r="C692" t="s">
        <v>1216</v>
      </c>
      <c r="D692" t="s">
        <v>1544</v>
      </c>
      <c r="E692" t="s">
        <v>1547</v>
      </c>
      <c r="F692" s="196">
        <v>1.5778710259123043E-4</v>
      </c>
    </row>
    <row r="693" spans="2:6" x14ac:dyDescent="0.3">
      <c r="D693" t="s">
        <v>1546</v>
      </c>
      <c r="E693" t="s">
        <v>1547</v>
      </c>
      <c r="F693" s="196">
        <v>1.5778710259123043E-4</v>
      </c>
    </row>
    <row r="694" spans="2:6" x14ac:dyDescent="0.3">
      <c r="D694" t="s">
        <v>1549</v>
      </c>
      <c r="E694" t="s">
        <v>1547</v>
      </c>
      <c r="F694" s="196">
        <v>1.5778710259123043E-4</v>
      </c>
    </row>
    <row r="695" spans="2:6" x14ac:dyDescent="0.3">
      <c r="D695" t="s">
        <v>1550</v>
      </c>
      <c r="E695" t="s">
        <v>1547</v>
      </c>
      <c r="F695" s="196">
        <v>1.5778710259123043E-4</v>
      </c>
    </row>
    <row r="696" spans="2:6" x14ac:dyDescent="0.3">
      <c r="D696" t="s">
        <v>1551</v>
      </c>
      <c r="E696" t="s">
        <v>1547</v>
      </c>
      <c r="F696" s="196">
        <v>1.5778710259123043E-4</v>
      </c>
    </row>
    <row r="697" spans="2:6" x14ac:dyDescent="0.3">
      <c r="D697" t="s">
        <v>1552</v>
      </c>
      <c r="E697" t="s">
        <v>1547</v>
      </c>
      <c r="F697" s="196">
        <v>1.5778710259123043E-4</v>
      </c>
    </row>
    <row r="698" spans="2:6" x14ac:dyDescent="0.3">
      <c r="D698" t="s">
        <v>946</v>
      </c>
      <c r="E698" t="s">
        <v>1547</v>
      </c>
      <c r="F698" s="196">
        <v>1.5778710259123043E-4</v>
      </c>
    </row>
    <row r="699" spans="2:6" x14ac:dyDescent="0.3">
      <c r="D699" t="s">
        <v>1553</v>
      </c>
      <c r="E699" t="s">
        <v>1547</v>
      </c>
      <c r="F699" s="196">
        <v>1.5778710259123043E-4</v>
      </c>
    </row>
    <row r="700" spans="2:6" x14ac:dyDescent="0.3">
      <c r="D700" t="s">
        <v>1554</v>
      </c>
      <c r="E700" t="s">
        <v>1547</v>
      </c>
      <c r="F700" s="196">
        <v>1.5778710259123043E-4</v>
      </c>
    </row>
    <row r="701" spans="2:6" x14ac:dyDescent="0.3">
      <c r="B701" t="s">
        <v>1664</v>
      </c>
      <c r="C701" t="s">
        <v>1216</v>
      </c>
      <c r="D701" t="s">
        <v>1544</v>
      </c>
      <c r="E701" t="s">
        <v>1547</v>
      </c>
      <c r="F701" s="196">
        <v>8.9053568247815832E-4</v>
      </c>
    </row>
    <row r="702" spans="2:6" x14ac:dyDescent="0.3">
      <c r="D702" t="s">
        <v>1546</v>
      </c>
      <c r="E702" t="s">
        <v>1547</v>
      </c>
      <c r="F702" s="196">
        <v>1.5778710259123043E-4</v>
      </c>
    </row>
    <row r="703" spans="2:6" x14ac:dyDescent="0.3">
      <c r="D703" t="s">
        <v>1549</v>
      </c>
      <c r="E703" t="s">
        <v>1547</v>
      </c>
      <c r="F703" s="196">
        <v>8.9053568247815832E-4</v>
      </c>
    </row>
    <row r="704" spans="2:6" x14ac:dyDescent="0.3">
      <c r="D704" t="s">
        <v>1550</v>
      </c>
      <c r="E704" t="s">
        <v>1547</v>
      </c>
      <c r="F704" s="196">
        <v>1.5778710259123043E-4</v>
      </c>
    </row>
    <row r="705" spans="2:6" x14ac:dyDescent="0.3">
      <c r="D705" t="s">
        <v>1551</v>
      </c>
      <c r="E705" t="s">
        <v>1547</v>
      </c>
      <c r="F705" s="196">
        <v>8.9053568247815832E-4</v>
      </c>
    </row>
    <row r="706" spans="2:6" x14ac:dyDescent="0.3">
      <c r="D706" t="s">
        <v>1552</v>
      </c>
      <c r="E706" t="s">
        <v>1547</v>
      </c>
      <c r="F706" s="196">
        <v>1.5778710259123043E-4</v>
      </c>
    </row>
    <row r="707" spans="2:6" x14ac:dyDescent="0.3">
      <c r="D707" t="s">
        <v>946</v>
      </c>
      <c r="E707" t="s">
        <v>1547</v>
      </c>
      <c r="F707" s="196">
        <v>8.9053568247815832E-4</v>
      </c>
    </row>
    <row r="708" spans="2:6" x14ac:dyDescent="0.3">
      <c r="D708" t="s">
        <v>1553</v>
      </c>
      <c r="E708" t="s">
        <v>1547</v>
      </c>
      <c r="F708" s="196">
        <v>1.5778710259123043E-4</v>
      </c>
    </row>
    <row r="709" spans="2:6" x14ac:dyDescent="0.3">
      <c r="D709" t="s">
        <v>1554</v>
      </c>
      <c r="E709" t="s">
        <v>1547</v>
      </c>
      <c r="F709" s="196">
        <v>8.9053568247815832E-4</v>
      </c>
    </row>
    <row r="710" spans="2:6" x14ac:dyDescent="0.3">
      <c r="B710" t="s">
        <v>1665</v>
      </c>
      <c r="C710" t="s">
        <v>1418</v>
      </c>
      <c r="D710" t="s">
        <v>1608</v>
      </c>
      <c r="E710" t="s">
        <v>1545</v>
      </c>
      <c r="F710" s="196">
        <v>1.5778710259123043E-4</v>
      </c>
    </row>
    <row r="711" spans="2:6" x14ac:dyDescent="0.3">
      <c r="B711" t="s">
        <v>1666</v>
      </c>
      <c r="C711" t="s">
        <v>1667</v>
      </c>
      <c r="D711" t="s">
        <v>1544</v>
      </c>
      <c r="E711" t="s">
        <v>1545</v>
      </c>
      <c r="F711" s="196">
        <v>7.5724352567219623E-5</v>
      </c>
    </row>
    <row r="712" spans="2:6" x14ac:dyDescent="0.3">
      <c r="D712" t="s">
        <v>1546</v>
      </c>
      <c r="E712" t="s">
        <v>1545</v>
      </c>
      <c r="F712" s="196">
        <v>7.5724352567219623E-5</v>
      </c>
    </row>
    <row r="713" spans="2:6" x14ac:dyDescent="0.3">
      <c r="D713" t="s">
        <v>1549</v>
      </c>
      <c r="E713" t="s">
        <v>1545</v>
      </c>
      <c r="F713" s="196">
        <v>7.5724352567219623E-5</v>
      </c>
    </row>
    <row r="714" spans="2:6" x14ac:dyDescent="0.3">
      <c r="D714" t="s">
        <v>1550</v>
      </c>
      <c r="E714" t="s">
        <v>1545</v>
      </c>
      <c r="F714" s="196">
        <v>7.5724352567219623E-5</v>
      </c>
    </row>
    <row r="715" spans="2:6" x14ac:dyDescent="0.3">
      <c r="D715" t="s">
        <v>1551</v>
      </c>
      <c r="E715" t="s">
        <v>1545</v>
      </c>
      <c r="F715" s="196">
        <v>1.3989474395149803E-4</v>
      </c>
    </row>
    <row r="716" spans="2:6" x14ac:dyDescent="0.3">
      <c r="D716" t="s">
        <v>1552</v>
      </c>
      <c r="E716" t="s">
        <v>1545</v>
      </c>
      <c r="F716" s="196">
        <v>7.5724352567219623E-5</v>
      </c>
    </row>
    <row r="717" spans="2:6" x14ac:dyDescent="0.3">
      <c r="D717" t="s">
        <v>946</v>
      </c>
      <c r="E717" t="s">
        <v>1545</v>
      </c>
      <c r="F717" s="196">
        <v>7.5724352567219623E-5</v>
      </c>
    </row>
    <row r="718" spans="2:6" x14ac:dyDescent="0.3">
      <c r="D718" t="s">
        <v>1553</v>
      </c>
      <c r="E718" t="s">
        <v>1545</v>
      </c>
      <c r="F718" s="196">
        <v>7.5724352567219623E-5</v>
      </c>
    </row>
    <row r="719" spans="2:6" x14ac:dyDescent="0.3">
      <c r="D719" t="s">
        <v>1554</v>
      </c>
      <c r="E719" t="s">
        <v>1545</v>
      </c>
      <c r="F719" s="196">
        <v>7.5724352567219623E-5</v>
      </c>
    </row>
    <row r="720" spans="2:6" x14ac:dyDescent="0.3">
      <c r="B720" t="s">
        <v>1668</v>
      </c>
      <c r="C720" t="s">
        <v>1216</v>
      </c>
      <c r="D720" t="s">
        <v>1544</v>
      </c>
      <c r="E720" t="s">
        <v>1547</v>
      </c>
      <c r="F720" s="196">
        <v>1.3989474395149803E-4</v>
      </c>
    </row>
    <row r="721" spans="2:6" x14ac:dyDescent="0.3">
      <c r="D721" t="s">
        <v>1546</v>
      </c>
      <c r="E721" t="s">
        <v>1547</v>
      </c>
      <c r="F721" s="196">
        <v>1.3989474395149803E-4</v>
      </c>
    </row>
    <row r="722" spans="2:6" x14ac:dyDescent="0.3">
      <c r="D722" t="s">
        <v>1549</v>
      </c>
      <c r="E722" t="s">
        <v>1547</v>
      </c>
      <c r="F722" s="196">
        <v>1.3989474395149803E-4</v>
      </c>
    </row>
    <row r="723" spans="2:6" x14ac:dyDescent="0.3">
      <c r="D723" t="s">
        <v>1550</v>
      </c>
      <c r="E723" t="s">
        <v>1547</v>
      </c>
      <c r="F723" s="196">
        <v>7.5724352567219623E-5</v>
      </c>
    </row>
    <row r="724" spans="2:6" x14ac:dyDescent="0.3">
      <c r="D724" t="s">
        <v>1551</v>
      </c>
      <c r="E724" t="s">
        <v>1547</v>
      </c>
      <c r="F724" s="196">
        <v>7.5724352567219623E-5</v>
      </c>
    </row>
    <row r="725" spans="2:6" x14ac:dyDescent="0.3">
      <c r="D725" t="s">
        <v>1552</v>
      </c>
      <c r="E725" t="s">
        <v>1547</v>
      </c>
      <c r="F725" s="196">
        <v>1.3989474395149803E-4</v>
      </c>
    </row>
    <row r="726" spans="2:6" x14ac:dyDescent="0.3">
      <c r="D726" t="s">
        <v>946</v>
      </c>
      <c r="E726" t="s">
        <v>1547</v>
      </c>
      <c r="F726" s="196">
        <v>1.3989474395149803E-4</v>
      </c>
    </row>
    <row r="727" spans="2:6" x14ac:dyDescent="0.3">
      <c r="D727" t="s">
        <v>1553</v>
      </c>
      <c r="E727" t="s">
        <v>1547</v>
      </c>
      <c r="F727" s="196">
        <v>1.3989474395149803E-4</v>
      </c>
    </row>
    <row r="728" spans="2:6" x14ac:dyDescent="0.3">
      <c r="D728" t="s">
        <v>1554</v>
      </c>
      <c r="E728" t="s">
        <v>1547</v>
      </c>
      <c r="F728" s="196">
        <v>1.3989474395149803E-4</v>
      </c>
    </row>
    <row r="729" spans="2:6" x14ac:dyDescent="0.3">
      <c r="B729" t="s">
        <v>1669</v>
      </c>
      <c r="C729" t="s">
        <v>1216</v>
      </c>
      <c r="D729" t="s">
        <v>1544</v>
      </c>
      <c r="E729" t="s">
        <v>1547</v>
      </c>
      <c r="F729" s="196">
        <v>1.3989474395149803E-4</v>
      </c>
    </row>
    <row r="730" spans="2:6" x14ac:dyDescent="0.3">
      <c r="D730" t="s">
        <v>1546</v>
      </c>
      <c r="E730" t="s">
        <v>1547</v>
      </c>
      <c r="F730" s="196">
        <v>1.3989474395149803E-4</v>
      </c>
    </row>
    <row r="731" spans="2:6" x14ac:dyDescent="0.3">
      <c r="D731" t="s">
        <v>1549</v>
      </c>
      <c r="E731" t="s">
        <v>1547</v>
      </c>
      <c r="F731" s="196">
        <v>1.3989474395149803E-4</v>
      </c>
    </row>
    <row r="732" spans="2:6" x14ac:dyDescent="0.3">
      <c r="D732" t="s">
        <v>1550</v>
      </c>
      <c r="E732" t="s">
        <v>1547</v>
      </c>
      <c r="F732" s="196">
        <v>7.5724352567219623E-5</v>
      </c>
    </row>
    <row r="733" spans="2:6" x14ac:dyDescent="0.3">
      <c r="D733" t="s">
        <v>1551</v>
      </c>
      <c r="E733" t="s">
        <v>1547</v>
      </c>
      <c r="F733" s="196">
        <v>7.5724352567219623E-5</v>
      </c>
    </row>
    <row r="734" spans="2:6" x14ac:dyDescent="0.3">
      <c r="D734" t="s">
        <v>1552</v>
      </c>
      <c r="E734" t="s">
        <v>1547</v>
      </c>
      <c r="F734" s="196">
        <v>1.3989474395149803E-4</v>
      </c>
    </row>
    <row r="735" spans="2:6" x14ac:dyDescent="0.3">
      <c r="D735" t="s">
        <v>946</v>
      </c>
      <c r="E735" t="s">
        <v>1547</v>
      </c>
      <c r="F735" s="196">
        <v>1.3989474395149803E-4</v>
      </c>
    </row>
    <row r="736" spans="2:6" x14ac:dyDescent="0.3">
      <c r="D736" t="s">
        <v>1553</v>
      </c>
      <c r="E736" t="s">
        <v>1547</v>
      </c>
      <c r="F736" s="196">
        <v>1.3989474395149803E-4</v>
      </c>
    </row>
    <row r="737" spans="2:6" x14ac:dyDescent="0.3">
      <c r="D737" t="s">
        <v>1554</v>
      </c>
      <c r="E737" t="s">
        <v>1547</v>
      </c>
      <c r="F737" s="196">
        <v>1.3989474395149803E-4</v>
      </c>
    </row>
    <row r="738" spans="2:6" x14ac:dyDescent="0.3">
      <c r="B738" t="s">
        <v>1670</v>
      </c>
      <c r="C738" t="s">
        <v>1216</v>
      </c>
      <c r="D738" t="s">
        <v>1544</v>
      </c>
      <c r="E738" t="s">
        <v>1547</v>
      </c>
      <c r="F738" s="196">
        <v>1.5778710259123043E-4</v>
      </c>
    </row>
    <row r="739" spans="2:6" x14ac:dyDescent="0.3">
      <c r="D739" t="s">
        <v>1546</v>
      </c>
      <c r="E739" t="s">
        <v>1547</v>
      </c>
      <c r="F739" s="196">
        <v>1.5778710259123043E-4</v>
      </c>
    </row>
    <row r="740" spans="2:6" x14ac:dyDescent="0.3">
      <c r="D740" t="s">
        <v>1549</v>
      </c>
      <c r="E740" t="s">
        <v>1547</v>
      </c>
      <c r="F740" s="196">
        <v>1.5778710259123043E-4</v>
      </c>
    </row>
    <row r="741" spans="2:6" x14ac:dyDescent="0.3">
      <c r="D741" t="s">
        <v>1550</v>
      </c>
      <c r="E741" t="s">
        <v>1547</v>
      </c>
      <c r="F741" s="196">
        <v>1.5778710259123043E-4</v>
      </c>
    </row>
    <row r="742" spans="2:6" x14ac:dyDescent="0.3">
      <c r="D742" t="s">
        <v>1551</v>
      </c>
      <c r="E742" t="s">
        <v>1547</v>
      </c>
      <c r="F742" s="196">
        <v>1.5778710259123043E-4</v>
      </c>
    </row>
    <row r="743" spans="2:6" x14ac:dyDescent="0.3">
      <c r="D743" t="s">
        <v>1552</v>
      </c>
      <c r="E743" t="s">
        <v>1547</v>
      </c>
      <c r="F743" s="196">
        <v>1.5778710259123043E-4</v>
      </c>
    </row>
    <row r="744" spans="2:6" x14ac:dyDescent="0.3">
      <c r="D744" t="s">
        <v>946</v>
      </c>
      <c r="E744" t="s">
        <v>1547</v>
      </c>
      <c r="F744" s="196">
        <v>1.5778710259123043E-4</v>
      </c>
    </row>
    <row r="745" spans="2:6" x14ac:dyDescent="0.3">
      <c r="D745" t="s">
        <v>1553</v>
      </c>
      <c r="E745" t="s">
        <v>1547</v>
      </c>
      <c r="F745" s="196">
        <v>1.5778710259123043E-4</v>
      </c>
    </row>
    <row r="746" spans="2:6" x14ac:dyDescent="0.3">
      <c r="D746" t="s">
        <v>1554</v>
      </c>
      <c r="E746" t="s">
        <v>1547</v>
      </c>
      <c r="F746" s="196">
        <v>1.5778710259123043E-4</v>
      </c>
    </row>
    <row r="747" spans="2:6" x14ac:dyDescent="0.3">
      <c r="B747" t="s">
        <v>1671</v>
      </c>
      <c r="C747" t="s">
        <v>1216</v>
      </c>
      <c r="D747" t="s">
        <v>1544</v>
      </c>
      <c r="E747" t="s">
        <v>1547</v>
      </c>
      <c r="F747" s="196">
        <v>1.3989474395149803E-4</v>
      </c>
    </row>
    <row r="748" spans="2:6" x14ac:dyDescent="0.3">
      <c r="D748" t="s">
        <v>1546</v>
      </c>
      <c r="E748" t="s">
        <v>1547</v>
      </c>
      <c r="F748" s="196">
        <v>1.3989474395149803E-4</v>
      </c>
    </row>
    <row r="749" spans="2:6" x14ac:dyDescent="0.3">
      <c r="D749" t="s">
        <v>1549</v>
      </c>
      <c r="E749" t="s">
        <v>1547</v>
      </c>
      <c r="F749" s="196">
        <v>1.3989474395149803E-4</v>
      </c>
    </row>
    <row r="750" spans="2:6" x14ac:dyDescent="0.3">
      <c r="D750" t="s">
        <v>1550</v>
      </c>
      <c r="E750" t="s">
        <v>1547</v>
      </c>
      <c r="F750" s="196">
        <v>1.3989474395149803E-4</v>
      </c>
    </row>
    <row r="751" spans="2:6" x14ac:dyDescent="0.3">
      <c r="D751" t="s">
        <v>1551</v>
      </c>
      <c r="E751" t="s">
        <v>1547</v>
      </c>
      <c r="F751" s="196">
        <v>1.3989474395149803E-4</v>
      </c>
    </row>
    <row r="752" spans="2:6" x14ac:dyDescent="0.3">
      <c r="D752" t="s">
        <v>1552</v>
      </c>
      <c r="E752" t="s">
        <v>1547</v>
      </c>
      <c r="F752" s="196">
        <v>1.3989474395149803E-4</v>
      </c>
    </row>
    <row r="753" spans="2:6" x14ac:dyDescent="0.3">
      <c r="D753" t="s">
        <v>946</v>
      </c>
      <c r="E753" t="s">
        <v>1547</v>
      </c>
      <c r="F753" s="196">
        <v>1.3989474395149803E-4</v>
      </c>
    </row>
    <row r="754" spans="2:6" x14ac:dyDescent="0.3">
      <c r="D754" t="s">
        <v>1553</v>
      </c>
      <c r="E754" t="s">
        <v>1547</v>
      </c>
      <c r="F754" s="196">
        <v>1.3989474395149803E-4</v>
      </c>
    </row>
    <row r="755" spans="2:6" x14ac:dyDescent="0.3">
      <c r="D755" t="s">
        <v>1554</v>
      </c>
      <c r="E755" t="s">
        <v>1547</v>
      </c>
      <c r="F755" s="196">
        <v>1.3989474395149803E-4</v>
      </c>
    </row>
    <row r="756" spans="2:6" x14ac:dyDescent="0.3">
      <c r="B756" t="s">
        <v>1672</v>
      </c>
      <c r="C756" t="s">
        <v>1216</v>
      </c>
      <c r="D756" t="s">
        <v>1544</v>
      </c>
      <c r="E756" t="s">
        <v>1547</v>
      </c>
      <c r="F756" s="196">
        <v>1.5778710259123043E-4</v>
      </c>
    </row>
    <row r="757" spans="2:6" x14ac:dyDescent="0.3">
      <c r="D757" t="s">
        <v>1546</v>
      </c>
      <c r="E757" t="s">
        <v>1547</v>
      </c>
      <c r="F757" s="196">
        <v>1.5778710259123043E-4</v>
      </c>
    </row>
    <row r="758" spans="2:6" x14ac:dyDescent="0.3">
      <c r="D758" t="s">
        <v>1549</v>
      </c>
      <c r="E758" t="s">
        <v>1547</v>
      </c>
      <c r="F758" s="196">
        <v>1.5778710259123043E-4</v>
      </c>
    </row>
    <row r="759" spans="2:6" x14ac:dyDescent="0.3">
      <c r="D759" t="s">
        <v>1550</v>
      </c>
      <c r="E759" t="s">
        <v>1547</v>
      </c>
      <c r="F759" s="196">
        <v>1.5778710259123043E-4</v>
      </c>
    </row>
    <row r="760" spans="2:6" x14ac:dyDescent="0.3">
      <c r="D760" t="s">
        <v>1551</v>
      </c>
      <c r="E760" t="s">
        <v>1547</v>
      </c>
      <c r="F760" s="196">
        <v>1.5778710259123043E-4</v>
      </c>
    </row>
    <row r="761" spans="2:6" x14ac:dyDescent="0.3">
      <c r="D761" t="s">
        <v>1552</v>
      </c>
      <c r="E761" t="s">
        <v>1547</v>
      </c>
      <c r="F761" s="196">
        <v>1.5778710259123043E-4</v>
      </c>
    </row>
    <row r="762" spans="2:6" x14ac:dyDescent="0.3">
      <c r="D762" t="s">
        <v>946</v>
      </c>
      <c r="E762" t="s">
        <v>1547</v>
      </c>
      <c r="F762" s="196">
        <v>1.5778710259123043E-4</v>
      </c>
    </row>
    <row r="763" spans="2:6" x14ac:dyDescent="0.3">
      <c r="D763" t="s">
        <v>1553</v>
      </c>
      <c r="E763" t="s">
        <v>1547</v>
      </c>
      <c r="F763" s="196">
        <v>1.5778710259123043E-4</v>
      </c>
    </row>
    <row r="764" spans="2:6" x14ac:dyDescent="0.3">
      <c r="D764" t="s">
        <v>1554</v>
      </c>
      <c r="E764" t="s">
        <v>1547</v>
      </c>
      <c r="F764" s="196">
        <v>1.5778710259123043E-4</v>
      </c>
    </row>
    <row r="765" spans="2:6" x14ac:dyDescent="0.3">
      <c r="B765" t="s">
        <v>1673</v>
      </c>
      <c r="C765" t="s">
        <v>1216</v>
      </c>
      <c r="D765" t="s">
        <v>1544</v>
      </c>
      <c r="E765" t="s">
        <v>1547</v>
      </c>
      <c r="F765" s="196">
        <v>1.5778710259123043E-4</v>
      </c>
    </row>
    <row r="766" spans="2:6" x14ac:dyDescent="0.3">
      <c r="D766" t="s">
        <v>1546</v>
      </c>
      <c r="E766" t="s">
        <v>1547</v>
      </c>
      <c r="F766" s="196">
        <v>1.3989474395149803E-4</v>
      </c>
    </row>
    <row r="767" spans="2:6" x14ac:dyDescent="0.3">
      <c r="D767" t="s">
        <v>1549</v>
      </c>
      <c r="E767" t="s">
        <v>1547</v>
      </c>
      <c r="F767" s="196">
        <v>1.5778710259123043E-4</v>
      </c>
    </row>
    <row r="768" spans="2:6" x14ac:dyDescent="0.3">
      <c r="D768" t="s">
        <v>1550</v>
      </c>
      <c r="E768" t="s">
        <v>1547</v>
      </c>
      <c r="F768" s="196">
        <v>1.3989474395149803E-4</v>
      </c>
    </row>
    <row r="769" spans="2:6" x14ac:dyDescent="0.3">
      <c r="D769" t="s">
        <v>1551</v>
      </c>
      <c r="E769" t="s">
        <v>1547</v>
      </c>
      <c r="F769" s="196">
        <v>1.5778710259123043E-4</v>
      </c>
    </row>
    <row r="770" spans="2:6" x14ac:dyDescent="0.3">
      <c r="D770" t="s">
        <v>1552</v>
      </c>
      <c r="E770" t="s">
        <v>1547</v>
      </c>
      <c r="F770" s="196">
        <v>1.3989474395149803E-4</v>
      </c>
    </row>
    <row r="771" spans="2:6" x14ac:dyDescent="0.3">
      <c r="D771" t="s">
        <v>946</v>
      </c>
      <c r="E771" t="s">
        <v>1547</v>
      </c>
      <c r="F771" s="196">
        <v>1.5778710259123043E-4</v>
      </c>
    </row>
    <row r="772" spans="2:6" x14ac:dyDescent="0.3">
      <c r="D772" t="s">
        <v>1553</v>
      </c>
      <c r="E772" t="s">
        <v>1547</v>
      </c>
      <c r="F772" s="196">
        <v>1.3989474395149803E-4</v>
      </c>
    </row>
    <row r="773" spans="2:6" x14ac:dyDescent="0.3">
      <c r="D773" t="s">
        <v>1554</v>
      </c>
      <c r="E773" t="s">
        <v>1547</v>
      </c>
      <c r="F773" s="196">
        <v>1.5778710259123043E-4</v>
      </c>
    </row>
    <row r="774" spans="2:6" x14ac:dyDescent="0.3">
      <c r="B774" t="s">
        <v>1674</v>
      </c>
      <c r="C774" t="s">
        <v>1216</v>
      </c>
      <c r="D774" t="s">
        <v>1544</v>
      </c>
      <c r="E774" t="s">
        <v>1547</v>
      </c>
      <c r="F774" s="196">
        <v>1.5778710259123043E-4</v>
      </c>
    </row>
    <row r="775" spans="2:6" x14ac:dyDescent="0.3">
      <c r="D775" t="s">
        <v>1546</v>
      </c>
      <c r="E775" t="s">
        <v>1547</v>
      </c>
      <c r="F775" s="196">
        <v>1.5778710259123043E-4</v>
      </c>
    </row>
    <row r="776" spans="2:6" x14ac:dyDescent="0.3">
      <c r="D776" t="s">
        <v>1549</v>
      </c>
      <c r="E776" t="s">
        <v>1547</v>
      </c>
      <c r="F776" s="196">
        <v>1.5778710259123043E-4</v>
      </c>
    </row>
    <row r="777" spans="2:6" x14ac:dyDescent="0.3">
      <c r="D777" t="s">
        <v>1550</v>
      </c>
      <c r="E777" t="s">
        <v>1547</v>
      </c>
      <c r="F777" s="196">
        <v>1.5778710259123043E-4</v>
      </c>
    </row>
    <row r="778" spans="2:6" x14ac:dyDescent="0.3">
      <c r="D778" t="s">
        <v>1551</v>
      </c>
      <c r="E778" t="s">
        <v>1547</v>
      </c>
      <c r="F778" s="196">
        <v>1.5778710259123043E-4</v>
      </c>
    </row>
    <row r="779" spans="2:6" x14ac:dyDescent="0.3">
      <c r="D779" t="s">
        <v>1552</v>
      </c>
      <c r="E779" t="s">
        <v>1547</v>
      </c>
      <c r="F779" s="196">
        <v>1.5778710259123043E-4</v>
      </c>
    </row>
    <row r="780" spans="2:6" x14ac:dyDescent="0.3">
      <c r="D780" t="s">
        <v>946</v>
      </c>
      <c r="E780" t="s">
        <v>1547</v>
      </c>
      <c r="F780" s="196">
        <v>1.5778710259123043E-4</v>
      </c>
    </row>
    <row r="781" spans="2:6" x14ac:dyDescent="0.3">
      <c r="D781" t="s">
        <v>1553</v>
      </c>
      <c r="E781" t="s">
        <v>1547</v>
      </c>
      <c r="F781" s="196">
        <v>1.5778710259123043E-4</v>
      </c>
    </row>
    <row r="782" spans="2:6" x14ac:dyDescent="0.3">
      <c r="D782" t="s">
        <v>1554</v>
      </c>
      <c r="E782" t="s">
        <v>1547</v>
      </c>
      <c r="F782" s="196">
        <v>1.5778710259123043E-4</v>
      </c>
    </row>
    <row r="783" spans="2:6" x14ac:dyDescent="0.3">
      <c r="B783" t="s">
        <v>1675</v>
      </c>
      <c r="C783" t="s">
        <v>1216</v>
      </c>
      <c r="D783" t="s">
        <v>1544</v>
      </c>
      <c r="E783" t="s">
        <v>1547</v>
      </c>
      <c r="F783" s="196">
        <v>1.5778710259123043E-4</v>
      </c>
    </row>
    <row r="784" spans="2:6" x14ac:dyDescent="0.3">
      <c r="D784" t="s">
        <v>1546</v>
      </c>
      <c r="E784" t="s">
        <v>1547</v>
      </c>
      <c r="F784" s="196">
        <v>1.5778710259123043E-4</v>
      </c>
    </row>
    <row r="785" spans="2:6" x14ac:dyDescent="0.3">
      <c r="D785" t="s">
        <v>1549</v>
      </c>
      <c r="E785" t="s">
        <v>1547</v>
      </c>
      <c r="F785" s="196">
        <v>1.5778710259123043E-4</v>
      </c>
    </row>
    <row r="786" spans="2:6" x14ac:dyDescent="0.3">
      <c r="D786" t="s">
        <v>1550</v>
      </c>
      <c r="E786" t="s">
        <v>1547</v>
      </c>
      <c r="F786" s="196">
        <v>1.5778710259123043E-4</v>
      </c>
    </row>
    <row r="787" spans="2:6" x14ac:dyDescent="0.3">
      <c r="D787" t="s">
        <v>1551</v>
      </c>
      <c r="E787" t="s">
        <v>1547</v>
      </c>
      <c r="F787" s="196">
        <v>1.5778710259123043E-4</v>
      </c>
    </row>
    <row r="788" spans="2:6" x14ac:dyDescent="0.3">
      <c r="D788" t="s">
        <v>1552</v>
      </c>
      <c r="E788" t="s">
        <v>1547</v>
      </c>
      <c r="F788" s="196">
        <v>1.5778710259123043E-4</v>
      </c>
    </row>
    <row r="789" spans="2:6" x14ac:dyDescent="0.3">
      <c r="D789" t="s">
        <v>946</v>
      </c>
      <c r="E789" t="s">
        <v>1547</v>
      </c>
      <c r="F789" s="196">
        <v>1.5778710259123043E-4</v>
      </c>
    </row>
    <row r="790" spans="2:6" x14ac:dyDescent="0.3">
      <c r="D790" t="s">
        <v>1553</v>
      </c>
      <c r="E790" t="s">
        <v>1547</v>
      </c>
      <c r="F790" s="196">
        <v>1.5778710259123043E-4</v>
      </c>
    </row>
    <row r="791" spans="2:6" x14ac:dyDescent="0.3">
      <c r="D791" t="s">
        <v>1554</v>
      </c>
      <c r="E791" t="s">
        <v>1547</v>
      </c>
      <c r="F791" s="196">
        <v>1.5778710259123043E-4</v>
      </c>
    </row>
    <row r="792" spans="2:6" x14ac:dyDescent="0.3">
      <c r="B792" t="s">
        <v>1676</v>
      </c>
      <c r="C792" t="s">
        <v>1216</v>
      </c>
      <c r="D792" t="s">
        <v>1544</v>
      </c>
      <c r="E792" t="s">
        <v>1547</v>
      </c>
      <c r="F792" s="196">
        <v>1.3989474395149803E-4</v>
      </c>
    </row>
    <row r="793" spans="2:6" x14ac:dyDescent="0.3">
      <c r="D793" t="s">
        <v>1546</v>
      </c>
      <c r="E793" t="s">
        <v>1547</v>
      </c>
      <c r="F793" s="196">
        <v>1.3989474395149803E-4</v>
      </c>
    </row>
    <row r="794" spans="2:6" x14ac:dyDescent="0.3">
      <c r="D794" t="s">
        <v>1549</v>
      </c>
      <c r="E794" t="s">
        <v>1547</v>
      </c>
      <c r="F794" s="196">
        <v>1.3989474395149803E-4</v>
      </c>
    </row>
    <row r="795" spans="2:6" x14ac:dyDescent="0.3">
      <c r="D795" t="s">
        <v>1550</v>
      </c>
      <c r="E795" t="s">
        <v>1547</v>
      </c>
      <c r="F795" s="196">
        <v>7.5724352567219623E-5</v>
      </c>
    </row>
    <row r="796" spans="2:6" x14ac:dyDescent="0.3">
      <c r="D796" t="s">
        <v>1551</v>
      </c>
      <c r="E796" t="s">
        <v>1547</v>
      </c>
      <c r="F796" s="196">
        <v>7.5724352567219623E-5</v>
      </c>
    </row>
    <row r="797" spans="2:6" x14ac:dyDescent="0.3">
      <c r="D797" t="s">
        <v>1552</v>
      </c>
      <c r="E797" t="s">
        <v>1547</v>
      </c>
      <c r="F797" s="196">
        <v>1.3989474395149803E-4</v>
      </c>
    </row>
    <row r="798" spans="2:6" x14ac:dyDescent="0.3">
      <c r="D798" t="s">
        <v>946</v>
      </c>
      <c r="E798" t="s">
        <v>1547</v>
      </c>
      <c r="F798" s="196">
        <v>1.3989474395149803E-4</v>
      </c>
    </row>
    <row r="799" spans="2:6" x14ac:dyDescent="0.3">
      <c r="D799" t="s">
        <v>1553</v>
      </c>
      <c r="E799" t="s">
        <v>1547</v>
      </c>
      <c r="F799" s="196">
        <v>1.3989474395149803E-4</v>
      </c>
    </row>
    <row r="800" spans="2:6" x14ac:dyDescent="0.3">
      <c r="D800" t="s">
        <v>1554</v>
      </c>
      <c r="E800" t="s">
        <v>1547</v>
      </c>
      <c r="F800" s="196">
        <v>1.3989474395149803E-4</v>
      </c>
    </row>
    <row r="801" spans="2:6" x14ac:dyDescent="0.3">
      <c r="B801" t="s">
        <v>1677</v>
      </c>
      <c r="C801" t="s">
        <v>1216</v>
      </c>
      <c r="D801" t="s">
        <v>1544</v>
      </c>
      <c r="E801" t="s">
        <v>1547</v>
      </c>
      <c r="F801" s="196">
        <v>1.5778710259123043E-4</v>
      </c>
    </row>
    <row r="802" spans="2:6" x14ac:dyDescent="0.3">
      <c r="D802" t="s">
        <v>1546</v>
      </c>
      <c r="E802" t="s">
        <v>1547</v>
      </c>
      <c r="F802" s="196">
        <v>1.5778710259123043E-4</v>
      </c>
    </row>
    <row r="803" spans="2:6" x14ac:dyDescent="0.3">
      <c r="D803" t="s">
        <v>1549</v>
      </c>
      <c r="E803" t="s">
        <v>1547</v>
      </c>
      <c r="F803" s="196">
        <v>1.5778710259123043E-4</v>
      </c>
    </row>
    <row r="804" spans="2:6" x14ac:dyDescent="0.3">
      <c r="D804" t="s">
        <v>1550</v>
      </c>
      <c r="E804" t="s">
        <v>1547</v>
      </c>
      <c r="F804" s="196">
        <v>1.5778710259123043E-4</v>
      </c>
    </row>
    <row r="805" spans="2:6" x14ac:dyDescent="0.3">
      <c r="D805" t="s">
        <v>1551</v>
      </c>
      <c r="E805" t="s">
        <v>1547</v>
      </c>
      <c r="F805" s="196">
        <v>1.5778710259123043E-4</v>
      </c>
    </row>
    <row r="806" spans="2:6" x14ac:dyDescent="0.3">
      <c r="D806" t="s">
        <v>1552</v>
      </c>
      <c r="E806" t="s">
        <v>1547</v>
      </c>
      <c r="F806" s="196">
        <v>1.5778710259123043E-4</v>
      </c>
    </row>
    <row r="807" spans="2:6" x14ac:dyDescent="0.3">
      <c r="D807" t="s">
        <v>946</v>
      </c>
      <c r="E807" t="s">
        <v>1547</v>
      </c>
      <c r="F807" s="196">
        <v>1.5778710259123043E-4</v>
      </c>
    </row>
    <row r="808" spans="2:6" x14ac:dyDescent="0.3">
      <c r="D808" t="s">
        <v>1553</v>
      </c>
      <c r="E808" t="s">
        <v>1547</v>
      </c>
      <c r="F808" s="196">
        <v>1.5778710259123043E-4</v>
      </c>
    </row>
    <row r="809" spans="2:6" x14ac:dyDescent="0.3">
      <c r="D809" t="s">
        <v>1554</v>
      </c>
      <c r="E809" t="s">
        <v>1547</v>
      </c>
      <c r="F809" s="196">
        <v>1.5778710259123043E-4</v>
      </c>
    </row>
    <row r="810" spans="2:6" x14ac:dyDescent="0.3">
      <c r="B810" t="s">
        <v>1678</v>
      </c>
      <c r="C810" t="s">
        <v>1216</v>
      </c>
      <c r="D810" t="s">
        <v>1544</v>
      </c>
      <c r="E810" t="s">
        <v>1547</v>
      </c>
      <c r="F810" s="196">
        <v>1.5778710259123043E-4</v>
      </c>
    </row>
    <row r="811" spans="2:6" x14ac:dyDescent="0.3">
      <c r="D811" t="s">
        <v>1546</v>
      </c>
      <c r="E811" t="s">
        <v>1547</v>
      </c>
      <c r="F811" s="196">
        <v>1.5778710259123043E-4</v>
      </c>
    </row>
    <row r="812" spans="2:6" x14ac:dyDescent="0.3">
      <c r="D812" t="s">
        <v>1549</v>
      </c>
      <c r="E812" t="s">
        <v>1547</v>
      </c>
      <c r="F812" s="196">
        <v>1.5778710259123043E-4</v>
      </c>
    </row>
    <row r="813" spans="2:6" x14ac:dyDescent="0.3">
      <c r="D813" t="s">
        <v>1550</v>
      </c>
      <c r="E813" t="s">
        <v>1547</v>
      </c>
      <c r="F813" s="196">
        <v>1.5778710259123043E-4</v>
      </c>
    </row>
    <row r="814" spans="2:6" x14ac:dyDescent="0.3">
      <c r="D814" t="s">
        <v>1551</v>
      </c>
      <c r="E814" t="s">
        <v>1547</v>
      </c>
      <c r="F814" s="196">
        <v>1.5778710259123043E-4</v>
      </c>
    </row>
    <row r="815" spans="2:6" x14ac:dyDescent="0.3">
      <c r="D815" t="s">
        <v>1552</v>
      </c>
      <c r="E815" t="s">
        <v>1547</v>
      </c>
      <c r="F815" s="196">
        <v>1.5778710259123043E-4</v>
      </c>
    </row>
    <row r="816" spans="2:6" x14ac:dyDescent="0.3">
      <c r="D816" t="s">
        <v>946</v>
      </c>
      <c r="E816" t="s">
        <v>1547</v>
      </c>
      <c r="F816" s="196">
        <v>1.5778710259123043E-4</v>
      </c>
    </row>
    <row r="817" spans="2:6" x14ac:dyDescent="0.3">
      <c r="D817" t="s">
        <v>1553</v>
      </c>
      <c r="E817" t="s">
        <v>1547</v>
      </c>
      <c r="F817" s="196">
        <v>1.5778710259123043E-4</v>
      </c>
    </row>
    <row r="818" spans="2:6" x14ac:dyDescent="0.3">
      <c r="D818" t="s">
        <v>1554</v>
      </c>
      <c r="E818" t="s">
        <v>1547</v>
      </c>
      <c r="F818" s="196">
        <v>1.5778710259123043E-4</v>
      </c>
    </row>
    <row r="819" spans="2:6" x14ac:dyDescent="0.3">
      <c r="B819" t="s">
        <v>1679</v>
      </c>
      <c r="C819" t="s">
        <v>1216</v>
      </c>
      <c r="D819" t="s">
        <v>1544</v>
      </c>
      <c r="E819" t="s">
        <v>1547</v>
      </c>
      <c r="F819" s="196">
        <v>1.3989474395149803E-4</v>
      </c>
    </row>
    <row r="820" spans="2:6" x14ac:dyDescent="0.3">
      <c r="D820" t="s">
        <v>1546</v>
      </c>
      <c r="E820" t="s">
        <v>1547</v>
      </c>
      <c r="F820" s="196">
        <v>1.3989474395149803E-4</v>
      </c>
    </row>
    <row r="821" spans="2:6" x14ac:dyDescent="0.3">
      <c r="D821" t="s">
        <v>1549</v>
      </c>
      <c r="E821" t="s">
        <v>1547</v>
      </c>
      <c r="F821" s="196">
        <v>1.3989474395149803E-4</v>
      </c>
    </row>
    <row r="822" spans="2:6" x14ac:dyDescent="0.3">
      <c r="D822" t="s">
        <v>1550</v>
      </c>
      <c r="E822" t="s">
        <v>1547</v>
      </c>
      <c r="F822" s="196">
        <v>7.5724352567219623E-5</v>
      </c>
    </row>
    <row r="823" spans="2:6" x14ac:dyDescent="0.3">
      <c r="D823" t="s">
        <v>1551</v>
      </c>
      <c r="E823" t="s">
        <v>1547</v>
      </c>
      <c r="F823" s="196">
        <v>7.5724352567219623E-5</v>
      </c>
    </row>
    <row r="824" spans="2:6" x14ac:dyDescent="0.3">
      <c r="D824" t="s">
        <v>1552</v>
      </c>
      <c r="E824" t="s">
        <v>1547</v>
      </c>
      <c r="F824" s="196">
        <v>1.3989474395149803E-4</v>
      </c>
    </row>
    <row r="825" spans="2:6" x14ac:dyDescent="0.3">
      <c r="D825" t="s">
        <v>946</v>
      </c>
      <c r="E825" t="s">
        <v>1547</v>
      </c>
      <c r="F825" s="196">
        <v>1.3989474395149803E-4</v>
      </c>
    </row>
    <row r="826" spans="2:6" x14ac:dyDescent="0.3">
      <c r="D826" t="s">
        <v>1553</v>
      </c>
      <c r="E826" t="s">
        <v>1547</v>
      </c>
      <c r="F826" s="196">
        <v>1.3989474395149803E-4</v>
      </c>
    </row>
    <row r="827" spans="2:6" x14ac:dyDescent="0.3">
      <c r="D827" t="s">
        <v>1554</v>
      </c>
      <c r="E827" t="s">
        <v>1547</v>
      </c>
      <c r="F827" s="196">
        <v>1.3989474395149803E-4</v>
      </c>
    </row>
    <row r="828" spans="2:6" x14ac:dyDescent="0.3">
      <c r="B828" t="s">
        <v>1680</v>
      </c>
      <c r="C828" t="s">
        <v>1638</v>
      </c>
      <c r="D828" t="s">
        <v>1544</v>
      </c>
      <c r="E828" t="s">
        <v>1547</v>
      </c>
      <c r="F828" s="196">
        <v>1.5778710259123043E-4</v>
      </c>
    </row>
    <row r="829" spans="2:6" x14ac:dyDescent="0.3">
      <c r="D829" t="s">
        <v>1546</v>
      </c>
      <c r="E829" t="s">
        <v>1547</v>
      </c>
      <c r="F829" s="196">
        <v>7.5724352567219623E-5</v>
      </c>
    </row>
    <row r="830" spans="2:6" x14ac:dyDescent="0.3">
      <c r="D830" t="s">
        <v>1549</v>
      </c>
      <c r="E830" t="s">
        <v>1547</v>
      </c>
      <c r="F830" s="196">
        <v>1.5778710259123043E-4</v>
      </c>
    </row>
    <row r="831" spans="2:6" x14ac:dyDescent="0.3">
      <c r="D831" t="s">
        <v>1550</v>
      </c>
      <c r="E831" t="s">
        <v>1547</v>
      </c>
      <c r="F831" s="196">
        <v>1.5778710259123043E-4</v>
      </c>
    </row>
    <row r="832" spans="2:6" x14ac:dyDescent="0.3">
      <c r="D832" t="s">
        <v>1551</v>
      </c>
      <c r="E832" t="s">
        <v>1547</v>
      </c>
      <c r="F832" s="196">
        <v>1.5778710259123043E-4</v>
      </c>
    </row>
    <row r="833" spans="2:6" x14ac:dyDescent="0.3">
      <c r="D833" t="s">
        <v>1552</v>
      </c>
      <c r="E833" t="s">
        <v>1547</v>
      </c>
      <c r="F833" s="196">
        <v>1.5778710259123043E-4</v>
      </c>
    </row>
    <row r="834" spans="2:6" x14ac:dyDescent="0.3">
      <c r="D834" t="s">
        <v>946</v>
      </c>
      <c r="E834" t="s">
        <v>1547</v>
      </c>
      <c r="F834" s="196">
        <v>7.5724352567219623E-5</v>
      </c>
    </row>
    <row r="835" spans="2:6" x14ac:dyDescent="0.3">
      <c r="D835" t="s">
        <v>1553</v>
      </c>
      <c r="E835" t="s">
        <v>1547</v>
      </c>
      <c r="F835" s="196">
        <v>1.5778710259123043E-4</v>
      </c>
    </row>
    <row r="836" spans="2:6" x14ac:dyDescent="0.3">
      <c r="D836" t="s">
        <v>1554</v>
      </c>
      <c r="E836" t="s">
        <v>1547</v>
      </c>
      <c r="F836" s="196">
        <v>7.5724352567219623E-5</v>
      </c>
    </row>
    <row r="837" spans="2:6" x14ac:dyDescent="0.3">
      <c r="B837" t="s">
        <v>1681</v>
      </c>
      <c r="C837" t="s">
        <v>1593</v>
      </c>
      <c r="D837" t="s">
        <v>1544</v>
      </c>
      <c r="E837" t="s">
        <v>1547</v>
      </c>
      <c r="F837" s="196">
        <v>1.5778710259123043E-4</v>
      </c>
    </row>
    <row r="838" spans="2:6" x14ac:dyDescent="0.3">
      <c r="D838" t="s">
        <v>1546</v>
      </c>
      <c r="E838" t="s">
        <v>1547</v>
      </c>
      <c r="F838" s="196">
        <v>7.5724352567219623E-5</v>
      </c>
    </row>
    <row r="839" spans="2:6" x14ac:dyDescent="0.3">
      <c r="D839" t="s">
        <v>1549</v>
      </c>
      <c r="E839" t="s">
        <v>1547</v>
      </c>
      <c r="F839" s="196">
        <v>7.5724352567219623E-5</v>
      </c>
    </row>
    <row r="840" spans="2:6" x14ac:dyDescent="0.3">
      <c r="D840" t="s">
        <v>1550</v>
      </c>
      <c r="E840" t="s">
        <v>1547</v>
      </c>
      <c r="F840" s="196">
        <v>1.5778710259123043E-4</v>
      </c>
    </row>
    <row r="841" spans="2:6" x14ac:dyDescent="0.3">
      <c r="D841" t="s">
        <v>1551</v>
      </c>
      <c r="E841" t="s">
        <v>1547</v>
      </c>
      <c r="F841" s="196">
        <v>7.5724352567219623E-5</v>
      </c>
    </row>
    <row r="842" spans="2:6" x14ac:dyDescent="0.3">
      <c r="D842" t="s">
        <v>1552</v>
      </c>
      <c r="E842" t="s">
        <v>1547</v>
      </c>
      <c r="F842" s="196">
        <v>1.5778710259123043E-4</v>
      </c>
    </row>
    <row r="843" spans="2:6" x14ac:dyDescent="0.3">
      <c r="D843" t="s">
        <v>946</v>
      </c>
      <c r="E843" t="s">
        <v>1547</v>
      </c>
      <c r="F843" s="196">
        <v>7.5724352567219623E-5</v>
      </c>
    </row>
    <row r="844" spans="2:6" x14ac:dyDescent="0.3">
      <c r="D844" t="s">
        <v>1553</v>
      </c>
      <c r="E844" t="s">
        <v>1547</v>
      </c>
      <c r="F844" s="196">
        <v>7.5724352567219623E-5</v>
      </c>
    </row>
    <row r="845" spans="2:6" x14ac:dyDescent="0.3">
      <c r="D845" t="s">
        <v>1554</v>
      </c>
      <c r="E845" t="s">
        <v>1547</v>
      </c>
      <c r="F845" s="196">
        <v>1.5778710259123043E-4</v>
      </c>
    </row>
    <row r="846" spans="2:6" x14ac:dyDescent="0.3">
      <c r="B846" t="s">
        <v>1682</v>
      </c>
      <c r="C846" t="s">
        <v>1638</v>
      </c>
      <c r="D846" t="s">
        <v>1544</v>
      </c>
      <c r="E846" t="s">
        <v>1545</v>
      </c>
      <c r="F846" s="196">
        <v>7.5724352567219623E-5</v>
      </c>
    </row>
    <row r="847" spans="2:6" x14ac:dyDescent="0.3">
      <c r="D847" t="s">
        <v>1546</v>
      </c>
      <c r="E847" t="s">
        <v>1545</v>
      </c>
      <c r="F847" s="196">
        <v>7.5724352567219623E-5</v>
      </c>
    </row>
    <row r="848" spans="2:6" x14ac:dyDescent="0.3">
      <c r="D848" t="s">
        <v>1549</v>
      </c>
      <c r="E848" t="s">
        <v>1545</v>
      </c>
      <c r="F848" s="196">
        <v>7.5724352567219623E-5</v>
      </c>
    </row>
    <row r="849" spans="2:6" x14ac:dyDescent="0.3">
      <c r="D849" t="s">
        <v>1550</v>
      </c>
      <c r="E849" t="s">
        <v>1545</v>
      </c>
      <c r="F849" s="196">
        <v>7.5724352567219623E-5</v>
      </c>
    </row>
    <row r="850" spans="2:6" x14ac:dyDescent="0.3">
      <c r="D850" t="s">
        <v>1551</v>
      </c>
      <c r="E850" t="s">
        <v>1545</v>
      </c>
      <c r="F850" s="196">
        <v>7.5724352567219623E-5</v>
      </c>
    </row>
    <row r="851" spans="2:6" x14ac:dyDescent="0.3">
      <c r="D851" t="s">
        <v>1552</v>
      </c>
      <c r="E851" t="s">
        <v>1545</v>
      </c>
      <c r="F851" s="196">
        <v>7.5724352567219623E-5</v>
      </c>
    </row>
    <row r="852" spans="2:6" x14ac:dyDescent="0.3">
      <c r="D852" t="s">
        <v>946</v>
      </c>
      <c r="E852" t="s">
        <v>1545</v>
      </c>
      <c r="F852" s="196">
        <v>7.5724352567219623E-5</v>
      </c>
    </row>
    <row r="853" spans="2:6" x14ac:dyDescent="0.3">
      <c r="D853" t="s">
        <v>1553</v>
      </c>
      <c r="E853" t="s">
        <v>1545</v>
      </c>
      <c r="F853" s="196">
        <v>7.5724352567219623E-5</v>
      </c>
    </row>
    <row r="854" spans="2:6" x14ac:dyDescent="0.3">
      <c r="D854" t="s">
        <v>1554</v>
      </c>
      <c r="E854" t="s">
        <v>1545</v>
      </c>
      <c r="F854" s="196">
        <v>7.5724352567219623E-5</v>
      </c>
    </row>
    <row r="855" spans="2:6" x14ac:dyDescent="0.3">
      <c r="B855" t="s">
        <v>1683</v>
      </c>
      <c r="C855" t="s">
        <v>1667</v>
      </c>
      <c r="D855" t="s">
        <v>1544</v>
      </c>
      <c r="E855" t="s">
        <v>1545</v>
      </c>
      <c r="F855" s="196">
        <v>1.5778710259123043E-4</v>
      </c>
    </row>
    <row r="856" spans="2:6" x14ac:dyDescent="0.3">
      <c r="D856" t="s">
        <v>1546</v>
      </c>
      <c r="E856" t="s">
        <v>1545</v>
      </c>
      <c r="F856" s="196">
        <v>1.5778710259123043E-4</v>
      </c>
    </row>
    <row r="857" spans="2:6" x14ac:dyDescent="0.3">
      <c r="D857" t="s">
        <v>1549</v>
      </c>
      <c r="E857" t="s">
        <v>1545</v>
      </c>
      <c r="F857" s="196">
        <v>1.5778710259123043E-4</v>
      </c>
    </row>
    <row r="858" spans="2:6" x14ac:dyDescent="0.3">
      <c r="D858" t="s">
        <v>1550</v>
      </c>
      <c r="E858" t="s">
        <v>1545</v>
      </c>
      <c r="F858" s="196">
        <v>1.5778710259123043E-4</v>
      </c>
    </row>
    <row r="859" spans="2:6" x14ac:dyDescent="0.3">
      <c r="D859" t="s">
        <v>1551</v>
      </c>
      <c r="E859" t="s">
        <v>1545</v>
      </c>
      <c r="F859" s="196">
        <v>7.5724352567219623E-5</v>
      </c>
    </row>
    <row r="860" spans="2:6" x14ac:dyDescent="0.3">
      <c r="D860" t="s">
        <v>1552</v>
      </c>
      <c r="E860" t="s">
        <v>1545</v>
      </c>
      <c r="F860" s="196">
        <v>1.5778710259123043E-4</v>
      </c>
    </row>
    <row r="861" spans="2:6" x14ac:dyDescent="0.3">
      <c r="D861" t="s">
        <v>946</v>
      </c>
      <c r="E861" t="s">
        <v>1545</v>
      </c>
      <c r="F861" s="196">
        <v>1.5778710259123043E-4</v>
      </c>
    </row>
    <row r="862" spans="2:6" x14ac:dyDescent="0.3">
      <c r="D862" t="s">
        <v>1553</v>
      </c>
      <c r="E862" t="s">
        <v>1545</v>
      </c>
      <c r="F862" s="196">
        <v>1.5778710259123043E-4</v>
      </c>
    </row>
    <row r="863" spans="2:6" x14ac:dyDescent="0.3">
      <c r="D863" t="s">
        <v>1554</v>
      </c>
      <c r="E863" t="s">
        <v>1545</v>
      </c>
      <c r="F863" s="196">
        <v>1.5778710259123043E-4</v>
      </c>
    </row>
    <row r="864" spans="2:6" x14ac:dyDescent="0.3">
      <c r="B864" t="s">
        <v>1684</v>
      </c>
      <c r="C864" t="s">
        <v>1217</v>
      </c>
      <c r="D864" t="s">
        <v>1544</v>
      </c>
      <c r="E864" t="s">
        <v>1547</v>
      </c>
      <c r="F864" s="196">
        <v>1.5778710259123043E-4</v>
      </c>
    </row>
    <row r="865" spans="2:6" x14ac:dyDescent="0.3">
      <c r="D865" t="s">
        <v>1546</v>
      </c>
      <c r="E865" t="s">
        <v>1547</v>
      </c>
      <c r="F865" s="196">
        <v>1.5778710259123043E-4</v>
      </c>
    </row>
    <row r="866" spans="2:6" x14ac:dyDescent="0.3">
      <c r="D866" t="s">
        <v>1549</v>
      </c>
      <c r="E866" t="s">
        <v>1547</v>
      </c>
      <c r="F866" s="196">
        <v>1.5778710259123043E-4</v>
      </c>
    </row>
    <row r="867" spans="2:6" x14ac:dyDescent="0.3">
      <c r="D867" t="s">
        <v>1550</v>
      </c>
      <c r="E867" t="s">
        <v>1547</v>
      </c>
      <c r="F867" s="196">
        <v>1.5778710259123043E-4</v>
      </c>
    </row>
    <row r="868" spans="2:6" x14ac:dyDescent="0.3">
      <c r="D868" t="s">
        <v>1551</v>
      </c>
      <c r="E868" t="s">
        <v>1547</v>
      </c>
      <c r="F868" s="196">
        <v>1.5778710259123043E-4</v>
      </c>
    </row>
    <row r="869" spans="2:6" x14ac:dyDescent="0.3">
      <c r="D869" t="s">
        <v>1552</v>
      </c>
      <c r="E869" t="s">
        <v>1547</v>
      </c>
      <c r="F869" s="196">
        <v>1.5778710259123043E-4</v>
      </c>
    </row>
    <row r="870" spans="2:6" x14ac:dyDescent="0.3">
      <c r="D870" t="s">
        <v>946</v>
      </c>
      <c r="E870" t="s">
        <v>1547</v>
      </c>
      <c r="F870" s="196">
        <v>1.5778710259123043E-4</v>
      </c>
    </row>
    <row r="871" spans="2:6" x14ac:dyDescent="0.3">
      <c r="D871" t="s">
        <v>1553</v>
      </c>
      <c r="E871" t="s">
        <v>1547</v>
      </c>
      <c r="F871" s="196">
        <v>1.5778710259123043E-4</v>
      </c>
    </row>
    <row r="872" spans="2:6" x14ac:dyDescent="0.3">
      <c r="D872" t="s">
        <v>1554</v>
      </c>
      <c r="E872" t="s">
        <v>1547</v>
      </c>
      <c r="F872" s="196">
        <v>1.5778710259123043E-4</v>
      </c>
    </row>
    <row r="873" spans="2:6" x14ac:dyDescent="0.3">
      <c r="B873" t="s">
        <v>1685</v>
      </c>
      <c r="C873" t="s">
        <v>1217</v>
      </c>
      <c r="D873" t="s">
        <v>1544</v>
      </c>
      <c r="E873" t="s">
        <v>1545</v>
      </c>
      <c r="F873" s="196">
        <v>1.5778710259123043E-4</v>
      </c>
    </row>
    <row r="874" spans="2:6" x14ac:dyDescent="0.3">
      <c r="D874" t="s">
        <v>1546</v>
      </c>
      <c r="E874" t="s">
        <v>1545</v>
      </c>
      <c r="F874" s="196">
        <v>7.5724352567219623E-5</v>
      </c>
    </row>
    <row r="875" spans="2:6" x14ac:dyDescent="0.3">
      <c r="D875" t="s">
        <v>1549</v>
      </c>
      <c r="E875" t="s">
        <v>1545</v>
      </c>
      <c r="F875" s="196">
        <v>1.5778710259123043E-4</v>
      </c>
    </row>
    <row r="876" spans="2:6" x14ac:dyDescent="0.3">
      <c r="D876" t="s">
        <v>1550</v>
      </c>
      <c r="E876" t="s">
        <v>1545</v>
      </c>
      <c r="F876" s="196">
        <v>1.5778710259123043E-4</v>
      </c>
    </row>
    <row r="877" spans="2:6" x14ac:dyDescent="0.3">
      <c r="D877" t="s">
        <v>1551</v>
      </c>
      <c r="E877" t="s">
        <v>1545</v>
      </c>
      <c r="F877" s="196">
        <v>1.5778710259123043E-4</v>
      </c>
    </row>
    <row r="878" spans="2:6" x14ac:dyDescent="0.3">
      <c r="D878" t="s">
        <v>1552</v>
      </c>
      <c r="E878" t="s">
        <v>1545</v>
      </c>
      <c r="F878" s="196">
        <v>1.5778710259123043E-4</v>
      </c>
    </row>
    <row r="879" spans="2:6" x14ac:dyDescent="0.3">
      <c r="D879" t="s">
        <v>946</v>
      </c>
      <c r="E879" t="s">
        <v>1545</v>
      </c>
      <c r="F879" s="196">
        <v>1.5778710259123043E-4</v>
      </c>
    </row>
    <row r="880" spans="2:6" x14ac:dyDescent="0.3">
      <c r="D880" t="s">
        <v>1553</v>
      </c>
      <c r="E880" t="s">
        <v>1545</v>
      </c>
      <c r="F880" s="196">
        <v>1.5778710259123043E-4</v>
      </c>
    </row>
    <row r="881" spans="2:6" x14ac:dyDescent="0.3">
      <c r="D881" t="s">
        <v>1554</v>
      </c>
      <c r="E881" t="s">
        <v>1545</v>
      </c>
      <c r="F881" s="196">
        <v>7.5724352567219623E-5</v>
      </c>
    </row>
    <row r="882" spans="2:6" x14ac:dyDescent="0.3">
      <c r="B882" t="s">
        <v>1686</v>
      </c>
      <c r="C882" t="s">
        <v>1584</v>
      </c>
      <c r="D882" t="s">
        <v>1544</v>
      </c>
      <c r="E882" t="s">
        <v>1547</v>
      </c>
      <c r="F882" s="196">
        <v>1.3989474395149803E-4</v>
      </c>
    </row>
    <row r="883" spans="2:6" x14ac:dyDescent="0.3">
      <c r="D883" t="s">
        <v>1546</v>
      </c>
      <c r="E883" t="s">
        <v>1547</v>
      </c>
      <c r="F883" s="196">
        <v>1.3989474395149803E-4</v>
      </c>
    </row>
    <row r="884" spans="2:6" x14ac:dyDescent="0.3">
      <c r="D884" t="s">
        <v>1549</v>
      </c>
      <c r="E884" t="s">
        <v>1547</v>
      </c>
      <c r="F884" s="196">
        <v>1.3989474395149803E-4</v>
      </c>
    </row>
    <row r="885" spans="2:6" x14ac:dyDescent="0.3">
      <c r="D885" t="s">
        <v>1550</v>
      </c>
      <c r="E885" t="s">
        <v>1547</v>
      </c>
      <c r="F885" s="196">
        <v>1.3989474395149803E-4</v>
      </c>
    </row>
    <row r="886" spans="2:6" x14ac:dyDescent="0.3">
      <c r="D886" t="s">
        <v>1551</v>
      </c>
      <c r="E886" t="s">
        <v>1547</v>
      </c>
      <c r="F886" s="196">
        <v>1.3989474395149803E-4</v>
      </c>
    </row>
    <row r="887" spans="2:6" x14ac:dyDescent="0.3">
      <c r="D887" t="s">
        <v>1552</v>
      </c>
      <c r="E887" t="s">
        <v>1547</v>
      </c>
      <c r="F887" s="196">
        <v>1.3989474395149803E-4</v>
      </c>
    </row>
    <row r="888" spans="2:6" x14ac:dyDescent="0.3">
      <c r="D888" t="s">
        <v>946</v>
      </c>
      <c r="E888" t="s">
        <v>1547</v>
      </c>
      <c r="F888" s="196">
        <v>1.3989474395149803E-4</v>
      </c>
    </row>
    <row r="889" spans="2:6" x14ac:dyDescent="0.3">
      <c r="D889" t="s">
        <v>1553</v>
      </c>
      <c r="E889" t="s">
        <v>1547</v>
      </c>
      <c r="F889" s="196">
        <v>1.3989474395149803E-4</v>
      </c>
    </row>
    <row r="890" spans="2:6" x14ac:dyDescent="0.3">
      <c r="D890" t="s">
        <v>1554</v>
      </c>
      <c r="E890" t="s">
        <v>1547</v>
      </c>
      <c r="F890" s="196">
        <v>7.5724352567219623E-5</v>
      </c>
    </row>
    <row r="891" spans="2:6" x14ac:dyDescent="0.3">
      <c r="B891" t="s">
        <v>1687</v>
      </c>
      <c r="C891" t="s">
        <v>1584</v>
      </c>
      <c r="D891" t="s">
        <v>1544</v>
      </c>
      <c r="E891" t="s">
        <v>1547</v>
      </c>
      <c r="F891" s="196">
        <v>1.3989474395149803E-4</v>
      </c>
    </row>
    <row r="892" spans="2:6" x14ac:dyDescent="0.3">
      <c r="D892" t="s">
        <v>1546</v>
      </c>
      <c r="E892" t="s">
        <v>1547</v>
      </c>
      <c r="F892" s="196">
        <v>1.3989474395149803E-4</v>
      </c>
    </row>
    <row r="893" spans="2:6" x14ac:dyDescent="0.3">
      <c r="D893" t="s">
        <v>1549</v>
      </c>
      <c r="E893" t="s">
        <v>1547</v>
      </c>
      <c r="F893" s="196">
        <v>1.3989474395149803E-4</v>
      </c>
    </row>
    <row r="894" spans="2:6" x14ac:dyDescent="0.3">
      <c r="D894" t="s">
        <v>1550</v>
      </c>
      <c r="E894" t="s">
        <v>1547</v>
      </c>
      <c r="F894" s="196">
        <v>1.3989474395149803E-4</v>
      </c>
    </row>
    <row r="895" spans="2:6" x14ac:dyDescent="0.3">
      <c r="D895" t="s">
        <v>1551</v>
      </c>
      <c r="E895" t="s">
        <v>1547</v>
      </c>
      <c r="F895" s="196">
        <v>1.3989474395149803E-4</v>
      </c>
    </row>
    <row r="896" spans="2:6" x14ac:dyDescent="0.3">
      <c r="D896" t="s">
        <v>1552</v>
      </c>
      <c r="E896" t="s">
        <v>1547</v>
      </c>
      <c r="F896" s="196">
        <v>1.3989474395149803E-4</v>
      </c>
    </row>
    <row r="897" spans="2:6" x14ac:dyDescent="0.3">
      <c r="D897" t="s">
        <v>946</v>
      </c>
      <c r="E897" t="s">
        <v>1547</v>
      </c>
      <c r="F897" s="196">
        <v>1.3989474395149803E-4</v>
      </c>
    </row>
    <row r="898" spans="2:6" x14ac:dyDescent="0.3">
      <c r="D898" t="s">
        <v>1553</v>
      </c>
      <c r="E898" t="s">
        <v>1547</v>
      </c>
      <c r="F898" s="196">
        <v>1.3989474395149803E-4</v>
      </c>
    </row>
    <row r="899" spans="2:6" x14ac:dyDescent="0.3">
      <c r="D899" t="s">
        <v>1554</v>
      </c>
      <c r="E899" t="s">
        <v>1547</v>
      </c>
      <c r="F899" s="196">
        <v>7.5724352567219623E-5</v>
      </c>
    </row>
    <row r="900" spans="2:6" x14ac:dyDescent="0.3">
      <c r="B900" t="s">
        <v>1688</v>
      </c>
      <c r="C900" t="s">
        <v>1597</v>
      </c>
      <c r="D900" t="s">
        <v>1544</v>
      </c>
      <c r="E900" t="s">
        <v>1547</v>
      </c>
      <c r="F900" s="196">
        <v>1.5778710259123043E-4</v>
      </c>
    </row>
    <row r="901" spans="2:6" x14ac:dyDescent="0.3">
      <c r="D901" t="s">
        <v>1546</v>
      </c>
      <c r="E901" t="s">
        <v>1547</v>
      </c>
      <c r="F901" s="196">
        <v>1.5778710259123043E-4</v>
      </c>
    </row>
    <row r="902" spans="2:6" x14ac:dyDescent="0.3">
      <c r="D902" t="s">
        <v>1549</v>
      </c>
      <c r="E902" t="s">
        <v>1547</v>
      </c>
      <c r="F902" s="196">
        <v>1.5778710259123043E-4</v>
      </c>
    </row>
    <row r="903" spans="2:6" x14ac:dyDescent="0.3">
      <c r="D903" t="s">
        <v>1550</v>
      </c>
      <c r="E903" t="s">
        <v>1547</v>
      </c>
      <c r="F903" s="196">
        <v>1.5778710259123043E-4</v>
      </c>
    </row>
    <row r="904" spans="2:6" x14ac:dyDescent="0.3">
      <c r="D904" t="s">
        <v>1551</v>
      </c>
      <c r="E904" t="s">
        <v>1547</v>
      </c>
      <c r="F904" s="196">
        <v>1.5778710259123043E-4</v>
      </c>
    </row>
    <row r="905" spans="2:6" x14ac:dyDescent="0.3">
      <c r="D905" t="s">
        <v>1552</v>
      </c>
      <c r="E905" t="s">
        <v>1547</v>
      </c>
      <c r="F905" s="196">
        <v>7.5724352567219623E-5</v>
      </c>
    </row>
    <row r="906" spans="2:6" x14ac:dyDescent="0.3">
      <c r="D906" t="s">
        <v>946</v>
      </c>
      <c r="E906" t="s">
        <v>1547</v>
      </c>
      <c r="F906" s="196">
        <v>7.5724352567219623E-5</v>
      </c>
    </row>
    <row r="907" spans="2:6" x14ac:dyDescent="0.3">
      <c r="D907" t="s">
        <v>1553</v>
      </c>
      <c r="E907" t="s">
        <v>1547</v>
      </c>
      <c r="F907" s="196">
        <v>7.5724352567219623E-5</v>
      </c>
    </row>
    <row r="908" spans="2:6" x14ac:dyDescent="0.3">
      <c r="D908" t="s">
        <v>1554</v>
      </c>
      <c r="E908" t="s">
        <v>1547</v>
      </c>
      <c r="F908" s="196">
        <v>7.5724352567219623E-5</v>
      </c>
    </row>
    <row r="909" spans="2:6" x14ac:dyDescent="0.3">
      <c r="B909" t="s">
        <v>1689</v>
      </c>
      <c r="C909" t="s">
        <v>1577</v>
      </c>
      <c r="D909" t="s">
        <v>1544</v>
      </c>
      <c r="E909" t="s">
        <v>1545</v>
      </c>
      <c r="F909" s="196">
        <v>1.3989474395149803E-4</v>
      </c>
    </row>
    <row r="910" spans="2:6" x14ac:dyDescent="0.3">
      <c r="D910" t="s">
        <v>1546</v>
      </c>
      <c r="E910" t="s">
        <v>1545</v>
      </c>
      <c r="F910" s="196">
        <v>1.3989474395149803E-4</v>
      </c>
    </row>
    <row r="911" spans="2:6" x14ac:dyDescent="0.3">
      <c r="D911" t="s">
        <v>1549</v>
      </c>
      <c r="E911" t="s">
        <v>1545</v>
      </c>
      <c r="F911" s="196">
        <v>1.7383872557340043E-4</v>
      </c>
    </row>
    <row r="912" spans="2:6" x14ac:dyDescent="0.3">
      <c r="D912" t="s">
        <v>1550</v>
      </c>
      <c r="E912" t="s">
        <v>1545</v>
      </c>
      <c r="F912" s="196">
        <v>1.3989474395149803E-4</v>
      </c>
    </row>
    <row r="913" spans="2:6" x14ac:dyDescent="0.3">
      <c r="D913" t="s">
        <v>1551</v>
      </c>
      <c r="E913" t="s">
        <v>1545</v>
      </c>
      <c r="F913" s="196">
        <v>1.3989474395149803E-4</v>
      </c>
    </row>
    <row r="914" spans="2:6" x14ac:dyDescent="0.3">
      <c r="D914" t="s">
        <v>1552</v>
      </c>
      <c r="E914" t="s">
        <v>1545</v>
      </c>
      <c r="F914" s="196">
        <v>1.3989474395149803E-4</v>
      </c>
    </row>
    <row r="915" spans="2:6" x14ac:dyDescent="0.3">
      <c r="D915" t="s">
        <v>946</v>
      </c>
      <c r="E915" t="s">
        <v>1545</v>
      </c>
      <c r="F915" s="196">
        <v>1.3989474395149803E-4</v>
      </c>
    </row>
    <row r="916" spans="2:6" x14ac:dyDescent="0.3">
      <c r="D916" t="s">
        <v>1553</v>
      </c>
      <c r="E916" t="s">
        <v>1545</v>
      </c>
      <c r="F916" s="196">
        <v>1.7383872557340043E-4</v>
      </c>
    </row>
    <row r="917" spans="2:6" x14ac:dyDescent="0.3">
      <c r="D917" t="s">
        <v>1554</v>
      </c>
      <c r="E917" t="s">
        <v>1545</v>
      </c>
      <c r="F917" s="196">
        <v>1.3989474395149803E-4</v>
      </c>
    </row>
    <row r="918" spans="2:6" x14ac:dyDescent="0.3">
      <c r="B918" t="s">
        <v>1690</v>
      </c>
      <c r="C918" t="s">
        <v>1577</v>
      </c>
      <c r="D918" t="s">
        <v>1544</v>
      </c>
      <c r="E918" t="s">
        <v>1547</v>
      </c>
      <c r="F918" s="196">
        <v>1.3989474395149803E-4</v>
      </c>
    </row>
    <row r="919" spans="2:6" x14ac:dyDescent="0.3">
      <c r="D919" t="s">
        <v>1546</v>
      </c>
      <c r="E919" t="s">
        <v>1547</v>
      </c>
      <c r="F919" s="196">
        <v>1.3989474395149803E-4</v>
      </c>
    </row>
    <row r="920" spans="2:6" x14ac:dyDescent="0.3">
      <c r="D920" t="s">
        <v>1549</v>
      </c>
      <c r="E920" t="s">
        <v>1547</v>
      </c>
      <c r="F920" s="196">
        <v>1.7383872557340043E-4</v>
      </c>
    </row>
    <row r="921" spans="2:6" x14ac:dyDescent="0.3">
      <c r="D921" t="s">
        <v>1550</v>
      </c>
      <c r="E921" t="s">
        <v>1547</v>
      </c>
      <c r="F921" s="196">
        <v>1.3989474395149803E-4</v>
      </c>
    </row>
    <row r="922" spans="2:6" x14ac:dyDescent="0.3">
      <c r="D922" t="s">
        <v>1551</v>
      </c>
      <c r="E922" t="s">
        <v>1547</v>
      </c>
      <c r="F922" s="196">
        <v>1.3989474395149803E-4</v>
      </c>
    </row>
    <row r="923" spans="2:6" x14ac:dyDescent="0.3">
      <c r="D923" t="s">
        <v>1552</v>
      </c>
      <c r="E923" t="s">
        <v>1547</v>
      </c>
      <c r="F923" s="196">
        <v>1.3989474395149803E-4</v>
      </c>
    </row>
    <row r="924" spans="2:6" x14ac:dyDescent="0.3">
      <c r="D924" t="s">
        <v>946</v>
      </c>
      <c r="E924" t="s">
        <v>1547</v>
      </c>
      <c r="F924" s="196">
        <v>1.3989474395149803E-4</v>
      </c>
    </row>
    <row r="925" spans="2:6" x14ac:dyDescent="0.3">
      <c r="D925" t="s">
        <v>1553</v>
      </c>
      <c r="E925" t="s">
        <v>1547</v>
      </c>
      <c r="F925" s="196">
        <v>1.7383872557340043E-4</v>
      </c>
    </row>
    <row r="926" spans="2:6" x14ac:dyDescent="0.3">
      <c r="D926" t="s">
        <v>1554</v>
      </c>
      <c r="E926" t="s">
        <v>1547</v>
      </c>
      <c r="F926" s="196">
        <v>1.3989474395149803E-4</v>
      </c>
    </row>
    <row r="927" spans="2:6" x14ac:dyDescent="0.3">
      <c r="B927" t="s">
        <v>1691</v>
      </c>
      <c r="C927" t="s">
        <v>1577</v>
      </c>
      <c r="D927" t="s">
        <v>1544</v>
      </c>
      <c r="E927" t="s">
        <v>1547</v>
      </c>
      <c r="F927" s="196">
        <v>1.3989474395149803E-4</v>
      </c>
    </row>
    <row r="928" spans="2:6" x14ac:dyDescent="0.3">
      <c r="D928" t="s">
        <v>1546</v>
      </c>
      <c r="E928" t="s">
        <v>1547</v>
      </c>
      <c r="F928" s="196">
        <v>1.3989474395149803E-4</v>
      </c>
    </row>
    <row r="929" spans="2:6" x14ac:dyDescent="0.3">
      <c r="D929" t="s">
        <v>1549</v>
      </c>
      <c r="E929" t="s">
        <v>1547</v>
      </c>
      <c r="F929" s="196">
        <v>1.7383872557340043E-4</v>
      </c>
    </row>
    <row r="930" spans="2:6" x14ac:dyDescent="0.3">
      <c r="D930" t="s">
        <v>1550</v>
      </c>
      <c r="E930" t="s">
        <v>1547</v>
      </c>
      <c r="F930" s="196">
        <v>1.3989474395149803E-4</v>
      </c>
    </row>
    <row r="931" spans="2:6" x14ac:dyDescent="0.3">
      <c r="D931" t="s">
        <v>1551</v>
      </c>
      <c r="E931" t="s">
        <v>1547</v>
      </c>
      <c r="F931" s="196">
        <v>1.3989474395149803E-4</v>
      </c>
    </row>
    <row r="932" spans="2:6" x14ac:dyDescent="0.3">
      <c r="D932" t="s">
        <v>1552</v>
      </c>
      <c r="E932" t="s">
        <v>1547</v>
      </c>
      <c r="F932" s="196">
        <v>1.3989474395149803E-4</v>
      </c>
    </row>
    <row r="933" spans="2:6" x14ac:dyDescent="0.3">
      <c r="D933" t="s">
        <v>946</v>
      </c>
      <c r="E933" t="s">
        <v>1547</v>
      </c>
      <c r="F933" s="196">
        <v>1.3989474395149803E-4</v>
      </c>
    </row>
    <row r="934" spans="2:6" x14ac:dyDescent="0.3">
      <c r="D934" t="s">
        <v>1553</v>
      </c>
      <c r="E934" t="s">
        <v>1547</v>
      </c>
      <c r="F934" s="196">
        <v>1.7383872557340043E-4</v>
      </c>
    </row>
    <row r="935" spans="2:6" x14ac:dyDescent="0.3">
      <c r="D935" t="s">
        <v>1554</v>
      </c>
      <c r="E935" t="s">
        <v>1547</v>
      </c>
      <c r="F935" s="196">
        <v>1.3989474395149803E-4</v>
      </c>
    </row>
    <row r="936" spans="2:6" x14ac:dyDescent="0.3">
      <c r="B936" t="s">
        <v>1692</v>
      </c>
      <c r="C936" t="s">
        <v>1577</v>
      </c>
      <c r="D936" t="s">
        <v>1544</v>
      </c>
      <c r="E936" t="s">
        <v>1545</v>
      </c>
      <c r="F936" s="196">
        <v>7.5724352567219623E-5</v>
      </c>
    </row>
    <row r="937" spans="2:6" x14ac:dyDescent="0.3">
      <c r="D937" t="s">
        <v>1546</v>
      </c>
      <c r="E937" t="s">
        <v>1545</v>
      </c>
      <c r="F937" s="196">
        <v>7.5724352567219623E-5</v>
      </c>
    </row>
    <row r="938" spans="2:6" x14ac:dyDescent="0.3">
      <c r="D938" t="s">
        <v>1549</v>
      </c>
      <c r="E938" t="s">
        <v>1545</v>
      </c>
      <c r="F938" s="196">
        <v>7.5724352567219623E-5</v>
      </c>
    </row>
    <row r="939" spans="2:6" x14ac:dyDescent="0.3">
      <c r="D939" t="s">
        <v>1550</v>
      </c>
      <c r="E939" t="s">
        <v>1545</v>
      </c>
      <c r="F939" s="196">
        <v>7.5724352567219623E-5</v>
      </c>
    </row>
    <row r="940" spans="2:6" x14ac:dyDescent="0.3">
      <c r="D940" t="s">
        <v>1551</v>
      </c>
      <c r="E940" t="s">
        <v>1545</v>
      </c>
      <c r="F940" s="196">
        <v>7.5724352567219623E-5</v>
      </c>
    </row>
    <row r="941" spans="2:6" x14ac:dyDescent="0.3">
      <c r="D941" t="s">
        <v>1552</v>
      </c>
      <c r="E941" t="s">
        <v>1545</v>
      </c>
      <c r="F941" s="196">
        <v>7.5724352567219623E-5</v>
      </c>
    </row>
    <row r="942" spans="2:6" x14ac:dyDescent="0.3">
      <c r="D942" t="s">
        <v>946</v>
      </c>
      <c r="E942" t="s">
        <v>1545</v>
      </c>
      <c r="F942" s="196">
        <v>7.5724352567219623E-5</v>
      </c>
    </row>
    <row r="943" spans="2:6" x14ac:dyDescent="0.3">
      <c r="D943" t="s">
        <v>1553</v>
      </c>
      <c r="E943" t="s">
        <v>1545</v>
      </c>
      <c r="F943" s="196">
        <v>7.5724352567219623E-5</v>
      </c>
    </row>
    <row r="944" spans="2:6" x14ac:dyDescent="0.3">
      <c r="D944" t="s">
        <v>1554</v>
      </c>
      <c r="E944" t="s">
        <v>1545</v>
      </c>
      <c r="F944" s="196">
        <v>7.5724352567219623E-5</v>
      </c>
    </row>
    <row r="945" spans="2:6" x14ac:dyDescent="0.3">
      <c r="B945" t="s">
        <v>1693</v>
      </c>
      <c r="C945" t="s">
        <v>1694</v>
      </c>
      <c r="D945" t="s">
        <v>1544</v>
      </c>
      <c r="E945" t="s">
        <v>1545</v>
      </c>
      <c r="F945" s="196">
        <v>7.5724352567219623E-5</v>
      </c>
    </row>
    <row r="946" spans="2:6" x14ac:dyDescent="0.3">
      <c r="D946" t="s">
        <v>1546</v>
      </c>
      <c r="E946" t="s">
        <v>1545</v>
      </c>
      <c r="F946" s="196">
        <v>7.5724352567219623E-5</v>
      </c>
    </row>
    <row r="947" spans="2:6" x14ac:dyDescent="0.3">
      <c r="D947" t="s">
        <v>1549</v>
      </c>
      <c r="E947" t="s">
        <v>1545</v>
      </c>
      <c r="F947" s="196">
        <v>7.5724352567219623E-5</v>
      </c>
    </row>
    <row r="948" spans="2:6" x14ac:dyDescent="0.3">
      <c r="D948" t="s">
        <v>1550</v>
      </c>
      <c r="E948" t="s">
        <v>1545</v>
      </c>
      <c r="F948" s="196">
        <v>7.5724352567219623E-5</v>
      </c>
    </row>
    <row r="949" spans="2:6" x14ac:dyDescent="0.3">
      <c r="D949" t="s">
        <v>1551</v>
      </c>
      <c r="E949" t="s">
        <v>1545</v>
      </c>
      <c r="F949" s="196">
        <v>7.5724352567219623E-5</v>
      </c>
    </row>
    <row r="950" spans="2:6" x14ac:dyDescent="0.3">
      <c r="D950" t="s">
        <v>1552</v>
      </c>
      <c r="E950" t="s">
        <v>1545</v>
      </c>
      <c r="F950" s="196">
        <v>7.5724352567219623E-5</v>
      </c>
    </row>
    <row r="951" spans="2:6" x14ac:dyDescent="0.3">
      <c r="D951" t="s">
        <v>946</v>
      </c>
      <c r="E951" t="s">
        <v>1545</v>
      </c>
      <c r="F951" s="196">
        <v>7.5724352567219623E-5</v>
      </c>
    </row>
    <row r="952" spans="2:6" x14ac:dyDescent="0.3">
      <c r="D952" t="s">
        <v>1553</v>
      </c>
      <c r="E952" t="s">
        <v>1545</v>
      </c>
      <c r="F952" s="196">
        <v>7.5724352567219623E-5</v>
      </c>
    </row>
    <row r="953" spans="2:6" x14ac:dyDescent="0.3">
      <c r="D953" t="s">
        <v>1554</v>
      </c>
      <c r="E953" t="s">
        <v>1545</v>
      </c>
      <c r="F953" s="196">
        <v>7.5724352567219623E-5</v>
      </c>
    </row>
    <row r="954" spans="2:6" x14ac:dyDescent="0.3">
      <c r="B954" t="s">
        <v>1695</v>
      </c>
      <c r="C954" t="s">
        <v>1694</v>
      </c>
      <c r="D954" t="s">
        <v>1544</v>
      </c>
      <c r="E954" t="s">
        <v>1545</v>
      </c>
      <c r="F954" s="196">
        <v>7.5724352567219623E-5</v>
      </c>
    </row>
    <row r="955" spans="2:6" x14ac:dyDescent="0.3">
      <c r="D955" t="s">
        <v>1546</v>
      </c>
      <c r="E955" t="s">
        <v>1545</v>
      </c>
      <c r="F955" s="196">
        <v>7.5724352567219623E-5</v>
      </c>
    </row>
    <row r="956" spans="2:6" x14ac:dyDescent="0.3">
      <c r="D956" t="s">
        <v>1549</v>
      </c>
      <c r="E956" t="s">
        <v>1545</v>
      </c>
      <c r="F956" s="196">
        <v>7.5724352567219623E-5</v>
      </c>
    </row>
    <row r="957" spans="2:6" x14ac:dyDescent="0.3">
      <c r="D957" t="s">
        <v>1550</v>
      </c>
      <c r="E957" t="s">
        <v>1545</v>
      </c>
      <c r="F957" s="196">
        <v>7.5724352567219623E-5</v>
      </c>
    </row>
    <row r="958" spans="2:6" x14ac:dyDescent="0.3">
      <c r="D958" t="s">
        <v>1551</v>
      </c>
      <c r="E958" t="s">
        <v>1545</v>
      </c>
      <c r="F958" s="196">
        <v>7.5724352567219623E-5</v>
      </c>
    </row>
    <row r="959" spans="2:6" x14ac:dyDescent="0.3">
      <c r="D959" t="s">
        <v>1552</v>
      </c>
      <c r="E959" t="s">
        <v>1545</v>
      </c>
      <c r="F959" s="196">
        <v>7.5724352567219623E-5</v>
      </c>
    </row>
    <row r="960" spans="2:6" x14ac:dyDescent="0.3">
      <c r="D960" t="s">
        <v>946</v>
      </c>
      <c r="E960" t="s">
        <v>1545</v>
      </c>
      <c r="F960" s="196">
        <v>7.5724352567219623E-5</v>
      </c>
    </row>
    <row r="961" spans="2:6" x14ac:dyDescent="0.3">
      <c r="D961" t="s">
        <v>1553</v>
      </c>
      <c r="E961" t="s">
        <v>1545</v>
      </c>
      <c r="F961" s="196">
        <v>7.5724352567219623E-5</v>
      </c>
    </row>
    <row r="962" spans="2:6" x14ac:dyDescent="0.3">
      <c r="D962" t="s">
        <v>1554</v>
      </c>
      <c r="E962" t="s">
        <v>1545</v>
      </c>
      <c r="F962" s="196">
        <v>7.5724352567219623E-5</v>
      </c>
    </row>
    <row r="963" spans="2:6" x14ac:dyDescent="0.3">
      <c r="B963" t="s">
        <v>1696</v>
      </c>
      <c r="C963" t="s">
        <v>1577</v>
      </c>
      <c r="D963" t="s">
        <v>1544</v>
      </c>
      <c r="E963" t="s">
        <v>1545</v>
      </c>
      <c r="F963" s="196">
        <v>1.5778710259123043E-4</v>
      </c>
    </row>
    <row r="964" spans="2:6" x14ac:dyDescent="0.3">
      <c r="D964" t="s">
        <v>1546</v>
      </c>
      <c r="E964" t="s">
        <v>1545</v>
      </c>
      <c r="F964" s="196">
        <v>1.5778710259123043E-4</v>
      </c>
    </row>
    <row r="965" spans="2:6" x14ac:dyDescent="0.3">
      <c r="D965" t="s">
        <v>1549</v>
      </c>
      <c r="E965" t="s">
        <v>1545</v>
      </c>
      <c r="F965" s="196">
        <v>7.5724352567219623E-5</v>
      </c>
    </row>
    <row r="966" spans="2:6" x14ac:dyDescent="0.3">
      <c r="D966" t="s">
        <v>1550</v>
      </c>
      <c r="E966" t="s">
        <v>1545</v>
      </c>
      <c r="F966" s="196">
        <v>1.5778710259123043E-4</v>
      </c>
    </row>
    <row r="967" spans="2:6" x14ac:dyDescent="0.3">
      <c r="D967" t="s">
        <v>1551</v>
      </c>
      <c r="E967" t="s">
        <v>1545</v>
      </c>
      <c r="F967" s="196">
        <v>1.5778710259123043E-4</v>
      </c>
    </row>
    <row r="968" spans="2:6" x14ac:dyDescent="0.3">
      <c r="D968" t="s">
        <v>1552</v>
      </c>
      <c r="E968" t="s">
        <v>1545</v>
      </c>
      <c r="F968" s="196">
        <v>1.5778710259123043E-4</v>
      </c>
    </row>
    <row r="969" spans="2:6" x14ac:dyDescent="0.3">
      <c r="D969" t="s">
        <v>946</v>
      </c>
      <c r="E969" t="s">
        <v>1545</v>
      </c>
      <c r="F969" s="196">
        <v>1.5778710259123043E-4</v>
      </c>
    </row>
    <row r="970" spans="2:6" x14ac:dyDescent="0.3">
      <c r="D970" t="s">
        <v>1553</v>
      </c>
      <c r="E970" t="s">
        <v>1545</v>
      </c>
      <c r="F970" s="196">
        <v>2.0105301856790757E-4</v>
      </c>
    </row>
    <row r="971" spans="2:6" x14ac:dyDescent="0.3">
      <c r="D971" t="s">
        <v>1554</v>
      </c>
      <c r="E971" t="s">
        <v>1545</v>
      </c>
      <c r="F971" s="196">
        <v>1.5778710259123043E-4</v>
      </c>
    </row>
    <row r="972" spans="2:6" x14ac:dyDescent="0.3">
      <c r="B972" t="s">
        <v>1697</v>
      </c>
      <c r="C972" t="s">
        <v>1577</v>
      </c>
      <c r="D972" t="s">
        <v>1544</v>
      </c>
      <c r="E972" t="s">
        <v>1545</v>
      </c>
      <c r="F972" s="196">
        <v>1.5778710259123043E-4</v>
      </c>
    </row>
    <row r="973" spans="2:6" x14ac:dyDescent="0.3">
      <c r="D973" t="s">
        <v>1546</v>
      </c>
      <c r="E973" t="s">
        <v>1545</v>
      </c>
      <c r="F973" s="196">
        <v>1.5778710259123043E-4</v>
      </c>
    </row>
    <row r="974" spans="2:6" x14ac:dyDescent="0.3">
      <c r="D974" t="s">
        <v>1549</v>
      </c>
      <c r="E974" t="s">
        <v>1545</v>
      </c>
      <c r="F974" s="196">
        <v>7.5724352567219623E-5</v>
      </c>
    </row>
    <row r="975" spans="2:6" x14ac:dyDescent="0.3">
      <c r="D975" t="s">
        <v>1550</v>
      </c>
      <c r="E975" t="s">
        <v>1545</v>
      </c>
      <c r="F975" s="196">
        <v>1.5778710259123043E-4</v>
      </c>
    </row>
    <row r="976" spans="2:6" x14ac:dyDescent="0.3">
      <c r="D976" t="s">
        <v>1551</v>
      </c>
      <c r="E976" t="s">
        <v>1545</v>
      </c>
      <c r="F976" s="196">
        <v>1.5778710259123043E-4</v>
      </c>
    </row>
    <row r="977" spans="2:6" x14ac:dyDescent="0.3">
      <c r="D977" t="s">
        <v>1552</v>
      </c>
      <c r="E977" t="s">
        <v>1545</v>
      </c>
      <c r="F977" s="196">
        <v>1.5778710259123043E-4</v>
      </c>
    </row>
    <row r="978" spans="2:6" x14ac:dyDescent="0.3">
      <c r="D978" t="s">
        <v>946</v>
      </c>
      <c r="E978" t="s">
        <v>1545</v>
      </c>
      <c r="F978" s="196">
        <v>1.5778710259123043E-4</v>
      </c>
    </row>
    <row r="979" spans="2:6" x14ac:dyDescent="0.3">
      <c r="D979" t="s">
        <v>1553</v>
      </c>
      <c r="E979" t="s">
        <v>1545</v>
      </c>
      <c r="F979" s="196">
        <v>2.0105301856790757E-4</v>
      </c>
    </row>
    <row r="980" spans="2:6" x14ac:dyDescent="0.3">
      <c r="D980" t="s">
        <v>1554</v>
      </c>
      <c r="E980" t="s">
        <v>1545</v>
      </c>
      <c r="F980" s="196">
        <v>1.5778710259123043E-4</v>
      </c>
    </row>
    <row r="981" spans="2:6" x14ac:dyDescent="0.3">
      <c r="B981" t="s">
        <v>1698</v>
      </c>
      <c r="C981" t="s">
        <v>1694</v>
      </c>
      <c r="D981" t="s">
        <v>1544</v>
      </c>
      <c r="E981" t="s">
        <v>1545</v>
      </c>
      <c r="F981" s="196">
        <v>7.5724352567219623E-5</v>
      </c>
    </row>
    <row r="982" spans="2:6" x14ac:dyDescent="0.3">
      <c r="D982" t="s">
        <v>1546</v>
      </c>
      <c r="E982" t="s">
        <v>1545</v>
      </c>
      <c r="F982" s="196">
        <v>7.5724352567219623E-5</v>
      </c>
    </row>
    <row r="983" spans="2:6" x14ac:dyDescent="0.3">
      <c r="D983" t="s">
        <v>1549</v>
      </c>
      <c r="E983" t="s">
        <v>1545</v>
      </c>
      <c r="F983" s="196">
        <v>7.5724352567219623E-5</v>
      </c>
    </row>
    <row r="984" spans="2:6" x14ac:dyDescent="0.3">
      <c r="D984" t="s">
        <v>1550</v>
      </c>
      <c r="E984" t="s">
        <v>1545</v>
      </c>
      <c r="F984" s="196">
        <v>7.5724352567219623E-5</v>
      </c>
    </row>
    <row r="985" spans="2:6" x14ac:dyDescent="0.3">
      <c r="D985" t="s">
        <v>1551</v>
      </c>
      <c r="E985" t="s">
        <v>1545</v>
      </c>
      <c r="F985" s="196">
        <v>7.5724352567219623E-5</v>
      </c>
    </row>
    <row r="986" spans="2:6" x14ac:dyDescent="0.3">
      <c r="D986" t="s">
        <v>1552</v>
      </c>
      <c r="E986" t="s">
        <v>1545</v>
      </c>
      <c r="F986" s="196">
        <v>7.5724352567219623E-5</v>
      </c>
    </row>
    <row r="987" spans="2:6" x14ac:dyDescent="0.3">
      <c r="D987" t="s">
        <v>946</v>
      </c>
      <c r="E987" t="s">
        <v>1545</v>
      </c>
      <c r="F987" s="196">
        <v>7.5724352567219623E-5</v>
      </c>
    </row>
    <row r="988" spans="2:6" x14ac:dyDescent="0.3">
      <c r="D988" t="s">
        <v>1553</v>
      </c>
      <c r="E988" t="s">
        <v>1545</v>
      </c>
      <c r="F988" s="196">
        <v>7.5724352567219623E-5</v>
      </c>
    </row>
    <row r="989" spans="2:6" x14ac:dyDescent="0.3">
      <c r="D989" t="s">
        <v>1554</v>
      </c>
      <c r="E989" t="s">
        <v>1545</v>
      </c>
      <c r="F989" s="196">
        <v>7.5724352567219623E-5</v>
      </c>
    </row>
    <row r="990" spans="2:6" x14ac:dyDescent="0.3">
      <c r="B990" t="s">
        <v>1699</v>
      </c>
      <c r="C990" t="s">
        <v>1694</v>
      </c>
      <c r="D990" t="s">
        <v>1544</v>
      </c>
      <c r="E990" t="s">
        <v>1545</v>
      </c>
      <c r="F990" s="196">
        <v>7.5724352567219623E-5</v>
      </c>
    </row>
    <row r="991" spans="2:6" x14ac:dyDescent="0.3">
      <c r="D991" t="s">
        <v>1546</v>
      </c>
      <c r="E991" t="s">
        <v>1545</v>
      </c>
      <c r="F991" s="196">
        <v>7.5724352567219623E-5</v>
      </c>
    </row>
    <row r="992" spans="2:6" x14ac:dyDescent="0.3">
      <c r="D992" t="s">
        <v>1549</v>
      </c>
      <c r="E992" t="s">
        <v>1545</v>
      </c>
      <c r="F992" s="196">
        <v>7.5724352567219623E-5</v>
      </c>
    </row>
    <row r="993" spans="2:6" x14ac:dyDescent="0.3">
      <c r="D993" t="s">
        <v>1550</v>
      </c>
      <c r="E993" t="s">
        <v>1545</v>
      </c>
      <c r="F993" s="196">
        <v>7.5724352567219623E-5</v>
      </c>
    </row>
    <row r="994" spans="2:6" x14ac:dyDescent="0.3">
      <c r="D994" t="s">
        <v>1551</v>
      </c>
      <c r="E994" t="s">
        <v>1545</v>
      </c>
      <c r="F994" s="196">
        <v>7.5724352567219623E-5</v>
      </c>
    </row>
    <row r="995" spans="2:6" x14ac:dyDescent="0.3">
      <c r="D995" t="s">
        <v>1552</v>
      </c>
      <c r="E995" t="s">
        <v>1545</v>
      </c>
      <c r="F995" s="196">
        <v>7.5724352567219623E-5</v>
      </c>
    </row>
    <row r="996" spans="2:6" x14ac:dyDescent="0.3">
      <c r="D996" t="s">
        <v>946</v>
      </c>
      <c r="E996" t="s">
        <v>1545</v>
      </c>
      <c r="F996" s="196">
        <v>7.5724352567219623E-5</v>
      </c>
    </row>
    <row r="997" spans="2:6" x14ac:dyDescent="0.3">
      <c r="D997" t="s">
        <v>1553</v>
      </c>
      <c r="E997" t="s">
        <v>1545</v>
      </c>
      <c r="F997" s="196">
        <v>7.5724352567219623E-5</v>
      </c>
    </row>
    <row r="998" spans="2:6" x14ac:dyDescent="0.3">
      <c r="D998" t="s">
        <v>1554</v>
      </c>
      <c r="E998" t="s">
        <v>1545</v>
      </c>
      <c r="F998" s="196">
        <v>7.5724352567219623E-5</v>
      </c>
    </row>
    <row r="999" spans="2:6" x14ac:dyDescent="0.3">
      <c r="B999" t="s">
        <v>1700</v>
      </c>
      <c r="C999" t="s">
        <v>1577</v>
      </c>
      <c r="D999" t="s">
        <v>1544</v>
      </c>
      <c r="E999" t="s">
        <v>1545</v>
      </c>
      <c r="F999" s="196">
        <v>1.5778710259123043E-4</v>
      </c>
    </row>
    <row r="1000" spans="2:6" x14ac:dyDescent="0.3">
      <c r="D1000" t="s">
        <v>1546</v>
      </c>
      <c r="E1000" t="s">
        <v>1545</v>
      </c>
      <c r="F1000" s="196">
        <v>1.5778710259123043E-4</v>
      </c>
    </row>
    <row r="1001" spans="2:6" x14ac:dyDescent="0.3">
      <c r="D1001" t="s">
        <v>1549</v>
      </c>
      <c r="E1001" t="s">
        <v>1545</v>
      </c>
      <c r="F1001" s="196">
        <v>7.5724352567219623E-5</v>
      </c>
    </row>
    <row r="1002" spans="2:6" x14ac:dyDescent="0.3">
      <c r="D1002" t="s">
        <v>1550</v>
      </c>
      <c r="E1002" t="s">
        <v>1545</v>
      </c>
      <c r="F1002" s="196">
        <v>1.5778710259123043E-4</v>
      </c>
    </row>
    <row r="1003" spans="2:6" x14ac:dyDescent="0.3">
      <c r="D1003" t="s">
        <v>1551</v>
      </c>
      <c r="E1003" t="s">
        <v>1545</v>
      </c>
      <c r="F1003" s="196">
        <v>1.5778710259123043E-4</v>
      </c>
    </row>
    <row r="1004" spans="2:6" x14ac:dyDescent="0.3">
      <c r="D1004" t="s">
        <v>1552</v>
      </c>
      <c r="E1004" t="s">
        <v>1545</v>
      </c>
      <c r="F1004" s="196">
        <v>1.5778710259123043E-4</v>
      </c>
    </row>
    <row r="1005" spans="2:6" x14ac:dyDescent="0.3">
      <c r="D1005" t="s">
        <v>946</v>
      </c>
      <c r="E1005" t="s">
        <v>1545</v>
      </c>
      <c r="F1005" s="196">
        <v>1.5778710259123043E-4</v>
      </c>
    </row>
    <row r="1006" spans="2:6" x14ac:dyDescent="0.3">
      <c r="D1006" t="s">
        <v>1553</v>
      </c>
      <c r="E1006" t="s">
        <v>1545</v>
      </c>
      <c r="F1006" s="196">
        <v>1.3989474395149803E-4</v>
      </c>
    </row>
    <row r="1007" spans="2:6" x14ac:dyDescent="0.3">
      <c r="D1007" t="s">
        <v>1554</v>
      </c>
      <c r="E1007" t="s">
        <v>1545</v>
      </c>
      <c r="F1007" s="196">
        <v>1.5778710259123043E-4</v>
      </c>
    </row>
    <row r="1008" spans="2:6" x14ac:dyDescent="0.3">
      <c r="B1008" t="s">
        <v>1701</v>
      </c>
      <c r="C1008" t="s">
        <v>1577</v>
      </c>
      <c r="D1008" t="s">
        <v>1544</v>
      </c>
      <c r="E1008" t="s">
        <v>1545</v>
      </c>
      <c r="F1008" s="196">
        <v>1.5778710259123043E-4</v>
      </c>
    </row>
    <row r="1009" spans="2:6" x14ac:dyDescent="0.3">
      <c r="D1009" t="s">
        <v>1546</v>
      </c>
      <c r="E1009" t="s">
        <v>1545</v>
      </c>
      <c r="F1009" s="196">
        <v>1.5778710259123043E-4</v>
      </c>
    </row>
    <row r="1010" spans="2:6" x14ac:dyDescent="0.3">
      <c r="D1010" t="s">
        <v>1549</v>
      </c>
      <c r="E1010" t="s">
        <v>1545</v>
      </c>
      <c r="F1010" s="196">
        <v>7.5724352567219623E-5</v>
      </c>
    </row>
    <row r="1011" spans="2:6" x14ac:dyDescent="0.3">
      <c r="D1011" t="s">
        <v>1550</v>
      </c>
      <c r="E1011" t="s">
        <v>1545</v>
      </c>
      <c r="F1011" s="196">
        <v>1.5778710259123043E-4</v>
      </c>
    </row>
    <row r="1012" spans="2:6" x14ac:dyDescent="0.3">
      <c r="D1012" t="s">
        <v>1551</v>
      </c>
      <c r="E1012" t="s">
        <v>1545</v>
      </c>
      <c r="F1012" s="196">
        <v>1.5778710259123043E-4</v>
      </c>
    </row>
    <row r="1013" spans="2:6" x14ac:dyDescent="0.3">
      <c r="D1013" t="s">
        <v>1552</v>
      </c>
      <c r="E1013" t="s">
        <v>1545</v>
      </c>
      <c r="F1013" s="196">
        <v>1.5778710259123043E-4</v>
      </c>
    </row>
    <row r="1014" spans="2:6" x14ac:dyDescent="0.3">
      <c r="D1014" t="s">
        <v>946</v>
      </c>
      <c r="E1014" t="s">
        <v>1545</v>
      </c>
      <c r="F1014" s="196">
        <v>1.5778710259123043E-4</v>
      </c>
    </row>
    <row r="1015" spans="2:6" x14ac:dyDescent="0.3">
      <c r="D1015" t="s">
        <v>1553</v>
      </c>
      <c r="E1015" t="s">
        <v>1545</v>
      </c>
      <c r="F1015" s="196">
        <v>1.3989474395149803E-4</v>
      </c>
    </row>
    <row r="1016" spans="2:6" x14ac:dyDescent="0.3">
      <c r="D1016" t="s">
        <v>1554</v>
      </c>
      <c r="E1016" t="s">
        <v>1545</v>
      </c>
      <c r="F1016" s="196">
        <v>1.5778710259123043E-4</v>
      </c>
    </row>
    <row r="1017" spans="2:6" x14ac:dyDescent="0.3">
      <c r="B1017" t="s">
        <v>1702</v>
      </c>
      <c r="C1017" t="s">
        <v>1694</v>
      </c>
      <c r="D1017" t="s">
        <v>1544</v>
      </c>
      <c r="E1017" t="s">
        <v>1545</v>
      </c>
      <c r="F1017" s="196">
        <v>7.5724352567219623E-5</v>
      </c>
    </row>
    <row r="1018" spans="2:6" x14ac:dyDescent="0.3">
      <c r="D1018" t="s">
        <v>1546</v>
      </c>
      <c r="E1018" t="s">
        <v>1545</v>
      </c>
      <c r="F1018" s="196">
        <v>7.5724352567219623E-5</v>
      </c>
    </row>
    <row r="1019" spans="2:6" x14ac:dyDescent="0.3">
      <c r="D1019" t="s">
        <v>1549</v>
      </c>
      <c r="E1019" t="s">
        <v>1545</v>
      </c>
      <c r="F1019" s="196">
        <v>7.5724352567219623E-5</v>
      </c>
    </row>
    <row r="1020" spans="2:6" x14ac:dyDescent="0.3">
      <c r="D1020" t="s">
        <v>1550</v>
      </c>
      <c r="E1020" t="s">
        <v>1545</v>
      </c>
      <c r="F1020" s="196">
        <v>7.5724352567219623E-5</v>
      </c>
    </row>
    <row r="1021" spans="2:6" x14ac:dyDescent="0.3">
      <c r="D1021" t="s">
        <v>1551</v>
      </c>
      <c r="E1021" t="s">
        <v>1545</v>
      </c>
      <c r="F1021" s="196">
        <v>7.5724352567219623E-5</v>
      </c>
    </row>
    <row r="1022" spans="2:6" x14ac:dyDescent="0.3">
      <c r="D1022" t="s">
        <v>1552</v>
      </c>
      <c r="E1022" t="s">
        <v>1545</v>
      </c>
      <c r="F1022" s="196">
        <v>7.5724352567219623E-5</v>
      </c>
    </row>
    <row r="1023" spans="2:6" x14ac:dyDescent="0.3">
      <c r="D1023" t="s">
        <v>946</v>
      </c>
      <c r="E1023" t="s">
        <v>1545</v>
      </c>
      <c r="F1023" s="196">
        <v>7.5724352567219623E-5</v>
      </c>
    </row>
    <row r="1024" spans="2:6" x14ac:dyDescent="0.3">
      <c r="D1024" t="s">
        <v>1553</v>
      </c>
      <c r="E1024" t="s">
        <v>1545</v>
      </c>
      <c r="F1024" s="196">
        <v>7.5724352567219623E-5</v>
      </c>
    </row>
    <row r="1025" spans="2:6" x14ac:dyDescent="0.3">
      <c r="D1025" t="s">
        <v>1554</v>
      </c>
      <c r="E1025" t="s">
        <v>1545</v>
      </c>
      <c r="F1025" s="196">
        <v>7.5724352567219623E-5</v>
      </c>
    </row>
    <row r="1026" spans="2:6" x14ac:dyDescent="0.3">
      <c r="B1026" t="s">
        <v>1703</v>
      </c>
      <c r="C1026" t="s">
        <v>1694</v>
      </c>
      <c r="D1026" t="s">
        <v>1544</v>
      </c>
      <c r="E1026" t="s">
        <v>1545</v>
      </c>
      <c r="F1026" s="196">
        <v>1.3989474395149803E-4</v>
      </c>
    </row>
    <row r="1027" spans="2:6" x14ac:dyDescent="0.3">
      <c r="D1027" t="s">
        <v>1546</v>
      </c>
      <c r="E1027" t="s">
        <v>1545</v>
      </c>
      <c r="F1027" s="196">
        <v>1.3989474395149803E-4</v>
      </c>
    </row>
    <row r="1028" spans="2:6" x14ac:dyDescent="0.3">
      <c r="D1028" t="s">
        <v>1549</v>
      </c>
      <c r="E1028" t="s">
        <v>1545</v>
      </c>
      <c r="F1028" s="196">
        <v>1.3989474395149803E-4</v>
      </c>
    </row>
    <row r="1029" spans="2:6" x14ac:dyDescent="0.3">
      <c r="D1029" t="s">
        <v>1550</v>
      </c>
      <c r="E1029" t="s">
        <v>1545</v>
      </c>
      <c r="F1029" s="196">
        <v>1.3989474395149803E-4</v>
      </c>
    </row>
    <row r="1030" spans="2:6" x14ac:dyDescent="0.3">
      <c r="D1030" t="s">
        <v>1551</v>
      </c>
      <c r="E1030" t="s">
        <v>1545</v>
      </c>
      <c r="F1030" s="196">
        <v>1.3989474395149803E-4</v>
      </c>
    </row>
    <row r="1031" spans="2:6" x14ac:dyDescent="0.3">
      <c r="D1031" t="s">
        <v>1552</v>
      </c>
      <c r="E1031" t="s">
        <v>1545</v>
      </c>
      <c r="F1031" s="196">
        <v>1.3989474395149803E-4</v>
      </c>
    </row>
    <row r="1032" spans="2:6" x14ac:dyDescent="0.3">
      <c r="D1032" t="s">
        <v>946</v>
      </c>
      <c r="E1032" t="s">
        <v>1545</v>
      </c>
      <c r="F1032" s="196">
        <v>1.3989474395149803E-4</v>
      </c>
    </row>
    <row r="1033" spans="2:6" x14ac:dyDescent="0.3">
      <c r="D1033" t="s">
        <v>1553</v>
      </c>
      <c r="E1033" t="s">
        <v>1545</v>
      </c>
      <c r="F1033" s="196">
        <v>1.3989474395149803E-4</v>
      </c>
    </row>
    <row r="1034" spans="2:6" x14ac:dyDescent="0.3">
      <c r="D1034" t="s">
        <v>1554</v>
      </c>
      <c r="E1034" t="s">
        <v>1545</v>
      </c>
      <c r="F1034" s="196">
        <v>1.3989474395149803E-4</v>
      </c>
    </row>
    <row r="1035" spans="2:6" x14ac:dyDescent="0.3">
      <c r="B1035" t="s">
        <v>1704</v>
      </c>
      <c r="C1035" t="s">
        <v>1694</v>
      </c>
      <c r="D1035" t="s">
        <v>1544</v>
      </c>
      <c r="E1035" t="s">
        <v>1545</v>
      </c>
      <c r="F1035" s="196">
        <v>1.5778710259123043E-4</v>
      </c>
    </row>
    <row r="1036" spans="2:6" x14ac:dyDescent="0.3">
      <c r="D1036" t="s">
        <v>1546</v>
      </c>
      <c r="E1036" t="s">
        <v>1545</v>
      </c>
      <c r="F1036" s="196">
        <v>1.5778710259123043E-4</v>
      </c>
    </row>
    <row r="1037" spans="2:6" x14ac:dyDescent="0.3">
      <c r="D1037" t="s">
        <v>1549</v>
      </c>
      <c r="E1037" t="s">
        <v>1545</v>
      </c>
      <c r="F1037" s="196">
        <v>1.5778710259123043E-4</v>
      </c>
    </row>
    <row r="1038" spans="2:6" x14ac:dyDescent="0.3">
      <c r="D1038" t="s">
        <v>1550</v>
      </c>
      <c r="E1038" t="s">
        <v>1545</v>
      </c>
      <c r="F1038" s="196">
        <v>1.5778710259123043E-4</v>
      </c>
    </row>
    <row r="1039" spans="2:6" x14ac:dyDescent="0.3">
      <c r="D1039" t="s">
        <v>1551</v>
      </c>
      <c r="E1039" t="s">
        <v>1545</v>
      </c>
      <c r="F1039" s="196">
        <v>1.5778710259123043E-4</v>
      </c>
    </row>
    <row r="1040" spans="2:6" x14ac:dyDescent="0.3">
      <c r="D1040" t="s">
        <v>1552</v>
      </c>
      <c r="E1040" t="s">
        <v>1545</v>
      </c>
      <c r="F1040" s="196">
        <v>1.5778710259123043E-4</v>
      </c>
    </row>
    <row r="1041" spans="2:6" x14ac:dyDescent="0.3">
      <c r="D1041" t="s">
        <v>946</v>
      </c>
      <c r="E1041" t="s">
        <v>1545</v>
      </c>
      <c r="F1041" s="196">
        <v>1.5778710259123043E-4</v>
      </c>
    </row>
    <row r="1042" spans="2:6" x14ac:dyDescent="0.3">
      <c r="D1042" t="s">
        <v>1553</v>
      </c>
      <c r="E1042" t="s">
        <v>1545</v>
      </c>
      <c r="F1042" s="196">
        <v>1.5778710259123043E-4</v>
      </c>
    </row>
    <row r="1043" spans="2:6" x14ac:dyDescent="0.3">
      <c r="D1043" t="s">
        <v>1554</v>
      </c>
      <c r="E1043" t="s">
        <v>1545</v>
      </c>
      <c r="F1043" s="196">
        <v>1.5778710259123043E-4</v>
      </c>
    </row>
    <row r="1044" spans="2:6" x14ac:dyDescent="0.3">
      <c r="B1044" t="s">
        <v>1705</v>
      </c>
      <c r="C1044" t="s">
        <v>1694</v>
      </c>
      <c r="D1044" t="s">
        <v>1544</v>
      </c>
      <c r="E1044" t="s">
        <v>1545</v>
      </c>
      <c r="F1044" s="196">
        <v>7.5724352567219623E-5</v>
      </c>
    </row>
    <row r="1045" spans="2:6" x14ac:dyDescent="0.3">
      <c r="D1045" t="s">
        <v>1546</v>
      </c>
      <c r="E1045" t="s">
        <v>1545</v>
      </c>
      <c r="F1045" s="196">
        <v>7.5724352567219623E-5</v>
      </c>
    </row>
    <row r="1046" spans="2:6" x14ac:dyDescent="0.3">
      <c r="D1046" t="s">
        <v>1549</v>
      </c>
      <c r="E1046" t="s">
        <v>1545</v>
      </c>
      <c r="F1046" s="196">
        <v>7.5724352567219623E-5</v>
      </c>
    </row>
    <row r="1047" spans="2:6" x14ac:dyDescent="0.3">
      <c r="D1047" t="s">
        <v>1550</v>
      </c>
      <c r="E1047" t="s">
        <v>1545</v>
      </c>
      <c r="F1047" s="196">
        <v>7.5724352567219623E-5</v>
      </c>
    </row>
    <row r="1048" spans="2:6" x14ac:dyDescent="0.3">
      <c r="D1048" t="s">
        <v>1551</v>
      </c>
      <c r="E1048" t="s">
        <v>1545</v>
      </c>
      <c r="F1048" s="196">
        <v>7.5724352567219623E-5</v>
      </c>
    </row>
    <row r="1049" spans="2:6" x14ac:dyDescent="0.3">
      <c r="D1049" t="s">
        <v>1552</v>
      </c>
      <c r="E1049" t="s">
        <v>1545</v>
      </c>
      <c r="F1049" s="196">
        <v>7.5724352567219623E-5</v>
      </c>
    </row>
    <row r="1050" spans="2:6" x14ac:dyDescent="0.3">
      <c r="D1050" t="s">
        <v>946</v>
      </c>
      <c r="E1050" t="s">
        <v>1545</v>
      </c>
      <c r="F1050" s="196">
        <v>7.5724352567219623E-5</v>
      </c>
    </row>
    <row r="1051" spans="2:6" x14ac:dyDescent="0.3">
      <c r="D1051" t="s">
        <v>1553</v>
      </c>
      <c r="E1051" t="s">
        <v>1545</v>
      </c>
      <c r="F1051" s="196">
        <v>7.5724352567219623E-5</v>
      </c>
    </row>
    <row r="1052" spans="2:6" x14ac:dyDescent="0.3">
      <c r="D1052" t="s">
        <v>1554</v>
      </c>
      <c r="E1052" t="s">
        <v>1545</v>
      </c>
      <c r="F1052" s="196">
        <v>7.5724352567219623E-5</v>
      </c>
    </row>
    <row r="1053" spans="2:6" x14ac:dyDescent="0.3">
      <c r="B1053" t="s">
        <v>1706</v>
      </c>
      <c r="C1053" t="s">
        <v>1694</v>
      </c>
      <c r="D1053" t="s">
        <v>1544</v>
      </c>
      <c r="E1053" t="s">
        <v>1545</v>
      </c>
      <c r="F1053" s="196">
        <v>7.5724352567219623E-5</v>
      </c>
    </row>
    <row r="1054" spans="2:6" x14ac:dyDescent="0.3">
      <c r="D1054" t="s">
        <v>1546</v>
      </c>
      <c r="E1054" t="s">
        <v>1545</v>
      </c>
      <c r="F1054" s="196">
        <v>7.5724352567219623E-5</v>
      </c>
    </row>
    <row r="1055" spans="2:6" x14ac:dyDescent="0.3">
      <c r="D1055" t="s">
        <v>1549</v>
      </c>
      <c r="E1055" t="s">
        <v>1545</v>
      </c>
      <c r="F1055" s="196">
        <v>7.5724352567219623E-5</v>
      </c>
    </row>
    <row r="1056" spans="2:6" x14ac:dyDescent="0.3">
      <c r="D1056" t="s">
        <v>1550</v>
      </c>
      <c r="E1056" t="s">
        <v>1545</v>
      </c>
      <c r="F1056" s="196">
        <v>7.5724352567219623E-5</v>
      </c>
    </row>
    <row r="1057" spans="2:6" x14ac:dyDescent="0.3">
      <c r="D1057" t="s">
        <v>1551</v>
      </c>
      <c r="E1057" t="s">
        <v>1545</v>
      </c>
      <c r="F1057" s="196">
        <v>7.5724352567219623E-5</v>
      </c>
    </row>
    <row r="1058" spans="2:6" x14ac:dyDescent="0.3">
      <c r="D1058" t="s">
        <v>1552</v>
      </c>
      <c r="E1058" t="s">
        <v>1545</v>
      </c>
      <c r="F1058" s="196">
        <v>7.5724352567219623E-5</v>
      </c>
    </row>
    <row r="1059" spans="2:6" x14ac:dyDescent="0.3">
      <c r="D1059" t="s">
        <v>946</v>
      </c>
      <c r="E1059" t="s">
        <v>1545</v>
      </c>
      <c r="F1059" s="196">
        <v>7.5724352567219623E-5</v>
      </c>
    </row>
    <row r="1060" spans="2:6" x14ac:dyDescent="0.3">
      <c r="D1060" t="s">
        <v>1553</v>
      </c>
      <c r="E1060" t="s">
        <v>1545</v>
      </c>
      <c r="F1060" s="196">
        <v>7.5724352567219623E-5</v>
      </c>
    </row>
    <row r="1061" spans="2:6" x14ac:dyDescent="0.3">
      <c r="D1061" t="s">
        <v>1554</v>
      </c>
      <c r="E1061" t="s">
        <v>1545</v>
      </c>
      <c r="F1061" s="196">
        <v>7.5724352567219623E-5</v>
      </c>
    </row>
    <row r="1062" spans="2:6" x14ac:dyDescent="0.3">
      <c r="B1062" t="s">
        <v>1707</v>
      </c>
      <c r="C1062" t="s">
        <v>1570</v>
      </c>
      <c r="D1062" t="s">
        <v>1544</v>
      </c>
      <c r="E1062" t="s">
        <v>1545</v>
      </c>
      <c r="F1062" s="196">
        <v>7.5724352567219623E-5</v>
      </c>
    </row>
    <row r="1063" spans="2:6" x14ac:dyDescent="0.3">
      <c r="D1063" t="s">
        <v>1546</v>
      </c>
      <c r="E1063" t="s">
        <v>1545</v>
      </c>
      <c r="F1063" s="196">
        <v>7.5724352567219623E-5</v>
      </c>
    </row>
    <row r="1064" spans="2:6" x14ac:dyDescent="0.3">
      <c r="D1064" t="s">
        <v>1549</v>
      </c>
      <c r="E1064" t="s">
        <v>1545</v>
      </c>
      <c r="F1064" s="196">
        <v>7.5724352567219623E-5</v>
      </c>
    </row>
    <row r="1065" spans="2:6" x14ac:dyDescent="0.3">
      <c r="D1065" t="s">
        <v>1550</v>
      </c>
      <c r="E1065" t="s">
        <v>1545</v>
      </c>
      <c r="F1065" s="196">
        <v>7.5724352567219623E-5</v>
      </c>
    </row>
    <row r="1066" spans="2:6" x14ac:dyDescent="0.3">
      <c r="D1066" t="s">
        <v>1551</v>
      </c>
      <c r="E1066" t="s">
        <v>1545</v>
      </c>
      <c r="F1066" s="196">
        <v>7.5724352567219623E-5</v>
      </c>
    </row>
    <row r="1067" spans="2:6" x14ac:dyDescent="0.3">
      <c r="D1067" t="s">
        <v>1552</v>
      </c>
      <c r="E1067" t="s">
        <v>1545</v>
      </c>
      <c r="F1067" s="196">
        <v>7.5724352567219623E-5</v>
      </c>
    </row>
    <row r="1068" spans="2:6" x14ac:dyDescent="0.3">
      <c r="D1068" t="s">
        <v>946</v>
      </c>
      <c r="E1068" t="s">
        <v>1545</v>
      </c>
      <c r="F1068" s="196">
        <v>7.5724352567219623E-5</v>
      </c>
    </row>
    <row r="1069" spans="2:6" x14ac:dyDescent="0.3">
      <c r="D1069" t="s">
        <v>1553</v>
      </c>
      <c r="E1069" t="s">
        <v>1545</v>
      </c>
      <c r="F1069" s="196">
        <v>7.5724352567219623E-5</v>
      </c>
    </row>
    <row r="1070" spans="2:6" x14ac:dyDescent="0.3">
      <c r="D1070" t="s">
        <v>1554</v>
      </c>
      <c r="E1070" t="s">
        <v>1545</v>
      </c>
      <c r="F1070" s="196">
        <v>7.5724352567219623E-5</v>
      </c>
    </row>
    <row r="1071" spans="2:6" x14ac:dyDescent="0.3">
      <c r="B1071" t="s">
        <v>287</v>
      </c>
      <c r="C1071" t="s">
        <v>1708</v>
      </c>
      <c r="D1071" t="s">
        <v>1709</v>
      </c>
      <c r="E1071" t="s">
        <v>1545</v>
      </c>
    </row>
    <row r="1072" spans="2:6" x14ac:dyDescent="0.3">
      <c r="B1072" t="s">
        <v>1710</v>
      </c>
      <c r="C1072" t="s">
        <v>1577</v>
      </c>
      <c r="D1072" t="s">
        <v>1544</v>
      </c>
      <c r="E1072" t="s">
        <v>1545</v>
      </c>
      <c r="F1072" s="196">
        <v>1.5778710259123043E-4</v>
      </c>
    </row>
    <row r="1073" spans="2:6" x14ac:dyDescent="0.3">
      <c r="D1073" t="s">
        <v>1546</v>
      </c>
      <c r="E1073" t="s">
        <v>1545</v>
      </c>
      <c r="F1073" s="196">
        <v>1.5778710259123043E-4</v>
      </c>
    </row>
    <row r="1074" spans="2:6" x14ac:dyDescent="0.3">
      <c r="D1074" t="s">
        <v>1549</v>
      </c>
      <c r="E1074" t="s">
        <v>1545</v>
      </c>
      <c r="F1074" s="196">
        <v>1.3989474395149803E-4</v>
      </c>
    </row>
    <row r="1075" spans="2:6" x14ac:dyDescent="0.3">
      <c r="D1075" t="s">
        <v>1550</v>
      </c>
      <c r="E1075" t="s">
        <v>1545</v>
      </c>
      <c r="F1075" s="196">
        <v>1.5778710259123043E-4</v>
      </c>
    </row>
    <row r="1076" spans="2:6" x14ac:dyDescent="0.3">
      <c r="D1076" t="s">
        <v>1551</v>
      </c>
      <c r="E1076" t="s">
        <v>1545</v>
      </c>
      <c r="F1076" s="196">
        <v>1.5778710259123043E-4</v>
      </c>
    </row>
    <row r="1077" spans="2:6" x14ac:dyDescent="0.3">
      <c r="D1077" t="s">
        <v>1552</v>
      </c>
      <c r="E1077" t="s">
        <v>1545</v>
      </c>
      <c r="F1077" s="196">
        <v>1.5778710259123043E-4</v>
      </c>
    </row>
    <row r="1078" spans="2:6" x14ac:dyDescent="0.3">
      <c r="D1078" t="s">
        <v>946</v>
      </c>
      <c r="E1078" t="s">
        <v>1545</v>
      </c>
      <c r="F1078" s="196">
        <v>1.5778710259123043E-4</v>
      </c>
    </row>
    <row r="1079" spans="2:6" x14ac:dyDescent="0.3">
      <c r="D1079" t="s">
        <v>1553</v>
      </c>
      <c r="E1079" t="s">
        <v>1545</v>
      </c>
      <c r="F1079" s="196">
        <v>1.3989474395149803E-4</v>
      </c>
    </row>
    <row r="1080" spans="2:6" x14ac:dyDescent="0.3">
      <c r="D1080" t="s">
        <v>1554</v>
      </c>
      <c r="E1080" t="s">
        <v>1545</v>
      </c>
      <c r="F1080" s="196">
        <v>1.5778710259123043E-4</v>
      </c>
    </row>
    <row r="1081" spans="2:6" x14ac:dyDescent="0.3">
      <c r="B1081" t="s">
        <v>1711</v>
      </c>
      <c r="C1081" t="s">
        <v>1577</v>
      </c>
      <c r="D1081" t="s">
        <v>1544</v>
      </c>
      <c r="E1081" t="s">
        <v>1545</v>
      </c>
      <c r="F1081" s="196">
        <v>7.5724352567219623E-5</v>
      </c>
    </row>
    <row r="1082" spans="2:6" x14ac:dyDescent="0.3">
      <c r="D1082" t="s">
        <v>1546</v>
      </c>
      <c r="E1082" t="s">
        <v>1545</v>
      </c>
      <c r="F1082" s="196">
        <v>7.5724352567219623E-5</v>
      </c>
    </row>
    <row r="1083" spans="2:6" x14ac:dyDescent="0.3">
      <c r="D1083" t="s">
        <v>1549</v>
      </c>
      <c r="E1083" t="s">
        <v>1545</v>
      </c>
      <c r="F1083" s="196">
        <v>1.3989474395149803E-4</v>
      </c>
    </row>
    <row r="1084" spans="2:6" x14ac:dyDescent="0.3">
      <c r="D1084" t="s">
        <v>1550</v>
      </c>
      <c r="E1084" t="s">
        <v>1545</v>
      </c>
      <c r="F1084" s="196">
        <v>7.5724352567219623E-5</v>
      </c>
    </row>
    <row r="1085" spans="2:6" x14ac:dyDescent="0.3">
      <c r="D1085" t="s">
        <v>1551</v>
      </c>
      <c r="E1085" t="s">
        <v>1545</v>
      </c>
      <c r="F1085" s="196">
        <v>7.5724352567219623E-5</v>
      </c>
    </row>
    <row r="1086" spans="2:6" x14ac:dyDescent="0.3">
      <c r="D1086" t="s">
        <v>1552</v>
      </c>
      <c r="E1086" t="s">
        <v>1545</v>
      </c>
      <c r="F1086" s="196">
        <v>7.5724352567219623E-5</v>
      </c>
    </row>
    <row r="1087" spans="2:6" x14ac:dyDescent="0.3">
      <c r="D1087" t="s">
        <v>946</v>
      </c>
      <c r="E1087" t="s">
        <v>1545</v>
      </c>
      <c r="F1087" s="196">
        <v>7.5724352567219623E-5</v>
      </c>
    </row>
    <row r="1088" spans="2:6" x14ac:dyDescent="0.3">
      <c r="D1088" t="s">
        <v>1553</v>
      </c>
      <c r="E1088" t="s">
        <v>1545</v>
      </c>
      <c r="F1088" s="196">
        <v>1.3989474395149803E-4</v>
      </c>
    </row>
    <row r="1089" spans="2:6" x14ac:dyDescent="0.3">
      <c r="D1089" t="s">
        <v>1554</v>
      </c>
      <c r="E1089" t="s">
        <v>1545</v>
      </c>
      <c r="F1089" s="196">
        <v>7.5724352567219623E-5</v>
      </c>
    </row>
    <row r="1090" spans="2:6" x14ac:dyDescent="0.3">
      <c r="B1090" t="s">
        <v>1712</v>
      </c>
      <c r="C1090" t="s">
        <v>1577</v>
      </c>
      <c r="D1090" t="s">
        <v>1544</v>
      </c>
      <c r="E1090" t="s">
        <v>1545</v>
      </c>
      <c r="F1090" s="196">
        <v>7.5724352567219623E-5</v>
      </c>
    </row>
    <row r="1091" spans="2:6" x14ac:dyDescent="0.3">
      <c r="D1091" t="s">
        <v>1546</v>
      </c>
      <c r="E1091" t="s">
        <v>1545</v>
      </c>
      <c r="F1091" s="196">
        <v>7.5724352567219623E-5</v>
      </c>
    </row>
    <row r="1092" spans="2:6" x14ac:dyDescent="0.3">
      <c r="D1092" t="s">
        <v>1549</v>
      </c>
      <c r="E1092" t="s">
        <v>1545</v>
      </c>
      <c r="F1092" s="196">
        <v>1.3989474395149803E-4</v>
      </c>
    </row>
    <row r="1093" spans="2:6" x14ac:dyDescent="0.3">
      <c r="D1093" t="s">
        <v>1550</v>
      </c>
      <c r="E1093" t="s">
        <v>1545</v>
      </c>
      <c r="F1093" s="196">
        <v>7.5724352567219623E-5</v>
      </c>
    </row>
    <row r="1094" spans="2:6" x14ac:dyDescent="0.3">
      <c r="D1094" t="s">
        <v>1551</v>
      </c>
      <c r="E1094" t="s">
        <v>1545</v>
      </c>
      <c r="F1094" s="196">
        <v>7.5724352567219623E-5</v>
      </c>
    </row>
    <row r="1095" spans="2:6" x14ac:dyDescent="0.3">
      <c r="D1095" t="s">
        <v>1552</v>
      </c>
      <c r="E1095" t="s">
        <v>1545</v>
      </c>
      <c r="F1095" s="196">
        <v>7.5724352567219623E-5</v>
      </c>
    </row>
    <row r="1096" spans="2:6" x14ac:dyDescent="0.3">
      <c r="D1096" t="s">
        <v>946</v>
      </c>
      <c r="E1096" t="s">
        <v>1545</v>
      </c>
      <c r="F1096" s="196">
        <v>7.5724352567219623E-5</v>
      </c>
    </row>
    <row r="1097" spans="2:6" x14ac:dyDescent="0.3">
      <c r="D1097" t="s">
        <v>1553</v>
      </c>
      <c r="E1097" t="s">
        <v>1545</v>
      </c>
      <c r="F1097" s="196">
        <v>1.3989474395149803E-4</v>
      </c>
    </row>
    <row r="1098" spans="2:6" x14ac:dyDescent="0.3">
      <c r="D1098" t="s">
        <v>1554</v>
      </c>
      <c r="E1098" t="s">
        <v>1545</v>
      </c>
      <c r="F1098" s="196">
        <v>7.5724352567219623E-5</v>
      </c>
    </row>
    <row r="1099" spans="2:6" x14ac:dyDescent="0.3">
      <c r="B1099" t="s">
        <v>1713</v>
      </c>
      <c r="C1099" t="s">
        <v>1694</v>
      </c>
      <c r="D1099" t="s">
        <v>1544</v>
      </c>
      <c r="E1099" t="s">
        <v>1545</v>
      </c>
      <c r="F1099" s="196">
        <v>7.5724352567219623E-5</v>
      </c>
    </row>
    <row r="1100" spans="2:6" x14ac:dyDescent="0.3">
      <c r="D1100" t="s">
        <v>1546</v>
      </c>
      <c r="E1100" t="s">
        <v>1545</v>
      </c>
      <c r="F1100" s="196">
        <v>7.5724352567219623E-5</v>
      </c>
    </row>
    <row r="1101" spans="2:6" x14ac:dyDescent="0.3">
      <c r="D1101" t="s">
        <v>1549</v>
      </c>
      <c r="E1101" t="s">
        <v>1545</v>
      </c>
      <c r="F1101" s="196">
        <v>7.5724352567219623E-5</v>
      </c>
    </row>
    <row r="1102" spans="2:6" x14ac:dyDescent="0.3">
      <c r="D1102" t="s">
        <v>1550</v>
      </c>
      <c r="E1102" t="s">
        <v>1545</v>
      </c>
      <c r="F1102" s="196">
        <v>7.5724352567219623E-5</v>
      </c>
    </row>
    <row r="1103" spans="2:6" x14ac:dyDescent="0.3">
      <c r="D1103" t="s">
        <v>1551</v>
      </c>
      <c r="E1103" t="s">
        <v>1545</v>
      </c>
      <c r="F1103" s="196">
        <v>7.5724352567219623E-5</v>
      </c>
    </row>
    <row r="1104" spans="2:6" x14ac:dyDescent="0.3">
      <c r="D1104" t="s">
        <v>1552</v>
      </c>
      <c r="E1104" t="s">
        <v>1545</v>
      </c>
      <c r="F1104" s="196">
        <v>7.5724352567219623E-5</v>
      </c>
    </row>
    <row r="1105" spans="2:6" x14ac:dyDescent="0.3">
      <c r="D1105" t="s">
        <v>946</v>
      </c>
      <c r="E1105" t="s">
        <v>1545</v>
      </c>
      <c r="F1105" s="196">
        <v>7.5724352567219623E-5</v>
      </c>
    </row>
    <row r="1106" spans="2:6" x14ac:dyDescent="0.3">
      <c r="D1106" t="s">
        <v>1553</v>
      </c>
      <c r="E1106" t="s">
        <v>1545</v>
      </c>
      <c r="F1106" s="196">
        <v>7.5724352567219623E-5</v>
      </c>
    </row>
    <row r="1107" spans="2:6" x14ac:dyDescent="0.3">
      <c r="D1107" t="s">
        <v>1554</v>
      </c>
      <c r="E1107" t="s">
        <v>1545</v>
      </c>
      <c r="F1107" s="196">
        <v>7.5724352567219623E-5</v>
      </c>
    </row>
    <row r="1108" spans="2:6" x14ac:dyDescent="0.3">
      <c r="B1108" t="s">
        <v>1714</v>
      </c>
      <c r="C1108" t="s">
        <v>1638</v>
      </c>
      <c r="D1108" t="s">
        <v>1544</v>
      </c>
      <c r="E1108" t="s">
        <v>1547</v>
      </c>
      <c r="F1108" s="196">
        <v>1.3989474395149803E-4</v>
      </c>
    </row>
    <row r="1109" spans="2:6" x14ac:dyDescent="0.3">
      <c r="D1109" t="s">
        <v>1546</v>
      </c>
      <c r="E1109" t="s">
        <v>1547</v>
      </c>
      <c r="F1109" s="196">
        <v>7.5724352567219623E-5</v>
      </c>
    </row>
    <row r="1110" spans="2:6" x14ac:dyDescent="0.3">
      <c r="D1110" t="s">
        <v>1549</v>
      </c>
      <c r="E1110" t="s">
        <v>1547</v>
      </c>
      <c r="F1110" s="196">
        <v>1.3989474395149803E-4</v>
      </c>
    </row>
    <row r="1111" spans="2:6" x14ac:dyDescent="0.3">
      <c r="D1111" t="s">
        <v>1550</v>
      </c>
      <c r="E1111" t="s">
        <v>1547</v>
      </c>
      <c r="F1111" s="196">
        <v>1.3989474395149803E-4</v>
      </c>
    </row>
    <row r="1112" spans="2:6" x14ac:dyDescent="0.3">
      <c r="D1112" t="s">
        <v>1551</v>
      </c>
      <c r="E1112" t="s">
        <v>1547</v>
      </c>
      <c r="F1112" s="196">
        <v>1.3989474395149803E-4</v>
      </c>
    </row>
    <row r="1113" spans="2:6" x14ac:dyDescent="0.3">
      <c r="D1113" t="s">
        <v>1552</v>
      </c>
      <c r="E1113" t="s">
        <v>1547</v>
      </c>
      <c r="F1113" s="196">
        <v>1.3989474395149803E-4</v>
      </c>
    </row>
    <row r="1114" spans="2:6" x14ac:dyDescent="0.3">
      <c r="D1114" t="s">
        <v>946</v>
      </c>
      <c r="E1114" t="s">
        <v>1547</v>
      </c>
      <c r="F1114" s="196">
        <v>7.5724352567219623E-5</v>
      </c>
    </row>
    <row r="1115" spans="2:6" x14ac:dyDescent="0.3">
      <c r="D1115" t="s">
        <v>1553</v>
      </c>
      <c r="E1115" t="s">
        <v>1547</v>
      </c>
      <c r="F1115" s="196">
        <v>1.3989474395149803E-4</v>
      </c>
    </row>
    <row r="1116" spans="2:6" x14ac:dyDescent="0.3">
      <c r="D1116" t="s">
        <v>1554</v>
      </c>
      <c r="E1116" t="s">
        <v>1547</v>
      </c>
      <c r="F1116" s="196">
        <v>7.5724352567219623E-5</v>
      </c>
    </row>
    <row r="1117" spans="2:6" x14ac:dyDescent="0.3">
      <c r="B1117" t="s">
        <v>1715</v>
      </c>
      <c r="C1117" t="s">
        <v>1216</v>
      </c>
      <c r="D1117" t="s">
        <v>1544</v>
      </c>
      <c r="E1117" t="s">
        <v>1547</v>
      </c>
      <c r="F1117" s="196">
        <v>8.9053568247815832E-4</v>
      </c>
    </row>
    <row r="1118" spans="2:6" x14ac:dyDescent="0.3">
      <c r="D1118" t="s">
        <v>1546</v>
      </c>
      <c r="E1118" t="s">
        <v>1547</v>
      </c>
      <c r="F1118" s="196">
        <v>8.9053568247815832E-4</v>
      </c>
    </row>
    <row r="1119" spans="2:6" x14ac:dyDescent="0.3">
      <c r="D1119" t="s">
        <v>1549</v>
      </c>
      <c r="E1119" t="s">
        <v>1547</v>
      </c>
      <c r="F1119" s="196">
        <v>8.9053568247815832E-4</v>
      </c>
    </row>
    <row r="1120" spans="2:6" x14ac:dyDescent="0.3">
      <c r="D1120" t="s">
        <v>1550</v>
      </c>
      <c r="E1120" t="s">
        <v>1547</v>
      </c>
      <c r="F1120" s="196">
        <v>7.5724352567219623E-5</v>
      </c>
    </row>
    <row r="1121" spans="2:6" x14ac:dyDescent="0.3">
      <c r="D1121" t="s">
        <v>1551</v>
      </c>
      <c r="E1121" t="s">
        <v>1547</v>
      </c>
      <c r="F1121" s="196">
        <v>7.5724352567219623E-5</v>
      </c>
    </row>
    <row r="1122" spans="2:6" x14ac:dyDescent="0.3">
      <c r="D1122" t="s">
        <v>1552</v>
      </c>
      <c r="E1122" t="s">
        <v>1547</v>
      </c>
      <c r="F1122" s="196">
        <v>8.9053568247815832E-4</v>
      </c>
    </row>
    <row r="1123" spans="2:6" x14ac:dyDescent="0.3">
      <c r="D1123" t="s">
        <v>946</v>
      </c>
      <c r="E1123" t="s">
        <v>1547</v>
      </c>
      <c r="F1123" s="196">
        <v>8.9053568247815832E-4</v>
      </c>
    </row>
    <row r="1124" spans="2:6" x14ac:dyDescent="0.3">
      <c r="D1124" t="s">
        <v>1553</v>
      </c>
      <c r="E1124" t="s">
        <v>1547</v>
      </c>
      <c r="F1124" s="196">
        <v>8.9053568247815832E-4</v>
      </c>
    </row>
    <row r="1125" spans="2:6" x14ac:dyDescent="0.3">
      <c r="D1125" t="s">
        <v>1554</v>
      </c>
      <c r="E1125" t="s">
        <v>1547</v>
      </c>
      <c r="F1125" s="196">
        <v>8.9053568247815832E-4</v>
      </c>
    </row>
    <row r="1126" spans="2:6" x14ac:dyDescent="0.3">
      <c r="B1126" t="s">
        <v>1716</v>
      </c>
      <c r="C1126" t="s">
        <v>548</v>
      </c>
      <c r="D1126" t="s">
        <v>1544</v>
      </c>
      <c r="E1126" t="s">
        <v>1545</v>
      </c>
      <c r="F1126" s="196">
        <v>1.3989474395149803E-4</v>
      </c>
    </row>
    <row r="1127" spans="2:6" x14ac:dyDescent="0.3">
      <c r="D1127" t="s">
        <v>1546</v>
      </c>
      <c r="E1127" t="s">
        <v>1545</v>
      </c>
      <c r="F1127" s="196">
        <v>1.3989474395149803E-4</v>
      </c>
    </row>
    <row r="1128" spans="2:6" x14ac:dyDescent="0.3">
      <c r="D1128" t="s">
        <v>1549</v>
      </c>
      <c r="E1128" t="s">
        <v>1545</v>
      </c>
      <c r="F1128" s="196">
        <v>1.3989474395149803E-4</v>
      </c>
    </row>
    <row r="1129" spans="2:6" x14ac:dyDescent="0.3">
      <c r="D1129" t="s">
        <v>1550</v>
      </c>
      <c r="E1129" t="s">
        <v>1545</v>
      </c>
      <c r="F1129" s="196">
        <v>1.3989474395149803E-4</v>
      </c>
    </row>
    <row r="1130" spans="2:6" x14ac:dyDescent="0.3">
      <c r="D1130" t="s">
        <v>1551</v>
      </c>
      <c r="E1130" t="s">
        <v>1545</v>
      </c>
      <c r="F1130" s="196">
        <v>1.3989474395149803E-4</v>
      </c>
    </row>
    <row r="1131" spans="2:6" x14ac:dyDescent="0.3">
      <c r="D1131" t="s">
        <v>1552</v>
      </c>
      <c r="E1131" t="s">
        <v>1545</v>
      </c>
      <c r="F1131" s="196">
        <v>1.3989474395149803E-4</v>
      </c>
    </row>
    <row r="1132" spans="2:6" x14ac:dyDescent="0.3">
      <c r="D1132" t="s">
        <v>946</v>
      </c>
      <c r="E1132" t="s">
        <v>1545</v>
      </c>
      <c r="F1132" s="196">
        <v>1.3989474395149803E-4</v>
      </c>
    </row>
    <row r="1133" spans="2:6" x14ac:dyDescent="0.3">
      <c r="D1133" t="s">
        <v>1553</v>
      </c>
      <c r="E1133" t="s">
        <v>1545</v>
      </c>
      <c r="F1133" s="196">
        <v>1.3989474395149803E-4</v>
      </c>
    </row>
    <row r="1134" spans="2:6" x14ac:dyDescent="0.3">
      <c r="D1134" t="s">
        <v>1554</v>
      </c>
      <c r="E1134" t="s">
        <v>1545</v>
      </c>
      <c r="F1134" s="196">
        <v>1.3989474395149803E-4</v>
      </c>
    </row>
    <row r="1135" spans="2:6" x14ac:dyDescent="0.3">
      <c r="B1135" t="s">
        <v>1717</v>
      </c>
      <c r="C1135" t="s">
        <v>1577</v>
      </c>
      <c r="D1135" t="s">
        <v>1544</v>
      </c>
      <c r="E1135" t="s">
        <v>1545</v>
      </c>
      <c r="F1135" s="196">
        <v>1.3989474395149803E-4</v>
      </c>
    </row>
    <row r="1136" spans="2:6" x14ac:dyDescent="0.3">
      <c r="D1136" t="s">
        <v>1546</v>
      </c>
      <c r="E1136" t="s">
        <v>1545</v>
      </c>
      <c r="F1136" s="196">
        <v>1.3989474395149803E-4</v>
      </c>
    </row>
    <row r="1137" spans="2:6" x14ac:dyDescent="0.3">
      <c r="D1137" t="s">
        <v>1549</v>
      </c>
      <c r="E1137" t="s">
        <v>1545</v>
      </c>
      <c r="F1137" s="196">
        <v>1.3989474395149803E-4</v>
      </c>
    </row>
    <row r="1138" spans="2:6" x14ac:dyDescent="0.3">
      <c r="D1138" t="s">
        <v>1550</v>
      </c>
      <c r="E1138" t="s">
        <v>1545</v>
      </c>
      <c r="F1138" s="196">
        <v>1.3989474395149803E-4</v>
      </c>
    </row>
    <row r="1139" spans="2:6" x14ac:dyDescent="0.3">
      <c r="D1139" t="s">
        <v>1551</v>
      </c>
      <c r="E1139" t="s">
        <v>1545</v>
      </c>
      <c r="F1139" s="196">
        <v>1.3989474395149803E-4</v>
      </c>
    </row>
    <row r="1140" spans="2:6" x14ac:dyDescent="0.3">
      <c r="D1140" t="s">
        <v>1552</v>
      </c>
      <c r="E1140" t="s">
        <v>1545</v>
      </c>
      <c r="F1140" s="196">
        <v>1.3989474395149803E-4</v>
      </c>
    </row>
    <row r="1141" spans="2:6" x14ac:dyDescent="0.3">
      <c r="D1141" t="s">
        <v>946</v>
      </c>
      <c r="E1141" t="s">
        <v>1545</v>
      </c>
      <c r="F1141" s="196">
        <v>1.3989474395149803E-4</v>
      </c>
    </row>
    <row r="1142" spans="2:6" x14ac:dyDescent="0.3">
      <c r="D1142" t="s">
        <v>1553</v>
      </c>
      <c r="E1142" t="s">
        <v>1545</v>
      </c>
      <c r="F1142" s="196">
        <v>1.3989474395149803E-4</v>
      </c>
    </row>
    <row r="1143" spans="2:6" x14ac:dyDescent="0.3">
      <c r="D1143" t="s">
        <v>1554</v>
      </c>
      <c r="E1143" t="s">
        <v>1545</v>
      </c>
      <c r="F1143" s="196">
        <v>1.3989474395149803E-4</v>
      </c>
    </row>
    <row r="1144" spans="2:6" x14ac:dyDescent="0.3">
      <c r="B1144" t="s">
        <v>1718</v>
      </c>
      <c r="C1144" t="s">
        <v>1577</v>
      </c>
      <c r="D1144" t="s">
        <v>1544</v>
      </c>
      <c r="E1144" t="s">
        <v>1545</v>
      </c>
      <c r="F1144" s="196">
        <v>1.3989474395149803E-4</v>
      </c>
    </row>
    <row r="1145" spans="2:6" x14ac:dyDescent="0.3">
      <c r="D1145" t="s">
        <v>1546</v>
      </c>
      <c r="E1145" t="s">
        <v>1545</v>
      </c>
      <c r="F1145" s="196">
        <v>1.3989474395149803E-4</v>
      </c>
    </row>
    <row r="1146" spans="2:6" x14ac:dyDescent="0.3">
      <c r="D1146" t="s">
        <v>1549</v>
      </c>
      <c r="E1146" t="s">
        <v>1545</v>
      </c>
      <c r="F1146" s="196">
        <v>2.0105301856790757E-4</v>
      </c>
    </row>
    <row r="1147" spans="2:6" x14ac:dyDescent="0.3">
      <c r="D1147" t="s">
        <v>1550</v>
      </c>
      <c r="E1147" t="s">
        <v>1545</v>
      </c>
      <c r="F1147" s="196">
        <v>1.3989474395149803E-4</v>
      </c>
    </row>
    <row r="1148" spans="2:6" x14ac:dyDescent="0.3">
      <c r="D1148" t="s">
        <v>1551</v>
      </c>
      <c r="E1148" t="s">
        <v>1545</v>
      </c>
      <c r="F1148" s="196">
        <v>1.3989474395149803E-4</v>
      </c>
    </row>
    <row r="1149" spans="2:6" x14ac:dyDescent="0.3">
      <c r="D1149" t="s">
        <v>1552</v>
      </c>
      <c r="E1149" t="s">
        <v>1545</v>
      </c>
      <c r="F1149" s="196">
        <v>1.3989474395149803E-4</v>
      </c>
    </row>
    <row r="1150" spans="2:6" x14ac:dyDescent="0.3">
      <c r="D1150" t="s">
        <v>946</v>
      </c>
      <c r="E1150" t="s">
        <v>1545</v>
      </c>
      <c r="F1150" s="196">
        <v>1.3989474395149803E-4</v>
      </c>
    </row>
    <row r="1151" spans="2:6" x14ac:dyDescent="0.3">
      <c r="D1151" t="s">
        <v>1553</v>
      </c>
      <c r="E1151" t="s">
        <v>1545</v>
      </c>
      <c r="F1151" s="196">
        <v>2.0105301856790757E-4</v>
      </c>
    </row>
    <row r="1152" spans="2:6" x14ac:dyDescent="0.3">
      <c r="D1152" t="s">
        <v>1554</v>
      </c>
      <c r="E1152" t="s">
        <v>1545</v>
      </c>
      <c r="F1152" s="196">
        <v>1.3989474395149803E-4</v>
      </c>
    </row>
    <row r="1153" spans="2:6" x14ac:dyDescent="0.3">
      <c r="B1153" t="s">
        <v>1719</v>
      </c>
      <c r="C1153" t="s">
        <v>1638</v>
      </c>
      <c r="D1153" t="s">
        <v>1544</v>
      </c>
      <c r="E1153" t="s">
        <v>1545</v>
      </c>
      <c r="F1153" s="196">
        <v>7.5724352567219623E-5</v>
      </c>
    </row>
    <row r="1154" spans="2:6" x14ac:dyDescent="0.3">
      <c r="D1154" t="s">
        <v>1546</v>
      </c>
      <c r="E1154" t="s">
        <v>1545</v>
      </c>
      <c r="F1154" s="196">
        <v>7.5724352567219623E-5</v>
      </c>
    </row>
    <row r="1155" spans="2:6" x14ac:dyDescent="0.3">
      <c r="D1155" t="s">
        <v>1549</v>
      </c>
      <c r="E1155" t="s">
        <v>1545</v>
      </c>
      <c r="F1155" s="196">
        <v>7.5724352567219623E-5</v>
      </c>
    </row>
    <row r="1156" spans="2:6" x14ac:dyDescent="0.3">
      <c r="D1156" t="s">
        <v>1550</v>
      </c>
      <c r="E1156" t="s">
        <v>1545</v>
      </c>
      <c r="F1156" s="196">
        <v>1.5778710259123043E-4</v>
      </c>
    </row>
    <row r="1157" spans="2:6" x14ac:dyDescent="0.3">
      <c r="D1157" t="s">
        <v>1551</v>
      </c>
      <c r="E1157" t="s">
        <v>1545</v>
      </c>
      <c r="F1157" s="196">
        <v>1.5778710259123043E-4</v>
      </c>
    </row>
    <row r="1158" spans="2:6" x14ac:dyDescent="0.3">
      <c r="D1158" t="s">
        <v>1552</v>
      </c>
      <c r="E1158" t="s">
        <v>1545</v>
      </c>
      <c r="F1158" s="196">
        <v>7.5724352567219623E-5</v>
      </c>
    </row>
    <row r="1159" spans="2:6" x14ac:dyDescent="0.3">
      <c r="D1159" t="s">
        <v>946</v>
      </c>
      <c r="E1159" t="s">
        <v>1545</v>
      </c>
      <c r="F1159" s="196">
        <v>7.5724352567219623E-5</v>
      </c>
    </row>
    <row r="1160" spans="2:6" x14ac:dyDescent="0.3">
      <c r="D1160" t="s">
        <v>1553</v>
      </c>
      <c r="E1160" t="s">
        <v>1545</v>
      </c>
      <c r="F1160" s="196">
        <v>1.5778710259123043E-4</v>
      </c>
    </row>
    <row r="1161" spans="2:6" x14ac:dyDescent="0.3">
      <c r="D1161" t="s">
        <v>1554</v>
      </c>
      <c r="E1161" t="s">
        <v>1545</v>
      </c>
      <c r="F1161" s="196">
        <v>7.5724352567219623E-5</v>
      </c>
    </row>
    <row r="1162" spans="2:6" x14ac:dyDescent="0.3">
      <c r="B1162" t="s">
        <v>1720</v>
      </c>
      <c r="C1162" t="s">
        <v>1593</v>
      </c>
      <c r="D1162" t="s">
        <v>1544</v>
      </c>
      <c r="E1162" t="s">
        <v>1545</v>
      </c>
      <c r="F1162" s="196">
        <v>1.3989474395149803E-4</v>
      </c>
    </row>
    <row r="1163" spans="2:6" x14ac:dyDescent="0.3">
      <c r="D1163" t="s">
        <v>1546</v>
      </c>
      <c r="E1163" t="s">
        <v>1545</v>
      </c>
      <c r="F1163" s="196">
        <v>1.3989474395149803E-4</v>
      </c>
    </row>
    <row r="1164" spans="2:6" x14ac:dyDescent="0.3">
      <c r="D1164" t="s">
        <v>1549</v>
      </c>
      <c r="E1164" t="s">
        <v>1545</v>
      </c>
      <c r="F1164" s="196">
        <v>1.3989474395149803E-4</v>
      </c>
    </row>
    <row r="1165" spans="2:6" x14ac:dyDescent="0.3">
      <c r="D1165" t="s">
        <v>1550</v>
      </c>
      <c r="E1165" t="s">
        <v>1545</v>
      </c>
      <c r="F1165" s="196">
        <v>1.3989474395149803E-4</v>
      </c>
    </row>
    <row r="1166" spans="2:6" x14ac:dyDescent="0.3">
      <c r="D1166" t="s">
        <v>1551</v>
      </c>
      <c r="E1166" t="s">
        <v>1545</v>
      </c>
      <c r="F1166" s="196">
        <v>1.3989474395149803E-4</v>
      </c>
    </row>
    <row r="1167" spans="2:6" x14ac:dyDescent="0.3">
      <c r="D1167" t="s">
        <v>1552</v>
      </c>
      <c r="E1167" t="s">
        <v>1545</v>
      </c>
      <c r="F1167" s="196">
        <v>1.3989474395149803E-4</v>
      </c>
    </row>
    <row r="1168" spans="2:6" x14ac:dyDescent="0.3">
      <c r="D1168" t="s">
        <v>946</v>
      </c>
      <c r="E1168" t="s">
        <v>1545</v>
      </c>
      <c r="F1168" s="196">
        <v>1.3989474395149803E-4</v>
      </c>
    </row>
    <row r="1169" spans="2:6" x14ac:dyDescent="0.3">
      <c r="D1169" t="s">
        <v>1553</v>
      </c>
      <c r="E1169" t="s">
        <v>1545</v>
      </c>
      <c r="F1169" s="196">
        <v>1.3989474395149803E-4</v>
      </c>
    </row>
    <row r="1170" spans="2:6" x14ac:dyDescent="0.3">
      <c r="D1170" t="s">
        <v>1554</v>
      </c>
      <c r="E1170" t="s">
        <v>1545</v>
      </c>
      <c r="F1170" s="196">
        <v>1.3989474395149803E-4</v>
      </c>
    </row>
    <row r="1171" spans="2:6" x14ac:dyDescent="0.3">
      <c r="B1171" t="s">
        <v>1721</v>
      </c>
      <c r="C1171" t="s">
        <v>1722</v>
      </c>
      <c r="D1171" t="s">
        <v>1603</v>
      </c>
      <c r="E1171" t="s">
        <v>1545</v>
      </c>
      <c r="F1171" s="196">
        <v>1.5778710259123043E-4</v>
      </c>
    </row>
    <row r="1172" spans="2:6" x14ac:dyDescent="0.3">
      <c r="B1172" t="s">
        <v>1723</v>
      </c>
      <c r="C1172" t="s">
        <v>548</v>
      </c>
      <c r="D1172" t="s">
        <v>1544</v>
      </c>
      <c r="E1172" t="s">
        <v>1545</v>
      </c>
      <c r="F1172" s="196">
        <v>1.5778710259123043E-4</v>
      </c>
    </row>
    <row r="1173" spans="2:6" x14ac:dyDescent="0.3">
      <c r="D1173" t="s">
        <v>1546</v>
      </c>
      <c r="E1173" t="s">
        <v>1545</v>
      </c>
      <c r="F1173" s="196">
        <v>1.5778710259123043E-4</v>
      </c>
    </row>
    <row r="1174" spans="2:6" x14ac:dyDescent="0.3">
      <c r="D1174" t="s">
        <v>1549</v>
      </c>
      <c r="E1174" t="s">
        <v>1545</v>
      </c>
      <c r="F1174" s="196">
        <v>1.5778710259123043E-4</v>
      </c>
    </row>
    <row r="1175" spans="2:6" x14ac:dyDescent="0.3">
      <c r="D1175" t="s">
        <v>1550</v>
      </c>
      <c r="E1175" t="s">
        <v>1545</v>
      </c>
      <c r="F1175" s="196">
        <v>1.5778710259123043E-4</v>
      </c>
    </row>
    <row r="1176" spans="2:6" x14ac:dyDescent="0.3">
      <c r="D1176" t="s">
        <v>1551</v>
      </c>
      <c r="E1176" t="s">
        <v>1545</v>
      </c>
      <c r="F1176" s="196">
        <v>1.5778710259123043E-4</v>
      </c>
    </row>
    <row r="1177" spans="2:6" x14ac:dyDescent="0.3">
      <c r="D1177" t="s">
        <v>1552</v>
      </c>
      <c r="E1177" t="s">
        <v>1545</v>
      </c>
      <c r="F1177" s="196">
        <v>1.5778710259123043E-4</v>
      </c>
    </row>
    <row r="1178" spans="2:6" x14ac:dyDescent="0.3">
      <c r="D1178" t="s">
        <v>946</v>
      </c>
      <c r="E1178" t="s">
        <v>1545</v>
      </c>
      <c r="F1178" s="196">
        <v>1.5778710259123043E-4</v>
      </c>
    </row>
    <row r="1179" spans="2:6" x14ac:dyDescent="0.3">
      <c r="D1179" t="s">
        <v>1553</v>
      </c>
      <c r="E1179" t="s">
        <v>1545</v>
      </c>
      <c r="F1179" s="196">
        <v>1.5778710259123043E-4</v>
      </c>
    </row>
    <row r="1180" spans="2:6" x14ac:dyDescent="0.3">
      <c r="D1180" t="s">
        <v>1554</v>
      </c>
      <c r="E1180" t="s">
        <v>1545</v>
      </c>
      <c r="F1180" s="196">
        <v>1.5778710259123043E-4</v>
      </c>
    </row>
    <row r="1181" spans="2:6" x14ac:dyDescent="0.3">
      <c r="B1181" t="s">
        <v>1724</v>
      </c>
      <c r="C1181" t="s">
        <v>1217</v>
      </c>
      <c r="D1181" t="s">
        <v>1544</v>
      </c>
      <c r="E1181" t="s">
        <v>1547</v>
      </c>
      <c r="F1181" s="196">
        <v>7.5724352567219623E-5</v>
      </c>
    </row>
    <row r="1182" spans="2:6" x14ac:dyDescent="0.3">
      <c r="D1182" t="s">
        <v>1546</v>
      </c>
      <c r="E1182" t="s">
        <v>1547</v>
      </c>
      <c r="F1182" s="196">
        <v>7.5724352567219623E-5</v>
      </c>
    </row>
    <row r="1183" spans="2:6" x14ac:dyDescent="0.3">
      <c r="D1183" t="s">
        <v>1549</v>
      </c>
      <c r="E1183" t="s">
        <v>1547</v>
      </c>
      <c r="F1183" s="196">
        <v>7.5724352567219623E-5</v>
      </c>
    </row>
    <row r="1184" spans="2:6" x14ac:dyDescent="0.3">
      <c r="D1184" t="s">
        <v>1550</v>
      </c>
      <c r="E1184" t="s">
        <v>1547</v>
      </c>
      <c r="F1184" s="196">
        <v>7.5724352567219623E-5</v>
      </c>
    </row>
    <row r="1185" spans="2:6" x14ac:dyDescent="0.3">
      <c r="D1185" t="s">
        <v>1551</v>
      </c>
      <c r="E1185" t="s">
        <v>1547</v>
      </c>
      <c r="F1185" s="196">
        <v>8.9053568247815832E-4</v>
      </c>
    </row>
    <row r="1186" spans="2:6" x14ac:dyDescent="0.3">
      <c r="D1186" t="s">
        <v>1552</v>
      </c>
      <c r="E1186" t="s">
        <v>1547</v>
      </c>
      <c r="F1186" s="196">
        <v>7.5724352567219623E-5</v>
      </c>
    </row>
    <row r="1187" spans="2:6" x14ac:dyDescent="0.3">
      <c r="D1187" t="s">
        <v>946</v>
      </c>
      <c r="E1187" t="s">
        <v>1547</v>
      </c>
      <c r="F1187" s="196">
        <v>7.5724352567219623E-5</v>
      </c>
    </row>
    <row r="1188" spans="2:6" x14ac:dyDescent="0.3">
      <c r="D1188" t="s">
        <v>1553</v>
      </c>
      <c r="E1188" t="s">
        <v>1547</v>
      </c>
      <c r="F1188" s="196">
        <v>7.5724352567219623E-5</v>
      </c>
    </row>
    <row r="1189" spans="2:6" x14ac:dyDescent="0.3">
      <c r="D1189" t="s">
        <v>1554</v>
      </c>
      <c r="E1189" t="s">
        <v>1547</v>
      </c>
      <c r="F1189" s="196">
        <v>7.5724352567219623E-5</v>
      </c>
    </row>
    <row r="1190" spans="2:6" x14ac:dyDescent="0.3">
      <c r="B1190" t="s">
        <v>1725</v>
      </c>
      <c r="C1190" t="s">
        <v>1217</v>
      </c>
      <c r="D1190" t="s">
        <v>1544</v>
      </c>
      <c r="E1190" t="s">
        <v>1547</v>
      </c>
      <c r="F1190" s="196">
        <v>7.5724352567219623E-5</v>
      </c>
    </row>
    <row r="1191" spans="2:6" x14ac:dyDescent="0.3">
      <c r="D1191" t="s">
        <v>1546</v>
      </c>
      <c r="E1191" t="s">
        <v>1547</v>
      </c>
      <c r="F1191" s="196">
        <v>7.5724352567219623E-5</v>
      </c>
    </row>
    <row r="1192" spans="2:6" x14ac:dyDescent="0.3">
      <c r="D1192" t="s">
        <v>1549</v>
      </c>
      <c r="E1192" t="s">
        <v>1547</v>
      </c>
      <c r="F1192" s="196">
        <v>7.5724352567219623E-5</v>
      </c>
    </row>
    <row r="1193" spans="2:6" x14ac:dyDescent="0.3">
      <c r="D1193" t="s">
        <v>1550</v>
      </c>
      <c r="E1193" t="s">
        <v>1547</v>
      </c>
      <c r="F1193" s="196">
        <v>7.5724352567219623E-5</v>
      </c>
    </row>
    <row r="1194" spans="2:6" x14ac:dyDescent="0.3">
      <c r="D1194" t="s">
        <v>1551</v>
      </c>
      <c r="E1194" t="s">
        <v>1547</v>
      </c>
      <c r="F1194" s="196">
        <v>8.9053568247815832E-4</v>
      </c>
    </row>
    <row r="1195" spans="2:6" x14ac:dyDescent="0.3">
      <c r="D1195" t="s">
        <v>1552</v>
      </c>
      <c r="E1195" t="s">
        <v>1547</v>
      </c>
      <c r="F1195" s="196">
        <v>7.5724352567219623E-5</v>
      </c>
    </row>
    <row r="1196" spans="2:6" x14ac:dyDescent="0.3">
      <c r="D1196" t="s">
        <v>946</v>
      </c>
      <c r="E1196" t="s">
        <v>1547</v>
      </c>
      <c r="F1196" s="196">
        <v>7.5724352567219623E-5</v>
      </c>
    </row>
    <row r="1197" spans="2:6" x14ac:dyDescent="0.3">
      <c r="D1197" t="s">
        <v>1553</v>
      </c>
      <c r="E1197" t="s">
        <v>1547</v>
      </c>
      <c r="F1197" s="196">
        <v>7.5724352567219623E-5</v>
      </c>
    </row>
    <row r="1198" spans="2:6" x14ac:dyDescent="0.3">
      <c r="D1198" t="s">
        <v>1554</v>
      </c>
      <c r="E1198" t="s">
        <v>1547</v>
      </c>
      <c r="F1198" s="196">
        <v>7.5724352567219623E-5</v>
      </c>
    </row>
    <row r="1199" spans="2:6" x14ac:dyDescent="0.3">
      <c r="B1199" t="s">
        <v>1726</v>
      </c>
      <c r="C1199" t="s">
        <v>1217</v>
      </c>
      <c r="D1199" t="s">
        <v>1544</v>
      </c>
      <c r="E1199" t="s">
        <v>1547</v>
      </c>
      <c r="F1199" s="196">
        <v>7.5724352567219623E-5</v>
      </c>
    </row>
    <row r="1200" spans="2:6" x14ac:dyDescent="0.3">
      <c r="D1200" t="s">
        <v>1546</v>
      </c>
      <c r="E1200" t="s">
        <v>1547</v>
      </c>
      <c r="F1200" s="196">
        <v>7.5724352567219623E-5</v>
      </c>
    </row>
    <row r="1201" spans="2:6" x14ac:dyDescent="0.3">
      <c r="D1201" t="s">
        <v>1549</v>
      </c>
      <c r="E1201" t="s">
        <v>1547</v>
      </c>
      <c r="F1201" s="196">
        <v>7.5724352567219623E-5</v>
      </c>
    </row>
    <row r="1202" spans="2:6" x14ac:dyDescent="0.3">
      <c r="D1202" t="s">
        <v>1550</v>
      </c>
      <c r="E1202" t="s">
        <v>1547</v>
      </c>
      <c r="F1202" s="196">
        <v>7.5724352567219623E-5</v>
      </c>
    </row>
    <row r="1203" spans="2:6" x14ac:dyDescent="0.3">
      <c r="D1203" t="s">
        <v>1551</v>
      </c>
      <c r="E1203" t="s">
        <v>1547</v>
      </c>
      <c r="F1203" s="196">
        <v>8.9053568247815832E-4</v>
      </c>
    </row>
    <row r="1204" spans="2:6" x14ac:dyDescent="0.3">
      <c r="D1204" t="s">
        <v>1552</v>
      </c>
      <c r="E1204" t="s">
        <v>1547</v>
      </c>
      <c r="F1204" s="196">
        <v>7.5724352567219623E-5</v>
      </c>
    </row>
    <row r="1205" spans="2:6" x14ac:dyDescent="0.3">
      <c r="D1205" t="s">
        <v>946</v>
      </c>
      <c r="E1205" t="s">
        <v>1547</v>
      </c>
      <c r="F1205" s="196">
        <v>7.5724352567219623E-5</v>
      </c>
    </row>
    <row r="1206" spans="2:6" x14ac:dyDescent="0.3">
      <c r="D1206" t="s">
        <v>1553</v>
      </c>
      <c r="E1206" t="s">
        <v>1547</v>
      </c>
      <c r="F1206" s="196">
        <v>7.5724352567219623E-5</v>
      </c>
    </row>
    <row r="1207" spans="2:6" x14ac:dyDescent="0.3">
      <c r="D1207" t="s">
        <v>1554</v>
      </c>
      <c r="E1207" t="s">
        <v>1547</v>
      </c>
      <c r="F1207" s="196">
        <v>7.5724352567219623E-5</v>
      </c>
    </row>
    <row r="1208" spans="2:6" x14ac:dyDescent="0.3">
      <c r="B1208" t="s">
        <v>1727</v>
      </c>
      <c r="C1208" t="s">
        <v>1216</v>
      </c>
      <c r="D1208" t="s">
        <v>1544</v>
      </c>
      <c r="E1208" t="s">
        <v>1547</v>
      </c>
      <c r="F1208" s="196">
        <v>7.5724352567219623E-5</v>
      </c>
    </row>
    <row r="1209" spans="2:6" x14ac:dyDescent="0.3">
      <c r="D1209" t="s">
        <v>1546</v>
      </c>
      <c r="E1209" t="s">
        <v>1547</v>
      </c>
      <c r="F1209" s="196">
        <v>7.5724352567219623E-5</v>
      </c>
    </row>
    <row r="1210" spans="2:6" x14ac:dyDescent="0.3">
      <c r="D1210" t="s">
        <v>1549</v>
      </c>
      <c r="E1210" t="s">
        <v>1547</v>
      </c>
      <c r="F1210" s="196">
        <v>7.5724352567219623E-5</v>
      </c>
    </row>
    <row r="1211" spans="2:6" x14ac:dyDescent="0.3">
      <c r="D1211" t="s">
        <v>1550</v>
      </c>
      <c r="E1211" t="s">
        <v>1547</v>
      </c>
      <c r="F1211" s="196">
        <v>7.5724352567219623E-5</v>
      </c>
    </row>
    <row r="1212" spans="2:6" x14ac:dyDescent="0.3">
      <c r="D1212" t="s">
        <v>1551</v>
      </c>
      <c r="E1212" t="s">
        <v>1547</v>
      </c>
      <c r="F1212" s="196">
        <v>1.5778710259123043E-4</v>
      </c>
    </row>
    <row r="1213" spans="2:6" x14ac:dyDescent="0.3">
      <c r="D1213" t="s">
        <v>1552</v>
      </c>
      <c r="E1213" t="s">
        <v>1547</v>
      </c>
      <c r="F1213" s="196">
        <v>7.5724352567219623E-5</v>
      </c>
    </row>
    <row r="1214" spans="2:6" x14ac:dyDescent="0.3">
      <c r="D1214" t="s">
        <v>946</v>
      </c>
      <c r="E1214" t="s">
        <v>1547</v>
      </c>
      <c r="F1214" s="196">
        <v>7.5724352567219623E-5</v>
      </c>
    </row>
    <row r="1215" spans="2:6" x14ac:dyDescent="0.3">
      <c r="D1215" t="s">
        <v>1553</v>
      </c>
      <c r="E1215" t="s">
        <v>1547</v>
      </c>
      <c r="F1215" s="196">
        <v>7.5724352567219623E-5</v>
      </c>
    </row>
    <row r="1216" spans="2:6" x14ac:dyDescent="0.3">
      <c r="D1216" t="s">
        <v>1554</v>
      </c>
      <c r="E1216" t="s">
        <v>1547</v>
      </c>
      <c r="F1216" s="196">
        <v>7.5724352567219623E-5</v>
      </c>
    </row>
    <row r="1217" spans="2:6" x14ac:dyDescent="0.3">
      <c r="B1217" t="s">
        <v>1728</v>
      </c>
      <c r="C1217" t="s">
        <v>1216</v>
      </c>
      <c r="D1217" t="s">
        <v>1544</v>
      </c>
      <c r="E1217" t="s">
        <v>1547</v>
      </c>
      <c r="F1217" s="196">
        <v>7.5724352567219623E-5</v>
      </c>
    </row>
    <row r="1218" spans="2:6" x14ac:dyDescent="0.3">
      <c r="D1218" t="s">
        <v>1546</v>
      </c>
      <c r="E1218" t="s">
        <v>1547</v>
      </c>
      <c r="F1218" s="196">
        <v>7.5724352567219623E-5</v>
      </c>
    </row>
    <row r="1219" spans="2:6" x14ac:dyDescent="0.3">
      <c r="D1219" t="s">
        <v>1549</v>
      </c>
      <c r="E1219" t="s">
        <v>1547</v>
      </c>
      <c r="F1219" s="196">
        <v>7.5724352567219623E-5</v>
      </c>
    </row>
    <row r="1220" spans="2:6" x14ac:dyDescent="0.3">
      <c r="D1220" t="s">
        <v>1550</v>
      </c>
      <c r="E1220" t="s">
        <v>1547</v>
      </c>
      <c r="F1220" s="196">
        <v>7.5724352567219623E-5</v>
      </c>
    </row>
    <row r="1221" spans="2:6" x14ac:dyDescent="0.3">
      <c r="D1221" t="s">
        <v>1551</v>
      </c>
      <c r="E1221" t="s">
        <v>1547</v>
      </c>
      <c r="F1221" s="196">
        <v>1.5778710259123043E-4</v>
      </c>
    </row>
    <row r="1222" spans="2:6" x14ac:dyDescent="0.3">
      <c r="D1222" t="s">
        <v>1552</v>
      </c>
      <c r="E1222" t="s">
        <v>1547</v>
      </c>
      <c r="F1222" s="196">
        <v>7.5724352567219623E-5</v>
      </c>
    </row>
    <row r="1223" spans="2:6" x14ac:dyDescent="0.3">
      <c r="D1223" t="s">
        <v>946</v>
      </c>
      <c r="E1223" t="s">
        <v>1547</v>
      </c>
      <c r="F1223" s="196">
        <v>7.5724352567219623E-5</v>
      </c>
    </row>
    <row r="1224" spans="2:6" x14ac:dyDescent="0.3">
      <c r="D1224" t="s">
        <v>1553</v>
      </c>
      <c r="E1224" t="s">
        <v>1547</v>
      </c>
      <c r="F1224" s="196">
        <v>7.5724352567219623E-5</v>
      </c>
    </row>
    <row r="1225" spans="2:6" x14ac:dyDescent="0.3">
      <c r="D1225" t="s">
        <v>1554</v>
      </c>
      <c r="E1225" t="s">
        <v>1547</v>
      </c>
      <c r="F1225" s="196">
        <v>7.5724352567219623E-5</v>
      </c>
    </row>
    <row r="1226" spans="2:6" x14ac:dyDescent="0.3">
      <c r="B1226" t="s">
        <v>1729</v>
      </c>
      <c r="C1226" t="s">
        <v>1216</v>
      </c>
      <c r="D1226" t="s">
        <v>1544</v>
      </c>
      <c r="E1226" t="s">
        <v>1547</v>
      </c>
      <c r="F1226" s="196">
        <v>7.5724352567219623E-5</v>
      </c>
    </row>
    <row r="1227" spans="2:6" x14ac:dyDescent="0.3">
      <c r="D1227" t="s">
        <v>1546</v>
      </c>
      <c r="E1227" t="s">
        <v>1547</v>
      </c>
      <c r="F1227" s="196">
        <v>7.5724352567219623E-5</v>
      </c>
    </row>
    <row r="1228" spans="2:6" x14ac:dyDescent="0.3">
      <c r="D1228" t="s">
        <v>1549</v>
      </c>
      <c r="E1228" t="s">
        <v>1547</v>
      </c>
      <c r="F1228" s="196">
        <v>7.5724352567219623E-5</v>
      </c>
    </row>
    <row r="1229" spans="2:6" x14ac:dyDescent="0.3">
      <c r="D1229" t="s">
        <v>1550</v>
      </c>
      <c r="E1229" t="s">
        <v>1547</v>
      </c>
      <c r="F1229" s="196">
        <v>7.5724352567219623E-5</v>
      </c>
    </row>
    <row r="1230" spans="2:6" x14ac:dyDescent="0.3">
      <c r="D1230" t="s">
        <v>1551</v>
      </c>
      <c r="E1230" t="s">
        <v>1547</v>
      </c>
      <c r="F1230" s="196">
        <v>1.5778710259123043E-4</v>
      </c>
    </row>
    <row r="1231" spans="2:6" x14ac:dyDescent="0.3">
      <c r="D1231" t="s">
        <v>1552</v>
      </c>
      <c r="E1231" t="s">
        <v>1547</v>
      </c>
      <c r="F1231" s="196">
        <v>7.5724352567219623E-5</v>
      </c>
    </row>
    <row r="1232" spans="2:6" x14ac:dyDescent="0.3">
      <c r="D1232" t="s">
        <v>946</v>
      </c>
      <c r="E1232" t="s">
        <v>1547</v>
      </c>
      <c r="F1232" s="196">
        <v>7.5724352567219623E-5</v>
      </c>
    </row>
    <row r="1233" spans="2:6" x14ac:dyDescent="0.3">
      <c r="D1233" t="s">
        <v>1553</v>
      </c>
      <c r="E1233" t="s">
        <v>1547</v>
      </c>
      <c r="F1233" s="196">
        <v>7.5724352567219623E-5</v>
      </c>
    </row>
    <row r="1234" spans="2:6" x14ac:dyDescent="0.3">
      <c r="D1234" t="s">
        <v>1554</v>
      </c>
      <c r="E1234" t="s">
        <v>1547</v>
      </c>
      <c r="F1234" s="196">
        <v>7.5724352567219623E-5</v>
      </c>
    </row>
    <row r="1235" spans="2:6" x14ac:dyDescent="0.3">
      <c r="B1235" t="s">
        <v>1730</v>
      </c>
      <c r="C1235" t="s">
        <v>1597</v>
      </c>
      <c r="D1235" t="s">
        <v>1544</v>
      </c>
      <c r="E1235" t="s">
        <v>1545</v>
      </c>
      <c r="F1235" s="196">
        <v>1.5778710259123043E-4</v>
      </c>
    </row>
    <row r="1236" spans="2:6" x14ac:dyDescent="0.3">
      <c r="D1236" t="s">
        <v>1546</v>
      </c>
      <c r="E1236" t="s">
        <v>1545</v>
      </c>
      <c r="F1236" s="196">
        <v>1.5778710259123043E-4</v>
      </c>
    </row>
    <row r="1237" spans="2:6" x14ac:dyDescent="0.3">
      <c r="D1237" t="s">
        <v>1549</v>
      </c>
      <c r="E1237" t="s">
        <v>1545</v>
      </c>
      <c r="F1237" s="196">
        <v>1.5778710259123043E-4</v>
      </c>
    </row>
    <row r="1238" spans="2:6" x14ac:dyDescent="0.3">
      <c r="D1238" t="s">
        <v>1550</v>
      </c>
      <c r="E1238" t="s">
        <v>1545</v>
      </c>
      <c r="F1238" s="196">
        <v>1.5778710259123043E-4</v>
      </c>
    </row>
    <row r="1239" spans="2:6" x14ac:dyDescent="0.3">
      <c r="D1239" t="s">
        <v>1551</v>
      </c>
      <c r="E1239" t="s">
        <v>1545</v>
      </c>
      <c r="F1239" s="196">
        <v>1.5778710259123043E-4</v>
      </c>
    </row>
    <row r="1240" spans="2:6" x14ac:dyDescent="0.3">
      <c r="D1240" t="s">
        <v>1552</v>
      </c>
      <c r="E1240" t="s">
        <v>1545</v>
      </c>
      <c r="F1240" s="196">
        <v>1.5778710259123043E-4</v>
      </c>
    </row>
    <row r="1241" spans="2:6" x14ac:dyDescent="0.3">
      <c r="D1241" t="s">
        <v>946</v>
      </c>
      <c r="E1241" t="s">
        <v>1545</v>
      </c>
      <c r="F1241" s="196">
        <v>1.5778710259123043E-4</v>
      </c>
    </row>
    <row r="1242" spans="2:6" x14ac:dyDescent="0.3">
      <c r="D1242" t="s">
        <v>1553</v>
      </c>
      <c r="E1242" t="s">
        <v>1545</v>
      </c>
      <c r="F1242" s="196">
        <v>1.5778710259123043E-4</v>
      </c>
    </row>
    <row r="1243" spans="2:6" x14ac:dyDescent="0.3">
      <c r="D1243" t="s">
        <v>1554</v>
      </c>
      <c r="E1243" t="s">
        <v>1545</v>
      </c>
      <c r="F1243" s="196">
        <v>1.5778710259123043E-4</v>
      </c>
    </row>
    <row r="1244" spans="2:6" x14ac:dyDescent="0.3">
      <c r="B1244" t="s">
        <v>1731</v>
      </c>
      <c r="C1244" t="s">
        <v>1582</v>
      </c>
      <c r="D1244" t="s">
        <v>1544</v>
      </c>
      <c r="E1244" t="s">
        <v>1545</v>
      </c>
      <c r="F1244" s="196">
        <v>1.5778710259123043E-4</v>
      </c>
    </row>
    <row r="1245" spans="2:6" x14ac:dyDescent="0.3">
      <c r="D1245" t="s">
        <v>1546</v>
      </c>
      <c r="E1245" t="s">
        <v>1545</v>
      </c>
      <c r="F1245" s="196">
        <v>1.5778710259123043E-4</v>
      </c>
    </row>
    <row r="1246" spans="2:6" x14ac:dyDescent="0.3">
      <c r="D1246" t="s">
        <v>1549</v>
      </c>
      <c r="E1246" t="s">
        <v>1545</v>
      </c>
      <c r="F1246" s="196">
        <v>1.5778710259123043E-4</v>
      </c>
    </row>
    <row r="1247" spans="2:6" x14ac:dyDescent="0.3">
      <c r="D1247" t="s">
        <v>1550</v>
      </c>
      <c r="E1247" t="s">
        <v>1545</v>
      </c>
      <c r="F1247" s="196">
        <v>1.5778710259123043E-4</v>
      </c>
    </row>
    <row r="1248" spans="2:6" x14ac:dyDescent="0.3">
      <c r="D1248" t="s">
        <v>1551</v>
      </c>
      <c r="E1248" t="s">
        <v>1545</v>
      </c>
      <c r="F1248" s="196">
        <v>1.5778710259123043E-4</v>
      </c>
    </row>
    <row r="1249" spans="2:6" x14ac:dyDescent="0.3">
      <c r="D1249" t="s">
        <v>1552</v>
      </c>
      <c r="E1249" t="s">
        <v>1545</v>
      </c>
      <c r="F1249" s="196">
        <v>1.5778710259123043E-4</v>
      </c>
    </row>
    <row r="1250" spans="2:6" x14ac:dyDescent="0.3">
      <c r="D1250" t="s">
        <v>946</v>
      </c>
      <c r="E1250" t="s">
        <v>1545</v>
      </c>
      <c r="F1250" s="196">
        <v>1.5778710259123043E-4</v>
      </c>
    </row>
    <row r="1251" spans="2:6" x14ac:dyDescent="0.3">
      <c r="D1251" t="s">
        <v>1553</v>
      </c>
      <c r="E1251" t="s">
        <v>1545</v>
      </c>
      <c r="F1251" s="196">
        <v>1.5778710259123043E-4</v>
      </c>
    </row>
    <row r="1252" spans="2:6" x14ac:dyDescent="0.3">
      <c r="D1252" t="s">
        <v>1554</v>
      </c>
      <c r="E1252" t="s">
        <v>1545</v>
      </c>
      <c r="F1252" s="196">
        <v>1.5778710259123043E-4</v>
      </c>
    </row>
    <row r="1253" spans="2:6" x14ac:dyDescent="0.3">
      <c r="B1253" t="s">
        <v>1732</v>
      </c>
      <c r="C1253" t="s">
        <v>1570</v>
      </c>
      <c r="D1253" t="s">
        <v>1544</v>
      </c>
      <c r="E1253" t="s">
        <v>1545</v>
      </c>
      <c r="F1253" s="196">
        <v>1.5778710259123043E-4</v>
      </c>
    </row>
    <row r="1254" spans="2:6" x14ac:dyDescent="0.3">
      <c r="D1254" t="s">
        <v>1546</v>
      </c>
      <c r="E1254" t="s">
        <v>1545</v>
      </c>
      <c r="F1254" s="196">
        <v>1.5778710259123043E-4</v>
      </c>
    </row>
    <row r="1255" spans="2:6" x14ac:dyDescent="0.3">
      <c r="D1255" t="s">
        <v>1549</v>
      </c>
      <c r="E1255" t="s">
        <v>1545</v>
      </c>
      <c r="F1255" s="196">
        <v>1.5778710259123043E-4</v>
      </c>
    </row>
    <row r="1256" spans="2:6" x14ac:dyDescent="0.3">
      <c r="D1256" t="s">
        <v>1550</v>
      </c>
      <c r="E1256" t="s">
        <v>1545</v>
      </c>
      <c r="F1256" s="196">
        <v>1.5778710259123043E-4</v>
      </c>
    </row>
    <row r="1257" spans="2:6" x14ac:dyDescent="0.3">
      <c r="D1257" t="s">
        <v>1551</v>
      </c>
      <c r="E1257" t="s">
        <v>1545</v>
      </c>
      <c r="F1257" s="196">
        <v>1.5778710259123043E-4</v>
      </c>
    </row>
    <row r="1258" spans="2:6" x14ac:dyDescent="0.3">
      <c r="D1258" t="s">
        <v>1552</v>
      </c>
      <c r="E1258" t="s">
        <v>1545</v>
      </c>
      <c r="F1258" s="196">
        <v>1.5778710259123043E-4</v>
      </c>
    </row>
    <row r="1259" spans="2:6" x14ac:dyDescent="0.3">
      <c r="D1259" t="s">
        <v>946</v>
      </c>
      <c r="E1259" t="s">
        <v>1545</v>
      </c>
      <c r="F1259" s="196">
        <v>1.5778710259123043E-4</v>
      </c>
    </row>
    <row r="1260" spans="2:6" x14ac:dyDescent="0.3">
      <c r="D1260" t="s">
        <v>1553</v>
      </c>
      <c r="E1260" t="s">
        <v>1545</v>
      </c>
      <c r="F1260" s="196">
        <v>1.5778710259123043E-4</v>
      </c>
    </row>
    <row r="1261" spans="2:6" x14ac:dyDescent="0.3">
      <c r="D1261" t="s">
        <v>1554</v>
      </c>
      <c r="E1261" t="s">
        <v>1545</v>
      </c>
      <c r="F1261" s="196">
        <v>1.5778710259123043E-4</v>
      </c>
    </row>
    <row r="1262" spans="2:6" x14ac:dyDescent="0.3">
      <c r="B1262" t="s">
        <v>1733</v>
      </c>
      <c r="C1262" t="s">
        <v>1217</v>
      </c>
      <c r="D1262" t="s">
        <v>1544</v>
      </c>
      <c r="E1262" t="s">
        <v>1547</v>
      </c>
      <c r="F1262" s="196">
        <v>8.9053568247815832E-4</v>
      </c>
    </row>
    <row r="1263" spans="2:6" x14ac:dyDescent="0.3">
      <c r="D1263" t="s">
        <v>1546</v>
      </c>
      <c r="E1263" t="s">
        <v>1547</v>
      </c>
      <c r="F1263" s="196">
        <v>7.5724352567219623E-5</v>
      </c>
    </row>
    <row r="1264" spans="2:6" x14ac:dyDescent="0.3">
      <c r="D1264" t="s">
        <v>1549</v>
      </c>
      <c r="E1264" t="s">
        <v>1547</v>
      </c>
      <c r="F1264" s="196">
        <v>7.5724352567219623E-5</v>
      </c>
    </row>
    <row r="1265" spans="2:6" x14ac:dyDescent="0.3">
      <c r="D1265" t="s">
        <v>1550</v>
      </c>
      <c r="E1265" t="s">
        <v>1547</v>
      </c>
      <c r="F1265" s="196">
        <v>8.9053568247815832E-4</v>
      </c>
    </row>
    <row r="1266" spans="2:6" x14ac:dyDescent="0.3">
      <c r="D1266" t="s">
        <v>1551</v>
      </c>
      <c r="E1266" t="s">
        <v>1547</v>
      </c>
      <c r="F1266" s="196">
        <v>8.9053568247815832E-4</v>
      </c>
    </row>
    <row r="1267" spans="2:6" x14ac:dyDescent="0.3">
      <c r="D1267" t="s">
        <v>1552</v>
      </c>
      <c r="E1267" t="s">
        <v>1547</v>
      </c>
      <c r="F1267" s="196">
        <v>8.9053568247815832E-4</v>
      </c>
    </row>
    <row r="1268" spans="2:6" x14ac:dyDescent="0.3">
      <c r="D1268" t="s">
        <v>946</v>
      </c>
      <c r="E1268" t="s">
        <v>1547</v>
      </c>
      <c r="F1268" s="196">
        <v>8.9053568247815832E-4</v>
      </c>
    </row>
    <row r="1269" spans="2:6" x14ac:dyDescent="0.3">
      <c r="D1269" t="s">
        <v>1553</v>
      </c>
      <c r="E1269" t="s">
        <v>1547</v>
      </c>
      <c r="F1269" s="196">
        <v>8.9053568247815832E-4</v>
      </c>
    </row>
    <row r="1270" spans="2:6" x14ac:dyDescent="0.3">
      <c r="D1270" t="s">
        <v>1554</v>
      </c>
      <c r="E1270" t="s">
        <v>1547</v>
      </c>
      <c r="F1270" s="196">
        <v>7.5724352567219623E-5</v>
      </c>
    </row>
    <row r="1271" spans="2:6" x14ac:dyDescent="0.3">
      <c r="B1271" t="s">
        <v>1734</v>
      </c>
      <c r="C1271" t="s">
        <v>1570</v>
      </c>
      <c r="D1271" t="s">
        <v>1544</v>
      </c>
      <c r="E1271" t="s">
        <v>1547</v>
      </c>
      <c r="F1271" s="196">
        <v>1.5778710259123043E-4</v>
      </c>
    </row>
    <row r="1272" spans="2:6" x14ac:dyDescent="0.3">
      <c r="D1272" t="s">
        <v>1546</v>
      </c>
      <c r="E1272" t="s">
        <v>1547</v>
      </c>
      <c r="F1272" s="196">
        <v>1.5778710259123043E-4</v>
      </c>
    </row>
    <row r="1273" spans="2:6" x14ac:dyDescent="0.3">
      <c r="D1273" t="s">
        <v>1549</v>
      </c>
      <c r="E1273" t="s">
        <v>1547</v>
      </c>
      <c r="F1273" s="196">
        <v>1.5778710259123043E-4</v>
      </c>
    </row>
    <row r="1274" spans="2:6" x14ac:dyDescent="0.3">
      <c r="D1274" t="s">
        <v>1550</v>
      </c>
      <c r="E1274" t="s">
        <v>1547</v>
      </c>
      <c r="F1274" s="196">
        <v>1.5778710259123043E-4</v>
      </c>
    </row>
    <row r="1275" spans="2:6" x14ac:dyDescent="0.3">
      <c r="D1275" t="s">
        <v>1551</v>
      </c>
      <c r="E1275" t="s">
        <v>1547</v>
      </c>
      <c r="F1275" s="196">
        <v>1.5778710259123043E-4</v>
      </c>
    </row>
    <row r="1276" spans="2:6" x14ac:dyDescent="0.3">
      <c r="D1276" t="s">
        <v>1552</v>
      </c>
      <c r="E1276" t="s">
        <v>1547</v>
      </c>
      <c r="F1276" s="196">
        <v>1.5778710259123043E-4</v>
      </c>
    </row>
    <row r="1277" spans="2:6" x14ac:dyDescent="0.3">
      <c r="D1277" t="s">
        <v>946</v>
      </c>
      <c r="E1277" t="s">
        <v>1547</v>
      </c>
      <c r="F1277" s="196">
        <v>1.5778710259123043E-4</v>
      </c>
    </row>
    <row r="1278" spans="2:6" x14ac:dyDescent="0.3">
      <c r="D1278" t="s">
        <v>1553</v>
      </c>
      <c r="E1278" t="s">
        <v>1547</v>
      </c>
      <c r="F1278" s="196">
        <v>1.5778710259123043E-4</v>
      </c>
    </row>
    <row r="1279" spans="2:6" x14ac:dyDescent="0.3">
      <c r="D1279" t="s">
        <v>1554</v>
      </c>
      <c r="E1279" t="s">
        <v>1547</v>
      </c>
      <c r="F1279" s="196">
        <v>1.5778710259123043E-4</v>
      </c>
    </row>
    <row r="1280" spans="2:6" x14ac:dyDescent="0.3">
      <c r="B1280" t="s">
        <v>1353</v>
      </c>
      <c r="C1280" t="s">
        <v>1570</v>
      </c>
      <c r="D1280" t="s">
        <v>1544</v>
      </c>
      <c r="E1280" t="s">
        <v>1545</v>
      </c>
      <c r="F1280" s="196">
        <v>1.5778710259123043E-4</v>
      </c>
    </row>
    <row r="1281" spans="2:6" x14ac:dyDescent="0.3">
      <c r="D1281" t="s">
        <v>1546</v>
      </c>
      <c r="E1281" t="s">
        <v>1545</v>
      </c>
      <c r="F1281" s="196">
        <v>1.5778710259123043E-4</v>
      </c>
    </row>
    <row r="1282" spans="2:6" x14ac:dyDescent="0.3">
      <c r="D1282" t="s">
        <v>1549</v>
      </c>
      <c r="E1282" t="s">
        <v>1545</v>
      </c>
      <c r="F1282" s="196">
        <v>1.5778710259123043E-4</v>
      </c>
    </row>
    <row r="1283" spans="2:6" x14ac:dyDescent="0.3">
      <c r="D1283" t="s">
        <v>1550</v>
      </c>
      <c r="E1283" t="s">
        <v>1545</v>
      </c>
      <c r="F1283" s="196">
        <v>1.5778710259123043E-4</v>
      </c>
    </row>
    <row r="1284" spans="2:6" x14ac:dyDescent="0.3">
      <c r="D1284" t="s">
        <v>1551</v>
      </c>
      <c r="E1284" t="s">
        <v>1545</v>
      </c>
      <c r="F1284" s="196">
        <v>1.5778710259123043E-4</v>
      </c>
    </row>
    <row r="1285" spans="2:6" x14ac:dyDescent="0.3">
      <c r="D1285" t="s">
        <v>1552</v>
      </c>
      <c r="E1285" t="s">
        <v>1545</v>
      </c>
      <c r="F1285" s="196">
        <v>1.5778710259123043E-4</v>
      </c>
    </row>
    <row r="1286" spans="2:6" x14ac:dyDescent="0.3">
      <c r="D1286" t="s">
        <v>946</v>
      </c>
      <c r="E1286" t="s">
        <v>1545</v>
      </c>
      <c r="F1286" s="196">
        <v>1.5778710259123043E-4</v>
      </c>
    </row>
    <row r="1287" spans="2:6" x14ac:dyDescent="0.3">
      <c r="D1287" t="s">
        <v>1553</v>
      </c>
      <c r="E1287" t="s">
        <v>1545</v>
      </c>
      <c r="F1287" s="196">
        <v>1.5778710259123043E-4</v>
      </c>
    </row>
    <row r="1288" spans="2:6" x14ac:dyDescent="0.3">
      <c r="D1288" t="s">
        <v>1554</v>
      </c>
      <c r="E1288" t="s">
        <v>1545</v>
      </c>
      <c r="F1288" s="196">
        <v>1.5778710259123043E-4</v>
      </c>
    </row>
    <row r="1289" spans="2:6" x14ac:dyDescent="0.3">
      <c r="B1289" t="s">
        <v>1735</v>
      </c>
      <c r="C1289" t="s">
        <v>1570</v>
      </c>
      <c r="D1289" t="s">
        <v>1608</v>
      </c>
      <c r="E1289" t="s">
        <v>1545</v>
      </c>
      <c r="F1289" s="196">
        <v>2.0105301856790757E-4</v>
      </c>
    </row>
    <row r="1290" spans="2:6" x14ac:dyDescent="0.3">
      <c r="B1290" t="s">
        <v>1736</v>
      </c>
      <c r="C1290" t="s">
        <v>1667</v>
      </c>
      <c r="D1290" t="s">
        <v>1544</v>
      </c>
      <c r="E1290" t="s">
        <v>1545</v>
      </c>
      <c r="F1290" s="196">
        <v>2.0105301856790757E-4</v>
      </c>
    </row>
    <row r="1291" spans="2:6" x14ac:dyDescent="0.3">
      <c r="D1291" t="s">
        <v>1546</v>
      </c>
      <c r="E1291" t="s">
        <v>1545</v>
      </c>
      <c r="F1291" s="196">
        <v>2.0105301856790757E-4</v>
      </c>
    </row>
    <row r="1292" spans="2:6" x14ac:dyDescent="0.3">
      <c r="D1292" t="s">
        <v>1549</v>
      </c>
      <c r="E1292" t="s">
        <v>1545</v>
      </c>
      <c r="F1292" s="196">
        <v>2.0105301856790757E-4</v>
      </c>
    </row>
    <row r="1293" spans="2:6" x14ac:dyDescent="0.3">
      <c r="D1293" t="s">
        <v>1550</v>
      </c>
      <c r="E1293" t="s">
        <v>1545</v>
      </c>
      <c r="F1293" s="196">
        <v>2.0105301856790757E-4</v>
      </c>
    </row>
    <row r="1294" spans="2:6" x14ac:dyDescent="0.3">
      <c r="D1294" t="s">
        <v>1551</v>
      </c>
      <c r="E1294" t="s">
        <v>1545</v>
      </c>
      <c r="F1294" s="196">
        <v>2.0105301856790757E-4</v>
      </c>
    </row>
    <row r="1295" spans="2:6" x14ac:dyDescent="0.3">
      <c r="D1295" t="s">
        <v>1552</v>
      </c>
      <c r="E1295" t="s">
        <v>1545</v>
      </c>
      <c r="F1295" s="196">
        <v>2.0105301856790757E-4</v>
      </c>
    </row>
    <row r="1296" spans="2:6" x14ac:dyDescent="0.3">
      <c r="D1296" t="s">
        <v>946</v>
      </c>
      <c r="E1296" t="s">
        <v>1545</v>
      </c>
      <c r="F1296" s="196">
        <v>2.0105301856790757E-4</v>
      </c>
    </row>
    <row r="1297" spans="2:6" x14ac:dyDescent="0.3">
      <c r="D1297" t="s">
        <v>1553</v>
      </c>
      <c r="E1297" t="s">
        <v>1545</v>
      </c>
      <c r="F1297" s="196">
        <v>2.0105301856790757E-4</v>
      </c>
    </row>
    <row r="1298" spans="2:6" x14ac:dyDescent="0.3">
      <c r="D1298" t="s">
        <v>1554</v>
      </c>
      <c r="E1298" t="s">
        <v>1545</v>
      </c>
      <c r="F1298" s="196">
        <v>2.0105301856790757E-4</v>
      </c>
    </row>
    <row r="1299" spans="2:6" x14ac:dyDescent="0.3">
      <c r="B1299" t="s">
        <v>1737</v>
      </c>
      <c r="C1299" t="s">
        <v>1590</v>
      </c>
      <c r="D1299" t="s">
        <v>1544</v>
      </c>
      <c r="E1299" t="s">
        <v>1545</v>
      </c>
      <c r="F1299" s="196">
        <v>7.5724352567219623E-5</v>
      </c>
    </row>
    <row r="1300" spans="2:6" x14ac:dyDescent="0.3">
      <c r="D1300" t="s">
        <v>1546</v>
      </c>
      <c r="E1300" t="s">
        <v>1545</v>
      </c>
      <c r="F1300" s="196">
        <v>7.5724352567219623E-5</v>
      </c>
    </row>
    <row r="1301" spans="2:6" x14ac:dyDescent="0.3">
      <c r="D1301" t="s">
        <v>1549</v>
      </c>
      <c r="E1301" t="s">
        <v>1545</v>
      </c>
      <c r="F1301" s="196">
        <v>2.0105301856790757E-4</v>
      </c>
    </row>
    <row r="1302" spans="2:6" x14ac:dyDescent="0.3">
      <c r="D1302" t="s">
        <v>1550</v>
      </c>
      <c r="E1302" t="s">
        <v>1545</v>
      </c>
      <c r="F1302" s="196">
        <v>7.5724352567219623E-5</v>
      </c>
    </row>
    <row r="1303" spans="2:6" x14ac:dyDescent="0.3">
      <c r="D1303" t="s">
        <v>1551</v>
      </c>
      <c r="E1303" t="s">
        <v>1545</v>
      </c>
      <c r="F1303" s="196">
        <v>7.5724352567219623E-5</v>
      </c>
    </row>
    <row r="1304" spans="2:6" x14ac:dyDescent="0.3">
      <c r="D1304" t="s">
        <v>1552</v>
      </c>
      <c r="E1304" t="s">
        <v>1545</v>
      </c>
      <c r="F1304" s="196">
        <v>7.5724352567219623E-5</v>
      </c>
    </row>
    <row r="1305" spans="2:6" x14ac:dyDescent="0.3">
      <c r="D1305" t="s">
        <v>946</v>
      </c>
      <c r="E1305" t="s">
        <v>1545</v>
      </c>
      <c r="F1305" s="196">
        <v>2.0105301856790757E-4</v>
      </c>
    </row>
    <row r="1306" spans="2:6" x14ac:dyDescent="0.3">
      <c r="D1306" t="s">
        <v>1553</v>
      </c>
      <c r="E1306" t="s">
        <v>1545</v>
      </c>
      <c r="F1306" s="196">
        <v>2.0105301856790757E-4</v>
      </c>
    </row>
    <row r="1307" spans="2:6" x14ac:dyDescent="0.3">
      <c r="D1307" t="s">
        <v>1554</v>
      </c>
      <c r="E1307" t="s">
        <v>1545</v>
      </c>
      <c r="F1307" s="196">
        <v>2.0105301856790757E-4</v>
      </c>
    </row>
    <row r="1308" spans="2:6" x14ac:dyDescent="0.3">
      <c r="B1308" t="s">
        <v>1738</v>
      </c>
      <c r="C1308" t="s">
        <v>1570</v>
      </c>
      <c r="D1308" t="s">
        <v>1544</v>
      </c>
      <c r="E1308" t="s">
        <v>1545</v>
      </c>
      <c r="F1308" s="196">
        <v>2.0105301856790757E-4</v>
      </c>
    </row>
    <row r="1309" spans="2:6" x14ac:dyDescent="0.3">
      <c r="D1309" t="s">
        <v>1546</v>
      </c>
      <c r="E1309" t="s">
        <v>1545</v>
      </c>
      <c r="F1309" s="196">
        <v>2.0105301856790757E-4</v>
      </c>
    </row>
    <row r="1310" spans="2:6" x14ac:dyDescent="0.3">
      <c r="D1310" t="s">
        <v>1549</v>
      </c>
      <c r="E1310" t="s">
        <v>1545</v>
      </c>
      <c r="F1310" s="196">
        <v>2.0105301856790757E-4</v>
      </c>
    </row>
    <row r="1311" spans="2:6" x14ac:dyDescent="0.3">
      <c r="D1311" t="s">
        <v>1550</v>
      </c>
      <c r="E1311" t="s">
        <v>1545</v>
      </c>
      <c r="F1311" s="196">
        <v>2.0105301856790757E-4</v>
      </c>
    </row>
    <row r="1312" spans="2:6" x14ac:dyDescent="0.3">
      <c r="D1312" t="s">
        <v>1551</v>
      </c>
      <c r="E1312" t="s">
        <v>1545</v>
      </c>
      <c r="F1312" s="196">
        <v>2.0105301856790757E-4</v>
      </c>
    </row>
    <row r="1313" spans="2:6" x14ac:dyDescent="0.3">
      <c r="D1313" t="s">
        <v>1552</v>
      </c>
      <c r="E1313" t="s">
        <v>1545</v>
      </c>
      <c r="F1313" s="196">
        <v>2.0105301856790757E-4</v>
      </c>
    </row>
    <row r="1314" spans="2:6" x14ac:dyDescent="0.3">
      <c r="D1314" t="s">
        <v>946</v>
      </c>
      <c r="E1314" t="s">
        <v>1545</v>
      </c>
      <c r="F1314" s="196">
        <v>2.0105301856790757E-4</v>
      </c>
    </row>
    <row r="1315" spans="2:6" x14ac:dyDescent="0.3">
      <c r="D1315" t="s">
        <v>1553</v>
      </c>
      <c r="E1315" t="s">
        <v>1545</v>
      </c>
      <c r="F1315" s="196">
        <v>2.0105301856790757E-4</v>
      </c>
    </row>
    <row r="1316" spans="2:6" x14ac:dyDescent="0.3">
      <c r="D1316" t="s">
        <v>1554</v>
      </c>
      <c r="E1316" t="s">
        <v>1545</v>
      </c>
      <c r="F1316" s="196">
        <v>2.0105301856790757E-4</v>
      </c>
    </row>
    <row r="1317" spans="2:6" x14ac:dyDescent="0.3">
      <c r="B1317" t="s">
        <v>1739</v>
      </c>
      <c r="C1317" t="s">
        <v>1570</v>
      </c>
      <c r="D1317" t="s">
        <v>1544</v>
      </c>
      <c r="E1317" t="s">
        <v>1545</v>
      </c>
      <c r="F1317" s="196">
        <v>1.5778710259123043E-4</v>
      </c>
    </row>
    <row r="1318" spans="2:6" x14ac:dyDescent="0.3">
      <c r="D1318" t="s">
        <v>1546</v>
      </c>
      <c r="E1318" t="s">
        <v>1545</v>
      </c>
      <c r="F1318" s="196">
        <v>1.5778710259123043E-4</v>
      </c>
    </row>
    <row r="1319" spans="2:6" x14ac:dyDescent="0.3">
      <c r="D1319" t="s">
        <v>1549</v>
      </c>
      <c r="E1319" t="s">
        <v>1545</v>
      </c>
      <c r="F1319" s="196">
        <v>1.5778710259123043E-4</v>
      </c>
    </row>
    <row r="1320" spans="2:6" x14ac:dyDescent="0.3">
      <c r="D1320" t="s">
        <v>1550</v>
      </c>
      <c r="E1320" t="s">
        <v>1545</v>
      </c>
      <c r="F1320" s="196">
        <v>1.5778710259123043E-4</v>
      </c>
    </row>
    <row r="1321" spans="2:6" x14ac:dyDescent="0.3">
      <c r="D1321" t="s">
        <v>1551</v>
      </c>
      <c r="E1321" t="s">
        <v>1545</v>
      </c>
      <c r="F1321" s="196">
        <v>1.5778710259123043E-4</v>
      </c>
    </row>
    <row r="1322" spans="2:6" x14ac:dyDescent="0.3">
      <c r="D1322" t="s">
        <v>1552</v>
      </c>
      <c r="E1322" t="s">
        <v>1545</v>
      </c>
      <c r="F1322" s="196">
        <v>1.5778710259123043E-4</v>
      </c>
    </row>
    <row r="1323" spans="2:6" x14ac:dyDescent="0.3">
      <c r="D1323" t="s">
        <v>946</v>
      </c>
      <c r="E1323" t="s">
        <v>1545</v>
      </c>
      <c r="F1323" s="196">
        <v>1.5778710259123043E-4</v>
      </c>
    </row>
    <row r="1324" spans="2:6" x14ac:dyDescent="0.3">
      <c r="D1324" t="s">
        <v>1553</v>
      </c>
      <c r="E1324" t="s">
        <v>1545</v>
      </c>
      <c r="F1324" s="196">
        <v>1.5778710259123043E-4</v>
      </c>
    </row>
    <row r="1325" spans="2:6" x14ac:dyDescent="0.3">
      <c r="D1325" t="s">
        <v>1554</v>
      </c>
      <c r="E1325" t="s">
        <v>1545</v>
      </c>
      <c r="F1325" s="196">
        <v>1.5778710259123043E-4</v>
      </c>
    </row>
    <row r="1326" spans="2:6" x14ac:dyDescent="0.3">
      <c r="B1326" t="s">
        <v>1740</v>
      </c>
      <c r="C1326" t="s">
        <v>1217</v>
      </c>
      <c r="D1326" t="s">
        <v>1544</v>
      </c>
      <c r="E1326" t="s">
        <v>1547</v>
      </c>
      <c r="F1326" s="196">
        <v>7.5724352567219623E-5</v>
      </c>
    </row>
    <row r="1327" spans="2:6" x14ac:dyDescent="0.3">
      <c r="D1327" t="s">
        <v>1546</v>
      </c>
      <c r="E1327" t="s">
        <v>1547</v>
      </c>
      <c r="F1327" s="196">
        <v>7.5724352567219623E-5</v>
      </c>
    </row>
    <row r="1328" spans="2:6" x14ac:dyDescent="0.3">
      <c r="D1328" t="s">
        <v>1549</v>
      </c>
      <c r="E1328" t="s">
        <v>1547</v>
      </c>
      <c r="F1328" s="196">
        <v>7.5724352567219623E-5</v>
      </c>
    </row>
    <row r="1329" spans="2:6" x14ac:dyDescent="0.3">
      <c r="D1329" t="s">
        <v>1550</v>
      </c>
      <c r="E1329" t="s">
        <v>1547</v>
      </c>
      <c r="F1329" s="196">
        <v>7.5724352567219623E-5</v>
      </c>
    </row>
    <row r="1330" spans="2:6" x14ac:dyDescent="0.3">
      <c r="D1330" t="s">
        <v>1551</v>
      </c>
      <c r="E1330" t="s">
        <v>1547</v>
      </c>
      <c r="F1330" s="196">
        <v>8.9053568247815832E-4</v>
      </c>
    </row>
    <row r="1331" spans="2:6" x14ac:dyDescent="0.3">
      <c r="D1331" t="s">
        <v>1552</v>
      </c>
      <c r="E1331" t="s">
        <v>1547</v>
      </c>
      <c r="F1331" s="196">
        <v>8.9053568247815832E-4</v>
      </c>
    </row>
    <row r="1332" spans="2:6" x14ac:dyDescent="0.3">
      <c r="D1332" t="s">
        <v>946</v>
      </c>
      <c r="E1332" t="s">
        <v>1547</v>
      </c>
      <c r="F1332" s="196">
        <v>8.9053568247815832E-4</v>
      </c>
    </row>
    <row r="1333" spans="2:6" x14ac:dyDescent="0.3">
      <c r="D1333" t="s">
        <v>1553</v>
      </c>
      <c r="E1333" t="s">
        <v>1547</v>
      </c>
      <c r="F1333" s="196">
        <v>7.5724352567219623E-5</v>
      </c>
    </row>
    <row r="1334" spans="2:6" x14ac:dyDescent="0.3">
      <c r="D1334" t="s">
        <v>1554</v>
      </c>
      <c r="E1334" t="s">
        <v>1547</v>
      </c>
      <c r="F1334" s="196">
        <v>7.5724352567219623E-5</v>
      </c>
    </row>
    <row r="1335" spans="2:6" x14ac:dyDescent="0.3">
      <c r="B1335" t="s">
        <v>1741</v>
      </c>
      <c r="C1335" t="s">
        <v>1593</v>
      </c>
      <c r="D1335" t="s">
        <v>1544</v>
      </c>
      <c r="E1335" t="s">
        <v>1545</v>
      </c>
      <c r="F1335" s="196">
        <v>1.5778710259123043E-4</v>
      </c>
    </row>
    <row r="1336" spans="2:6" x14ac:dyDescent="0.3">
      <c r="D1336" t="s">
        <v>1546</v>
      </c>
      <c r="E1336" t="s">
        <v>1545</v>
      </c>
      <c r="F1336" s="196">
        <v>7.5724352567219623E-5</v>
      </c>
    </row>
    <row r="1337" spans="2:6" x14ac:dyDescent="0.3">
      <c r="D1337" t="s">
        <v>1549</v>
      </c>
      <c r="E1337" t="s">
        <v>1545</v>
      </c>
      <c r="F1337" s="196">
        <v>7.5724352567219623E-5</v>
      </c>
    </row>
    <row r="1338" spans="2:6" x14ac:dyDescent="0.3">
      <c r="D1338" t="s">
        <v>1550</v>
      </c>
      <c r="E1338" t="s">
        <v>1545</v>
      </c>
      <c r="F1338" s="196">
        <v>1.5778710259123043E-4</v>
      </c>
    </row>
    <row r="1339" spans="2:6" x14ac:dyDescent="0.3">
      <c r="D1339" t="s">
        <v>1551</v>
      </c>
      <c r="E1339" t="s">
        <v>1545</v>
      </c>
      <c r="F1339" s="196">
        <v>7.5724352567219623E-5</v>
      </c>
    </row>
    <row r="1340" spans="2:6" x14ac:dyDescent="0.3">
      <c r="D1340" t="s">
        <v>1552</v>
      </c>
      <c r="E1340" t="s">
        <v>1545</v>
      </c>
      <c r="F1340" s="196">
        <v>1.5778710259123043E-4</v>
      </c>
    </row>
    <row r="1341" spans="2:6" x14ac:dyDescent="0.3">
      <c r="D1341" t="s">
        <v>946</v>
      </c>
      <c r="E1341" t="s">
        <v>1545</v>
      </c>
      <c r="F1341" s="196">
        <v>7.5724352567219623E-5</v>
      </c>
    </row>
    <row r="1342" spans="2:6" x14ac:dyDescent="0.3">
      <c r="D1342" t="s">
        <v>1553</v>
      </c>
      <c r="E1342" t="s">
        <v>1545</v>
      </c>
      <c r="F1342" s="196">
        <v>7.5724352567219623E-5</v>
      </c>
    </row>
    <row r="1343" spans="2:6" x14ac:dyDescent="0.3">
      <c r="D1343" t="s">
        <v>1554</v>
      </c>
      <c r="E1343" t="s">
        <v>1545</v>
      </c>
      <c r="F1343" s="196">
        <v>1.5778710259123043E-4</v>
      </c>
    </row>
    <row r="1344" spans="2:6" x14ac:dyDescent="0.3">
      <c r="B1344" t="s">
        <v>1742</v>
      </c>
      <c r="C1344" t="s">
        <v>1593</v>
      </c>
      <c r="D1344" t="s">
        <v>1544</v>
      </c>
      <c r="E1344" t="s">
        <v>1545</v>
      </c>
      <c r="F1344" s="196">
        <v>1.3989474395149803E-4</v>
      </c>
    </row>
    <row r="1345" spans="2:6" x14ac:dyDescent="0.3">
      <c r="D1345" t="s">
        <v>1546</v>
      </c>
      <c r="E1345" t="s">
        <v>1545</v>
      </c>
      <c r="F1345" s="196">
        <v>1.3989474395149803E-4</v>
      </c>
    </row>
    <row r="1346" spans="2:6" x14ac:dyDescent="0.3">
      <c r="D1346" t="s">
        <v>1549</v>
      </c>
      <c r="E1346" t="s">
        <v>1545</v>
      </c>
      <c r="F1346" s="196">
        <v>1.3989474395149803E-4</v>
      </c>
    </row>
    <row r="1347" spans="2:6" x14ac:dyDescent="0.3">
      <c r="D1347" t="s">
        <v>1550</v>
      </c>
      <c r="E1347" t="s">
        <v>1545</v>
      </c>
      <c r="F1347" s="196">
        <v>1.3989474395149803E-4</v>
      </c>
    </row>
    <row r="1348" spans="2:6" x14ac:dyDescent="0.3">
      <c r="D1348" t="s">
        <v>1551</v>
      </c>
      <c r="E1348" t="s">
        <v>1545</v>
      </c>
      <c r="F1348" s="196">
        <v>1.3989474395149803E-4</v>
      </c>
    </row>
    <row r="1349" spans="2:6" x14ac:dyDescent="0.3">
      <c r="D1349" t="s">
        <v>1552</v>
      </c>
      <c r="E1349" t="s">
        <v>1545</v>
      </c>
      <c r="F1349" s="196">
        <v>1.3989474395149803E-4</v>
      </c>
    </row>
    <row r="1350" spans="2:6" x14ac:dyDescent="0.3">
      <c r="D1350" t="s">
        <v>946</v>
      </c>
      <c r="E1350" t="s">
        <v>1545</v>
      </c>
      <c r="F1350" s="196">
        <v>1.3989474395149803E-4</v>
      </c>
    </row>
    <row r="1351" spans="2:6" x14ac:dyDescent="0.3">
      <c r="D1351" t="s">
        <v>1553</v>
      </c>
      <c r="E1351" t="s">
        <v>1545</v>
      </c>
      <c r="F1351" s="196">
        <v>1.3989474395149803E-4</v>
      </c>
    </row>
    <row r="1352" spans="2:6" x14ac:dyDescent="0.3">
      <c r="D1352" t="s">
        <v>1554</v>
      </c>
      <c r="E1352" t="s">
        <v>1545</v>
      </c>
      <c r="F1352" s="196">
        <v>1.3989474395149803E-4</v>
      </c>
    </row>
    <row r="1353" spans="2:6" x14ac:dyDescent="0.3">
      <c r="B1353" t="s">
        <v>1743</v>
      </c>
      <c r="C1353" t="s">
        <v>1217</v>
      </c>
      <c r="D1353" t="s">
        <v>1544</v>
      </c>
      <c r="E1353" t="s">
        <v>1547</v>
      </c>
      <c r="F1353" s="196">
        <v>1.5778710259123043E-4</v>
      </c>
    </row>
    <row r="1354" spans="2:6" x14ac:dyDescent="0.3">
      <c r="D1354" t="s">
        <v>1546</v>
      </c>
      <c r="E1354" t="s">
        <v>1547</v>
      </c>
      <c r="F1354" s="196">
        <v>1.5778710259123043E-4</v>
      </c>
    </row>
    <row r="1355" spans="2:6" x14ac:dyDescent="0.3">
      <c r="D1355" t="s">
        <v>1549</v>
      </c>
      <c r="E1355" t="s">
        <v>1547</v>
      </c>
      <c r="F1355" s="196">
        <v>1.5778710259123043E-4</v>
      </c>
    </row>
    <row r="1356" spans="2:6" x14ac:dyDescent="0.3">
      <c r="D1356" t="s">
        <v>1550</v>
      </c>
      <c r="E1356" t="s">
        <v>1547</v>
      </c>
      <c r="F1356" s="196">
        <v>1.5778710259123043E-4</v>
      </c>
    </row>
    <row r="1357" spans="2:6" x14ac:dyDescent="0.3">
      <c r="D1357" t="s">
        <v>1551</v>
      </c>
      <c r="E1357" t="s">
        <v>1547</v>
      </c>
      <c r="F1357" s="196">
        <v>1.5778710259123043E-4</v>
      </c>
    </row>
    <row r="1358" spans="2:6" x14ac:dyDescent="0.3">
      <c r="D1358" t="s">
        <v>1552</v>
      </c>
      <c r="E1358" t="s">
        <v>1547</v>
      </c>
      <c r="F1358" s="196">
        <v>1.5778710259123043E-4</v>
      </c>
    </row>
    <row r="1359" spans="2:6" x14ac:dyDescent="0.3">
      <c r="D1359" t="s">
        <v>946</v>
      </c>
      <c r="E1359" t="s">
        <v>1547</v>
      </c>
      <c r="F1359" s="196">
        <v>1.5778710259123043E-4</v>
      </c>
    </row>
    <row r="1360" spans="2:6" x14ac:dyDescent="0.3">
      <c r="D1360" t="s">
        <v>1553</v>
      </c>
      <c r="E1360" t="s">
        <v>1547</v>
      </c>
      <c r="F1360" s="196">
        <v>1.5778710259123043E-4</v>
      </c>
    </row>
    <row r="1361" spans="2:6" x14ac:dyDescent="0.3">
      <c r="D1361" t="s">
        <v>1554</v>
      </c>
      <c r="E1361" t="s">
        <v>1547</v>
      </c>
      <c r="F1361" s="196">
        <v>1.5778710259123043E-4</v>
      </c>
    </row>
    <row r="1362" spans="2:6" x14ac:dyDescent="0.3">
      <c r="B1362" t="s">
        <v>1744</v>
      </c>
      <c r="C1362" t="s">
        <v>1722</v>
      </c>
      <c r="D1362" t="s">
        <v>1603</v>
      </c>
      <c r="E1362" t="s">
        <v>1545</v>
      </c>
      <c r="F1362" s="196">
        <v>2.0105301856790757E-4</v>
      </c>
    </row>
    <row r="1363" spans="2:6" x14ac:dyDescent="0.3">
      <c r="B1363" t="s">
        <v>1745</v>
      </c>
      <c r="C1363" t="s">
        <v>1570</v>
      </c>
      <c r="D1363" t="s">
        <v>1544</v>
      </c>
      <c r="E1363" t="s">
        <v>1545</v>
      </c>
      <c r="F1363" s="196">
        <v>1.3989474395149803E-4</v>
      </c>
    </row>
    <row r="1364" spans="2:6" x14ac:dyDescent="0.3">
      <c r="D1364" t="s">
        <v>1546</v>
      </c>
      <c r="E1364" t="s">
        <v>1545</v>
      </c>
      <c r="F1364" s="196">
        <v>1.3989474395149803E-4</v>
      </c>
    </row>
    <row r="1365" spans="2:6" x14ac:dyDescent="0.3">
      <c r="D1365" t="s">
        <v>1549</v>
      </c>
      <c r="E1365" t="s">
        <v>1545</v>
      </c>
      <c r="F1365" s="196">
        <v>1.3989474395149803E-4</v>
      </c>
    </row>
    <row r="1366" spans="2:6" x14ac:dyDescent="0.3">
      <c r="D1366" t="s">
        <v>1550</v>
      </c>
      <c r="E1366" t="s">
        <v>1545</v>
      </c>
      <c r="F1366" s="196">
        <v>1.3989474395149803E-4</v>
      </c>
    </row>
    <row r="1367" spans="2:6" x14ac:dyDescent="0.3">
      <c r="D1367" t="s">
        <v>1551</v>
      </c>
      <c r="E1367" t="s">
        <v>1545</v>
      </c>
      <c r="F1367" s="196">
        <v>1.3989474395149803E-4</v>
      </c>
    </row>
    <row r="1368" spans="2:6" x14ac:dyDescent="0.3">
      <c r="D1368" t="s">
        <v>1552</v>
      </c>
      <c r="E1368" t="s">
        <v>1545</v>
      </c>
      <c r="F1368" s="196">
        <v>1.3989474395149803E-4</v>
      </c>
    </row>
    <row r="1369" spans="2:6" x14ac:dyDescent="0.3">
      <c r="D1369" t="s">
        <v>946</v>
      </c>
      <c r="E1369" t="s">
        <v>1545</v>
      </c>
      <c r="F1369" s="196">
        <v>1.3989474395149803E-4</v>
      </c>
    </row>
    <row r="1370" spans="2:6" x14ac:dyDescent="0.3">
      <c r="D1370" t="s">
        <v>1553</v>
      </c>
      <c r="E1370" t="s">
        <v>1545</v>
      </c>
      <c r="F1370" s="196">
        <v>1.3989474395149803E-4</v>
      </c>
    </row>
    <row r="1371" spans="2:6" x14ac:dyDescent="0.3">
      <c r="D1371" t="s">
        <v>1554</v>
      </c>
      <c r="E1371" t="s">
        <v>1545</v>
      </c>
      <c r="F1371" s="196">
        <v>1.3989474395149803E-4</v>
      </c>
    </row>
    <row r="1372" spans="2:6" x14ac:dyDescent="0.3">
      <c r="B1372" t="s">
        <v>1746</v>
      </c>
      <c r="C1372" t="s">
        <v>1216</v>
      </c>
      <c r="D1372" t="s">
        <v>1544</v>
      </c>
      <c r="E1372" t="s">
        <v>1428</v>
      </c>
      <c r="F1372" s="196">
        <v>8.9053568247815832E-4</v>
      </c>
    </row>
    <row r="1373" spans="2:6" x14ac:dyDescent="0.3">
      <c r="D1373" t="s">
        <v>1546</v>
      </c>
      <c r="E1373" t="s">
        <v>1428</v>
      </c>
      <c r="F1373" s="196">
        <v>8.9053568247815832E-4</v>
      </c>
    </row>
    <row r="1374" spans="2:6" x14ac:dyDescent="0.3">
      <c r="D1374" t="s">
        <v>1549</v>
      </c>
      <c r="E1374" t="s">
        <v>1428</v>
      </c>
      <c r="F1374" s="196">
        <v>8.9053568247815832E-4</v>
      </c>
    </row>
    <row r="1375" spans="2:6" x14ac:dyDescent="0.3">
      <c r="D1375" t="s">
        <v>1550</v>
      </c>
      <c r="E1375" t="s">
        <v>1428</v>
      </c>
      <c r="F1375" s="196">
        <v>8.9053568247815832E-4</v>
      </c>
    </row>
    <row r="1376" spans="2:6" x14ac:dyDescent="0.3">
      <c r="D1376" t="s">
        <v>1551</v>
      </c>
      <c r="E1376" t="s">
        <v>1428</v>
      </c>
      <c r="F1376" s="196">
        <v>8.9053568247815832E-4</v>
      </c>
    </row>
    <row r="1377" spans="2:6" x14ac:dyDescent="0.3">
      <c r="D1377" t="s">
        <v>1552</v>
      </c>
      <c r="E1377" t="s">
        <v>1428</v>
      </c>
      <c r="F1377" s="196">
        <v>8.9053568247815832E-4</v>
      </c>
    </row>
    <row r="1378" spans="2:6" x14ac:dyDescent="0.3">
      <c r="D1378" t="s">
        <v>946</v>
      </c>
      <c r="E1378" t="s">
        <v>1428</v>
      </c>
      <c r="F1378" s="196">
        <v>8.9053568247815832E-4</v>
      </c>
    </row>
    <row r="1379" spans="2:6" x14ac:dyDescent="0.3">
      <c r="D1379" t="s">
        <v>1553</v>
      </c>
      <c r="E1379" t="s">
        <v>1428</v>
      </c>
      <c r="F1379" s="196">
        <v>8.9053568247815832E-4</v>
      </c>
    </row>
    <row r="1380" spans="2:6" x14ac:dyDescent="0.3">
      <c r="D1380" t="s">
        <v>1554</v>
      </c>
      <c r="E1380" t="s">
        <v>1428</v>
      </c>
      <c r="F1380" s="196">
        <v>8.9053568247815832E-4</v>
      </c>
    </row>
    <row r="1381" spans="2:6" x14ac:dyDescent="0.3">
      <c r="B1381" t="s">
        <v>1747</v>
      </c>
      <c r="C1381" t="s">
        <v>1570</v>
      </c>
      <c r="D1381" t="s">
        <v>1544</v>
      </c>
      <c r="E1381" t="s">
        <v>1545</v>
      </c>
      <c r="F1381" s="196">
        <v>1.5778710259123043E-4</v>
      </c>
    </row>
    <row r="1382" spans="2:6" x14ac:dyDescent="0.3">
      <c r="D1382" t="s">
        <v>1546</v>
      </c>
      <c r="E1382" t="s">
        <v>1545</v>
      </c>
      <c r="F1382" s="196">
        <v>1.5778710259123043E-4</v>
      </c>
    </row>
    <row r="1383" spans="2:6" x14ac:dyDescent="0.3">
      <c r="D1383" t="s">
        <v>1549</v>
      </c>
      <c r="E1383" t="s">
        <v>1545</v>
      </c>
      <c r="F1383" s="196">
        <v>1.5778710259123043E-4</v>
      </c>
    </row>
    <row r="1384" spans="2:6" x14ac:dyDescent="0.3">
      <c r="D1384" t="s">
        <v>1550</v>
      </c>
      <c r="E1384" t="s">
        <v>1545</v>
      </c>
      <c r="F1384" s="196">
        <v>1.5778710259123043E-4</v>
      </c>
    </row>
    <row r="1385" spans="2:6" x14ac:dyDescent="0.3">
      <c r="D1385" t="s">
        <v>1551</v>
      </c>
      <c r="E1385" t="s">
        <v>1545</v>
      </c>
      <c r="F1385" s="196">
        <v>1.5778710259123043E-4</v>
      </c>
    </row>
    <row r="1386" spans="2:6" x14ac:dyDescent="0.3">
      <c r="D1386" t="s">
        <v>1552</v>
      </c>
      <c r="E1386" t="s">
        <v>1545</v>
      </c>
      <c r="F1386" s="196">
        <v>1.5778710259123043E-4</v>
      </c>
    </row>
    <row r="1387" spans="2:6" x14ac:dyDescent="0.3">
      <c r="D1387" t="s">
        <v>946</v>
      </c>
      <c r="E1387" t="s">
        <v>1545</v>
      </c>
      <c r="F1387" s="196">
        <v>1.5778710259123043E-4</v>
      </c>
    </row>
    <row r="1388" spans="2:6" x14ac:dyDescent="0.3">
      <c r="D1388" t="s">
        <v>1553</v>
      </c>
      <c r="E1388" t="s">
        <v>1545</v>
      </c>
      <c r="F1388" s="196">
        <v>1.5778710259123043E-4</v>
      </c>
    </row>
    <row r="1389" spans="2:6" x14ac:dyDescent="0.3">
      <c r="D1389" t="s">
        <v>1554</v>
      </c>
      <c r="E1389" t="s">
        <v>1545</v>
      </c>
      <c r="F1389" s="196">
        <v>1.5778710259123043E-4</v>
      </c>
    </row>
    <row r="1390" spans="2:6" x14ac:dyDescent="0.3">
      <c r="B1390" t="s">
        <v>1748</v>
      </c>
      <c r="C1390" t="s">
        <v>548</v>
      </c>
      <c r="D1390" t="s">
        <v>1544</v>
      </c>
      <c r="E1390" t="s">
        <v>1545</v>
      </c>
      <c r="F1390" s="196">
        <v>7.5724352567219623E-5</v>
      </c>
    </row>
    <row r="1391" spans="2:6" x14ac:dyDescent="0.3">
      <c r="D1391" t="s">
        <v>1546</v>
      </c>
      <c r="E1391" t="s">
        <v>1545</v>
      </c>
      <c r="F1391" s="196">
        <v>7.5724352567219623E-5</v>
      </c>
    </row>
    <row r="1392" spans="2:6" x14ac:dyDescent="0.3">
      <c r="D1392" t="s">
        <v>1549</v>
      </c>
      <c r="E1392" t="s">
        <v>1545</v>
      </c>
      <c r="F1392" s="196">
        <v>7.5724352567219623E-5</v>
      </c>
    </row>
    <row r="1393" spans="2:6" x14ac:dyDescent="0.3">
      <c r="D1393" t="s">
        <v>1550</v>
      </c>
      <c r="E1393" t="s">
        <v>1545</v>
      </c>
      <c r="F1393" s="196">
        <v>7.5724352567219623E-5</v>
      </c>
    </row>
    <row r="1394" spans="2:6" x14ac:dyDescent="0.3">
      <c r="D1394" t="s">
        <v>1551</v>
      </c>
      <c r="E1394" t="s">
        <v>1545</v>
      </c>
      <c r="F1394" s="196">
        <v>7.5724352567219623E-5</v>
      </c>
    </row>
    <row r="1395" spans="2:6" x14ac:dyDescent="0.3">
      <c r="D1395" t="s">
        <v>1552</v>
      </c>
      <c r="E1395" t="s">
        <v>1545</v>
      </c>
      <c r="F1395" s="196">
        <v>7.5724352567219623E-5</v>
      </c>
    </row>
    <row r="1396" spans="2:6" x14ac:dyDescent="0.3">
      <c r="D1396" t="s">
        <v>946</v>
      </c>
      <c r="E1396" t="s">
        <v>1545</v>
      </c>
      <c r="F1396" s="196">
        <v>7.5724352567219623E-5</v>
      </c>
    </row>
    <row r="1397" spans="2:6" x14ac:dyDescent="0.3">
      <c r="D1397" t="s">
        <v>1553</v>
      </c>
      <c r="E1397" t="s">
        <v>1545</v>
      </c>
      <c r="F1397" s="196">
        <v>7.5724352567219623E-5</v>
      </c>
    </row>
    <row r="1398" spans="2:6" x14ac:dyDescent="0.3">
      <c r="D1398" t="s">
        <v>1554</v>
      </c>
      <c r="E1398" t="s">
        <v>1545</v>
      </c>
      <c r="F1398" s="196">
        <v>7.5724352567219623E-5</v>
      </c>
    </row>
    <row r="1399" spans="2:6" x14ac:dyDescent="0.3">
      <c r="B1399" t="s">
        <v>1749</v>
      </c>
      <c r="C1399" t="s">
        <v>548</v>
      </c>
      <c r="D1399" t="s">
        <v>1544</v>
      </c>
      <c r="E1399" t="s">
        <v>1545</v>
      </c>
      <c r="F1399" s="196">
        <v>1.5778710259123043E-4</v>
      </c>
    </row>
    <row r="1400" spans="2:6" x14ac:dyDescent="0.3">
      <c r="D1400" t="s">
        <v>1546</v>
      </c>
      <c r="E1400" t="s">
        <v>1545</v>
      </c>
      <c r="F1400" s="196">
        <v>1.5778710259123043E-4</v>
      </c>
    </row>
    <row r="1401" spans="2:6" x14ac:dyDescent="0.3">
      <c r="D1401" t="s">
        <v>1549</v>
      </c>
      <c r="E1401" t="s">
        <v>1545</v>
      </c>
      <c r="F1401" s="196">
        <v>1.5778710259123043E-4</v>
      </c>
    </row>
    <row r="1402" spans="2:6" x14ac:dyDescent="0.3">
      <c r="D1402" t="s">
        <v>1550</v>
      </c>
      <c r="E1402" t="s">
        <v>1545</v>
      </c>
      <c r="F1402" s="196">
        <v>1.5778710259123043E-4</v>
      </c>
    </row>
    <row r="1403" spans="2:6" x14ac:dyDescent="0.3">
      <c r="D1403" t="s">
        <v>1551</v>
      </c>
      <c r="E1403" t="s">
        <v>1545</v>
      </c>
      <c r="F1403" s="196">
        <v>1.5778710259123043E-4</v>
      </c>
    </row>
    <row r="1404" spans="2:6" x14ac:dyDescent="0.3">
      <c r="D1404" t="s">
        <v>1552</v>
      </c>
      <c r="E1404" t="s">
        <v>1545</v>
      </c>
      <c r="F1404" s="196">
        <v>1.5778710259123043E-4</v>
      </c>
    </row>
    <row r="1405" spans="2:6" x14ac:dyDescent="0.3">
      <c r="D1405" t="s">
        <v>946</v>
      </c>
      <c r="E1405" t="s">
        <v>1545</v>
      </c>
      <c r="F1405" s="196">
        <v>1.5778710259123043E-4</v>
      </c>
    </row>
    <row r="1406" spans="2:6" x14ac:dyDescent="0.3">
      <c r="D1406" t="s">
        <v>1553</v>
      </c>
      <c r="E1406" t="s">
        <v>1545</v>
      </c>
      <c r="F1406" s="196">
        <v>1.5778710259123043E-4</v>
      </c>
    </row>
    <row r="1407" spans="2:6" x14ac:dyDescent="0.3">
      <c r="D1407" t="s">
        <v>1554</v>
      </c>
      <c r="E1407" t="s">
        <v>1545</v>
      </c>
      <c r="F1407" s="196">
        <v>1.5778710259123043E-4</v>
      </c>
    </row>
    <row r="1408" spans="2:6" x14ac:dyDescent="0.3">
      <c r="B1408" t="s">
        <v>1750</v>
      </c>
      <c r="C1408" t="s">
        <v>1751</v>
      </c>
      <c r="D1408" t="s">
        <v>1603</v>
      </c>
      <c r="E1408" t="s">
        <v>1545</v>
      </c>
      <c r="F1408" s="196">
        <v>2.0105301856790757E-4</v>
      </c>
    </row>
    <row r="1409" spans="2:6" x14ac:dyDescent="0.3">
      <c r="B1409" t="s">
        <v>1752</v>
      </c>
      <c r="C1409" t="s">
        <v>1753</v>
      </c>
      <c r="D1409" t="s">
        <v>1544</v>
      </c>
      <c r="E1409" t="s">
        <v>1428</v>
      </c>
      <c r="F1409" s="196">
        <v>1.5778710259123043E-4</v>
      </c>
    </row>
    <row r="1410" spans="2:6" x14ac:dyDescent="0.3">
      <c r="D1410" t="s">
        <v>1546</v>
      </c>
      <c r="E1410" t="s">
        <v>1428</v>
      </c>
      <c r="F1410" s="196">
        <v>1.5778710259123043E-4</v>
      </c>
    </row>
    <row r="1411" spans="2:6" x14ac:dyDescent="0.3">
      <c r="D1411" t="s">
        <v>1549</v>
      </c>
      <c r="E1411" t="s">
        <v>1428</v>
      </c>
      <c r="F1411" s="196">
        <v>1.5778710259123043E-4</v>
      </c>
    </row>
    <row r="1412" spans="2:6" x14ac:dyDescent="0.3">
      <c r="D1412" t="s">
        <v>1550</v>
      </c>
      <c r="E1412" t="s">
        <v>1428</v>
      </c>
      <c r="F1412" s="196">
        <v>1.5778710259123043E-4</v>
      </c>
    </row>
    <row r="1413" spans="2:6" x14ac:dyDescent="0.3">
      <c r="D1413" t="s">
        <v>1551</v>
      </c>
      <c r="E1413" t="s">
        <v>1428</v>
      </c>
      <c r="F1413" s="196">
        <v>1.5778710259123043E-4</v>
      </c>
    </row>
    <row r="1414" spans="2:6" x14ac:dyDescent="0.3">
      <c r="D1414" t="s">
        <v>1552</v>
      </c>
      <c r="E1414" t="s">
        <v>1428</v>
      </c>
      <c r="F1414" s="196">
        <v>1.5778710259123043E-4</v>
      </c>
    </row>
    <row r="1415" spans="2:6" x14ac:dyDescent="0.3">
      <c r="D1415" t="s">
        <v>946</v>
      </c>
      <c r="E1415" t="s">
        <v>1428</v>
      </c>
      <c r="F1415" s="196">
        <v>1.5778710259123043E-4</v>
      </c>
    </row>
    <row r="1416" spans="2:6" x14ac:dyDescent="0.3">
      <c r="D1416" t="s">
        <v>1553</v>
      </c>
      <c r="E1416" t="s">
        <v>1428</v>
      </c>
      <c r="F1416" s="196">
        <v>1.5778710259123043E-4</v>
      </c>
    </row>
    <row r="1417" spans="2:6" x14ac:dyDescent="0.3">
      <c r="D1417" t="s">
        <v>1554</v>
      </c>
      <c r="E1417" t="s">
        <v>1428</v>
      </c>
      <c r="F1417" s="196">
        <v>1.5778710259123043E-4</v>
      </c>
    </row>
    <row r="1418" spans="2:6" x14ac:dyDescent="0.3">
      <c r="B1418" t="s">
        <v>1754</v>
      </c>
      <c r="C1418" t="s">
        <v>1722</v>
      </c>
      <c r="D1418" t="s">
        <v>1544</v>
      </c>
      <c r="E1418" t="s">
        <v>1545</v>
      </c>
      <c r="F1418" s="196">
        <v>1.3989474395149803E-4</v>
      </c>
    </row>
    <row r="1419" spans="2:6" x14ac:dyDescent="0.3">
      <c r="D1419" t="s">
        <v>1546</v>
      </c>
      <c r="E1419" t="s">
        <v>1545</v>
      </c>
      <c r="F1419" s="196">
        <v>1.3989474395149803E-4</v>
      </c>
    </row>
    <row r="1420" spans="2:6" x14ac:dyDescent="0.3">
      <c r="D1420" t="s">
        <v>1549</v>
      </c>
      <c r="E1420" t="s">
        <v>1545</v>
      </c>
      <c r="F1420" s="196">
        <v>1.3989474395149803E-4</v>
      </c>
    </row>
    <row r="1421" spans="2:6" x14ac:dyDescent="0.3">
      <c r="D1421" t="s">
        <v>1550</v>
      </c>
      <c r="E1421" t="s">
        <v>1545</v>
      </c>
      <c r="F1421" s="196">
        <v>1.3989474395149803E-4</v>
      </c>
    </row>
    <row r="1422" spans="2:6" x14ac:dyDescent="0.3">
      <c r="D1422" t="s">
        <v>1551</v>
      </c>
      <c r="E1422" t="s">
        <v>1545</v>
      </c>
      <c r="F1422" s="196">
        <v>1.3989474395149803E-4</v>
      </c>
    </row>
    <row r="1423" spans="2:6" x14ac:dyDescent="0.3">
      <c r="D1423" t="s">
        <v>1552</v>
      </c>
      <c r="E1423" t="s">
        <v>1545</v>
      </c>
      <c r="F1423" s="196">
        <v>1.3989474395149803E-4</v>
      </c>
    </row>
    <row r="1424" spans="2:6" x14ac:dyDescent="0.3">
      <c r="D1424" t="s">
        <v>946</v>
      </c>
      <c r="E1424" t="s">
        <v>1545</v>
      </c>
      <c r="F1424" s="196">
        <v>1.3989474395149803E-4</v>
      </c>
    </row>
    <row r="1425" spans="2:6" x14ac:dyDescent="0.3">
      <c r="D1425" t="s">
        <v>1553</v>
      </c>
      <c r="E1425" t="s">
        <v>1545</v>
      </c>
      <c r="F1425" s="196">
        <v>1.3989474395149803E-4</v>
      </c>
    </row>
    <row r="1426" spans="2:6" x14ac:dyDescent="0.3">
      <c r="D1426" t="s">
        <v>1554</v>
      </c>
      <c r="E1426" t="s">
        <v>1545</v>
      </c>
      <c r="F1426" s="196">
        <v>1.3989474395149803E-4</v>
      </c>
    </row>
    <row r="1427" spans="2:6" x14ac:dyDescent="0.3">
      <c r="B1427" t="s">
        <v>1755</v>
      </c>
      <c r="C1427" t="s">
        <v>1217</v>
      </c>
      <c r="D1427" t="s">
        <v>1544</v>
      </c>
      <c r="E1427" t="s">
        <v>1545</v>
      </c>
      <c r="F1427" s="196">
        <v>1.5778710259123043E-4</v>
      </c>
    </row>
    <row r="1428" spans="2:6" x14ac:dyDescent="0.3">
      <c r="D1428" t="s">
        <v>1546</v>
      </c>
      <c r="E1428" t="s">
        <v>1545</v>
      </c>
      <c r="F1428" s="196">
        <v>1.5778710259123043E-4</v>
      </c>
    </row>
    <row r="1429" spans="2:6" x14ac:dyDescent="0.3">
      <c r="D1429" t="s">
        <v>1549</v>
      </c>
      <c r="E1429" t="s">
        <v>1545</v>
      </c>
      <c r="F1429" s="196">
        <v>1.5778710259123043E-4</v>
      </c>
    </row>
    <row r="1430" spans="2:6" x14ac:dyDescent="0.3">
      <c r="D1430" t="s">
        <v>1550</v>
      </c>
      <c r="E1430" t="s">
        <v>1545</v>
      </c>
      <c r="F1430" s="196">
        <v>1.5778710259123043E-4</v>
      </c>
    </row>
    <row r="1431" spans="2:6" x14ac:dyDescent="0.3">
      <c r="D1431" t="s">
        <v>1551</v>
      </c>
      <c r="E1431" t="s">
        <v>1545</v>
      </c>
      <c r="F1431" s="196">
        <v>1.5778710259123043E-4</v>
      </c>
    </row>
    <row r="1432" spans="2:6" x14ac:dyDescent="0.3">
      <c r="D1432" t="s">
        <v>1552</v>
      </c>
      <c r="E1432" t="s">
        <v>1545</v>
      </c>
      <c r="F1432" s="196">
        <v>1.5778710259123043E-4</v>
      </c>
    </row>
    <row r="1433" spans="2:6" x14ac:dyDescent="0.3">
      <c r="D1433" t="s">
        <v>946</v>
      </c>
      <c r="E1433" t="s">
        <v>1545</v>
      </c>
      <c r="F1433" s="196">
        <v>1.5778710259123043E-4</v>
      </c>
    </row>
    <row r="1434" spans="2:6" x14ac:dyDescent="0.3">
      <c r="D1434" t="s">
        <v>1553</v>
      </c>
      <c r="E1434" t="s">
        <v>1545</v>
      </c>
      <c r="F1434" s="196">
        <v>1.5778710259123043E-4</v>
      </c>
    </row>
    <row r="1435" spans="2:6" x14ac:dyDescent="0.3">
      <c r="D1435" t="s">
        <v>1554</v>
      </c>
      <c r="E1435" t="s">
        <v>1545</v>
      </c>
      <c r="F1435" s="196">
        <v>1.5778710259123043E-4</v>
      </c>
    </row>
  </sheetData>
  <hyperlinks>
    <hyperlink ref="A1" location="'Table of Contents'!A1" display="Return to Table of Contents" xr:uid="{59894D37-FDA1-428B-A87A-8D2D4B550E68}"/>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FDB68F99F8C594E8D181D2E07EED34B" ma:contentTypeVersion="1" ma:contentTypeDescription="Create a new document." ma:contentTypeScope="" ma:versionID="6b720c10cf51f6d5b03ba204287cf541">
  <xsd:schema xmlns:xsd="http://www.w3.org/2001/XMLSchema" xmlns:xs="http://www.w3.org/2001/XMLSchema" xmlns:p="http://schemas.microsoft.com/office/2006/metadata/properties" xmlns:ns1="http://schemas.microsoft.com/sharepoint/v3" targetNamespace="http://schemas.microsoft.com/office/2006/metadata/properties" ma:root="true" ma:fieldsID="4dcce58c87e9fcebab8021569449a8d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F28E42F-7221-4C2B-A9BF-4AF347392798}">
  <ds:schemaRefs>
    <ds:schemaRef ds:uri="http://schemas.microsoft.com/sharepoint/v3/contenttype/forms"/>
  </ds:schemaRefs>
</ds:datastoreItem>
</file>

<file path=customXml/itemProps2.xml><?xml version="1.0" encoding="utf-8"?>
<ds:datastoreItem xmlns:ds="http://schemas.openxmlformats.org/officeDocument/2006/customXml" ds:itemID="{219CDF10-1524-4F67-B69F-6BC51DD0D42B}">
  <ds:schemaRefs>
    <ds:schemaRef ds:uri="http://schemas.microsoft.com/sharepoint/v3"/>
    <ds:schemaRef ds:uri="http://www.w3.org/XML/1998/namespace"/>
    <ds:schemaRef ds:uri="http://schemas.openxmlformats.org/package/2006/metadata/core-properties"/>
    <ds:schemaRef ds:uri="http://purl.org/dc/term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s>
</ds:datastoreItem>
</file>

<file path=customXml/itemProps3.xml><?xml version="1.0" encoding="utf-8"?>
<ds:datastoreItem xmlns:ds="http://schemas.openxmlformats.org/officeDocument/2006/customXml" ds:itemID="{EA8DC837-52E6-4388-B356-C66CD570BF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88</vt:i4>
      </vt:variant>
      <vt:variant>
        <vt:lpstr>Named Ranges</vt:lpstr>
      </vt:variant>
      <vt:variant>
        <vt:i4>13</vt:i4>
      </vt:variant>
    </vt:vector>
  </HeadingPairs>
  <TitlesOfParts>
    <vt:vector size="101" baseType="lpstr">
      <vt:lpstr>Introduction</vt:lpstr>
      <vt:lpstr>Process and Workplan Elements</vt:lpstr>
      <vt:lpstr>User Guide &amp; Example</vt:lpstr>
      <vt:lpstr>Table of Contents</vt:lpstr>
      <vt:lpstr>Commercial Code Baseline</vt:lpstr>
      <vt:lpstr>Weather Zone Mapping</vt:lpstr>
      <vt:lpstr>Loadshapes</vt:lpstr>
      <vt:lpstr>I&amp;M Residential EE Measure CFs</vt:lpstr>
      <vt:lpstr>I&amp;M C&amp;I Measure CFs</vt:lpstr>
      <vt:lpstr>Code Baseline Measures</vt:lpstr>
      <vt:lpstr>New Measure Ideas</vt:lpstr>
      <vt:lpstr>4.2.1 Combination Oven</vt:lpstr>
      <vt:lpstr>4.2.2 Refrigerators &amp; Freezers</vt:lpstr>
      <vt:lpstr>4.2.3 Commercial Steam Cooker</vt:lpstr>
      <vt:lpstr>4.2.5 ES Convection Oven</vt:lpstr>
      <vt:lpstr>4.2.6 ENERGY STAR Dishwasher</vt:lpstr>
      <vt:lpstr>4.2.7 ENERGY STAR Fryer</vt:lpstr>
      <vt:lpstr>4.2.8 ENERGY STAR Griddle</vt:lpstr>
      <vt:lpstr>4.2.10 Ice Maker</vt:lpstr>
      <vt:lpstr>4.2.19 ES Elec Convection Oven</vt:lpstr>
      <vt:lpstr>4.3.1 Water Heater</vt:lpstr>
      <vt:lpstr>4.4.1 Air Conditioner Tune-Up</vt:lpstr>
      <vt:lpstr>4.4.6 Electric Chiller</vt:lpstr>
      <vt:lpstr>4.4.9 ASHP</vt:lpstr>
      <vt:lpstr>4.4.10 Boiler</vt:lpstr>
      <vt:lpstr>4.4.11 Furnace</vt:lpstr>
      <vt:lpstr>4.4.13 PTAC and PTHP</vt:lpstr>
      <vt:lpstr>4.4.15 Unitary Air Conditioners</vt:lpstr>
      <vt:lpstr>4.4.17 VSD for HVACPump&amp;CT Fan</vt:lpstr>
      <vt:lpstr>4.4.19 Demand Control Vent</vt:lpstr>
      <vt:lpstr>4.4.26 VSD for HVAC Sup&amp;Ret Fan</vt:lpstr>
      <vt:lpstr>4.4.41 Advanced Rooftop Control</vt:lpstr>
      <vt:lpstr>4.4.44 GSHP</vt:lpstr>
      <vt:lpstr>4.4.48 Small Com Thermostats</vt:lpstr>
      <vt:lpstr>4.4.50 Elec Chillers w ISVDs</vt:lpstr>
      <vt:lpstr>4.4.53 HVAC Sup, Ret, &amp; Exh Fan</vt:lpstr>
      <vt:lpstr>4.4.56 Commercial Duct Sealing</vt:lpstr>
      <vt:lpstr>4.4.57 Condensate Recovery Syst</vt:lpstr>
      <vt:lpstr>4.4.58 Steam Trap Monitoring</vt:lpstr>
      <vt:lpstr>4.4.59 Ductless Heat Pumps</vt:lpstr>
      <vt:lpstr>4.4.61 Chiller Water Temp Reset</vt:lpstr>
      <vt:lpstr>4.4.62 Cooling Tower Economizer</vt:lpstr>
      <vt:lpstr>4.5.4 LED Bulbs and Fixtures</vt:lpstr>
      <vt:lpstr>4.5.5 Commercial LED Exit Signs</vt:lpstr>
      <vt:lpstr>4.5.7 LPD</vt:lpstr>
      <vt:lpstr>4.5.10 Lighting Controls</vt:lpstr>
      <vt:lpstr>4.6.4 ECM for Coolers &amp; Freezer</vt:lpstr>
      <vt:lpstr>4.7.1 VSD Air Compressor</vt:lpstr>
      <vt:lpstr>4.8.13 VSDs for Process Fans</vt:lpstr>
      <vt:lpstr>4.8.27 C&amp;I Air Sealing</vt:lpstr>
      <vt:lpstr>4.8.28 High Speed Overhead Door</vt:lpstr>
      <vt:lpstr>4.8.29 Dock Door Seals </vt:lpstr>
      <vt:lpstr>4.8.30 Com Wall Insulation</vt:lpstr>
      <vt:lpstr>5.1.7 ES&amp;CEETier2 Room AC</vt:lpstr>
      <vt:lpstr>5.1.14 Res Induction Cooktop</vt:lpstr>
      <vt:lpstr>5.1.15 Bolt-On Smrt Dryer Sens</vt:lpstr>
      <vt:lpstr>5.2.1 APS Tier 1</vt:lpstr>
      <vt:lpstr>5.2.2 APS Tier 2 Res AV</vt:lpstr>
      <vt:lpstr>5.2.3 ENERGY STAR Televisions</vt:lpstr>
      <vt:lpstr>5.3.1 ASHP</vt:lpstr>
      <vt:lpstr>5.3.3 Central Air Conditioning</vt:lpstr>
      <vt:lpstr>5.3.7 Gas Furnace</vt:lpstr>
      <vt:lpstr>5.3.10 HVAC Tune-Up</vt:lpstr>
      <vt:lpstr>5.3.12 Ductless Heat Pumps</vt:lpstr>
      <vt:lpstr>5.3.16 Advanced Thermostats</vt:lpstr>
      <vt:lpstr>5.3.21 Air Handler Filter Clean</vt:lpstr>
      <vt:lpstr>5.4.2 Gas Water Heater</vt:lpstr>
      <vt:lpstr>5.4.3 Heat Pump Water Heaters</vt:lpstr>
      <vt:lpstr>5.4.12 Recirculating Pump Contr</vt:lpstr>
      <vt:lpstr>5.5.6 LED Specialty</vt:lpstr>
      <vt:lpstr>5.5.9 LED Fixtures</vt:lpstr>
      <vt:lpstr>5.5.13 EISA Exempt LED Lighting</vt:lpstr>
      <vt:lpstr>5.6.1 Air Sealing</vt:lpstr>
      <vt:lpstr>5.6.3 Floor InsulationAbv Crawl</vt:lpstr>
      <vt:lpstr>5.6.4 Wall Insulation</vt:lpstr>
      <vt:lpstr>5.6.5 Ceiling Attic Insulation</vt:lpstr>
      <vt:lpstr>5.6.7 Low-E Storm Window</vt:lpstr>
      <vt:lpstr>5.6.9 Insulated Cellular Shades</vt:lpstr>
      <vt:lpstr>5.6.10 MF Whole Building Aeroso</vt:lpstr>
      <vt:lpstr>5.7.1 High Eff Pool Pumps</vt:lpstr>
      <vt:lpstr>5.7.4 Heat Pump Swimming Pool H</vt:lpstr>
      <vt:lpstr>4.7.13 Comp Air Leak Repair</vt:lpstr>
      <vt:lpstr>HC6.9 Heating</vt:lpstr>
      <vt:lpstr>HC 7.9 AC</vt:lpstr>
      <vt:lpstr>HC8.9 Water Heat</vt:lpstr>
      <vt:lpstr>Commercial &amp; Industrial</vt:lpstr>
      <vt:lpstr>Residential</vt:lpstr>
      <vt:lpstr>ResStock</vt:lpstr>
      <vt:lpstr>'Code Baseline Measures'!_ftn1</vt:lpstr>
      <vt:lpstr>'4.4.10 Boiler'!_ftn2</vt:lpstr>
      <vt:lpstr>'4.4.10 Boiler'!_ftn3</vt:lpstr>
      <vt:lpstr>'Code Baseline Measures'!_ftnref1</vt:lpstr>
      <vt:lpstr>'5.3.1 ASHP'!_Hlk113357994</vt:lpstr>
      <vt:lpstr>'Code Baseline Measures'!_Ref376521004</vt:lpstr>
      <vt:lpstr>'Code Baseline Measures'!_Toc83384717</vt:lpstr>
      <vt:lpstr>'HC 7.9 AC'!Print_Area</vt:lpstr>
      <vt:lpstr>'HC6.9 Heating'!Print_Area</vt:lpstr>
      <vt:lpstr>'HC8.9 Water Heat'!Print_Area</vt:lpstr>
      <vt:lpstr>'HC 7.9 AC'!Print_Titles</vt:lpstr>
      <vt:lpstr>'HC6.9 Heating'!Print_Titles</vt:lpstr>
      <vt:lpstr>'HC8.9 Water Heat'!Print_Titles</vt:lpstr>
    </vt:vector>
  </TitlesOfParts>
  <Manager/>
  <Company>VEIC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Asa Parker</dc:creator>
  <cp:keywords/>
  <dc:description/>
  <cp:lastModifiedBy>Gavelek, Ben</cp:lastModifiedBy>
  <cp:lastPrinted>2023-08-15T15:39:40Z</cp:lastPrinted>
  <dcterms:created xsi:type="dcterms:W3CDTF">2022-07-21T14:44:09Z</dcterms:created>
  <dcterms:modified xsi:type="dcterms:W3CDTF">2023-12-22T16:40:47Z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0x0101003FDB68F99F8C594E8D181D2E07EED34B</vt:lpwstr>
  </property>
</Properties>
</file>