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ingov-my.sharepoint.com/personal/grwest_indot_in_gov/Documents/Master Documents/"/>
    </mc:Choice>
  </mc:AlternateContent>
  <xr:revisionPtr revIDLastSave="0" documentId="8_{EBC0E781-C517-4519-8466-CB009B8EBE11}" xr6:coauthVersionLast="47" xr6:coauthVersionMax="47" xr10:uidLastSave="{00000000-0000-0000-0000-000000000000}"/>
  <bookViews>
    <workbookView xWindow="4545" yWindow="1770" windowWidth="21600" windowHeight="11385" xr2:uid="{93DD21DC-17B3-4C56-9EF8-DB1337F54C58}"/>
  </bookViews>
  <sheets>
    <sheet name="Guidlines" sheetId="1" r:id="rId1"/>
    <sheet name="Profit Matrix" sheetId="2" r:id="rId2"/>
    <sheet name="Complexity Level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2" l="1"/>
  <c r="J17" i="2"/>
  <c r="K17" i="2" s="1"/>
  <c r="J18" i="2"/>
  <c r="K18" i="2" s="1"/>
  <c r="J16" i="2"/>
  <c r="K16" i="2" s="1"/>
  <c r="J12" i="2"/>
  <c r="K12" i="2" s="1"/>
  <c r="J14" i="2"/>
  <c r="K14" i="2" s="1"/>
  <c r="J11" i="2"/>
  <c r="K11" i="2" s="1"/>
  <c r="J13" i="2"/>
  <c r="K13" i="2" s="1"/>
  <c r="K19" i="2"/>
  <c r="K20" i="2"/>
  <c r="K21" i="2"/>
  <c r="K22" i="2"/>
  <c r="K23" i="2"/>
  <c r="K24" i="2"/>
  <c r="K5" i="2"/>
  <c r="K7" i="2"/>
  <c r="K8" i="2"/>
  <c r="K9" i="2"/>
  <c r="K26" i="2" l="1"/>
</calcChain>
</file>

<file path=xl/sharedStrings.xml><?xml version="1.0" encoding="utf-8"?>
<sst xmlns="http://schemas.openxmlformats.org/spreadsheetml/2006/main" count="198" uniqueCount="166">
  <si>
    <t xml:space="preserve">Profit Matrix Application Guidelines </t>
  </si>
  <si>
    <t>New Contracts</t>
  </si>
  <si>
    <t>Starting w/ 1102 Request for Proposals, advertise base profit rate in Request of Proposals, with all but overhead component</t>
  </si>
  <si>
    <t>To be determined by contract staff in coordination w/ owner office</t>
  </si>
  <si>
    <t>Complexity for contract with several worktype components</t>
  </si>
  <si>
    <t xml:space="preserve">Make profit determination based on predominance of work or weighted average of work. Select value from list. </t>
  </si>
  <si>
    <t>On-Call Contracts</t>
  </si>
  <si>
    <t>Calculate profit rates separate for each firm based on applicable firm overhead additive</t>
  </si>
  <si>
    <t>Project Specific</t>
  </si>
  <si>
    <t>Contract w/multiple firms</t>
  </si>
  <si>
    <t>Lump Sum or Cost Plus Fixed Fee</t>
  </si>
  <si>
    <t>Use blended overhead rate for firms</t>
  </si>
  <si>
    <t xml:space="preserve">Billing Rates or Multipllier </t>
  </si>
  <si>
    <t>For contracts where field rate is applicable a field rate will be used for profit determination</t>
  </si>
  <si>
    <t>Amendments</t>
  </si>
  <si>
    <t xml:space="preserve">An old 15% profit contracts determine new profit rate based on calculation of what the profit rate would be for the entire contract. Used same based profit rate for all future amendments plus applicable overhead additive from current rate. </t>
  </si>
  <si>
    <t>On original contracts that used determined profit rate from matrix use advertised base profit rate for all amendments plus applicable overhead additive from current rate</t>
  </si>
  <si>
    <t>Low</t>
  </si>
  <si>
    <t xml:space="preserve">On-call contracts that do not include preparation of construction plans. </t>
  </si>
  <si>
    <t>Environmental Services 5.4 to 5.12</t>
  </si>
  <si>
    <t xml:space="preserve">Right of Way Plan Development </t>
  </si>
  <si>
    <t>Training</t>
  </si>
  <si>
    <t>Shop Plan Review</t>
  </si>
  <si>
    <t>Bridge Load Capacity Rating and other Bridge Analysis/Testing</t>
  </si>
  <si>
    <t>Operational Staffing (such as for TMC dispatch)</t>
  </si>
  <si>
    <t>Assistance Program Services</t>
  </si>
  <si>
    <t>Utility Coordination Services</t>
  </si>
  <si>
    <t>Low/Mid</t>
  </si>
  <si>
    <t xml:space="preserve">On-call contracts that include preparation of construction plans. </t>
  </si>
  <si>
    <t>System Planning</t>
  </si>
  <si>
    <t>Non-Complex Traffic Capacity and Operations Analysis</t>
  </si>
  <si>
    <t>Non-Complex Roadway Design</t>
  </si>
  <si>
    <t>Subsurface Utility Engineering</t>
  </si>
  <si>
    <t>Topographical Survey Data Collection</t>
  </si>
  <si>
    <t>Construction Inspection</t>
  </si>
  <si>
    <t>Mid</t>
  </si>
  <si>
    <t>Environmental Document Preparation -EA</t>
  </si>
  <si>
    <t xml:space="preserve">Traffic Safety Analysis </t>
  </si>
  <si>
    <t>Studies requiring special expertise</t>
  </si>
  <si>
    <t>Mid/High</t>
  </si>
  <si>
    <t xml:space="preserve">Complex Traffic Capacity and Operations Analysis </t>
  </si>
  <si>
    <t xml:space="preserve">Complex Roadway Design </t>
  </si>
  <si>
    <t xml:space="preserve">On-call Engineering Assessment Services </t>
  </si>
  <si>
    <t>High</t>
  </si>
  <si>
    <t xml:space="preserve">Environmental Document Preparation -EIS </t>
  </si>
  <si>
    <t>INDOT Profit Matrix Complexity Levels</t>
  </si>
  <si>
    <t xml:space="preserve">INDOT Consultant Contracts </t>
  </si>
  <si>
    <t>Profit Calculation Worksheet</t>
  </si>
  <si>
    <t>Additives</t>
  </si>
  <si>
    <t>% Add On</t>
  </si>
  <si>
    <t>Select</t>
  </si>
  <si>
    <t>Base=</t>
  </si>
  <si>
    <t>Overhead</t>
  </si>
  <si>
    <t>&amp;</t>
  </si>
  <si>
    <t>&lt;</t>
  </si>
  <si>
    <t>&gt;</t>
  </si>
  <si>
    <t>&lt;=</t>
  </si>
  <si>
    <t>&gt;=</t>
  </si>
  <si>
    <t>Duration in Years</t>
  </si>
  <si>
    <t>Contract Information</t>
  </si>
  <si>
    <t>Consultant Contract Estimated Cost</t>
  </si>
  <si>
    <t>Estimated Consultant Contract Cost</t>
  </si>
  <si>
    <t>Years</t>
  </si>
  <si>
    <t>x</t>
  </si>
  <si>
    <t>Total:</t>
  </si>
  <si>
    <t>%</t>
  </si>
  <si>
    <t>Roundabout Design</t>
  </si>
  <si>
    <t>Only Fill in the Yellow Cells</t>
  </si>
  <si>
    <t xml:space="preserve">Environmental Document Preparation –Section 4(f) </t>
  </si>
  <si>
    <t>Environmental Document Preparation –CE</t>
  </si>
  <si>
    <t>Traffic Data Collection</t>
  </si>
  <si>
    <t xml:space="preserve">Traffic Forecasting </t>
  </si>
  <si>
    <t>2.2</t>
  </si>
  <si>
    <t>3.1</t>
  </si>
  <si>
    <t>3.2</t>
  </si>
  <si>
    <t>1.1</t>
  </si>
  <si>
    <t>4.1</t>
  </si>
  <si>
    <t>5.1</t>
  </si>
  <si>
    <t>5.2</t>
  </si>
  <si>
    <t>5.3</t>
  </si>
  <si>
    <t>Ecological Surveys (i.e. Waters Report)</t>
  </si>
  <si>
    <t>5.4</t>
  </si>
  <si>
    <t>5.5</t>
  </si>
  <si>
    <t>5.6</t>
  </si>
  <si>
    <t>5.7</t>
  </si>
  <si>
    <t>5.8</t>
  </si>
  <si>
    <t>5.9</t>
  </si>
  <si>
    <t>Stream and Wetland Mitigation</t>
  </si>
  <si>
    <t>Waterway Permits</t>
  </si>
  <si>
    <t>Air Quality Analysis</t>
  </si>
  <si>
    <t>5.10</t>
  </si>
  <si>
    <t>5.11</t>
  </si>
  <si>
    <t>5.12</t>
  </si>
  <si>
    <t>5.13</t>
  </si>
  <si>
    <t>5.14</t>
  </si>
  <si>
    <t>Archaeological Investigations</t>
  </si>
  <si>
    <t>Historical/Architectural Investigations</t>
  </si>
  <si>
    <t>Environmental Site Assessment</t>
  </si>
  <si>
    <t>Karst Evaluations</t>
  </si>
  <si>
    <t>ESA Screenings and Phase I ESA</t>
  </si>
  <si>
    <t>Phase II ESA and Further Site Investigation/Corrective Action</t>
  </si>
  <si>
    <t>6.1</t>
  </si>
  <si>
    <t>7.1</t>
  </si>
  <si>
    <t>Geotechnical Engineering Services</t>
  </si>
  <si>
    <t>8.1</t>
  </si>
  <si>
    <t>9.1</t>
  </si>
  <si>
    <t>9.2</t>
  </si>
  <si>
    <t>Level 1 Bridge Design</t>
  </si>
  <si>
    <t>Level 2 Bridge Design</t>
  </si>
  <si>
    <t>8.2</t>
  </si>
  <si>
    <t>Complex Roadway Design (Multilevel interchange design)</t>
  </si>
  <si>
    <t>Level 3 Bridge Design Elements</t>
  </si>
  <si>
    <t>9.3</t>
  </si>
  <si>
    <t>10.1</t>
  </si>
  <si>
    <t>10.2</t>
  </si>
  <si>
    <t>10.3</t>
  </si>
  <si>
    <t>10.4</t>
  </si>
  <si>
    <t>10.5</t>
  </si>
  <si>
    <t>Traffic Signal Design</t>
  </si>
  <si>
    <t>Traffic Signal System Design</t>
  </si>
  <si>
    <t>Complex Roadway Sign Design</t>
  </si>
  <si>
    <t>Lighting Design</t>
  </si>
  <si>
    <t>Intelligent Transportation System Design</t>
  </si>
  <si>
    <t>Intelligent Transportation System Integration</t>
  </si>
  <si>
    <t>10.6</t>
  </si>
  <si>
    <t>11.1</t>
  </si>
  <si>
    <t>13.1</t>
  </si>
  <si>
    <t>N/A</t>
  </si>
  <si>
    <t>16.1</t>
  </si>
  <si>
    <t>14.1</t>
  </si>
  <si>
    <t>Regular Bridge Inspection</t>
  </si>
  <si>
    <t>14.2</t>
  </si>
  <si>
    <t>Complex Bridge Inspection</t>
  </si>
  <si>
    <t>14.3</t>
  </si>
  <si>
    <t>Underwater/In-water Bridge Inspections</t>
  </si>
  <si>
    <t>14.4</t>
  </si>
  <si>
    <t>Small Structure and Miscellaneous Structure Inspections</t>
  </si>
  <si>
    <t>14.5</t>
  </si>
  <si>
    <t>17.2</t>
  </si>
  <si>
    <t>Small Structure and Pipe Hydraulic Design</t>
  </si>
  <si>
    <t>17.3</t>
  </si>
  <si>
    <t>Storm Sewer And Detention Design</t>
  </si>
  <si>
    <t>17.4</t>
  </si>
  <si>
    <t>Bridge Hydraulic Design</t>
  </si>
  <si>
    <t>Mark All that Apply and the highest sets the profit complexity</t>
  </si>
  <si>
    <t>12.1</t>
  </si>
  <si>
    <t>Project Management for Right of Way Acquisition Services</t>
  </si>
  <si>
    <t>12.2</t>
  </si>
  <si>
    <t>Title Research</t>
  </si>
  <si>
    <t>12.3</t>
  </si>
  <si>
    <t>Value Analysis</t>
  </si>
  <si>
    <t>12.4</t>
  </si>
  <si>
    <t>Appraisal</t>
  </si>
  <si>
    <t>Appraisal Review</t>
  </si>
  <si>
    <t>Negotiation</t>
  </si>
  <si>
    <t>Closing</t>
  </si>
  <si>
    <t>Relocation</t>
  </si>
  <si>
    <t>12.5</t>
  </si>
  <si>
    <t>12.6</t>
  </si>
  <si>
    <t>12.7</t>
  </si>
  <si>
    <t>12.8</t>
  </si>
  <si>
    <t>NO.</t>
  </si>
  <si>
    <t>Item Required Prequalification Work Types</t>
  </si>
  <si>
    <t>Prequalfication Work Types</t>
  </si>
  <si>
    <t>Complexity based on Worktypes</t>
  </si>
  <si>
    <t>Vers. 12/23/2024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</si>
</sst>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u/>
      <sz val="11"/>
      <color theme="1"/>
      <name val="Aptos Narrow"/>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0" borderId="0" xfId="0" applyFont="1"/>
    <xf numFmtId="0" fontId="0" fillId="0" borderId="0" xfId="0" applyAlignment="1">
      <alignment horizontal="center"/>
    </xf>
    <xf numFmtId="165" fontId="0" fillId="0" borderId="0" xfId="0" applyNumberFormat="1" applyAlignment="1">
      <alignment horizontal="center"/>
    </xf>
    <xf numFmtId="9" fontId="0" fillId="0" borderId="0" xfId="1" applyFont="1" applyAlignment="1">
      <alignment horizontal="center"/>
    </xf>
    <xf numFmtId="0" fontId="4" fillId="0" borderId="0" xfId="0" applyFon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0" fillId="2" borderId="1" xfId="0" applyFill="1" applyBorder="1"/>
    <xf numFmtId="165" fontId="0" fillId="2" borderId="1" xfId="0" applyNumberFormat="1" applyFill="1"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0" fillId="2" borderId="1" xfId="0" applyFill="1" applyBorder="1" applyAlignment="1">
      <alignment horizontal="center"/>
    </xf>
    <xf numFmtId="0" fontId="4" fillId="0" borderId="1" xfId="0" applyFont="1" applyBorder="1" applyAlignment="1">
      <alignment horizontal="right"/>
    </xf>
    <xf numFmtId="2" fontId="0" fillId="0" borderId="2" xfId="0" applyNumberFormat="1" applyBorder="1"/>
    <xf numFmtId="0" fontId="0" fillId="0" borderId="3" xfId="0" applyBorder="1"/>
    <xf numFmtId="0" fontId="0" fillId="0" borderId="0" xfId="0" applyAlignment="1">
      <alignment horizontal="right"/>
    </xf>
    <xf numFmtId="0" fontId="0" fillId="0" borderId="0" xfId="0" applyAlignment="1">
      <alignment horizontal="left"/>
    </xf>
    <xf numFmtId="0" fontId="0" fillId="0" borderId="4" xfId="0" applyBorder="1"/>
    <xf numFmtId="0" fontId="4" fillId="0" borderId="4" xfId="0" applyFont="1" applyBorder="1"/>
    <xf numFmtId="0" fontId="2" fillId="0" borderId="4" xfId="0" applyFont="1" applyBorder="1"/>
    <xf numFmtId="0" fontId="2" fillId="0" borderId="0" xfId="0" applyFont="1" applyAlignment="1">
      <alignment horizontal="right"/>
    </xf>
    <xf numFmtId="0" fontId="0" fillId="0" borderId="0" xfId="0" applyAlignment="1">
      <alignment horizontal="left" wrapText="1"/>
    </xf>
    <xf numFmtId="0" fontId="3" fillId="0" borderId="0" xfId="0" applyFont="1" applyAlignment="1">
      <alignment horizontal="center"/>
    </xf>
    <xf numFmtId="49" fontId="0" fillId="0" borderId="0" xfId="0" applyNumberFormat="1" applyAlignment="1">
      <alignment horizontal="center"/>
    </xf>
    <xf numFmtId="49" fontId="3" fillId="0" borderId="0" xfId="0" applyNumberFormat="1" applyFont="1" applyAlignment="1">
      <alignment horizontal="center"/>
    </xf>
    <xf numFmtId="49" fontId="0" fillId="0" borderId="0" xfId="0" applyNumberFormat="1"/>
    <xf numFmtId="0" fontId="0" fillId="0" borderId="0" xfId="0"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BE1E1-E0DE-44DC-82F5-D8D617FA665F}">
  <dimension ref="A1:D20"/>
  <sheetViews>
    <sheetView showGridLines="0" tabSelected="1" workbookViewId="0">
      <selection activeCell="C13" sqref="C13"/>
    </sheetView>
  </sheetViews>
  <sheetFormatPr defaultRowHeight="15" x14ac:dyDescent="0.25"/>
  <sheetData>
    <row r="1" spans="1:4" x14ac:dyDescent="0.25">
      <c r="A1" t="s">
        <v>0</v>
      </c>
    </row>
    <row r="2" spans="1:4" x14ac:dyDescent="0.25">
      <c r="A2" t="s">
        <v>1</v>
      </c>
    </row>
    <row r="3" spans="1:4" x14ac:dyDescent="0.25">
      <c r="A3" t="s">
        <v>2</v>
      </c>
    </row>
    <row r="4" spans="1:4" x14ac:dyDescent="0.25">
      <c r="B4" t="s">
        <v>3</v>
      </c>
    </row>
    <row r="5" spans="1:4" x14ac:dyDescent="0.25">
      <c r="A5" t="s">
        <v>4</v>
      </c>
    </row>
    <row r="6" spans="1:4" x14ac:dyDescent="0.25">
      <c r="B6" t="s">
        <v>5</v>
      </c>
    </row>
    <row r="7" spans="1:4" x14ac:dyDescent="0.25">
      <c r="A7" t="s">
        <v>6</v>
      </c>
    </row>
    <row r="8" spans="1:4" x14ac:dyDescent="0.25">
      <c r="B8" t="s">
        <v>7</v>
      </c>
    </row>
    <row r="9" spans="1:4" x14ac:dyDescent="0.25">
      <c r="A9" t="s">
        <v>8</v>
      </c>
    </row>
    <row r="10" spans="1:4" x14ac:dyDescent="0.25">
      <c r="B10" t="s">
        <v>9</v>
      </c>
    </row>
    <row r="11" spans="1:4" x14ac:dyDescent="0.25">
      <c r="C11" t="s">
        <v>10</v>
      </c>
    </row>
    <row r="12" spans="1:4" x14ac:dyDescent="0.25">
      <c r="D12" t="s">
        <v>11</v>
      </c>
    </row>
    <row r="13" spans="1:4" x14ac:dyDescent="0.25">
      <c r="C13" t="s">
        <v>12</v>
      </c>
    </row>
    <row r="14" spans="1:4" x14ac:dyDescent="0.25">
      <c r="D14" t="s">
        <v>7</v>
      </c>
    </row>
    <row r="15" spans="1:4" x14ac:dyDescent="0.25">
      <c r="A15" t="s">
        <v>13</v>
      </c>
    </row>
    <row r="17" spans="1:1" x14ac:dyDescent="0.25">
      <c r="A17" t="s">
        <v>14</v>
      </c>
    </row>
    <row r="18" spans="1:1" x14ac:dyDescent="0.25">
      <c r="A18" t="s">
        <v>15</v>
      </c>
    </row>
    <row r="20" spans="1:1" x14ac:dyDescent="0.25">
      <c r="A20"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69260-90DF-4D26-B2EF-1FAA897EE182}">
  <dimension ref="A1:O26"/>
  <sheetViews>
    <sheetView showGridLines="0" workbookViewId="0">
      <selection activeCell="J3" sqref="J3"/>
    </sheetView>
  </sheetViews>
  <sheetFormatPr defaultRowHeight="15" x14ac:dyDescent="0.25"/>
  <cols>
    <col min="1" max="1" width="20.7109375" customWidth="1"/>
    <col min="2" max="2" width="26.28515625" customWidth="1"/>
    <col min="3" max="3" width="9.140625" style="18"/>
    <col min="4" max="4" width="3" bestFit="1" customWidth="1"/>
    <col min="5" max="5" width="13.85546875" bestFit="1" customWidth="1"/>
    <col min="6" max="7" width="3.140625" customWidth="1"/>
    <col min="8" max="8" width="13.85546875" bestFit="1" customWidth="1"/>
    <col min="16" max="16" width="12.7109375" bestFit="1" customWidth="1"/>
  </cols>
  <sheetData>
    <row r="1" spans="1:15" x14ac:dyDescent="0.25">
      <c r="A1" s="21" t="s">
        <v>59</v>
      </c>
      <c r="C1" s="18" t="s">
        <v>46</v>
      </c>
      <c r="I1" t="s">
        <v>165</v>
      </c>
    </row>
    <row r="2" spans="1:15" x14ac:dyDescent="0.25">
      <c r="A2" s="8">
        <v>5</v>
      </c>
      <c r="B2" s="17" t="s">
        <v>62</v>
      </c>
      <c r="C2" s="18" t="s">
        <v>47</v>
      </c>
    </row>
    <row r="3" spans="1:15" ht="30" x14ac:dyDescent="0.25">
      <c r="A3" s="9">
        <v>420000</v>
      </c>
      <c r="B3" s="22" t="s">
        <v>61</v>
      </c>
      <c r="C3" s="19" t="s">
        <v>48</v>
      </c>
      <c r="I3" s="5" t="s">
        <v>49</v>
      </c>
      <c r="J3" s="5" t="s">
        <v>50</v>
      </c>
      <c r="K3" s="5" t="s">
        <v>51</v>
      </c>
    </row>
    <row r="4" spans="1:15" x14ac:dyDescent="0.25">
      <c r="C4" s="20" t="s">
        <v>164</v>
      </c>
      <c r="I4" s="2"/>
      <c r="J4" s="2"/>
      <c r="K4" s="7">
        <v>7</v>
      </c>
    </row>
    <row r="5" spans="1:15" x14ac:dyDescent="0.25">
      <c r="A5" s="8"/>
      <c r="B5" s="1" t="s">
        <v>67</v>
      </c>
      <c r="E5" s="10" t="s">
        <v>17</v>
      </c>
      <c r="F5" s="2"/>
      <c r="G5" s="2"/>
      <c r="H5" s="2"/>
      <c r="I5" s="11">
        <v>0</v>
      </c>
      <c r="J5" s="12"/>
      <c r="K5" s="10" t="str">
        <f>IF(J5="","",I5)</f>
        <v/>
      </c>
    </row>
    <row r="6" spans="1:15" x14ac:dyDescent="0.25">
      <c r="E6" s="10" t="s">
        <v>27</v>
      </c>
      <c r="F6" s="2"/>
      <c r="G6" s="2"/>
      <c r="H6" s="2"/>
      <c r="I6" s="11">
        <v>0.5</v>
      </c>
      <c r="J6" s="12"/>
      <c r="K6" s="10" t="str">
        <f>IF(J6="","",I6)</f>
        <v/>
      </c>
      <c r="O6" s="16"/>
    </row>
    <row r="7" spans="1:15" x14ac:dyDescent="0.25">
      <c r="E7" s="10" t="s">
        <v>35</v>
      </c>
      <c r="F7" s="2"/>
      <c r="G7" s="2"/>
      <c r="H7" s="2"/>
      <c r="I7" s="11">
        <v>1</v>
      </c>
      <c r="J7" s="12"/>
      <c r="K7" s="10" t="str">
        <f t="shared" ref="K7:K9" si="0">IF(J7="","",I7)</f>
        <v/>
      </c>
    </row>
    <row r="8" spans="1:15" x14ac:dyDescent="0.25">
      <c r="E8" s="10" t="s">
        <v>39</v>
      </c>
      <c r="F8" s="2"/>
      <c r="G8" s="2"/>
      <c r="H8" s="2"/>
      <c r="I8" s="11">
        <v>1.5</v>
      </c>
      <c r="J8" s="12" t="s">
        <v>63</v>
      </c>
      <c r="K8" s="10">
        <f t="shared" si="0"/>
        <v>1.5</v>
      </c>
    </row>
    <row r="9" spans="1:15" x14ac:dyDescent="0.25">
      <c r="E9" s="10" t="s">
        <v>43</v>
      </c>
      <c r="F9" s="2"/>
      <c r="G9" s="2"/>
      <c r="H9" s="2"/>
      <c r="I9" s="11">
        <v>2</v>
      </c>
      <c r="J9" s="12"/>
      <c r="K9" s="10" t="str">
        <f t="shared" si="0"/>
        <v/>
      </c>
    </row>
    <row r="10" spans="1:15" x14ac:dyDescent="0.25">
      <c r="C10" s="20" t="s">
        <v>60</v>
      </c>
      <c r="E10" s="2"/>
      <c r="F10" s="2"/>
      <c r="G10" s="2"/>
      <c r="H10" s="2"/>
      <c r="I10" s="6"/>
      <c r="J10" s="2"/>
      <c r="K10" s="2"/>
    </row>
    <row r="11" spans="1:15" x14ac:dyDescent="0.25">
      <c r="D11" t="s">
        <v>54</v>
      </c>
      <c r="E11" s="3">
        <v>10000000</v>
      </c>
      <c r="F11" s="2"/>
      <c r="G11" s="2"/>
      <c r="H11" s="3"/>
      <c r="I11" s="11">
        <v>0</v>
      </c>
      <c r="J11" s="10" t="str">
        <f>IF($A$3&lt;E11,"","X")</f>
        <v/>
      </c>
      <c r="K11" s="10" t="str">
        <f>IF(J11="","",I11)</f>
        <v/>
      </c>
    </row>
    <row r="12" spans="1:15" x14ac:dyDescent="0.25">
      <c r="D12" t="s">
        <v>55</v>
      </c>
      <c r="E12" s="3">
        <v>2000000</v>
      </c>
      <c r="F12" s="2" t="s">
        <v>53</v>
      </c>
      <c r="G12" s="2" t="s">
        <v>56</v>
      </c>
      <c r="H12" s="3">
        <v>10000000</v>
      </c>
      <c r="I12" s="11">
        <v>0.5</v>
      </c>
      <c r="J12" s="10" t="str">
        <f>IF(AND($A$3&gt;E12,$A$3&lt;=H12),"X","")</f>
        <v/>
      </c>
      <c r="K12" s="10" t="str">
        <f t="shared" ref="K12:K24" si="1">IF(J12="","",I12)</f>
        <v/>
      </c>
    </row>
    <row r="13" spans="1:15" x14ac:dyDescent="0.25">
      <c r="D13" t="s">
        <v>55</v>
      </c>
      <c r="E13" s="3">
        <v>500000</v>
      </c>
      <c r="F13" s="2" t="s">
        <v>53</v>
      </c>
      <c r="G13" s="2" t="s">
        <v>56</v>
      </c>
      <c r="H13" s="3">
        <v>2000000</v>
      </c>
      <c r="I13" s="11">
        <v>1</v>
      </c>
      <c r="J13" s="10" t="str">
        <f>IF(AND($A$3&gt;E13,$A$3&lt;=H13),"X","")</f>
        <v/>
      </c>
      <c r="K13" s="10" t="str">
        <f t="shared" si="1"/>
        <v/>
      </c>
    </row>
    <row r="14" spans="1:15" x14ac:dyDescent="0.25">
      <c r="D14" t="s">
        <v>56</v>
      </c>
      <c r="E14" s="3">
        <v>500000</v>
      </c>
      <c r="F14" s="2"/>
      <c r="G14" s="2"/>
      <c r="H14" s="3"/>
      <c r="I14" s="11">
        <v>1.5</v>
      </c>
      <c r="J14" s="10" t="str">
        <f>IF($A$3&lt;=E14,"X","")</f>
        <v>X</v>
      </c>
      <c r="K14" s="10">
        <f>IF(J14="","",I14)</f>
        <v>1.5</v>
      </c>
    </row>
    <row r="15" spans="1:15" x14ac:dyDescent="0.25">
      <c r="C15" s="20" t="s">
        <v>58</v>
      </c>
      <c r="E15" s="2"/>
      <c r="F15" s="2"/>
      <c r="G15" s="2"/>
      <c r="H15" s="2"/>
      <c r="I15" s="6"/>
      <c r="J15" s="2"/>
      <c r="K15" s="2"/>
    </row>
    <row r="16" spans="1:15" x14ac:dyDescent="0.25">
      <c r="D16" t="s">
        <v>54</v>
      </c>
      <c r="E16" s="2">
        <v>3</v>
      </c>
      <c r="F16" s="2"/>
      <c r="G16" s="2"/>
      <c r="H16" s="2"/>
      <c r="I16" s="11">
        <v>0</v>
      </c>
      <c r="J16" s="10" t="str">
        <f>IF($A$2&lt;E16,"X","")</f>
        <v/>
      </c>
      <c r="K16" s="10" t="str">
        <f t="shared" si="1"/>
        <v/>
      </c>
    </row>
    <row r="17" spans="3:12" x14ac:dyDescent="0.25">
      <c r="D17" t="s">
        <v>57</v>
      </c>
      <c r="E17" s="2">
        <v>3</v>
      </c>
      <c r="F17" s="2" t="s">
        <v>53</v>
      </c>
      <c r="G17" s="2" t="s">
        <v>54</v>
      </c>
      <c r="H17" s="2">
        <v>5</v>
      </c>
      <c r="I17" s="11">
        <v>0.3</v>
      </c>
      <c r="J17" s="10" t="str">
        <f>IF(AND($A$2&gt;=E17,$A$2&lt;H17),"X","")</f>
        <v/>
      </c>
      <c r="K17" s="10" t="str">
        <f>IF(J17="","",I17)</f>
        <v/>
      </c>
    </row>
    <row r="18" spans="3:12" x14ac:dyDescent="0.25">
      <c r="D18" t="s">
        <v>57</v>
      </c>
      <c r="E18" s="2">
        <v>5</v>
      </c>
      <c r="F18" s="2"/>
      <c r="G18" s="2"/>
      <c r="H18" s="2"/>
      <c r="I18" s="11">
        <v>0.7</v>
      </c>
      <c r="J18" s="10" t="str">
        <f>IF($A$2&gt;=E18,"X","")</f>
        <v>X</v>
      </c>
      <c r="K18" s="10">
        <f t="shared" si="1"/>
        <v>0.7</v>
      </c>
    </row>
    <row r="19" spans="3:12" x14ac:dyDescent="0.25">
      <c r="C19" s="20" t="s">
        <v>52</v>
      </c>
      <c r="E19" s="2"/>
      <c r="F19" s="2"/>
      <c r="G19" s="2"/>
      <c r="H19" s="2"/>
      <c r="I19" s="6"/>
      <c r="J19" s="2"/>
      <c r="K19" s="2" t="str">
        <f t="shared" si="1"/>
        <v/>
      </c>
    </row>
    <row r="20" spans="3:12" x14ac:dyDescent="0.25">
      <c r="D20" t="s">
        <v>55</v>
      </c>
      <c r="E20" s="4">
        <v>1.9</v>
      </c>
      <c r="F20" s="2"/>
      <c r="G20" s="2"/>
      <c r="H20" s="2"/>
      <c r="I20" s="11">
        <v>0</v>
      </c>
      <c r="J20" s="10"/>
      <c r="K20" s="10" t="str">
        <f t="shared" si="1"/>
        <v/>
      </c>
    </row>
    <row r="21" spans="3:12" x14ac:dyDescent="0.25">
      <c r="D21" t="s">
        <v>55</v>
      </c>
      <c r="E21" s="4">
        <v>1.8</v>
      </c>
      <c r="F21" s="2" t="s">
        <v>53</v>
      </c>
      <c r="G21" s="2" t="s">
        <v>56</v>
      </c>
      <c r="H21" s="4">
        <v>1.9</v>
      </c>
      <c r="I21" s="11">
        <v>0.7</v>
      </c>
      <c r="J21" s="10"/>
      <c r="K21" s="10" t="str">
        <f t="shared" si="1"/>
        <v/>
      </c>
    </row>
    <row r="22" spans="3:12" x14ac:dyDescent="0.25">
      <c r="D22" t="s">
        <v>55</v>
      </c>
      <c r="E22" s="4">
        <v>1.6</v>
      </c>
      <c r="F22" s="2" t="s">
        <v>53</v>
      </c>
      <c r="G22" s="2" t="s">
        <v>56</v>
      </c>
      <c r="H22" s="4">
        <v>1.8</v>
      </c>
      <c r="I22" s="11">
        <v>1.4</v>
      </c>
      <c r="J22" s="10"/>
      <c r="K22" s="10" t="str">
        <f t="shared" si="1"/>
        <v/>
      </c>
    </row>
    <row r="23" spans="3:12" x14ac:dyDescent="0.25">
      <c r="D23" t="s">
        <v>55</v>
      </c>
      <c r="E23" s="4">
        <v>1.2</v>
      </c>
      <c r="F23" s="2"/>
      <c r="G23" s="2" t="s">
        <v>56</v>
      </c>
      <c r="H23" s="4">
        <v>1.6</v>
      </c>
      <c r="I23" s="11">
        <v>2.1</v>
      </c>
      <c r="J23" s="10"/>
      <c r="K23" s="10" t="str">
        <f t="shared" si="1"/>
        <v/>
      </c>
    </row>
    <row r="24" spans="3:12" x14ac:dyDescent="0.25">
      <c r="D24" t="s">
        <v>56</v>
      </c>
      <c r="E24" s="4">
        <v>1.2</v>
      </c>
      <c r="F24" s="2"/>
      <c r="G24" s="2"/>
      <c r="H24" s="2"/>
      <c r="I24" s="11">
        <v>2.8</v>
      </c>
      <c r="J24" s="10"/>
      <c r="K24" s="10" t="str">
        <f t="shared" si="1"/>
        <v/>
      </c>
    </row>
    <row r="26" spans="3:12" x14ac:dyDescent="0.25">
      <c r="J26" s="13" t="s">
        <v>64</v>
      </c>
      <c r="K26" s="14">
        <f>SUM(K4:K24)</f>
        <v>10.7</v>
      </c>
      <c r="L26" s="15" t="s">
        <v>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C4F3F-A3B3-4E89-A55B-BDBB01C686D8}">
  <dimension ref="A1:G95"/>
  <sheetViews>
    <sheetView workbookViewId="0">
      <selection activeCell="B11" sqref="B11"/>
    </sheetView>
  </sheetViews>
  <sheetFormatPr defaultRowHeight="15" x14ac:dyDescent="0.25"/>
  <cols>
    <col min="1" max="1" width="33.140625" customWidth="1"/>
  </cols>
  <sheetData>
    <row r="1" spans="1:7" ht="30" x14ac:dyDescent="0.25">
      <c r="A1" s="27" t="s">
        <v>144</v>
      </c>
      <c r="B1" s="1" t="s">
        <v>45</v>
      </c>
      <c r="C1" s="1"/>
      <c r="D1" s="1"/>
      <c r="E1" s="1"/>
      <c r="F1" s="1"/>
      <c r="G1" s="1" t="s">
        <v>165</v>
      </c>
    </row>
    <row r="2" spans="1:7" ht="30" x14ac:dyDescent="0.25">
      <c r="A2" s="27" t="s">
        <v>162</v>
      </c>
      <c r="B2" s="2" t="s">
        <v>161</v>
      </c>
      <c r="C2" t="s">
        <v>163</v>
      </c>
    </row>
    <row r="3" spans="1:7" ht="15.75" x14ac:dyDescent="0.25">
      <c r="B3" s="23" t="s">
        <v>17</v>
      </c>
    </row>
    <row r="4" spans="1:7" x14ac:dyDescent="0.25">
      <c r="B4" s="24">
        <v>2.1</v>
      </c>
      <c r="C4" t="s">
        <v>70</v>
      </c>
    </row>
    <row r="5" spans="1:7" x14ac:dyDescent="0.25">
      <c r="B5" s="24" t="s">
        <v>72</v>
      </c>
      <c r="C5" t="s">
        <v>71</v>
      </c>
    </row>
    <row r="6" spans="1:7" x14ac:dyDescent="0.25">
      <c r="B6" s="24" t="s">
        <v>78</v>
      </c>
      <c r="C6" t="s">
        <v>69</v>
      </c>
    </row>
    <row r="7" spans="1:7" x14ac:dyDescent="0.25">
      <c r="B7" s="24" t="s">
        <v>79</v>
      </c>
      <c r="C7" t="s">
        <v>68</v>
      </c>
    </row>
    <row r="8" spans="1:7" x14ac:dyDescent="0.25">
      <c r="B8" s="24" t="s">
        <v>81</v>
      </c>
      <c r="C8" t="s">
        <v>80</v>
      </c>
    </row>
    <row r="9" spans="1:7" x14ac:dyDescent="0.25">
      <c r="B9" s="24" t="s">
        <v>82</v>
      </c>
      <c r="C9" t="s">
        <v>87</v>
      </c>
    </row>
    <row r="10" spans="1:7" x14ac:dyDescent="0.25">
      <c r="B10" s="24" t="s">
        <v>83</v>
      </c>
      <c r="C10" t="s">
        <v>88</v>
      </c>
    </row>
    <row r="11" spans="1:7" x14ac:dyDescent="0.25">
      <c r="B11" s="24" t="s">
        <v>84</v>
      </c>
      <c r="C11" t="s">
        <v>89</v>
      </c>
    </row>
    <row r="12" spans="1:7" x14ac:dyDescent="0.25">
      <c r="B12" s="24" t="s">
        <v>85</v>
      </c>
      <c r="C12" t="s">
        <v>19</v>
      </c>
    </row>
    <row r="13" spans="1:7" x14ac:dyDescent="0.25">
      <c r="B13" s="24" t="s">
        <v>86</v>
      </c>
      <c r="C13" t="s">
        <v>95</v>
      </c>
    </row>
    <row r="14" spans="1:7" x14ac:dyDescent="0.25">
      <c r="B14" s="24" t="s">
        <v>90</v>
      </c>
      <c r="C14" t="s">
        <v>96</v>
      </c>
    </row>
    <row r="15" spans="1:7" x14ac:dyDescent="0.25">
      <c r="B15" s="24" t="s">
        <v>91</v>
      </c>
      <c r="C15" t="s">
        <v>97</v>
      </c>
    </row>
    <row r="16" spans="1:7" x14ac:dyDescent="0.25">
      <c r="B16" s="24" t="s">
        <v>92</v>
      </c>
      <c r="C16" t="s">
        <v>98</v>
      </c>
    </row>
    <row r="17" spans="2:3" x14ac:dyDescent="0.25">
      <c r="B17" s="24" t="s">
        <v>93</v>
      </c>
      <c r="C17" t="s">
        <v>99</v>
      </c>
    </row>
    <row r="18" spans="2:3" x14ac:dyDescent="0.25">
      <c r="B18" s="24" t="s">
        <v>94</v>
      </c>
      <c r="C18" t="s">
        <v>100</v>
      </c>
    </row>
    <row r="19" spans="2:3" x14ac:dyDescent="0.25">
      <c r="B19" s="24" t="s">
        <v>125</v>
      </c>
      <c r="C19" t="s">
        <v>20</v>
      </c>
    </row>
    <row r="20" spans="2:3" x14ac:dyDescent="0.25">
      <c r="B20" s="24" t="s">
        <v>145</v>
      </c>
      <c r="C20" t="s">
        <v>146</v>
      </c>
    </row>
    <row r="21" spans="2:3" x14ac:dyDescent="0.25">
      <c r="B21" s="24" t="s">
        <v>147</v>
      </c>
      <c r="C21" t="s">
        <v>148</v>
      </c>
    </row>
    <row r="22" spans="2:3" x14ac:dyDescent="0.25">
      <c r="B22" s="24" t="s">
        <v>149</v>
      </c>
      <c r="C22" t="s">
        <v>150</v>
      </c>
    </row>
    <row r="23" spans="2:3" x14ac:dyDescent="0.25">
      <c r="B23" s="24" t="s">
        <v>151</v>
      </c>
      <c r="C23" t="s">
        <v>152</v>
      </c>
    </row>
    <row r="24" spans="2:3" x14ac:dyDescent="0.25">
      <c r="B24" s="24" t="s">
        <v>157</v>
      </c>
      <c r="C24" t="s">
        <v>153</v>
      </c>
    </row>
    <row r="25" spans="2:3" x14ac:dyDescent="0.25">
      <c r="B25" s="24" t="s">
        <v>158</v>
      </c>
      <c r="C25" t="s">
        <v>154</v>
      </c>
    </row>
    <row r="26" spans="2:3" x14ac:dyDescent="0.25">
      <c r="B26" s="24" t="s">
        <v>159</v>
      </c>
      <c r="C26" t="s">
        <v>155</v>
      </c>
    </row>
    <row r="27" spans="2:3" x14ac:dyDescent="0.25">
      <c r="B27" s="24" t="s">
        <v>160</v>
      </c>
      <c r="C27" t="s">
        <v>156</v>
      </c>
    </row>
    <row r="28" spans="2:3" x14ac:dyDescent="0.25">
      <c r="B28" s="24" t="s">
        <v>135</v>
      </c>
      <c r="C28" t="s">
        <v>136</v>
      </c>
    </row>
    <row r="29" spans="2:3" x14ac:dyDescent="0.25">
      <c r="B29" s="24" t="s">
        <v>137</v>
      </c>
      <c r="C29" t="s">
        <v>23</v>
      </c>
    </row>
    <row r="30" spans="2:3" x14ac:dyDescent="0.25">
      <c r="B30" s="24" t="s">
        <v>128</v>
      </c>
      <c r="C30" t="s">
        <v>26</v>
      </c>
    </row>
    <row r="31" spans="2:3" x14ac:dyDescent="0.25">
      <c r="B31" s="24" t="s">
        <v>127</v>
      </c>
      <c r="C31" t="s">
        <v>18</v>
      </c>
    </row>
    <row r="32" spans="2:3" x14ac:dyDescent="0.25">
      <c r="B32" s="24" t="s">
        <v>127</v>
      </c>
      <c r="C32" t="s">
        <v>21</v>
      </c>
    </row>
    <row r="33" spans="2:3" x14ac:dyDescent="0.25">
      <c r="B33" s="24" t="s">
        <v>127</v>
      </c>
      <c r="C33" t="s">
        <v>22</v>
      </c>
    </row>
    <row r="34" spans="2:3" x14ac:dyDescent="0.25">
      <c r="B34" s="24" t="s">
        <v>127</v>
      </c>
      <c r="C34" t="s">
        <v>24</v>
      </c>
    </row>
    <row r="35" spans="2:3" x14ac:dyDescent="0.25">
      <c r="B35" s="24" t="s">
        <v>127</v>
      </c>
      <c r="C35" t="s">
        <v>25</v>
      </c>
    </row>
    <row r="36" spans="2:3" ht="15.75" x14ac:dyDescent="0.25">
      <c r="B36" s="25" t="s">
        <v>27</v>
      </c>
    </row>
    <row r="37" spans="2:3" x14ac:dyDescent="0.25">
      <c r="B37" s="24"/>
    </row>
    <row r="38" spans="2:3" x14ac:dyDescent="0.25">
      <c r="B38" s="24" t="s">
        <v>75</v>
      </c>
      <c r="C38" t="s">
        <v>29</v>
      </c>
    </row>
    <row r="39" spans="2:3" x14ac:dyDescent="0.25">
      <c r="B39" s="24" t="s">
        <v>73</v>
      </c>
      <c r="C39" t="s">
        <v>30</v>
      </c>
    </row>
    <row r="40" spans="2:3" x14ac:dyDescent="0.25">
      <c r="B40" s="24" t="s">
        <v>101</v>
      </c>
      <c r="C40" t="s">
        <v>33</v>
      </c>
    </row>
    <row r="41" spans="2:3" x14ac:dyDescent="0.25">
      <c r="B41" s="24" t="s">
        <v>102</v>
      </c>
      <c r="C41" t="s">
        <v>103</v>
      </c>
    </row>
    <row r="42" spans="2:3" x14ac:dyDescent="0.25">
      <c r="B42" s="24" t="s">
        <v>104</v>
      </c>
      <c r="C42" t="s">
        <v>31</v>
      </c>
    </row>
    <row r="43" spans="2:3" x14ac:dyDescent="0.25">
      <c r="B43" s="24" t="s">
        <v>105</v>
      </c>
      <c r="C43" t="s">
        <v>107</v>
      </c>
    </row>
    <row r="44" spans="2:3" x14ac:dyDescent="0.25">
      <c r="B44" s="24" t="s">
        <v>113</v>
      </c>
      <c r="C44" t="s">
        <v>118</v>
      </c>
    </row>
    <row r="45" spans="2:3" x14ac:dyDescent="0.25">
      <c r="B45" s="24" t="s">
        <v>114</v>
      </c>
      <c r="C45" t="s">
        <v>119</v>
      </c>
    </row>
    <row r="46" spans="2:3" x14ac:dyDescent="0.25">
      <c r="B46" s="24" t="s">
        <v>115</v>
      </c>
      <c r="C46" t="s">
        <v>120</v>
      </c>
    </row>
    <row r="47" spans="2:3" x14ac:dyDescent="0.25">
      <c r="B47" s="24" t="s">
        <v>116</v>
      </c>
      <c r="C47" t="s">
        <v>121</v>
      </c>
    </row>
    <row r="48" spans="2:3" x14ac:dyDescent="0.25">
      <c r="B48" s="24" t="s">
        <v>117</v>
      </c>
      <c r="C48" t="s">
        <v>122</v>
      </c>
    </row>
    <row r="49" spans="2:3" x14ac:dyDescent="0.25">
      <c r="B49" s="24" t="s">
        <v>124</v>
      </c>
      <c r="C49" t="s">
        <v>123</v>
      </c>
    </row>
    <row r="50" spans="2:3" x14ac:dyDescent="0.25">
      <c r="B50" s="24" t="s">
        <v>129</v>
      </c>
      <c r="C50" t="s">
        <v>130</v>
      </c>
    </row>
    <row r="51" spans="2:3" x14ac:dyDescent="0.25">
      <c r="B51" s="24" t="s">
        <v>126</v>
      </c>
      <c r="C51" t="s">
        <v>34</v>
      </c>
    </row>
    <row r="52" spans="2:3" x14ac:dyDescent="0.25">
      <c r="B52" s="24" t="s">
        <v>138</v>
      </c>
      <c r="C52" t="s">
        <v>139</v>
      </c>
    </row>
    <row r="53" spans="2:3" x14ac:dyDescent="0.25">
      <c r="B53" s="24" t="s">
        <v>140</v>
      </c>
      <c r="C53" t="s">
        <v>141</v>
      </c>
    </row>
    <row r="54" spans="2:3" x14ac:dyDescent="0.25">
      <c r="B54" s="24" t="s">
        <v>142</v>
      </c>
      <c r="C54" t="s">
        <v>143</v>
      </c>
    </row>
    <row r="55" spans="2:3" x14ac:dyDescent="0.25">
      <c r="B55" s="24" t="s">
        <v>127</v>
      </c>
      <c r="C55" t="s">
        <v>28</v>
      </c>
    </row>
    <row r="56" spans="2:3" x14ac:dyDescent="0.25">
      <c r="B56" s="24" t="s">
        <v>127</v>
      </c>
      <c r="C56" t="s">
        <v>32</v>
      </c>
    </row>
    <row r="57" spans="2:3" ht="15.75" x14ac:dyDescent="0.25">
      <c r="B57" s="25" t="s">
        <v>35</v>
      </c>
    </row>
    <row r="58" spans="2:3" x14ac:dyDescent="0.25">
      <c r="B58" s="24" t="s">
        <v>77</v>
      </c>
      <c r="C58" t="s">
        <v>36</v>
      </c>
    </row>
    <row r="59" spans="2:3" x14ac:dyDescent="0.25">
      <c r="B59" s="24" t="s">
        <v>76</v>
      </c>
      <c r="C59" t="s">
        <v>37</v>
      </c>
    </row>
    <row r="60" spans="2:3" x14ac:dyDescent="0.25">
      <c r="B60" s="24"/>
      <c r="C60" t="s">
        <v>38</v>
      </c>
    </row>
    <row r="61" spans="2:3" ht="15.75" x14ac:dyDescent="0.25">
      <c r="B61" s="25" t="s">
        <v>39</v>
      </c>
    </row>
    <row r="62" spans="2:3" x14ac:dyDescent="0.25">
      <c r="B62" s="24" t="s">
        <v>74</v>
      </c>
      <c r="C62" t="s">
        <v>40</v>
      </c>
    </row>
    <row r="63" spans="2:3" x14ac:dyDescent="0.25">
      <c r="B63" s="24">
        <v>8.1999999999999993</v>
      </c>
      <c r="C63" t="s">
        <v>41</v>
      </c>
    </row>
    <row r="64" spans="2:3" x14ac:dyDescent="0.25">
      <c r="B64" s="24">
        <v>8.3000000000000007</v>
      </c>
      <c r="C64" t="s">
        <v>66</v>
      </c>
    </row>
    <row r="65" spans="2:3" x14ac:dyDescent="0.25">
      <c r="B65" s="24" t="s">
        <v>106</v>
      </c>
      <c r="C65" t="s">
        <v>108</v>
      </c>
    </row>
    <row r="66" spans="2:3" x14ac:dyDescent="0.25">
      <c r="B66" s="24" t="s">
        <v>131</v>
      </c>
      <c r="C66" t="s">
        <v>132</v>
      </c>
    </row>
    <row r="67" spans="2:3" x14ac:dyDescent="0.25">
      <c r="B67" s="24" t="s">
        <v>133</v>
      </c>
      <c r="C67" t="s">
        <v>134</v>
      </c>
    </row>
    <row r="68" spans="2:3" x14ac:dyDescent="0.25">
      <c r="B68" s="24"/>
      <c r="C68" t="s">
        <v>42</v>
      </c>
    </row>
    <row r="69" spans="2:3" ht="15.75" x14ac:dyDescent="0.25">
      <c r="B69" s="25" t="s">
        <v>43</v>
      </c>
    </row>
    <row r="70" spans="2:3" x14ac:dyDescent="0.25">
      <c r="B70" s="24" t="s">
        <v>77</v>
      </c>
      <c r="C70" t="s">
        <v>44</v>
      </c>
    </row>
    <row r="71" spans="2:3" x14ac:dyDescent="0.25">
      <c r="B71" s="24" t="s">
        <v>109</v>
      </c>
      <c r="C71" t="s">
        <v>110</v>
      </c>
    </row>
    <row r="72" spans="2:3" x14ac:dyDescent="0.25">
      <c r="B72" s="24" t="s">
        <v>112</v>
      </c>
      <c r="C72" t="s">
        <v>111</v>
      </c>
    </row>
    <row r="73" spans="2:3" x14ac:dyDescent="0.25">
      <c r="B73" s="26"/>
    </row>
    <row r="74" spans="2:3" x14ac:dyDescent="0.25">
      <c r="B74" s="26"/>
    </row>
    <row r="75" spans="2:3" x14ac:dyDescent="0.25">
      <c r="B75" s="26"/>
    </row>
    <row r="76" spans="2:3" x14ac:dyDescent="0.25">
      <c r="B76" s="26"/>
    </row>
    <row r="77" spans="2:3" x14ac:dyDescent="0.25">
      <c r="B77" s="26"/>
    </row>
    <row r="78" spans="2:3" x14ac:dyDescent="0.25">
      <c r="B78" s="26"/>
    </row>
    <row r="79" spans="2:3" x14ac:dyDescent="0.25">
      <c r="B79" s="26"/>
    </row>
    <row r="80" spans="2:3" x14ac:dyDescent="0.25">
      <c r="B80" s="26"/>
    </row>
    <row r="81" spans="2:2" x14ac:dyDescent="0.25">
      <c r="B81" s="26"/>
    </row>
    <row r="82" spans="2:2" x14ac:dyDescent="0.25">
      <c r="B82" s="26"/>
    </row>
    <row r="83" spans="2:2" x14ac:dyDescent="0.25">
      <c r="B83" s="26"/>
    </row>
    <row r="84" spans="2:2" x14ac:dyDescent="0.25">
      <c r="B84" s="26"/>
    </row>
    <row r="85" spans="2:2" x14ac:dyDescent="0.25">
      <c r="B85" s="26"/>
    </row>
    <row r="86" spans="2:2" x14ac:dyDescent="0.25">
      <c r="B86" s="26"/>
    </row>
    <row r="87" spans="2:2" x14ac:dyDescent="0.25">
      <c r="B87" s="26"/>
    </row>
    <row r="88" spans="2:2" x14ac:dyDescent="0.25">
      <c r="B88" s="26"/>
    </row>
    <row r="89" spans="2:2" x14ac:dyDescent="0.25">
      <c r="B89" s="26"/>
    </row>
    <row r="90" spans="2:2" x14ac:dyDescent="0.25">
      <c r="B90" s="26"/>
    </row>
    <row r="91" spans="2:2" x14ac:dyDescent="0.25">
      <c r="B91" s="26"/>
    </row>
    <row r="92" spans="2:2" x14ac:dyDescent="0.25">
      <c r="B92" s="26"/>
    </row>
    <row r="93" spans="2:2" x14ac:dyDescent="0.25">
      <c r="B93" s="26"/>
    </row>
    <row r="94" spans="2:2" x14ac:dyDescent="0.25">
      <c r="B94" s="26"/>
    </row>
    <row r="95" spans="2:2" x14ac:dyDescent="0.25">
      <c r="B95" s="2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Guidlines</vt:lpstr>
      <vt:lpstr>Profit Matrix</vt:lpstr>
      <vt:lpstr>Complexity Levels</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 Gretchen</dc:creator>
  <cp:lastModifiedBy>West, Gretchen</cp:lastModifiedBy>
  <dcterms:created xsi:type="dcterms:W3CDTF">2024-04-29T15:28:23Z</dcterms:created>
  <dcterms:modified xsi:type="dcterms:W3CDTF">2024-12-23T15:56:46Z</dcterms:modified>
</cp:coreProperties>
</file>