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F:\Real Estate\HOME Investment Partnerships Program\Rental\Application Packages\PY 2024\"/>
    </mc:Choice>
  </mc:AlternateContent>
  <xr:revisionPtr revIDLastSave="0" documentId="8_{AD0D4497-0B7C-4CDC-B74F-F6CA635AE8CE}" xr6:coauthVersionLast="47" xr6:coauthVersionMax="47" xr10:uidLastSave="{00000000-0000-0000-0000-000000000000}"/>
  <workbookProtection workbookAlgorithmName="SHA-512" workbookHashValue="Rav0BLsZl4fhxGznQnB4lC5yYwa1iblC6I463RpD7+b78MeUqEGeR2pEuDbqLjBJQhxcDMwVg6h74SIWiMW96g==" workbookSaltValue="D9f0MWcuMdqoTO8UJosQow==" workbookSpinCount="100000" lockStructure="1"/>
  <bookViews>
    <workbookView xWindow="29580" yWindow="300" windowWidth="21600" windowHeight="17385" xr2:uid="{058770AB-8D91-4B0F-BEB1-72692AB11B55}"/>
  </bookViews>
  <sheets>
    <sheet name="T1-Application Cover Page" sheetId="1" r:id="rId1"/>
    <sheet name="T2-Development Information" sheetId="25" r:id="rId2"/>
    <sheet name="T3-Narratives" sheetId="7" r:id="rId3"/>
    <sheet name="T4-Units" sheetId="24" r:id="rId4"/>
    <sheet name="T5-Sources" sheetId="9" r:id="rId5"/>
    <sheet name="T6-Budget" sheetId="10" r:id="rId6"/>
    <sheet name="T7-Match" sheetId="11" r:id="rId7"/>
    <sheet name="T8-Application Summary" sheetId="2" r:id="rId8"/>
    <sheet name="THRESHOLD CHECKLIST" sheetId="4" r:id="rId9"/>
    <sheet name="S1-Population Served" sheetId="5" r:id="rId10"/>
    <sheet name="S2-Location" sheetId="37" r:id="rId11"/>
    <sheet name="S3-Development Features" sheetId="12" r:id="rId12"/>
    <sheet name="S4-Team Composition" sheetId="14" r:id="rId13"/>
    <sheet name="S5-Leveraging" sheetId="38" r:id="rId14"/>
    <sheet name="SCORE SHEET" sheetId="6" r:id="rId15"/>
    <sheet name="PROFORMA" sheetId="19" r:id="rId16"/>
    <sheet name="D1-Development Fund" sheetId="28" r:id="rId17"/>
    <sheet name="D2-CHDO Operating Supplement" sheetId="29" r:id="rId18"/>
    <sheet name="D3-Rental Assessment" sheetId="20" r:id="rId19"/>
    <sheet name="D4-Displacement Assessment" sheetId="30" r:id="rId20"/>
    <sheet name="D5-Displacement Plan" sheetId="31" r:id="rId21"/>
    <sheet name="D6-Displacement Affidavit" sheetId="33" r:id="rId22"/>
    <sheet name="D7-LEP" sheetId="34" r:id="rId23"/>
    <sheet name="D8-Davis Bacon" sheetId="35" r:id="rId24"/>
    <sheet name="D9-Assurances and Certification" sheetId="36" r:id="rId25"/>
    <sheet name="Validation" sheetId="3" state="hidden" r:id="rId26"/>
  </sheets>
  <definedNames>
    <definedName name="_xlnm.Print_Area" localSheetId="18">'D3-Rental Assessment'!$A$1:$AH$187</definedName>
    <definedName name="_xlnm.Print_Area" localSheetId="15">PROFORMA!$A$1:$AH$382</definedName>
    <definedName name="_xlnm.Print_Area" localSheetId="9">'S1-Population Served'!$A$1:$AE$53</definedName>
    <definedName name="_xlnm.Print_Area" localSheetId="10">'S2-Location'!$A$1:$AE$122</definedName>
    <definedName name="_xlnm.Print_Area" localSheetId="11">'S3-Development Features'!$A$1:$AF$121</definedName>
    <definedName name="_xlnm.Print_Area" localSheetId="12">'S4-Team Composition'!$A$1:$AE$11</definedName>
    <definedName name="_xlnm.Print_Area" localSheetId="13">'S5-Leveraging'!$A$1:$AH$44</definedName>
    <definedName name="_xlnm.Print_Area" localSheetId="14">'SCORE SHEET'!$A$1:$AJ$181</definedName>
    <definedName name="_xlnm.Print_Area" localSheetId="0">'T1-Application Cover Page'!$A$1:$AE$202</definedName>
    <definedName name="_xlnm.Print_Area" localSheetId="1">'T2-Development Information'!$A$1:$AG$54</definedName>
    <definedName name="_xlnm.Print_Area" localSheetId="2">'T3-Narratives'!$A$1:$AH$151</definedName>
    <definedName name="_xlnm.Print_Area" localSheetId="3">'T4-Units'!$A$1:$AE$79</definedName>
    <definedName name="_xlnm.Print_Area" localSheetId="4">'T5-Sources'!$A$1:$AN$137</definedName>
    <definedName name="_xlnm.Print_Area" localSheetId="5">'T6-Budget'!$A$1:$AJ$76</definedName>
    <definedName name="_xlnm.Print_Area" localSheetId="6">'T7-Match'!$A$1:$AE$67</definedName>
    <definedName name="_xlnm.Print_Area" localSheetId="7">'T8-Application Summary'!$A$1:$AJ$224</definedName>
    <definedName name="_xlnm.Print_Area" localSheetId="8">'THRESHOLD CHECKLIST'!$A$1:$AH$81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07" i="6" l="1"/>
  <c r="M187" i="6"/>
  <c r="S20" i="12"/>
  <c r="AB53" i="37" l="1"/>
  <c r="AB30" i="37"/>
  <c r="AB31" i="37"/>
  <c r="AB32" i="37"/>
  <c r="AB33" i="37"/>
  <c r="AB34" i="37"/>
  <c r="AB35" i="37"/>
  <c r="AB36" i="37"/>
  <c r="AB37" i="37"/>
  <c r="AB38" i="37"/>
  <c r="AB39" i="37"/>
  <c r="AB40" i="37"/>
  <c r="AB41" i="37"/>
  <c r="AB42" i="37"/>
  <c r="AB43" i="37"/>
  <c r="AB44" i="37"/>
  <c r="AB45" i="37"/>
  <c r="AB46" i="37"/>
  <c r="AB47" i="37"/>
  <c r="AB48" i="37"/>
  <c r="AB49" i="37"/>
  <c r="AB50" i="37"/>
  <c r="AB29" i="37"/>
  <c r="AB22" i="37"/>
  <c r="AB25" i="37"/>
  <c r="P40" i="6" s="1"/>
  <c r="V40" i="6" s="1"/>
  <c r="M80" i="4"/>
  <c r="M56" i="4"/>
  <c r="P29" i="6"/>
  <c r="M86" i="4"/>
  <c r="M10" i="4"/>
  <c r="M12" i="4"/>
  <c r="S56" i="10"/>
  <c r="J48" i="10"/>
  <c r="V27" i="6"/>
  <c r="V25" i="6"/>
  <c r="V22" i="6"/>
  <c r="V20" i="6"/>
  <c r="I34" i="38" l="1"/>
  <c r="M184" i="6"/>
  <c r="M185" i="6" s="1"/>
  <c r="M186" i="6" s="1"/>
  <c r="S180" i="6"/>
  <c r="M180" i="6"/>
  <c r="B183" i="6"/>
  <c r="B182" i="6"/>
  <c r="S181" i="6"/>
  <c r="M181" i="6"/>
  <c r="B178" i="6"/>
  <c r="B176" i="6"/>
  <c r="M178" i="6"/>
  <c r="M176" i="6"/>
  <c r="B175" i="6"/>
  <c r="M167" i="6"/>
  <c r="S172" i="6"/>
  <c r="S167" i="6"/>
  <c r="M166" i="6"/>
  <c r="B166" i="6"/>
  <c r="B165" i="6"/>
  <c r="B168" i="6"/>
  <c r="B131" i="6"/>
  <c r="B130" i="6"/>
  <c r="B129" i="6"/>
  <c r="B115" i="6"/>
  <c r="S113" i="6"/>
  <c r="M113" i="6"/>
  <c r="M111" i="6"/>
  <c r="M109" i="6"/>
  <c r="B109" i="6"/>
  <c r="B111" i="6"/>
  <c r="M104" i="6"/>
  <c r="M97" i="6"/>
  <c r="M100" i="6"/>
  <c r="B104" i="6"/>
  <c r="B100" i="6"/>
  <c r="B98" i="6"/>
  <c r="B97" i="6"/>
  <c r="B114" i="6"/>
  <c r="B108" i="6"/>
  <c r="S93" i="6"/>
  <c r="M93" i="6"/>
  <c r="M91" i="6"/>
  <c r="B91" i="6"/>
  <c r="B90" i="6"/>
  <c r="S89" i="6"/>
  <c r="M89" i="6"/>
  <c r="M79" i="6"/>
  <c r="M81" i="6"/>
  <c r="M83" i="6"/>
  <c r="M85" i="6"/>
  <c r="M87" i="6"/>
  <c r="M77" i="6"/>
  <c r="B79" i="6"/>
  <c r="B81" i="6"/>
  <c r="B83" i="6"/>
  <c r="B85" i="6"/>
  <c r="B87" i="6"/>
  <c r="B77" i="6"/>
  <c r="B76" i="6"/>
  <c r="S75" i="6"/>
  <c r="P73" i="6"/>
  <c r="M75" i="6"/>
  <c r="M74" i="6"/>
  <c r="M73" i="6"/>
  <c r="M72" i="6"/>
  <c r="B74" i="6"/>
  <c r="B73" i="6"/>
  <c r="B72" i="6"/>
  <c r="B71" i="6"/>
  <c r="S70" i="6"/>
  <c r="P66" i="6"/>
  <c r="V66" i="6" s="1"/>
  <c r="M70" i="6"/>
  <c r="M66" i="6"/>
  <c r="P44" i="6"/>
  <c r="V44" i="6" s="1"/>
  <c r="P45" i="6"/>
  <c r="V45" i="6" s="1"/>
  <c r="P46" i="6"/>
  <c r="V46" i="6" s="1"/>
  <c r="P47" i="6"/>
  <c r="V47" i="6" s="1"/>
  <c r="P48" i="6"/>
  <c r="V48" i="6" s="1"/>
  <c r="P61" i="6"/>
  <c r="V61" i="6" s="1"/>
  <c r="P62" i="6"/>
  <c r="V62" i="6" s="1"/>
  <c r="P63" i="6"/>
  <c r="V63" i="6" s="1"/>
  <c r="P64" i="6"/>
  <c r="V64" i="6" s="1"/>
  <c r="P43" i="6"/>
  <c r="V43" i="6" s="1"/>
  <c r="M65" i="6"/>
  <c r="S65" i="6" s="1"/>
  <c r="M64" i="6"/>
  <c r="M63" i="6"/>
  <c r="M62" i="6"/>
  <c r="M61" i="6"/>
  <c r="M60" i="6"/>
  <c r="M59" i="6"/>
  <c r="M58" i="6"/>
  <c r="M57" i="6"/>
  <c r="M56" i="6"/>
  <c r="M55" i="6"/>
  <c r="M54" i="6"/>
  <c r="M53" i="6"/>
  <c r="M52" i="6"/>
  <c r="M51" i="6"/>
  <c r="M50" i="6"/>
  <c r="M49" i="6"/>
  <c r="M48" i="6"/>
  <c r="M47" i="6"/>
  <c r="M46" i="6"/>
  <c r="M45" i="6"/>
  <c r="M44" i="6"/>
  <c r="M43" i="6"/>
  <c r="S42" i="6"/>
  <c r="P38" i="6"/>
  <c r="V38" i="6" s="1"/>
  <c r="M42" i="6"/>
  <c r="M40" i="6"/>
  <c r="M38" i="6"/>
  <c r="B37" i="6"/>
  <c r="S36" i="6"/>
  <c r="M36" i="6"/>
  <c r="M35" i="6"/>
  <c r="M34" i="6"/>
  <c r="M33" i="6"/>
  <c r="B32" i="6"/>
  <c r="B31" i="6"/>
  <c r="B95" i="6"/>
  <c r="S29" i="6"/>
  <c r="P27" i="6"/>
  <c r="P25" i="6"/>
  <c r="P22" i="6"/>
  <c r="P20" i="6"/>
  <c r="M29" i="6"/>
  <c r="M27" i="6"/>
  <c r="M25" i="6"/>
  <c r="M22" i="6"/>
  <c r="M20" i="6"/>
  <c r="B19" i="6"/>
  <c r="M18" i="6"/>
  <c r="P18" i="6"/>
  <c r="S18" i="6"/>
  <c r="M14" i="6"/>
  <c r="M88" i="4"/>
  <c r="M84" i="4" a="1"/>
  <c r="M84" i="4" s="1"/>
  <c r="M8" i="4"/>
  <c r="M60" i="4"/>
  <c r="M40" i="4"/>
  <c r="M30" i="4"/>
  <c r="S94" i="6" l="1"/>
  <c r="M94" i="6"/>
  <c r="Y34" i="38"/>
  <c r="AD2" i="14"/>
  <c r="Y55" i="37"/>
  <c r="AD16" i="37" s="1"/>
  <c r="AA56" i="10"/>
  <c r="V30" i="10"/>
  <c r="Z30" i="10" s="1"/>
  <c r="V16" i="10"/>
  <c r="Z15" i="10"/>
  <c r="Z13" i="10"/>
  <c r="Z12" i="10"/>
  <c r="Z11" i="10"/>
  <c r="Y47" i="24"/>
  <c r="K59" i="24" s="1"/>
  <c r="H59" i="24"/>
  <c r="E59" i="24"/>
  <c r="Y39" i="24"/>
  <c r="V39" i="24"/>
  <c r="S39" i="24"/>
  <c r="P39" i="24"/>
  <c r="M39" i="24"/>
  <c r="J39" i="24"/>
  <c r="Y31" i="24"/>
  <c r="V31" i="24"/>
  <c r="S31" i="24"/>
  <c r="P31" i="24"/>
  <c r="M31" i="24"/>
  <c r="J31" i="24"/>
  <c r="Y23" i="24"/>
  <c r="V23" i="24"/>
  <c r="S23" i="24"/>
  <c r="P23" i="24"/>
  <c r="M23" i="24"/>
  <c r="J23" i="24"/>
  <c r="V15" i="24"/>
  <c r="S15" i="24"/>
  <c r="P15" i="24"/>
  <c r="M15" i="24"/>
  <c r="J15" i="24"/>
  <c r="R30" i="10"/>
  <c r="N30" i="10"/>
  <c r="J30" i="10"/>
  <c r="Z29" i="10"/>
  <c r="D21" i="12"/>
  <c r="AB20" i="12" s="1"/>
  <c r="P97" i="6" s="1"/>
  <c r="V97" i="6" s="1"/>
  <c r="P60" i="6"/>
  <c r="V60" i="6" s="1"/>
  <c r="P59" i="6"/>
  <c r="V59" i="6" s="1"/>
  <c r="P58" i="6"/>
  <c r="V58" i="6" s="1"/>
  <c r="P57" i="6"/>
  <c r="V57" i="6" s="1"/>
  <c r="P56" i="6"/>
  <c r="V56" i="6" s="1"/>
  <c r="P55" i="6"/>
  <c r="V55" i="6" s="1"/>
  <c r="P54" i="6"/>
  <c r="V54" i="6" s="1"/>
  <c r="P53" i="6"/>
  <c r="V53" i="6" s="1"/>
  <c r="P52" i="6"/>
  <c r="V52" i="6" s="1"/>
  <c r="P51" i="6"/>
  <c r="V51" i="6" s="1"/>
  <c r="P49" i="6"/>
  <c r="V49" i="6" s="1"/>
  <c r="AB12" i="37"/>
  <c r="P35" i="6" s="1"/>
  <c r="AB10" i="37"/>
  <c r="P34" i="6" s="1"/>
  <c r="AB8" i="37"/>
  <c r="P33" i="6" s="1"/>
  <c r="AD4" i="37"/>
  <c r="AD4" i="38"/>
  <c r="AD2" i="38" s="1"/>
  <c r="V34" i="38"/>
  <c r="AD4" i="14"/>
  <c r="AB9" i="14"/>
  <c r="P178" i="6" s="1"/>
  <c r="AD122" i="12"/>
  <c r="AB126" i="12"/>
  <c r="E48" i="12"/>
  <c r="D48" i="12"/>
  <c r="C48" i="12"/>
  <c r="AB26" i="12"/>
  <c r="AB28" i="12"/>
  <c r="AB30" i="12"/>
  <c r="AB32" i="12"/>
  <c r="AB34" i="12"/>
  <c r="P50" i="6" l="1"/>
  <c r="V50" i="6" s="1"/>
  <c r="AB51" i="37"/>
  <c r="P65" i="6" s="1"/>
  <c r="AB127" i="12"/>
  <c r="P167" i="6" s="1"/>
  <c r="P166" i="6"/>
  <c r="B59" i="24"/>
  <c r="Q54" i="24"/>
  <c r="M57" i="12" s="1"/>
  <c r="N54" i="24"/>
  <c r="M59" i="12" s="1"/>
  <c r="AB27" i="37"/>
  <c r="AB14" i="37"/>
  <c r="P36" i="6" s="1"/>
  <c r="AB35" i="12"/>
  <c r="P100" i="6" s="1"/>
  <c r="V100" i="6" s="1" a="1"/>
  <c r="V100" i="6" s="1"/>
  <c r="S47" i="12"/>
  <c r="AB47" i="12" s="1"/>
  <c r="AB49" i="12" s="1"/>
  <c r="P104" i="6" s="1"/>
  <c r="AB118" i="12"/>
  <c r="I5" i="3"/>
  <c r="I4" i="3"/>
  <c r="I3" i="3"/>
  <c r="B213" i="36"/>
  <c r="C4" i="33"/>
  <c r="S112" i="20"/>
  <c r="S111" i="20"/>
  <c r="S113" i="20" s="1"/>
  <c r="AB109" i="20" s="1"/>
  <c r="S100" i="20"/>
  <c r="K97" i="20"/>
  <c r="G97" i="20"/>
  <c r="K96" i="20"/>
  <c r="G96" i="20"/>
  <c r="AA31" i="20"/>
  <c r="Y42" i="29"/>
  <c r="L69" i="28"/>
  <c r="C65" i="28"/>
  <c r="AA63" i="28"/>
  <c r="AA59" i="28"/>
  <c r="AA49" i="28"/>
  <c r="AB358" i="19"/>
  <c r="X358" i="19"/>
  <c r="T358" i="19"/>
  <c r="P358" i="19"/>
  <c r="AB337" i="19"/>
  <c r="X337" i="19"/>
  <c r="X330" i="19"/>
  <c r="AB330" i="19" s="1"/>
  <c r="T330" i="19"/>
  <c r="P330" i="19"/>
  <c r="L330" i="19"/>
  <c r="X323" i="19"/>
  <c r="P315" i="19"/>
  <c r="L315" i="19"/>
  <c r="H315" i="19"/>
  <c r="D315" i="19"/>
  <c r="AB309" i="19"/>
  <c r="X309" i="19"/>
  <c r="AB303" i="19"/>
  <c r="X303" i="19"/>
  <c r="X297" i="19"/>
  <c r="J296" i="19"/>
  <c r="J295" i="19"/>
  <c r="AA240" i="19"/>
  <c r="W240" i="19"/>
  <c r="S240" i="19"/>
  <c r="O240" i="19"/>
  <c r="K240" i="19"/>
  <c r="AA238" i="19"/>
  <c r="W238" i="19"/>
  <c r="S238" i="19"/>
  <c r="O238" i="19"/>
  <c r="K238" i="19"/>
  <c r="AA225" i="19"/>
  <c r="W225" i="19"/>
  <c r="S225" i="19"/>
  <c r="O225" i="19"/>
  <c r="K225" i="19"/>
  <c r="AA223" i="19"/>
  <c r="W223" i="19"/>
  <c r="S223" i="19"/>
  <c r="O223" i="19"/>
  <c r="K223" i="19"/>
  <c r="AA210" i="19"/>
  <c r="W210" i="19"/>
  <c r="S210" i="19"/>
  <c r="O210" i="19"/>
  <c r="AA208" i="19"/>
  <c r="W208" i="19"/>
  <c r="S208" i="19"/>
  <c r="O208" i="19"/>
  <c r="K208" i="19"/>
  <c r="J189" i="19"/>
  <c r="J188" i="19"/>
  <c r="J175" i="19"/>
  <c r="J168" i="19"/>
  <c r="E140" i="19"/>
  <c r="E139" i="19"/>
  <c r="O139" i="19" s="1"/>
  <c r="E138" i="19"/>
  <c r="O138" i="19" s="1"/>
  <c r="O137" i="19"/>
  <c r="E137" i="19"/>
  <c r="O136" i="19"/>
  <c r="E136" i="19"/>
  <c r="E135" i="19"/>
  <c r="O135" i="19" s="1"/>
  <c r="E133" i="19"/>
  <c r="O132" i="19"/>
  <c r="E132" i="19"/>
  <c r="E131" i="19"/>
  <c r="O131" i="19" s="1"/>
  <c r="E130" i="19"/>
  <c r="O130" i="19" s="1"/>
  <c r="O129" i="19"/>
  <c r="E129" i="19"/>
  <c r="E128" i="19"/>
  <c r="O128" i="19" s="1"/>
  <c r="E126" i="19"/>
  <c r="E125" i="19"/>
  <c r="O125" i="19" s="1"/>
  <c r="E124" i="19"/>
  <c r="O124" i="19" s="1"/>
  <c r="E123" i="19"/>
  <c r="O123" i="19" s="1"/>
  <c r="E122" i="19"/>
  <c r="O122" i="19" s="1"/>
  <c r="E121" i="19"/>
  <c r="O121" i="19" s="1"/>
  <c r="E119" i="19"/>
  <c r="E118" i="19"/>
  <c r="O118" i="19" s="1"/>
  <c r="E117" i="19"/>
  <c r="O117" i="19" s="1"/>
  <c r="E116" i="19"/>
  <c r="O116" i="19" s="1"/>
  <c r="E115" i="19"/>
  <c r="O115" i="19" s="1"/>
  <c r="E114" i="19"/>
  <c r="O114" i="19" s="1"/>
  <c r="E112" i="19"/>
  <c r="E111" i="19"/>
  <c r="O111" i="19" s="1"/>
  <c r="E110" i="19"/>
  <c r="O110" i="19" s="1"/>
  <c r="E109" i="19"/>
  <c r="O109" i="19" s="1"/>
  <c r="E108" i="19"/>
  <c r="O108" i="19" s="1"/>
  <c r="E107" i="19"/>
  <c r="O107" i="19" s="1"/>
  <c r="E104" i="19"/>
  <c r="O104" i="19" s="1"/>
  <c r="E103" i="19"/>
  <c r="O103" i="19" s="1"/>
  <c r="E102" i="19"/>
  <c r="O102" i="19" s="1"/>
  <c r="E101" i="19"/>
  <c r="O101" i="19" s="1"/>
  <c r="E100" i="19"/>
  <c r="O100" i="19" s="1"/>
  <c r="AB93" i="19"/>
  <c r="Y93" i="19"/>
  <c r="V93" i="19"/>
  <c r="S93" i="19"/>
  <c r="P93" i="19"/>
  <c r="AB92" i="19"/>
  <c r="Y92" i="19"/>
  <c r="V92" i="19"/>
  <c r="S92" i="19"/>
  <c r="P92" i="19"/>
  <c r="AB90" i="19"/>
  <c r="Y90" i="19"/>
  <c r="V90" i="19"/>
  <c r="S90" i="19"/>
  <c r="P90" i="19"/>
  <c r="AB89" i="19"/>
  <c r="Y89" i="19"/>
  <c r="V89" i="19"/>
  <c r="S89" i="19"/>
  <c r="P89" i="19"/>
  <c r="AB87" i="19"/>
  <c r="Y87" i="19"/>
  <c r="V87" i="19"/>
  <c r="S87" i="19"/>
  <c r="P87" i="19"/>
  <c r="AB86" i="19"/>
  <c r="Y86" i="19"/>
  <c r="V86" i="19"/>
  <c r="S86" i="19"/>
  <c r="P86" i="19"/>
  <c r="AB84" i="19"/>
  <c r="Y84" i="19"/>
  <c r="V84" i="19"/>
  <c r="S84" i="19"/>
  <c r="P84" i="19"/>
  <c r="AB83" i="19"/>
  <c r="Y83" i="19"/>
  <c r="V83" i="19"/>
  <c r="S83" i="19"/>
  <c r="P83" i="19"/>
  <c r="AB81" i="19"/>
  <c r="Y81" i="19"/>
  <c r="V81" i="19"/>
  <c r="S81" i="19"/>
  <c r="P81" i="19"/>
  <c r="AB80" i="19"/>
  <c r="Y80" i="19"/>
  <c r="V80" i="19"/>
  <c r="S80" i="19"/>
  <c r="P80" i="19"/>
  <c r="AB66" i="19"/>
  <c r="Y66" i="19"/>
  <c r="V66" i="19"/>
  <c r="S66" i="19"/>
  <c r="P66" i="19"/>
  <c r="K45" i="19"/>
  <c r="G45" i="19"/>
  <c r="K44" i="19"/>
  <c r="K43" i="19"/>
  <c r="S29" i="19"/>
  <c r="T20" i="19"/>
  <c r="X19" i="19"/>
  <c r="X20" i="19" s="1"/>
  <c r="T19" i="19"/>
  <c r="P19" i="19"/>
  <c r="P20" i="19" s="1"/>
  <c r="L19" i="19"/>
  <c r="L20" i="19" s="1"/>
  <c r="H19" i="19"/>
  <c r="T18" i="19"/>
  <c r="X17" i="19"/>
  <c r="X18" i="19" s="1"/>
  <c r="T17" i="19"/>
  <c r="P17" i="19"/>
  <c r="P18" i="19" s="1"/>
  <c r="L17" i="19"/>
  <c r="L18" i="19" s="1"/>
  <c r="H17" i="19"/>
  <c r="AB17" i="19" s="1"/>
  <c r="X15" i="19"/>
  <c r="X16" i="19" s="1"/>
  <c r="T15" i="19"/>
  <c r="T16" i="19" s="1"/>
  <c r="P15" i="19"/>
  <c r="P16" i="19" s="1"/>
  <c r="L15" i="19"/>
  <c r="L16" i="19" s="1"/>
  <c r="H15" i="19"/>
  <c r="X13" i="19"/>
  <c r="X14" i="19" s="1"/>
  <c r="T13" i="19"/>
  <c r="T14" i="19" s="1"/>
  <c r="P13" i="19"/>
  <c r="P14" i="19" s="1"/>
  <c r="L13" i="19"/>
  <c r="L14" i="19" s="1"/>
  <c r="H13" i="19"/>
  <c r="AB13" i="19" s="1"/>
  <c r="X11" i="19"/>
  <c r="X12" i="19" s="1"/>
  <c r="T11" i="19"/>
  <c r="T12" i="19" s="1"/>
  <c r="P11" i="19"/>
  <c r="P12" i="19" s="1"/>
  <c r="L11" i="19"/>
  <c r="L12" i="19" s="1"/>
  <c r="H11" i="19"/>
  <c r="AB11" i="19" s="1"/>
  <c r="X9" i="19"/>
  <c r="X10" i="19" s="1"/>
  <c r="T9" i="19"/>
  <c r="T10" i="19" s="1"/>
  <c r="P9" i="19"/>
  <c r="P10" i="19" s="1"/>
  <c r="L9" i="19"/>
  <c r="H9" i="19"/>
  <c r="B4" i="19"/>
  <c r="S185" i="6"/>
  <c r="S186" i="6" s="1"/>
  <c r="B174" i="6"/>
  <c r="M172" i="6"/>
  <c r="M171" i="6"/>
  <c r="M170" i="6"/>
  <c r="M169" i="6"/>
  <c r="M164" i="6"/>
  <c r="S164" i="6" s="1"/>
  <c r="M162" i="6"/>
  <c r="B162" i="6"/>
  <c r="M161" i="6"/>
  <c r="B161" i="6"/>
  <c r="M160" i="6"/>
  <c r="B160" i="6"/>
  <c r="M159" i="6"/>
  <c r="B159" i="6"/>
  <c r="M157" i="6"/>
  <c r="B157" i="6"/>
  <c r="M156" i="6"/>
  <c r="B156" i="6"/>
  <c r="M154" i="6"/>
  <c r="B154" i="6"/>
  <c r="M153" i="6"/>
  <c r="B153" i="6"/>
  <c r="M152" i="6"/>
  <c r="B152" i="6"/>
  <c r="M150" i="6"/>
  <c r="B150" i="6"/>
  <c r="M148" i="6"/>
  <c r="B148" i="6"/>
  <c r="M147" i="6"/>
  <c r="B147" i="6"/>
  <c r="M145" i="6"/>
  <c r="B145" i="6"/>
  <c r="M143" i="6"/>
  <c r="B143" i="6"/>
  <c r="B142" i="6"/>
  <c r="S141" i="6"/>
  <c r="M141" i="6"/>
  <c r="M140" i="6"/>
  <c r="B139" i="6"/>
  <c r="M138" i="6"/>
  <c r="M136" i="6"/>
  <c r="B136" i="6"/>
  <c r="M135" i="6"/>
  <c r="B135" i="6"/>
  <c r="M133" i="6"/>
  <c r="B133" i="6"/>
  <c r="M131" i="6"/>
  <c r="M130" i="6"/>
  <c r="M129" i="6"/>
  <c r="M128" i="6"/>
  <c r="B128" i="6"/>
  <c r="M125" i="6"/>
  <c r="B125" i="6"/>
  <c r="M123" i="6"/>
  <c r="B123" i="6"/>
  <c r="M120" i="6"/>
  <c r="B120" i="6"/>
  <c r="M119" i="6"/>
  <c r="B119" i="6"/>
  <c r="M117" i="6"/>
  <c r="B117" i="6"/>
  <c r="M115" i="6"/>
  <c r="B96" i="6"/>
  <c r="M17" i="6"/>
  <c r="B16" i="6"/>
  <c r="S15" i="6"/>
  <c r="M15" i="6"/>
  <c r="B13" i="6"/>
  <c r="S12" i="6"/>
  <c r="M12" i="6"/>
  <c r="M10" i="6"/>
  <c r="B10" i="6"/>
  <c r="M8" i="6"/>
  <c r="B8" i="6"/>
  <c r="B7" i="6"/>
  <c r="B6" i="6"/>
  <c r="AB8" i="14"/>
  <c r="P176" i="6" s="1"/>
  <c r="AB140" i="12"/>
  <c r="P171" i="6" s="1"/>
  <c r="V171" i="6" s="1" a="1"/>
  <c r="V171" i="6" s="1"/>
  <c r="AB139" i="12"/>
  <c r="P170" i="6" s="1"/>
  <c r="V170" i="6" s="1" a="1"/>
  <c r="V170" i="6" s="1"/>
  <c r="AB135" i="12"/>
  <c r="P169" i="6" s="1"/>
  <c r="V169" i="6" s="1" a="1"/>
  <c r="V169" i="6" s="1"/>
  <c r="AD129" i="12"/>
  <c r="AB119" i="12"/>
  <c r="P162" i="6" s="1"/>
  <c r="AB117" i="12"/>
  <c r="P161" i="6" s="1"/>
  <c r="AB116" i="12"/>
  <c r="P160" i="6" s="1"/>
  <c r="AB115" i="12"/>
  <c r="P159" i="6" s="1"/>
  <c r="AB114" i="12"/>
  <c r="P157" i="6" s="1"/>
  <c r="AB113" i="12"/>
  <c r="P156" i="6" s="1"/>
  <c r="AB112" i="12"/>
  <c r="P154" i="6" s="1"/>
  <c r="AB111" i="12"/>
  <c r="P153" i="6" s="1"/>
  <c r="AB110" i="12"/>
  <c r="P152" i="6" s="1"/>
  <c r="AB109" i="12"/>
  <c r="P150" i="6" s="1"/>
  <c r="AB108" i="12"/>
  <c r="P148" i="6" s="1"/>
  <c r="AB107" i="12"/>
  <c r="P147" i="6" s="1"/>
  <c r="AB106" i="12"/>
  <c r="AB105" i="12"/>
  <c r="AD101" i="12"/>
  <c r="AB89" i="12"/>
  <c r="P140" i="6" s="1"/>
  <c r="AD84" i="12"/>
  <c r="AB81" i="12"/>
  <c r="P136" i="6" s="1"/>
  <c r="AB80" i="12"/>
  <c r="P135" i="6" s="1"/>
  <c r="AB79" i="12"/>
  <c r="P133" i="6" s="1"/>
  <c r="AB78" i="12"/>
  <c r="P131" i="6" s="1"/>
  <c r="AB77" i="12"/>
  <c r="P129" i="6" s="1"/>
  <c r="AB76" i="12"/>
  <c r="P130" i="6" s="1"/>
  <c r="AB75" i="12"/>
  <c r="P128" i="6" s="1"/>
  <c r="AB73" i="12"/>
  <c r="P125" i="6" s="1"/>
  <c r="AB72" i="12"/>
  <c r="P123" i="6" s="1"/>
  <c r="AB70" i="12"/>
  <c r="AB69" i="12"/>
  <c r="P119" i="6" s="1"/>
  <c r="AB68" i="12"/>
  <c r="P117" i="6" s="1"/>
  <c r="AB67" i="12"/>
  <c r="AD63" i="12"/>
  <c r="AD51" i="12"/>
  <c r="AD9" i="12"/>
  <c r="AB88" i="37"/>
  <c r="AD84" i="37"/>
  <c r="AB80" i="37"/>
  <c r="P87" i="6" s="1"/>
  <c r="AB78" i="37"/>
  <c r="P85" i="6" s="1"/>
  <c r="AB76" i="37"/>
  <c r="P83" i="6" s="1"/>
  <c r="AB74" i="37"/>
  <c r="P81" i="6" s="1"/>
  <c r="AB72" i="37"/>
  <c r="P79" i="6" s="1"/>
  <c r="AB70" i="37"/>
  <c r="P77" i="6" s="1"/>
  <c r="AD66" i="37"/>
  <c r="AB63" i="37"/>
  <c r="P74" i="6" s="1"/>
  <c r="AB62" i="37"/>
  <c r="AB61" i="37"/>
  <c r="P72" i="6" s="1"/>
  <c r="AD57" i="37"/>
  <c r="AD2" i="37" s="1"/>
  <c r="AB40" i="5"/>
  <c r="AB39" i="5"/>
  <c r="AB38" i="5"/>
  <c r="AB37" i="5"/>
  <c r="AD33" i="5"/>
  <c r="AB29" i="5"/>
  <c r="AD25" i="5"/>
  <c r="AD12" i="5"/>
  <c r="AD4" i="5"/>
  <c r="M82" i="4"/>
  <c r="M78" i="4"/>
  <c r="M76" i="4"/>
  <c r="M72" i="4"/>
  <c r="M70" i="4"/>
  <c r="M68" i="4"/>
  <c r="M54" i="4"/>
  <c r="M52" i="4"/>
  <c r="M50" i="4"/>
  <c r="M48" i="4"/>
  <c r="M46" i="4"/>
  <c r="M44" i="4"/>
  <c r="M42" i="4"/>
  <c r="M38" i="4"/>
  <c r="M36" i="4"/>
  <c r="M34" i="4"/>
  <c r="M32" i="4"/>
  <c r="M28" i="4"/>
  <c r="M26" i="4"/>
  <c r="M23" i="4"/>
  <c r="M20" i="4"/>
  <c r="M18" i="4"/>
  <c r="M16" i="4"/>
  <c r="M14" i="4"/>
  <c r="M6" i="4"/>
  <c r="AB53" i="2"/>
  <c r="AA61" i="11"/>
  <c r="AA60" i="11"/>
  <c r="I49" i="11"/>
  <c r="AA64" i="11" s="1"/>
  <c r="R74" i="10"/>
  <c r="R66" i="10"/>
  <c r="N66" i="10"/>
  <c r="O60" i="10"/>
  <c r="O56" i="10"/>
  <c r="N48" i="10"/>
  <c r="V40" i="10"/>
  <c r="V41" i="10" s="1"/>
  <c r="R40" i="10"/>
  <c r="N40" i="10"/>
  <c r="J40" i="10"/>
  <c r="Z39" i="10"/>
  <c r="Z38" i="10"/>
  <c r="Z37" i="10"/>
  <c r="AB93" i="20" s="1"/>
  <c r="Z36" i="10"/>
  <c r="X315" i="19" s="1"/>
  <c r="AB315" i="19" s="1"/>
  <c r="Z35" i="10"/>
  <c r="Z34" i="10"/>
  <c r="Z32" i="10"/>
  <c r="Z28" i="10"/>
  <c r="Z27" i="10"/>
  <c r="Z26" i="10"/>
  <c r="Z25" i="10"/>
  <c r="Z23" i="10"/>
  <c r="Z21" i="10"/>
  <c r="Z20" i="10"/>
  <c r="Z19" i="10"/>
  <c r="Z18" i="10"/>
  <c r="R16" i="10"/>
  <c r="N16" i="10"/>
  <c r="J16" i="10"/>
  <c r="Z14" i="10"/>
  <c r="O140" i="20"/>
  <c r="W140" i="20" s="1"/>
  <c r="AE135" i="9"/>
  <c r="AE134" i="9"/>
  <c r="AE132" i="9"/>
  <c r="AE131" i="9"/>
  <c r="AG126" i="9"/>
  <c r="W126" i="9"/>
  <c r="AG102" i="9"/>
  <c r="AC102" i="9"/>
  <c r="AG87" i="9"/>
  <c r="M66" i="4" s="1"/>
  <c r="Y87" i="9"/>
  <c r="AC68" i="9"/>
  <c r="AC67" i="9"/>
  <c r="AC66" i="9"/>
  <c r="AC65" i="9"/>
  <c r="AC64" i="9"/>
  <c r="AC63" i="9"/>
  <c r="AC69" i="9" s="1"/>
  <c r="AG52" i="9"/>
  <c r="M62" i="4" s="1"/>
  <c r="D52" i="9"/>
  <c r="Y51" i="9"/>
  <c r="Y49" i="9"/>
  <c r="Y47" i="9"/>
  <c r="Y45" i="9"/>
  <c r="Y43" i="9"/>
  <c r="Y41" i="9"/>
  <c r="Y52" i="9" s="1"/>
  <c r="D41" i="9"/>
  <c r="K14" i="9"/>
  <c r="Z14" i="9" s="1"/>
  <c r="AB47" i="24"/>
  <c r="V47" i="24"/>
  <c r="S47" i="24"/>
  <c r="P47" i="24"/>
  <c r="M47" i="24"/>
  <c r="J47" i="24"/>
  <c r="Y46" i="24"/>
  <c r="Y45" i="24"/>
  <c r="AB43" i="24"/>
  <c r="Y43" i="24"/>
  <c r="V43" i="24"/>
  <c r="S43" i="24"/>
  <c r="P43" i="24"/>
  <c r="M43" i="24"/>
  <c r="J43" i="24"/>
  <c r="Y42" i="24"/>
  <c r="Y41" i="24"/>
  <c r="AB39" i="24"/>
  <c r="Y38" i="24"/>
  <c r="Y37" i="24"/>
  <c r="Y35" i="24"/>
  <c r="Y34" i="24"/>
  <c r="AB31" i="24"/>
  <c r="Y30" i="24"/>
  <c r="Y29" i="24"/>
  <c r="Y27" i="24"/>
  <c r="Y26" i="24"/>
  <c r="AB23" i="24"/>
  <c r="Y22" i="24"/>
  <c r="Y21" i="24"/>
  <c r="Y19" i="24"/>
  <c r="Y18" i="24"/>
  <c r="AB15" i="24"/>
  <c r="V54" i="24" s="1"/>
  <c r="Y14" i="24"/>
  <c r="K54" i="24" s="1"/>
  <c r="P69" i="24" s="1"/>
  <c r="T69" i="24" s="1"/>
  <c r="Y13" i="24"/>
  <c r="Y11" i="24"/>
  <c r="Y10" i="24"/>
  <c r="P42" i="6" l="1"/>
  <c r="P107" i="6"/>
  <c r="V104" i="6"/>
  <c r="AB89" i="37"/>
  <c r="P93" i="6" s="1"/>
  <c r="P91" i="6"/>
  <c r="X69" i="24"/>
  <c r="J41" i="10"/>
  <c r="J49" i="10" s="1"/>
  <c r="J50" i="10" s="1"/>
  <c r="P143" i="6"/>
  <c r="AB120" i="12"/>
  <c r="AD2" i="12"/>
  <c r="M107" i="6"/>
  <c r="M173" i="6" s="1"/>
  <c r="P115" i="6"/>
  <c r="AB82" i="12"/>
  <c r="P138" i="6" s="1"/>
  <c r="AB10" i="14"/>
  <c r="S138" i="6"/>
  <c r="S173" i="6" s="1"/>
  <c r="S187" i="6" s="1"/>
  <c r="P120" i="6"/>
  <c r="S30" i="6"/>
  <c r="M30" i="6"/>
  <c r="AE133" i="9"/>
  <c r="AE136" i="9" s="1"/>
  <c r="AG69" i="9"/>
  <c r="M64" i="4" s="1"/>
  <c r="R48" i="10"/>
  <c r="AB69" i="24"/>
  <c r="H54" i="24"/>
  <c r="T6" i="12" s="1"/>
  <c r="L73" i="28"/>
  <c r="Z40" i="10"/>
  <c r="Z66" i="10"/>
  <c r="AD2" i="5"/>
  <c r="AB31" i="5"/>
  <c r="P17" i="6"/>
  <c r="Y15" i="24"/>
  <c r="E54" i="24"/>
  <c r="AA62" i="11"/>
  <c r="AA63" i="11" s="1"/>
  <c r="AA65" i="11" s="1"/>
  <c r="AB49" i="11"/>
  <c r="M74" i="4" s="1"/>
  <c r="S99" i="20"/>
  <c r="S101" i="20" s="1"/>
  <c r="N41" i="10"/>
  <c r="R41" i="10"/>
  <c r="R49" i="10" s="1"/>
  <c r="Z16" i="10"/>
  <c r="X21" i="19"/>
  <c r="N49" i="10"/>
  <c r="N50" i="10" s="1"/>
  <c r="V49" i="10"/>
  <c r="AB54" i="37"/>
  <c r="P70" i="6" s="1"/>
  <c r="AB82" i="37"/>
  <c r="P89" i="6" s="1"/>
  <c r="AB64" i="37"/>
  <c r="P75" i="6" s="1"/>
  <c r="AB41" i="5"/>
  <c r="AB22" i="12"/>
  <c r="P164" i="6"/>
  <c r="AB136" i="12"/>
  <c r="P141" i="6"/>
  <c r="AB141" i="12"/>
  <c r="P145" i="6"/>
  <c r="H21" i="19"/>
  <c r="L21" i="19"/>
  <c r="P22" i="19"/>
  <c r="X22" i="19"/>
  <c r="AB15" i="19"/>
  <c r="O112" i="19"/>
  <c r="W112" i="19" s="1"/>
  <c r="AA112" i="19" s="1"/>
  <c r="L145" i="19" s="1"/>
  <c r="O119" i="19"/>
  <c r="W119" i="19" s="1"/>
  <c r="AA119" i="19" s="1"/>
  <c r="L146" i="19" s="1"/>
  <c r="AB20" i="19"/>
  <c r="O126" i="19"/>
  <c r="W126" i="19" s="1"/>
  <c r="AA126" i="19" s="1"/>
  <c r="L147" i="19" s="1"/>
  <c r="O105" i="19"/>
  <c r="W105" i="19" s="1"/>
  <c r="AA105" i="19" s="1"/>
  <c r="L144" i="19" s="1"/>
  <c r="O140" i="19"/>
  <c r="W140" i="19" s="1"/>
  <c r="AA140" i="19" s="1"/>
  <c r="L149" i="19" s="1"/>
  <c r="T22" i="19"/>
  <c r="AB16" i="19"/>
  <c r="O133" i="19"/>
  <c r="W133" i="19" s="1"/>
  <c r="AA133" i="19" s="1"/>
  <c r="L148" i="19" s="1"/>
  <c r="AB12" i="19"/>
  <c r="AB14" i="19"/>
  <c r="AB18" i="19"/>
  <c r="P21" i="19"/>
  <c r="AB9" i="19"/>
  <c r="T21" i="19"/>
  <c r="AB19" i="19"/>
  <c r="L10" i="19"/>
  <c r="AB55" i="37" l="1"/>
  <c r="P94" i="6"/>
  <c r="P181" i="6"/>
  <c r="P180" i="6"/>
  <c r="V48" i="10"/>
  <c r="Z48" i="10" s="1"/>
  <c r="Z41" i="10"/>
  <c r="R50" i="10"/>
  <c r="P322" i="19"/>
  <c r="P323" i="19" s="1"/>
  <c r="M58" i="4"/>
  <c r="AB79" i="28"/>
  <c r="X67" i="24"/>
  <c r="E105" i="19"/>
  <c r="P9" i="5"/>
  <c r="P8" i="5"/>
  <c r="B54" i="24"/>
  <c r="L322" i="19"/>
  <c r="L323" i="19" s="1"/>
  <c r="H6" i="12"/>
  <c r="Z49" i="10"/>
  <c r="AB21" i="19"/>
  <c r="N170" i="19" s="1"/>
  <c r="N34" i="38"/>
  <c r="S34" i="38" s="1"/>
  <c r="AB34" i="38" s="1"/>
  <c r="AB142" i="12"/>
  <c r="P172" i="6" s="1"/>
  <c r="AB10" i="19"/>
  <c r="L22" i="19"/>
  <c r="AB22" i="19" s="1"/>
  <c r="L150" i="19"/>
  <c r="T323" i="19" l="1"/>
  <c r="AB323" i="19" s="1"/>
  <c r="V50" i="10"/>
  <c r="Z50" i="10"/>
  <c r="P184" i="6"/>
  <c r="AC6" i="12"/>
  <c r="T7" i="12" s="1"/>
  <c r="V59" i="24"/>
  <c r="P17" i="5" s="1"/>
  <c r="S17" i="5" s="1"/>
  <c r="I29" i="19"/>
  <c r="P72" i="24"/>
  <c r="AB72" i="24" s="1"/>
  <c r="W74" i="10"/>
  <c r="AA74" i="10" s="1"/>
  <c r="P67" i="24"/>
  <c r="S60" i="10"/>
  <c r="AA60" i="10" s="1"/>
  <c r="S8" i="5"/>
  <c r="V8" i="5" s="1"/>
  <c r="AB8" i="5" s="1"/>
  <c r="P57" i="12"/>
  <c r="S57" i="12" s="1"/>
  <c r="AB57" i="12" s="1"/>
  <c r="S9" i="5"/>
  <c r="V9" i="5" s="1"/>
  <c r="AB9" i="5" s="1"/>
  <c r="P10" i="6" s="1"/>
  <c r="W73" i="10"/>
  <c r="L72" i="28"/>
  <c r="P59" i="12"/>
  <c r="S59" i="12" s="1"/>
  <c r="AB59" i="12" s="1"/>
  <c r="P111" i="6" s="1"/>
  <c r="V111" i="6" s="1"/>
  <c r="W29" i="19"/>
  <c r="AB29" i="19" s="1"/>
  <c r="N167" i="19"/>
  <c r="N180" i="19"/>
  <c r="N178" i="19"/>
  <c r="N173" i="19"/>
  <c r="N181" i="19"/>
  <c r="N182" i="19"/>
  <c r="N186" i="19"/>
  <c r="N164" i="19"/>
  <c r="N183" i="19"/>
  <c r="N177" i="19"/>
  <c r="N165" i="19"/>
  <c r="N172" i="19"/>
  <c r="N163" i="19"/>
  <c r="N171" i="19"/>
  <c r="N184" i="19"/>
  <c r="N179" i="19"/>
  <c r="N166" i="19"/>
  <c r="N185" i="19"/>
  <c r="N187" i="19"/>
  <c r="N174" i="19"/>
  <c r="R73" i="10"/>
  <c r="AA73" i="10" s="1"/>
  <c r="L70" i="28"/>
  <c r="L71" i="28" s="1"/>
  <c r="L151" i="19"/>
  <c r="L152" i="19" s="1"/>
  <c r="K205" i="19"/>
  <c r="AB17" i="5" l="1"/>
  <c r="AB23" i="5" s="1"/>
  <c r="P185" i="6"/>
  <c r="P186" i="6" s="1"/>
  <c r="V184" i="6"/>
  <c r="AB61" i="12"/>
  <c r="P113" i="6" s="1"/>
  <c r="P109" i="6"/>
  <c r="V109" i="6" s="1"/>
  <c r="T67" i="24"/>
  <c r="AB67" i="24" s="1"/>
  <c r="P8" i="6"/>
  <c r="AB10" i="5"/>
  <c r="P12" i="6" s="1"/>
  <c r="Z130" i="20"/>
  <c r="Z132" i="20" s="1"/>
  <c r="L157" i="20"/>
  <c r="L160" i="20" s="1"/>
  <c r="L151" i="20"/>
  <c r="L154" i="20" s="1"/>
  <c r="L29" i="19"/>
  <c r="O29" i="19" s="1"/>
  <c r="U350" i="19"/>
  <c r="G140" i="20"/>
  <c r="Z149" i="20"/>
  <c r="Z152" i="20" s="1"/>
  <c r="AA140" i="20" s="1"/>
  <c r="V130" i="20"/>
  <c r="V132" i="20" s="1"/>
  <c r="J297" i="19"/>
  <c r="P297" i="19" s="1"/>
  <c r="H7" i="12"/>
  <c r="N188" i="19"/>
  <c r="N168" i="19"/>
  <c r="N175" i="19"/>
  <c r="O205" i="19"/>
  <c r="K206" i="19"/>
  <c r="K207" i="19" s="1"/>
  <c r="P14" i="6" l="1"/>
  <c r="V14" i="6" s="1"/>
  <c r="P173" i="6"/>
  <c r="P15" i="6"/>
  <c r="P30" i="6" s="1"/>
  <c r="N189" i="19"/>
  <c r="F297" i="19"/>
  <c r="T297" i="19" s="1"/>
  <c r="AB297" i="19" s="1"/>
  <c r="K212" i="19"/>
  <c r="S205" i="19"/>
  <c r="O206" i="19"/>
  <c r="O207" i="19" s="1"/>
  <c r="O212" i="19" s="1"/>
  <c r="P187" i="6" l="1"/>
  <c r="O215" i="19"/>
  <c r="X343" i="19" s="1"/>
  <c r="O214" i="19"/>
  <c r="O217" i="19" s="1"/>
  <c r="W205" i="19"/>
  <c r="S206" i="19"/>
  <c r="S207" i="19" s="1"/>
  <c r="S212" i="19" s="1"/>
  <c r="K215" i="19"/>
  <c r="K214" i="19"/>
  <c r="S215" i="19" l="1"/>
  <c r="S214" i="19"/>
  <c r="S217" i="19" s="1"/>
  <c r="X350" i="19"/>
  <c r="AB350" i="19" s="1"/>
  <c r="Q350" i="19"/>
  <c r="K217" i="19"/>
  <c r="W206" i="19"/>
  <c r="W207" i="19" s="1"/>
  <c r="W212" i="19" s="1"/>
  <c r="AA205" i="19"/>
  <c r="AB344" i="19"/>
  <c r="AB343" i="19"/>
  <c r="AA206" i="19" l="1"/>
  <c r="AA207" i="19" s="1"/>
  <c r="AA212" i="19" s="1"/>
  <c r="K220" i="19"/>
  <c r="W214" i="19"/>
  <c r="W217" i="19" s="1"/>
  <c r="W215" i="19"/>
  <c r="K221" i="19" l="1"/>
  <c r="K222" i="19" s="1"/>
  <c r="K227" i="19" s="1"/>
  <c r="O220" i="19"/>
  <c r="AA214" i="19"/>
  <c r="AA217" i="19" s="1"/>
  <c r="AA215" i="19"/>
  <c r="K229" i="19" l="1"/>
  <c r="K232" i="19" s="1"/>
  <c r="K230" i="19"/>
  <c r="O221" i="19"/>
  <c r="O222" i="19" s="1"/>
  <c r="O227" i="19" s="1"/>
  <c r="S220" i="19"/>
  <c r="S221" i="19" l="1"/>
  <c r="S222" i="19" s="1"/>
  <c r="S227" i="19" s="1"/>
  <c r="W220" i="19"/>
  <c r="O229" i="19"/>
  <c r="O232" i="19" s="1"/>
  <c r="O230" i="19"/>
  <c r="S230" i="19" l="1"/>
  <c r="S229" i="19"/>
  <c r="S232" i="19" s="1"/>
  <c r="AA220" i="19"/>
  <c r="W221" i="19"/>
  <c r="W222" i="19" s="1"/>
  <c r="W227" i="19" s="1"/>
  <c r="W230" i="19" l="1"/>
  <c r="W229" i="19"/>
  <c r="W232" i="19" s="1"/>
  <c r="K235" i="19"/>
  <c r="AA221" i="19"/>
  <c r="AA222" i="19" s="1"/>
  <c r="AA227" i="19" s="1"/>
  <c r="AA230" i="19" l="1"/>
  <c r="AA229" i="19"/>
  <c r="AA232" i="19" s="1"/>
  <c r="O235" i="19"/>
  <c r="K236" i="19"/>
  <c r="K237" i="19" s="1"/>
  <c r="K242" i="19" s="1"/>
  <c r="K245" i="19" l="1"/>
  <c r="K244" i="19"/>
  <c r="K247" i="19" s="1"/>
  <c r="S235" i="19"/>
  <c r="O236" i="19"/>
  <c r="O237" i="19" s="1"/>
  <c r="O242" i="19" s="1"/>
  <c r="O244" i="19" l="1"/>
  <c r="O247" i="19" s="1"/>
  <c r="O245" i="19"/>
  <c r="S236" i="19"/>
  <c r="W235" i="19"/>
  <c r="S237" i="19"/>
  <c r="S242" i="19" s="1"/>
  <c r="W236" i="19" l="1"/>
  <c r="W237" i="19" s="1"/>
  <c r="W242" i="19" s="1"/>
  <c r="AA235" i="19"/>
  <c r="S244" i="19"/>
  <c r="S247" i="19" s="1"/>
  <c r="S245" i="19"/>
  <c r="AA236" i="19" l="1"/>
  <c r="AA237" i="19" s="1"/>
  <c r="AA242" i="19" s="1"/>
  <c r="W244" i="19"/>
  <c r="W247" i="19" s="1"/>
  <c r="W245" i="19"/>
  <c r="AA244" i="19" l="1"/>
  <c r="AA247" i="19" s="1"/>
  <c r="AA24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<sst xmlns="http://schemas.openxmlformats.org/spreadsheetml/2006/main" count="1958" uniqueCount="1452">
  <si>
    <t>3. Address</t>
  </si>
  <si>
    <t>4. Phone Numbers</t>
  </si>
  <si>
    <t>6. Contact</t>
  </si>
  <si>
    <t>Not-For-Profit</t>
  </si>
  <si>
    <t>Local Unit of Government</t>
  </si>
  <si>
    <t>Public Housing Authority</t>
  </si>
  <si>
    <t>AL</t>
  </si>
  <si>
    <t>AK</t>
  </si>
  <si>
    <t>AZ</t>
  </si>
  <si>
    <t>CA</t>
  </si>
  <si>
    <t>CO</t>
  </si>
  <si>
    <t>CT</t>
  </si>
  <si>
    <t>DE</t>
  </si>
  <si>
    <t>DC</t>
  </si>
  <si>
    <t>FL</t>
  </si>
  <si>
    <t>GA</t>
  </si>
  <si>
    <t>HI</t>
  </si>
  <si>
    <t>ID</t>
  </si>
  <si>
    <t>IL</t>
  </si>
  <si>
    <t>IN</t>
  </si>
  <si>
    <t>IA</t>
  </si>
  <si>
    <t>KS</t>
  </si>
  <si>
    <t>AR</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</si>
  <si>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</si>
  <si>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</si>
  <si>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</si>
  <si>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</si>
  <si>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</si>
  <si>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</si>
  <si>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</si>
  <si>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</si>
  <si>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</si>
  <si>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</si>
  <si>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</si>
  <si>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</si>
  <si>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</si>
  <si>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</si>
  <si>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</si>
  <si>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</si>
  <si>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</si>
  <si>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</si>
  <si>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</si>
  <si>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</si>
  <si>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</si>
  <si>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</si>
  <si>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</si>
  <si>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</si>
  <si>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</si>
  <si>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</si>
  <si>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</si>
  <si>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</si>
  <si>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</si>
  <si>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</si>
  <si>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</si>
  <si>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</si>
  <si>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</si>
  <si>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</si>
  <si>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For-Profit Entity</t>
  </si>
  <si>
    <t>1. Legal Name</t>
  </si>
  <si>
    <t>2. Type</t>
  </si>
  <si>
    <t>Has this been completed?</t>
  </si>
  <si>
    <t>5. Contact</t>
  </si>
  <si>
    <t>6. Federal ID #</t>
  </si>
  <si>
    <t>3. County/Counties Served</t>
  </si>
  <si>
    <t>_1E1</t>
  </si>
  <si>
    <t>_1C2</t>
  </si>
  <si>
    <t>_State</t>
  </si>
  <si>
    <t>_1A2</t>
  </si>
  <si>
    <t>Rental Rehabilitation</t>
  </si>
  <si>
    <t>New Construction</t>
  </si>
  <si>
    <t>Acquisition / Rehabilitation</t>
  </si>
  <si>
    <t>Acquisition / New Construction</t>
  </si>
  <si>
    <t>Lease Purchase</t>
  </si>
  <si>
    <t>Construction Activity</t>
  </si>
  <si>
    <t>Month/Year</t>
  </si>
  <si>
    <t>3. Has the property already been purchased?</t>
  </si>
  <si>
    <t>3a. If yes, when was the property purchased?</t>
  </si>
  <si>
    <t>4. Has rehabilitation started on this property?</t>
  </si>
  <si>
    <t>4a. If yes, when did rehabilitation start?</t>
  </si>
  <si>
    <t># of Units</t>
  </si>
  <si>
    <t>30% AMI</t>
  </si>
  <si>
    <t>40% AMI</t>
  </si>
  <si>
    <t>50% AMI</t>
  </si>
  <si>
    <t>60% AMI</t>
  </si>
  <si>
    <t>1. Developer</t>
  </si>
  <si>
    <t>TAB</t>
  </si>
  <si>
    <t>Description</t>
  </si>
  <si>
    <t>A</t>
  </si>
  <si>
    <t>C</t>
  </si>
  <si>
    <t>D</t>
  </si>
  <si>
    <t>E</t>
  </si>
  <si>
    <t>F</t>
  </si>
  <si>
    <t>G</t>
  </si>
  <si>
    <t>H</t>
  </si>
  <si>
    <t>I</t>
  </si>
  <si>
    <t>Included by Applicant</t>
  </si>
  <si>
    <t>IHCDA Review</t>
  </si>
  <si>
    <t>Applicant Notes</t>
  </si>
  <si>
    <t>IHCDA Review Notes</t>
  </si>
  <si>
    <t>Maximum Number of Points:</t>
  </si>
  <si>
    <t>YES</t>
  </si>
  <si>
    <t>N/A</t>
  </si>
  <si>
    <t>CATEGORY TOTAL</t>
  </si>
  <si>
    <t>NO</t>
  </si>
  <si>
    <t>_YN</t>
  </si>
  <si>
    <t>_YNA</t>
  </si>
  <si>
    <t>3b. If yes, was the property purchased with the intention of using HOME funds?</t>
  </si>
  <si>
    <t>A - APPLICANT</t>
  </si>
  <si>
    <t>6. Effective Use of Resources</t>
  </si>
  <si>
    <t>2. Socioeconomic Profile and Trends</t>
  </si>
  <si>
    <t>3. Housing Stock</t>
  </si>
  <si>
    <t>Lien Position</t>
  </si>
  <si>
    <t>Debt Service</t>
  </si>
  <si>
    <t>Loan Term</t>
  </si>
  <si>
    <t>Interest Rate</t>
  </si>
  <si>
    <t>Amount of Loan</t>
  </si>
  <si>
    <t>Source of Permanent Financing</t>
  </si>
  <si>
    <t>TOTAL</t>
  </si>
  <si>
    <t>Amount</t>
  </si>
  <si>
    <t>Funder</t>
  </si>
  <si>
    <t>IHCDA HOME</t>
  </si>
  <si>
    <t>Donor</t>
  </si>
  <si>
    <t>Lender</t>
  </si>
  <si>
    <t>Cash Donations</t>
  </si>
  <si>
    <t>In-Kind Donations</t>
  </si>
  <si>
    <t>Total Development Costs</t>
  </si>
  <si>
    <t>All other development funding must be committed prior to submitting an application for HOME funding to IHCDA.</t>
  </si>
  <si>
    <t>Description of Costs</t>
  </si>
  <si>
    <t>Acquisition</t>
  </si>
  <si>
    <t>Rehabilitation</t>
  </si>
  <si>
    <t>Commercial Development</t>
  </si>
  <si>
    <t>SUBTOTAL</t>
  </si>
  <si>
    <t>Architectural Fees</t>
  </si>
  <si>
    <t>Engineering Fees</t>
  </si>
  <si>
    <t>Legal Fees</t>
  </si>
  <si>
    <t>Building Permits and Fees</t>
  </si>
  <si>
    <t>Appraisals</t>
  </si>
  <si>
    <t>Builder's Risk Insurance</t>
  </si>
  <si>
    <t>Client Related Services</t>
  </si>
  <si>
    <t>Other:</t>
  </si>
  <si>
    <t>Lead Hazard Testing</t>
  </si>
  <si>
    <t>Developer's Fee</t>
  </si>
  <si>
    <t>Replacement Reserves</t>
  </si>
  <si>
    <t>Operating Reserves</t>
  </si>
  <si>
    <t>Rent-Up Reserves</t>
  </si>
  <si>
    <t>Administration</t>
  </si>
  <si>
    <t>Environmental Review</t>
  </si>
  <si>
    <t>TOTAL USE OF FUNDS</t>
  </si>
  <si>
    <t>HARD COSTS</t>
  </si>
  <si>
    <t>OTHER COSTS</t>
  </si>
  <si>
    <t>B - BUDGET LIMITATIONS</t>
  </si>
  <si>
    <t>% of Total</t>
  </si>
  <si>
    <t>Total Home Request</t>
  </si>
  <si>
    <t>HOME Funds Budgeted for:</t>
  </si>
  <si>
    <t>Amount
per Unit</t>
  </si>
  <si>
    <t>C - AVERAGES</t>
  </si>
  <si>
    <t>Total</t>
  </si>
  <si>
    <t>Per Unit Average</t>
  </si>
  <si>
    <t>Average IHCDA HOME Subsidy per Unit</t>
  </si>
  <si>
    <t>Source of Match</t>
  </si>
  <si>
    <t>Banked Match</t>
  </si>
  <si>
    <t>Shared Match</t>
  </si>
  <si>
    <t>Grants</t>
  </si>
  <si>
    <t>Services</t>
  </si>
  <si>
    <t>Labor and Professional Services</t>
  </si>
  <si>
    <t>Sweat Equity</t>
  </si>
  <si>
    <t>Donated Materials and Equipment</t>
  </si>
  <si>
    <t>Other Government Fees</t>
  </si>
  <si>
    <t>Donated Land/Structure</t>
  </si>
  <si>
    <t>Infrastructure</t>
  </si>
  <si>
    <t>Commitment letter from the donor specifying number of hours they intend to donate and their professional service pay rate.</t>
  </si>
  <si>
    <t>Commitment letter from donor specifying either the total value of the donated materials or the rental equipment rate and number of hours the equipment will be donated.</t>
  </si>
  <si>
    <t>Commitment letter from the local unit of government.</t>
  </si>
  <si>
    <t>Required Documentation</t>
  </si>
  <si>
    <t>Points</t>
  </si>
  <si>
    <t>Possible Points</t>
  </si>
  <si>
    <t>Select One</t>
  </si>
  <si>
    <t>Does the Site Meet All Requirements for Infill?</t>
  </si>
  <si>
    <t>Design Feature</t>
  </si>
  <si>
    <t>Exterior Walls are at Least 50% Durable Material (brick, stone, cement board)</t>
  </si>
  <si>
    <t>Roofing System Has at Least a 30-Year Warranty</t>
  </si>
  <si>
    <t>Deck or Patio with a Minimum of 64 Square Feet that is Made of Wood or Other Approved Materials</t>
  </si>
  <si>
    <t>Framing Consists of 2" x 6" Studs to Allow for Higher R-Value Insulation in Walls</t>
  </si>
  <si>
    <t>Crawl Space or Basement</t>
  </si>
  <si>
    <t>Attached or Unattached Storage Space Measuring at Least 5' x 6'</t>
  </si>
  <si>
    <t>R-Value Insulation Exceeding Indiana State Building Code</t>
  </si>
  <si>
    <t>Orient Structures on East/West Axis for Solar Exposure</t>
  </si>
  <si>
    <t>Low VOC Paints and Finish Materials</t>
  </si>
  <si>
    <t>Install Flow Reducers in Faucets and Showers</t>
  </si>
  <si>
    <t>Incorporate Permeable Paving</t>
  </si>
  <si>
    <t>Install Recycled Content Flooring and Underlayment</t>
  </si>
  <si>
    <t>SUBCATEGORY TOTAL</t>
  </si>
  <si>
    <t>Points Possible</t>
  </si>
  <si>
    <t>Applicant</t>
  </si>
  <si>
    <t>% of Total Development Costs</t>
  </si>
  <si>
    <t>to</t>
  </si>
  <si>
    <t>and Greater</t>
  </si>
  <si>
    <t>Min.</t>
  </si>
  <si>
    <t>Max.</t>
  </si>
  <si>
    <t>Developer</t>
  </si>
  <si>
    <t>_15B1</t>
  </si>
  <si>
    <t>Owner</t>
  </si>
  <si>
    <t>Sponsor</t>
  </si>
  <si>
    <t>Utilities</t>
  </si>
  <si>
    <t>A - UNIT BREAKDOWN</t>
  </si>
  <si>
    <t>4 Bedrooms</t>
  </si>
  <si>
    <t>3 Bedrooms</t>
  </si>
  <si>
    <t>2 Bedrooms</t>
  </si>
  <si>
    <t>1 Bedroom</t>
  </si>
  <si>
    <t>0 Bedrooms</t>
  </si>
  <si>
    <t>&lt;= 30% AMI</t>
  </si>
  <si>
    <t>&lt;= 40% AMI</t>
  </si>
  <si>
    <t>&lt;= 50% AMI</t>
  </si>
  <si>
    <t>&lt;= 60% AMI</t>
  </si>
  <si>
    <t># of Bdrms.</t>
  </si>
  <si>
    <t>B - COMPARISON OF ASSISTED UNITS TO DEVELOPMENT COSTS</t>
  </si>
  <si>
    <t>Requested Amount</t>
  </si>
  <si>
    <t>Assisted Units</t>
  </si>
  <si>
    <t>Total Units</t>
  </si>
  <si>
    <t>% of Total Units in Development</t>
  </si>
  <si>
    <t>1a. If the number of assisted units is less than 100%, are the assisted units comparable to the non-assisted units in size and amenities?</t>
  </si>
  <si>
    <t>Eligible* - Unit that meets certain federal requirements but will not receive any direct assistance using federal funds.</t>
  </si>
  <si>
    <t>C - ASSISTED UNITS</t>
  </si>
  <si>
    <t>1. Assisted units will be:</t>
  </si>
  <si>
    <t>Fixed (designated units)</t>
  </si>
  <si>
    <t>_17C1</t>
  </si>
  <si>
    <t>Floating</t>
  </si>
  <si>
    <t>D - COMMERCIAL SPACE</t>
  </si>
  <si>
    <t>Residential Space</t>
  </si>
  <si>
    <t>Commercial Space</t>
  </si>
  <si>
    <t>Total Development</t>
  </si>
  <si>
    <t>Square Feet</t>
  </si>
  <si>
    <t>E - MONTHLY UTILITY ALLOWANCE CALCULATIONS</t>
  </si>
  <si>
    <t>Heating</t>
  </si>
  <si>
    <t>Air Conditioning</t>
  </si>
  <si>
    <t>Cooking</t>
  </si>
  <si>
    <t>Lighting</t>
  </si>
  <si>
    <t>Hot Water</t>
  </si>
  <si>
    <t>Sewer</t>
  </si>
  <si>
    <t>Trash</t>
  </si>
  <si>
    <t>Total Utility Allowance for Costs Paid by Tenant</t>
  </si>
  <si>
    <t>Tenant</t>
  </si>
  <si>
    <t>Paid by</t>
  </si>
  <si>
    <t>Enter Allowance Paid by Tenant ONLY</t>
  </si>
  <si>
    <t>0 Bdrms.</t>
  </si>
  <si>
    <t>2 Bdrms.</t>
  </si>
  <si>
    <t>3 Bdrms.</t>
  </si>
  <si>
    <t>4 Bdrms.</t>
  </si>
  <si>
    <t>Type of Utility
(gas, electric, oil, etc.)</t>
  </si>
  <si>
    <t>1 Bdrm.</t>
  </si>
  <si>
    <t>_OwnerTenant</t>
  </si>
  <si>
    <t>Source of Utility Allowance Calculation:</t>
  </si>
  <si>
    <t>F - MAXIMUM TENANT-PAID RENT CALCULATION</t>
  </si>
  <si>
    <t>Net Sq. Ft. of Units</t>
  </si>
  <si>
    <t>Monthly
Rent per Unit</t>
  </si>
  <si>
    <t>Annual Income</t>
  </si>
  <si>
    <t>Other Income Source (list)</t>
  </si>
  <si>
    <t>G - ESTIMATED RENTS AND RENTAL INCOME</t>
  </si>
  <si>
    <t>Annual Income - 30% Units</t>
  </si>
  <si>
    <t>Annual Income - 40% Units</t>
  </si>
  <si>
    <t>Annual Income - 50% Units</t>
  </si>
  <si>
    <t>Annual Income - 60% Units</t>
  </si>
  <si>
    <t>Annual Income - Market Rate Units</t>
  </si>
  <si>
    <t>Potential Gross Income</t>
  </si>
  <si>
    <t>Effective Gross Income</t>
  </si>
  <si>
    <t>What is the estimated average annual percentage increase in income over the affordability period?</t>
  </si>
  <si>
    <t>I - ANNUAL EXPENSE INFORMATION</t>
  </si>
  <si>
    <t>1. Select One:</t>
  </si>
  <si>
    <t>Housing</t>
  </si>
  <si>
    <t>f. Compliance Monitoring</t>
  </si>
  <si>
    <t>ADMINISTRATIVE SUBTOTAL</t>
  </si>
  <si>
    <t>MAINTENANCE SUBTOTAL</t>
  </si>
  <si>
    <t>GENERAL SUBTOTAL</t>
  </si>
  <si>
    <t>TOTAL OPERATING EXPENSES</t>
  </si>
  <si>
    <t>ADMINISTRATIVE</t>
  </si>
  <si>
    <t>MAINTENANCE</t>
  </si>
  <si>
    <t>GENERAL</t>
  </si>
  <si>
    <t>Total Annual Expense</t>
  </si>
  <si>
    <t>Total Expense per Unit</t>
  </si>
  <si>
    <t>3. What is the estimated average annual percentage increase in expense over the affordability period?</t>
  </si>
  <si>
    <t>*List full tax liability for property - do not reflect any tax abatement. If the property is permanently exempt do not enter any amount.</t>
  </si>
  <si>
    <t>J - PROJECTION FOR FINANCIAL FEASIBILITY</t>
  </si>
  <si>
    <t>1. 15-year Proforma for:</t>
  </si>
  <si>
    <t>Property Financial History Since Opening</t>
  </si>
  <si>
    <t>Housing Projection</t>
  </si>
  <si>
    <t>1. Potential Gross Income</t>
  </si>
  <si>
    <t>3. Effective Gross Income</t>
  </si>
  <si>
    <t>Year 1</t>
  </si>
  <si>
    <t>Year 2</t>
  </si>
  <si>
    <t>Year 3</t>
  </si>
  <si>
    <t>Year 4</t>
  </si>
  <si>
    <t>Year 5</t>
  </si>
  <si>
    <t>Year 6</t>
  </si>
  <si>
    <t>Year 7</t>
  </si>
  <si>
    <t>Year 8</t>
  </si>
  <si>
    <t>Year 9</t>
  </si>
  <si>
    <t>Year 10</t>
  </si>
  <si>
    <t>Year 11</t>
  </si>
  <si>
    <t>Year 12</t>
  </si>
  <si>
    <t>Year 13</t>
  </si>
  <si>
    <t>Year 14</t>
  </si>
  <si>
    <t>Year 15</t>
  </si>
  <si>
    <t>K - USDA RURAL DEVELOPMENT PROPERTIES</t>
  </si>
  <si>
    <t>2. In the case of rehabilitation, USDA-RD requires that a property conduct a self-evaluation of ADA and Section 504 requirements and have transition plans.  Has this property's transition plan been approved by your local USDA-RD office?</t>
  </si>
  <si>
    <t>4a. If yes, when is the refinancing anticipated to take place, and what are the terms?</t>
  </si>
  <si>
    <t>3a. If yes, please list the deficiencies. If no, why are these deficiencies not being addressed?</t>
  </si>
  <si>
    <t>L - IHCDA'S UNDERWRITING GUIDELINES</t>
  </si>
  <si>
    <t>5. Replacement Reserves</t>
  </si>
  <si>
    <t>Guideline</t>
  </si>
  <si>
    <t>11. Describe how the development determined the operating expenses to be reasonable:</t>
  </si>
  <si>
    <t>12. Describe the data supporting the projected operating expense growth and rental income growth:</t>
  </si>
  <si>
    <t>13. If the underwriting is outside of any of IHCDA's guidelines, provide a detailed explanation:</t>
  </si>
  <si>
    <t>A - COMPLETED PREDEVELOPMENT OR SEED MONEY LOAN</t>
  </si>
  <si>
    <t>1a. If yes, what was the Award Number?</t>
  </si>
  <si>
    <t>1b. If yes, what was the Final Draw Date?</t>
  </si>
  <si>
    <t>1. Do or will any of the units receive rental assistance?</t>
  </si>
  <si>
    <t>Rural Development 515 Rental Assistance</t>
  </si>
  <si>
    <t>Section 8 Certificates</t>
  </si>
  <si>
    <t>Section 8 Vouchers</t>
  </si>
  <si>
    <t>Other</t>
  </si>
  <si>
    <t>If "Other", please list:</t>
  </si>
  <si>
    <t>1a. The assisted units are:</t>
  </si>
  <si>
    <t>1b. Select one:</t>
  </si>
  <si>
    <t>Tenant-Based</t>
  </si>
  <si>
    <t>SINGLE SITE DEVELOPMENTS ONLY</t>
  </si>
  <si>
    <t>SCATTERED SITE DEVELOPMENTS ONLY</t>
  </si>
  <si>
    <t>Units</t>
  </si>
  <si>
    <t>1 Bdrm Units</t>
  </si>
  <si>
    <t>2 Bdrm Units</t>
  </si>
  <si>
    <t>3 Bdrm Units</t>
  </si>
  <si>
    <t>4 Bdrm Units</t>
  </si>
  <si>
    <t>Property Address</t>
  </si>
  <si>
    <t>City/Town</t>
  </si>
  <si>
    <t>1g. Expiration date of contract:</t>
  </si>
  <si>
    <t>C - RELOCATION</t>
  </si>
  <si>
    <t>1. Is the current property/site occupied by tenants?</t>
  </si>
  <si>
    <t>2. Will this development involve the temporary relocation of any tenants?</t>
  </si>
  <si>
    <t>D - DISPLACEMENT</t>
  </si>
  <si>
    <t>1. Will this development involve the permanent displacement of any tenants?</t>
  </si>
  <si>
    <t>E - MIXED USE/MIXED INCOME DEVELOPMENT</t>
  </si>
  <si>
    <t>1. Will this development commit to renting at least 10% of the TOTAL units to households at or above 80% of AMI (must be NON-HOME ASSISTED units)?</t>
  </si>
  <si>
    <t>2. Will this development commit to renting at least 20% of the TOTAL units to households at or above 80% of AMI (must be NON-HOME ASSISTED units)?</t>
  </si>
  <si>
    <t>3. Will a portion of this development be set aside for non-housing uses (example: commercial, retail, office space)?</t>
  </si>
  <si>
    <t>F - RENT UP RESERVE</t>
  </si>
  <si>
    <t>1. Are the Rent Up Reserves incorporated into the budget for this development?</t>
  </si>
  <si>
    <t>Operating Expenses</t>
  </si>
  <si>
    <t>Annual</t>
  </si>
  <si>
    <t>3 Months</t>
  </si>
  <si>
    <t>G - DEBT SERVICE</t>
  </si>
  <si>
    <t>1. Is there or will there be any debt service related to any financing component of this development?</t>
  </si>
  <si>
    <t>H - OPERATING RESERVES</t>
  </si>
  <si>
    <t>Funds Budgeted for Operating Reserves (non-HOME)</t>
  </si>
  <si>
    <t>I - UNDERWRITING CRITERIA</t>
  </si>
  <si>
    <t>1. Per the information entered in either the Scattered or Single Site Rental Proforma, does this development fall within all of IHCDA's published underwriting guidelines?</t>
  </si>
  <si>
    <t>J - SINGLE SITE</t>
  </si>
  <si>
    <t>1. Is this development Single Site?</t>
  </si>
  <si>
    <t>K - MINIMUM ACCESSIBILTY REQUIREMENT</t>
  </si>
  <si>
    <t>Mobility Impairments</t>
  </si>
  <si>
    <t>Sensory Impairments</t>
  </si>
  <si>
    <t>Total Number of Units in Development</t>
  </si>
  <si>
    <t>Minimum Number of Units Required</t>
  </si>
  <si>
    <t>SUBSTANTIAL ALTERATIONS</t>
  </si>
  <si>
    <t>OTHER ALTERATIONS</t>
  </si>
  <si>
    <t>Alterations undertaken to a Development of any size and that do not meet the regulatory definition of Substantial Alterations.</t>
  </si>
  <si>
    <t>*If doing so would impose undue financial burdens to the operation of the development, please explain.</t>
  </si>
  <si>
    <t>3a. Street / P.O. Box</t>
  </si>
  <si>
    <t>3b. City</t>
  </si>
  <si>
    <t>3c. State</t>
  </si>
  <si>
    <t>3e. County</t>
  </si>
  <si>
    <t>4a. Phone</t>
  </si>
  <si>
    <t>4b. Mobile</t>
  </si>
  <si>
    <t>5a. First Name</t>
  </si>
  <si>
    <t>5b. Last Name</t>
  </si>
  <si>
    <t>6a. First Name</t>
  </si>
  <si>
    <t>6b. Last Name</t>
  </si>
  <si>
    <t>2a. Single Site</t>
  </si>
  <si>
    <t>2b-f. Scattered Site</t>
  </si>
  <si>
    <t>3a. Primary County</t>
  </si>
  <si>
    <t>3b-f. Other Counties</t>
  </si>
  <si>
    <t>1a. First Name</t>
  </si>
  <si>
    <t>1b. Last Name</t>
  </si>
  <si>
    <t>1c. Organization</t>
  </si>
  <si>
    <t>1d. Expertise</t>
  </si>
  <si>
    <t>2. Architect</t>
  </si>
  <si>
    <t>2a. First Name</t>
  </si>
  <si>
    <t>2b. Last Name</t>
  </si>
  <si>
    <t>2c. Organization</t>
  </si>
  <si>
    <t>2d. Expertise</t>
  </si>
  <si>
    <t>3. General Contractor or Construction Manager</t>
  </si>
  <si>
    <t>3a. First Name</t>
  </si>
  <si>
    <t>3b. Last Name</t>
  </si>
  <si>
    <t>3c. Organization</t>
  </si>
  <si>
    <t>3d. Expertise</t>
  </si>
  <si>
    <t>4. Engineer</t>
  </si>
  <si>
    <t>4a. First Name</t>
  </si>
  <si>
    <t>4b. Last Name</t>
  </si>
  <si>
    <t>4c. Organization</t>
  </si>
  <si>
    <t>4d. Expertise</t>
  </si>
  <si>
    <t>5. Accountant</t>
  </si>
  <si>
    <t>5c. Organization</t>
  </si>
  <si>
    <t>5d. Expertise</t>
  </si>
  <si>
    <t>6. Attorney</t>
  </si>
  <si>
    <t>6c. Organization</t>
  </si>
  <si>
    <t>6d. Expertise</t>
  </si>
  <si>
    <t>7a. First Name</t>
  </si>
  <si>
    <t>7b. Last Name</t>
  </si>
  <si>
    <t>7c. Organization</t>
  </si>
  <si>
    <t>7d. Expertise</t>
  </si>
  <si>
    <t>_17B1</t>
  </si>
  <si>
    <t>A Charter</t>
  </si>
  <si>
    <t>Articles of Incorporation</t>
  </si>
  <si>
    <t>_17B2</t>
  </si>
  <si>
    <t>_17B3</t>
  </si>
  <si>
    <t>A 501(c) Certificate from the IRS</t>
  </si>
  <si>
    <t>_17B4</t>
  </si>
  <si>
    <t>Charter</t>
  </si>
  <si>
    <t>By-Laws</t>
  </si>
  <si>
    <t>Resolutions</t>
  </si>
  <si>
    <t>A HUD Approved Audit Summary</t>
  </si>
  <si>
    <t>a notarized statement by the president or chief financial officer of the organization.</t>
  </si>
  <si>
    <t>a HUD approved audit summary.</t>
  </si>
  <si>
    <t>a certification from a Certified Public Accountant.</t>
  </si>
  <si>
    <t>_18C1</t>
  </si>
  <si>
    <t>_18E2</t>
  </si>
  <si>
    <t>_19B1a</t>
  </si>
  <si>
    <t>_19B1b</t>
  </si>
  <si>
    <t>_18I1</t>
  </si>
  <si>
    <t>_18J1</t>
  </si>
  <si>
    <t>_17C2</t>
  </si>
  <si>
    <t>_17C3</t>
  </si>
  <si>
    <t>statement that documents at least one (1) year of experience in serving the community.</t>
  </si>
  <si>
    <t>for newly created organizations formed by local churches, service, or community organizations, a statement that documents that its parent organization has at least one year of experience in serving the community.</t>
  </si>
  <si>
    <t>_17D1</t>
  </si>
  <si>
    <t>_17D2</t>
  </si>
  <si>
    <t>the organization's By-Laws.</t>
  </si>
  <si>
    <t>The Organization's By-Laws</t>
  </si>
  <si>
    <t>A Written Statement of Operating Procedures Approved by the Governing Body</t>
  </si>
  <si>
    <t>_17D3</t>
  </si>
  <si>
    <t>_17D4</t>
  </si>
  <si>
    <t>the for-profit organization's By-Laws.</t>
  </si>
  <si>
    <t>_17E1</t>
  </si>
  <si>
    <t>a Memorandum of Understanding (MOU).</t>
  </si>
  <si>
    <t>_17E2a</t>
  </si>
  <si>
    <t>_17E2b</t>
  </si>
  <si>
    <t>_17E2c</t>
  </si>
  <si>
    <t>1. List the applicable monthly housing cost limits, based on the number of bedrooms, less the applicable utility allowance calculated in E above to determine the maximum allowable tenant-paid rents for your development.</t>
  </si>
  <si>
    <t>_1A3b</t>
  </si>
  <si>
    <t>Anderson</t>
  </si>
  <si>
    <t>Bloomington</t>
  </si>
  <si>
    <t>East Chicago</t>
  </si>
  <si>
    <t>Evansville</t>
  </si>
  <si>
    <t>Fort Wayne</t>
  </si>
  <si>
    <t>Gary</t>
  </si>
  <si>
    <t>Hammond</t>
  </si>
  <si>
    <t>Indianapolis</t>
  </si>
  <si>
    <t>Lafayette</t>
  </si>
  <si>
    <t>West Lafayette</t>
  </si>
  <si>
    <t>Muncie</t>
  </si>
  <si>
    <t>South Bend</t>
  </si>
  <si>
    <t>Mishawaka</t>
  </si>
  <si>
    <t>Terre Haute</t>
  </si>
  <si>
    <t>_1A3e</t>
  </si>
  <si>
    <t>Lake</t>
  </si>
  <si>
    <t>Bedrooms</t>
  </si>
  <si>
    <t>20% of Population Served at or Below 30% AMI</t>
  </si>
  <si>
    <t>Constituency Served</t>
  </si>
  <si>
    <t>Opportunity Index</t>
  </si>
  <si>
    <t>Targeted Population</t>
  </si>
  <si>
    <t>Provision of Additional Bedrooms</t>
  </si>
  <si>
    <t>60% AMI (50.1% - 60%)</t>
  </si>
  <si>
    <t>50% AMI (40.1% - 50%)</t>
  </si>
  <si>
    <t>40% AMI (30.1% - 40%)</t>
  </si>
  <si>
    <t>30% AMI (30% and Below)</t>
  </si>
  <si>
    <t>Total Bedrooms</t>
  </si>
  <si>
    <t>Total
Units</t>
  </si>
  <si>
    <t>4-Bedroom Units</t>
  </si>
  <si>
    <t>3-Bedroom Units</t>
  </si>
  <si>
    <t>2-Bedroom Units</t>
  </si>
  <si>
    <t>1-Bedroom Units</t>
  </si>
  <si>
    <t>0-Bedroom Units</t>
  </si>
  <si>
    <t>THRESHOLD CHECKLIST</t>
  </si>
  <si>
    <t>Documents Included</t>
  </si>
  <si>
    <t>Notes</t>
  </si>
  <si>
    <t>IHCDA Score</t>
  </si>
  <si>
    <t>Self
Score</t>
  </si>
  <si>
    <t>Non-Assisted Units</t>
  </si>
  <si>
    <t>State Representative</t>
  </si>
  <si>
    <t>State Senate</t>
  </si>
  <si>
    <t>U.S. Congressional</t>
  </si>
  <si>
    <r>
      <t xml:space="preserve">Number of </t>
    </r>
    <r>
      <rPr>
        <b/>
        <sz val="9"/>
        <rFont val="Calibri"/>
        <family val="2"/>
        <scheme val="minor"/>
      </rPr>
      <t>Volunteer Hours</t>
    </r>
  </si>
  <si>
    <r>
      <t xml:space="preserve">20% of Population Served at or Below 40% AMI </t>
    </r>
    <r>
      <rPr>
        <b/>
        <sz val="10"/>
        <color theme="7" tint="-0.249977111117893"/>
        <rFont val="Calibri"/>
        <family val="2"/>
        <scheme val="minor"/>
      </rPr>
      <t>-OR-</t>
    </r>
  </si>
  <si>
    <t>Acquisition Date (if applicable)</t>
  </si>
  <si>
    <t>Construction Start Date</t>
  </si>
  <si>
    <t>Construction End Date</t>
  </si>
  <si>
    <t>Submission of Final Draw, Completion Report, and Closeout Paperwork</t>
  </si>
  <si>
    <t>Total IHCDA HOME Request</t>
  </si>
  <si>
    <t>Total of Match Sources</t>
  </si>
  <si>
    <r>
      <rPr>
        <b/>
        <sz val="9"/>
        <rFont val="Calibri"/>
        <family val="2"/>
        <scheme val="minor"/>
      </rPr>
      <t>Market Rate</t>
    </r>
    <r>
      <rPr>
        <b/>
        <sz val="8"/>
        <rFont val="Calibri"/>
        <family val="2"/>
        <scheme val="minor"/>
      </rPr>
      <t xml:space="preserve"> (non-assisted)</t>
    </r>
  </si>
  <si>
    <r>
      <rPr>
        <b/>
        <sz val="8"/>
        <rFont val="Calibri"/>
        <family val="2"/>
        <scheme val="minor"/>
      </rPr>
      <t>Development</t>
    </r>
    <r>
      <rPr>
        <b/>
        <sz val="10"/>
        <rFont val="Calibri"/>
        <family val="2"/>
        <scheme val="minor"/>
      </rPr>
      <t xml:space="preserve"> </t>
    </r>
    <r>
      <rPr>
        <b/>
        <sz val="9"/>
        <rFont val="Calibri"/>
        <family val="2"/>
        <scheme val="minor"/>
      </rPr>
      <t>Total</t>
    </r>
  </si>
  <si>
    <r>
      <rPr>
        <b/>
        <sz val="10"/>
        <color theme="7" tint="-0.249977111117893"/>
        <rFont val="Calibri"/>
        <family val="2"/>
        <scheme val="minor"/>
      </rPr>
      <t>LESS</t>
    </r>
    <r>
      <rPr>
        <b/>
        <sz val="10"/>
        <rFont val="Calibri"/>
        <family val="2"/>
        <scheme val="minor"/>
      </rPr>
      <t xml:space="preserve"> Utility Allowance Paid by Tenant</t>
    </r>
  </si>
  <si>
    <r>
      <t xml:space="preserve">Maximum Allowable Rent for Beneficiaries at </t>
    </r>
    <r>
      <rPr>
        <b/>
        <sz val="10"/>
        <color theme="7" tint="-0.249977111117893"/>
        <rFont val="Calibri"/>
        <family val="2"/>
        <scheme val="minor"/>
      </rPr>
      <t>30% AMI</t>
    </r>
  </si>
  <si>
    <r>
      <t xml:space="preserve">Maximum Allowable Rent for Beneficiaries at </t>
    </r>
    <r>
      <rPr>
        <b/>
        <sz val="10"/>
        <color theme="7" tint="-0.249977111117893"/>
        <rFont val="Calibri"/>
        <family val="2"/>
        <scheme val="minor"/>
      </rPr>
      <t>40% AMI</t>
    </r>
  </si>
  <si>
    <r>
      <t xml:space="preserve">Maximum Allowable Rent for Beneficiaries at </t>
    </r>
    <r>
      <rPr>
        <b/>
        <sz val="10"/>
        <color theme="7" tint="-0.249977111117893"/>
        <rFont val="Calibri"/>
        <family val="2"/>
        <scheme val="minor"/>
      </rPr>
      <t>50% AMI</t>
    </r>
  </si>
  <si>
    <r>
      <t xml:space="preserve">Maximum Allowable Rent for Beneficiaries at </t>
    </r>
    <r>
      <rPr>
        <b/>
        <sz val="10"/>
        <color theme="7" tint="-0.249977111117893"/>
        <rFont val="Calibri"/>
        <family val="2"/>
        <scheme val="minor"/>
      </rPr>
      <t>60% AMI</t>
    </r>
  </si>
  <si>
    <r>
      <t xml:space="preserve">Maximum Allowable Rent for Beneficiaries at </t>
    </r>
    <r>
      <rPr>
        <b/>
        <sz val="10"/>
        <color theme="7" tint="-0.249977111117893"/>
        <rFont val="Calibri"/>
        <family val="2"/>
        <scheme val="minor"/>
      </rPr>
      <t>80% AMI</t>
    </r>
  </si>
  <si>
    <r>
      <rPr>
        <b/>
        <sz val="10"/>
        <color theme="7" tint="-0.249977111117893"/>
        <rFont val="Calibri"/>
        <family val="2"/>
        <scheme val="minor"/>
      </rPr>
      <t>LESS</t>
    </r>
    <r>
      <rPr>
        <b/>
        <sz val="10"/>
        <rFont val="Calibri"/>
        <family val="2"/>
        <scheme val="minor"/>
      </rPr>
      <t xml:space="preserve"> Vacancy Allowance</t>
    </r>
  </si>
  <si>
    <r>
      <t xml:space="preserve">2. </t>
    </r>
    <r>
      <rPr>
        <b/>
        <sz val="10"/>
        <color theme="7" tint="-0.249977111117893"/>
        <rFont val="Calibri"/>
        <family val="2"/>
        <scheme val="minor"/>
      </rPr>
      <t>LESS</t>
    </r>
    <r>
      <rPr>
        <b/>
        <sz val="10"/>
        <rFont val="Calibri"/>
        <family val="2"/>
        <scheme val="minor"/>
      </rPr>
      <t xml:space="preserve"> Vacancy Loss</t>
    </r>
  </si>
  <si>
    <r>
      <t xml:space="preserve">4. </t>
    </r>
    <r>
      <rPr>
        <b/>
        <sz val="10"/>
        <color theme="7" tint="-0.249977111117893"/>
        <rFont val="Calibri"/>
        <family val="2"/>
        <scheme val="minor"/>
      </rPr>
      <t>LESS</t>
    </r>
    <r>
      <rPr>
        <b/>
        <sz val="10"/>
        <rFont val="Calibri"/>
        <family val="2"/>
        <scheme val="minor"/>
      </rPr>
      <t xml:space="preserve"> Operating Expenses</t>
    </r>
  </si>
  <si>
    <r>
      <rPr>
        <b/>
        <sz val="11"/>
        <color theme="7" tint="-0.249977111117893"/>
        <rFont val="Calibri"/>
        <family val="2"/>
      </rPr>
      <t>÷</t>
    </r>
    <r>
      <rPr>
        <b/>
        <sz val="10"/>
        <rFont val="Calibri"/>
        <family val="2"/>
      </rPr>
      <t xml:space="preserve"> </t>
    </r>
    <r>
      <rPr>
        <b/>
        <sz val="10"/>
        <rFont val="Calibri"/>
        <family val="2"/>
        <scheme val="minor"/>
      </rPr>
      <t>Amount of Monthly Debt Service Plus Operating Expenses</t>
    </r>
  </si>
  <si>
    <t>MARKET RATE (non-assisted)</t>
  </si>
  <si>
    <t>RENTAL PROFORMA</t>
  </si>
  <si>
    <t>SCORE SHEET</t>
  </si>
  <si>
    <t>3 Months Operating Expenses</t>
  </si>
  <si>
    <t>6. Rent-Up Reserves</t>
  </si>
  <si>
    <t>10. Spread</t>
  </si>
  <si>
    <t>Operating Expenses Growth</t>
  </si>
  <si>
    <t>Actual Spread</t>
  </si>
  <si>
    <t>9. Development Structured with No Hard Debt</t>
  </si>
  <si>
    <t>Within Guideline</t>
  </si>
  <si>
    <t>Spread Between Operating Expenses Growth and Rental Income Growth</t>
  </si>
  <si>
    <t>Cash Flow
Per Unit</t>
  </si>
  <si>
    <t>Annual
Cash Flow</t>
  </si>
  <si>
    <t>Guideline
(Minimum)</t>
  </si>
  <si>
    <t>Minimum Annual Cash Flow per Unit Before Deferred Developer Fee</t>
  </si>
  <si>
    <t>LESS
Rental Income Growth</t>
  </si>
  <si>
    <t>Guideline
(Maximum)</t>
  </si>
  <si>
    <t>Not to Exceed 3 Months of Operating Expenses + Debt Service</t>
  </si>
  <si>
    <t>PLUS
3 Months
Debt Service</t>
  </si>
  <si>
    <t>Annual Per Unit Rate</t>
  </si>
  <si>
    <r>
      <rPr>
        <b/>
        <sz val="10"/>
        <rFont val="Calibri"/>
        <family val="2"/>
      </rPr>
      <t>/</t>
    </r>
    <r>
      <rPr>
        <b/>
        <sz val="10"/>
        <rFont val="Calibri"/>
        <family val="2"/>
        <scheme val="minor"/>
      </rPr>
      <t xml:space="preserve"> by
# of Units</t>
    </r>
  </si>
  <si>
    <t>8. Second Year Debt Coverage Ratio</t>
  </si>
  <si>
    <t>2nd Year Debt Coverage Ratio</t>
  </si>
  <si>
    <t>Ratio for Large and Small Cities</t>
  </si>
  <si>
    <t>Ratio for Rural</t>
  </si>
  <si>
    <t>7. Operating Expense Growth Rate</t>
  </si>
  <si>
    <t>Growth Rate</t>
  </si>
  <si>
    <t>Actual
Growth Rate</t>
  </si>
  <si>
    <t>Guideline (Maximum)</t>
  </si>
  <si>
    <t>Guideline (Minimum)</t>
  </si>
  <si>
    <t>Operation Expense Growth Rate</t>
  </si>
  <si>
    <t>Vacancy Rate</t>
  </si>
  <si>
    <t>Vacancy Rate for Year 2 and Beyond</t>
  </si>
  <si>
    <t>2. Vacancy Rate</t>
  </si>
  <si>
    <t>3. Rental Income Growth Rate</t>
  </si>
  <si>
    <t>Rental Income Growth Rate</t>
  </si>
  <si>
    <t>PLUS
Debt Service</t>
  </si>
  <si>
    <t>Annual Total</t>
  </si>
  <si>
    <t>1. Management Fee</t>
  </si>
  <si>
    <t>Management Fee</t>
  </si>
  <si>
    <t>Guideline
%</t>
  </si>
  <si>
    <t>Min</t>
  </si>
  <si>
    <t>Max</t>
  </si>
  <si>
    <t>4. Operating Reserves</t>
  </si>
  <si>
    <t>ELIGIBLE (non-assisted)</t>
  </si>
  <si>
    <t>District #</t>
  </si>
  <si>
    <t># of Assisted Units</t>
  </si>
  <si>
    <t>Minimum # of Units Required</t>
  </si>
  <si>
    <t># of Units Committed for Mobility Impairments</t>
  </si>
  <si>
    <t>Total # of Units in Development</t>
  </si>
  <si>
    <t>Minimum # of Units Required*</t>
  </si>
  <si>
    <t>B - OWNER</t>
  </si>
  <si>
    <t>1. Is the Owner different from the Applicant?</t>
  </si>
  <si>
    <t>2. Owner Name</t>
  </si>
  <si>
    <t>3. Type</t>
  </si>
  <si>
    <t>4. Address</t>
  </si>
  <si>
    <t>4a. Street / P.O. Box</t>
  </si>
  <si>
    <t>4b. City</t>
  </si>
  <si>
    <t>4c. State</t>
  </si>
  <si>
    <t>4e. County</t>
  </si>
  <si>
    <t>5. Phone Numbers</t>
  </si>
  <si>
    <t>5a. Phone</t>
  </si>
  <si>
    <t>5b. Mobile</t>
  </si>
  <si>
    <t>7. Federal ID #</t>
  </si>
  <si>
    <t>D - DEVELOPMENT TEAM MEMBERS</t>
  </si>
  <si>
    <t>7. Entity Responsible for Managing Development Through the Affordability Period</t>
  </si>
  <si>
    <t>8a. First Name</t>
  </si>
  <si>
    <t>8b. Last Name</t>
  </si>
  <si>
    <t>8d. Expertise</t>
  </si>
  <si>
    <t>A - MATRIX</t>
  </si>
  <si>
    <t>B - TOTALS</t>
  </si>
  <si>
    <t>Total Assisted Units</t>
  </si>
  <si>
    <t>Assisted Units &lt;= 50% AMI</t>
  </si>
  <si>
    <t>Within Threshold</t>
  </si>
  <si>
    <t>Threshold (Minimum)</t>
  </si>
  <si>
    <t>A - DEVELOPMENT NARRATIVE</t>
  </si>
  <si>
    <t>1. Where will applications be accepted? Where will client intake/income verification occur?</t>
  </si>
  <si>
    <t>3. How will applications be evaluated?</t>
  </si>
  <si>
    <t>B - PROGRAM GUIDELINES</t>
  </si>
  <si>
    <t>1. Development Name</t>
  </si>
  <si>
    <t>2. Development Address(es)</t>
  </si>
  <si>
    <t>Please provide a compelling narrative about your proposed development by explaining how each category listed below will be achieved.</t>
  </si>
  <si>
    <t>1. Development Description</t>
  </si>
  <si>
    <t>Describe the development concept, including the rationale for selecting the current development form, and details of the development including size, number of units, location, etc.</t>
  </si>
  <si>
    <t>2. Amenities (in and around development)</t>
  </si>
  <si>
    <t>4. Constituency Served by the Development</t>
  </si>
  <si>
    <t>Describe the development's intended customers or beneficiaries and discuss the development's impact on those individuals or families. Please explain why the proposed development is the best possible solution for the beneficiaries.</t>
  </si>
  <si>
    <t>5. Partnerships Created to Enhance the Development</t>
  </si>
  <si>
    <t>Identify the partnerships, formal and informal,  that were created as a result of the development concept and the role the partnerships have in the development.</t>
  </si>
  <si>
    <t>Answer the following questions regarding the Applicant's proposed development.</t>
  </si>
  <si>
    <t>2. How will you target the population served by the development?</t>
  </si>
  <si>
    <t>C - THRESHOLD</t>
  </si>
  <si>
    <t>Developments with 5+ Assisted Units Must Set Aside at Least 20% of the Units for 50% AMI and Below</t>
  </si>
  <si>
    <t>REHABILITATION</t>
  </si>
  <si>
    <t>NEW CONSTRUCTION</t>
  </si>
  <si>
    <t>Development with 12+ Assisted Units are Subject to and Must Abide by Davis Bacon Requirements</t>
  </si>
  <si>
    <t>Does Davis Bacon Apply
to this Development?</t>
  </si>
  <si>
    <t>Requested</t>
  </si>
  <si>
    <t>IHCDA Development Fund</t>
  </si>
  <si>
    <t>Bedroom Size</t>
  </si>
  <si>
    <t>Per Unit Subsidy Limit</t>
  </si>
  <si>
    <t>4+</t>
  </si>
  <si>
    <t>Threshold Maximum</t>
  </si>
  <si>
    <t>CHDO Operating Supplement</t>
  </si>
  <si>
    <t>2. Please indicate the lowest total amount of IHCDA HOME funds you would be willing to accept:</t>
  </si>
  <si>
    <t>1. Select the appropriate activity type. Acquisition is not eligible as a stand-alone activity.</t>
  </si>
  <si>
    <t>2. Anticipated Construction Schedule (Fill out the anticipated construction schedule of the proposed development.)</t>
  </si>
  <si>
    <t>D - ELIGIBLE AREAS</t>
  </si>
  <si>
    <t>1. Is the proposed housing activity located within a HOME Participating Jurisdiction?</t>
  </si>
  <si>
    <t>NOT-FOR-PROFIT ENTITIES ONLY</t>
  </si>
  <si>
    <t>Review Local Zoning Laws and Building Codes and Procedures</t>
  </si>
  <si>
    <t>Review Lending Practices of Financial Institutions</t>
  </si>
  <si>
    <t>Review Sales and Rental Practices</t>
  </si>
  <si>
    <t>Conduct a Community Wide Public Opinion Survey</t>
  </si>
  <si>
    <t>Conduct a Survey to Assess the Community's Housing Needs and Possible Discriminatory Housing Practices</t>
  </si>
  <si>
    <t>Conduct a Fair Housing Assessment</t>
  </si>
  <si>
    <t>Designate April as "Fair Housing Month"</t>
  </si>
  <si>
    <t>Sponsor a Free Affirmatively Further Fair Housing Training</t>
  </si>
  <si>
    <t>Provide Housing Counseling to Minority and Non-English Speaking Residents</t>
  </si>
  <si>
    <t>Sponsor a Billboard</t>
  </si>
  <si>
    <t>E - DEVELOPMENT SUMMARY</t>
  </si>
  <si>
    <t>F - ACTIVITY TYPE</t>
  </si>
  <si>
    <t>G - ENVIRONMENTAL REVIEW</t>
  </si>
  <si>
    <t>1. What actions will be taken during the timeframe of the housing activity to affirmatively further fair housing in the jurisdiction being served?</t>
  </si>
  <si>
    <t>Yes/No</t>
  </si>
  <si>
    <t>H - FAIR HOUSING</t>
  </si>
  <si>
    <t>Rate per Hour*</t>
  </si>
  <si>
    <t>Totals</t>
  </si>
  <si>
    <t>Sources of Funds</t>
  </si>
  <si>
    <t>Costs Applied to:</t>
  </si>
  <si>
    <t>Other Perm. Fin., Grants, and Cash Donations</t>
  </si>
  <si>
    <t>Relocation
(temporary and permanent)</t>
  </si>
  <si>
    <t>Work Write-Ups/Specs
(non-architectural)</t>
  </si>
  <si>
    <t>Consultant/Other
Professional Services</t>
  </si>
  <si>
    <t>A - USES OF FUNDS</t>
  </si>
  <si>
    <t>Total Assisted Bedrooms</t>
  </si>
  <si>
    <t>B - SOURCES AND USES RECONCILIATION</t>
  </si>
  <si>
    <t>Sources</t>
  </si>
  <si>
    <t>Uses</t>
  </si>
  <si>
    <t>Surplus / (Deficit)</t>
  </si>
  <si>
    <t>HOME REHABILITATION ONLY</t>
  </si>
  <si>
    <t>Average Cost per Unit</t>
  </si>
  <si>
    <t>Signed agreement from recipient donating the Match.</t>
  </si>
  <si>
    <t>Grant commitment letter or agreement.</t>
  </si>
  <si>
    <t>MOU from the agency providing the services.
(MOU must specify total salary costs, total material costs, and % of beneficiary families in a HOME assisted unit.)</t>
  </si>
  <si>
    <t>Copy of sweat equity policy.</t>
  </si>
  <si>
    <t>Copy of the appraisal, the HUD-1 Settlement Statement or Purchase Agreement, and a letter from the seller indicating affordable housing.</t>
  </si>
  <si>
    <t>A - MATCH</t>
  </si>
  <si>
    <t>B - RECONCILIATION</t>
  </si>
  <si>
    <t>Grievance Procedures</t>
  </si>
  <si>
    <t>Capital Needs Assessment</t>
  </si>
  <si>
    <t>Match Documentation (5 Each)</t>
  </si>
  <si>
    <t>Total HOME Request</t>
  </si>
  <si>
    <t>Homeowner Repair and Improvement</t>
  </si>
  <si>
    <t>Permanent Supportive Housing</t>
  </si>
  <si>
    <t>Migrant/Seasonal Farm Worker Housing</t>
  </si>
  <si>
    <t>Emergency Shelter</t>
  </si>
  <si>
    <t>Youth Shelter</t>
  </si>
  <si>
    <t>Transitional Housing</t>
  </si>
  <si>
    <t>Permanent Rental</t>
  </si>
  <si>
    <t>Homebuyer</t>
  </si>
  <si>
    <t>_M1A1</t>
  </si>
  <si>
    <t>SPECIAL NEEDS HOUSING</t>
  </si>
  <si>
    <t>Does the development include existing structures that will be rehabilitated?</t>
  </si>
  <si>
    <t>Rehab.</t>
  </si>
  <si>
    <t>New Const.</t>
  </si>
  <si>
    <t>Capacity-Certification</t>
  </si>
  <si>
    <t>Project Development Training</t>
  </si>
  <si>
    <t>Housing Development Finance Professional</t>
  </si>
  <si>
    <t>Certified Aging-in-Place Specialist</t>
  </si>
  <si>
    <t>Home Sweet Home: Modifications for Aging in Place</t>
  </si>
  <si>
    <t>Grant Administration Certification</t>
  </si>
  <si>
    <t>Certified HOME Program Specialist</t>
  </si>
  <si>
    <t>Annual Income - ELIGIBLE (non-assisted)</t>
  </si>
  <si>
    <t>Advertising</t>
  </si>
  <si>
    <t>Legal/Partnership</t>
  </si>
  <si>
    <t>Accounting</t>
  </si>
  <si>
    <t>Decorating</t>
  </si>
  <si>
    <t>Repairs</t>
  </si>
  <si>
    <t>Exterminating</t>
  </si>
  <si>
    <t>Ground Expenses</t>
  </si>
  <si>
    <t>Elevator</t>
  </si>
  <si>
    <t>Fuel (heating and hot water)</t>
  </si>
  <si>
    <t>Electricity</t>
  </si>
  <si>
    <t>Water/Sewer</t>
  </si>
  <si>
    <t>Gas</t>
  </si>
  <si>
    <t>Trash Removal</t>
  </si>
  <si>
    <t>Payroll/Payroll Taxes</t>
  </si>
  <si>
    <t>Insurance</t>
  </si>
  <si>
    <t>Real Estate Taxes*</t>
  </si>
  <si>
    <t>* Increase by Expense Fate if Applicable</t>
  </si>
  <si>
    <r>
      <t xml:space="preserve">Eligible
</t>
    </r>
    <r>
      <rPr>
        <b/>
        <sz val="8"/>
        <rFont val="Calibri"/>
        <family val="2"/>
        <scheme val="minor"/>
      </rPr>
      <t>(non-assisted)</t>
    </r>
  </si>
  <si>
    <t>If yes, complete the following.</t>
  </si>
  <si>
    <t>REHABILITATION ONLY</t>
  </si>
  <si>
    <t>Alterations undertaken to a Development that has 15 or more units and the Rehabilitation Costs will be 75% or more of the Replacement Cost of the completed facility.</t>
  </si>
  <si>
    <t>Unit Threshold</t>
  </si>
  <si>
    <t>Rehabilitation / Replacement Threshold</t>
  </si>
  <si>
    <t>Rehabilitation Costs</t>
  </si>
  <si>
    <t>Replacement Cost</t>
  </si>
  <si>
    <t>Rehabilitation / Replacement</t>
  </si>
  <si>
    <t>Thresholds Met?</t>
  </si>
  <si>
    <t>A - USES OF DEVELOPMENT FUND LOAN</t>
  </si>
  <si>
    <t>The following are acceptable uses of a Development Fund Loan.  Please check all that apply.</t>
  </si>
  <si>
    <t>Permanent Financing</t>
  </si>
  <si>
    <t>Construction Financing (NC or Rehab Hard Costs Only)</t>
  </si>
  <si>
    <t>Pay Off a HOME CHDO Seed Money Loan</t>
  </si>
  <si>
    <t>Pay Off a Development Fund Seed Money Loan</t>
  </si>
  <si>
    <t>Applicable?</t>
  </si>
  <si>
    <t>Use of Development Fund Loan</t>
  </si>
  <si>
    <t>B - TERMS OF LOAN</t>
  </si>
  <si>
    <t>1. Please provide justification for a lower interest rate if this is being requested.</t>
  </si>
  <si>
    <t>2. Construction Loan Terms</t>
  </si>
  <si>
    <t>3. Permanent Loan Terms</t>
  </si>
  <si>
    <t>4. Repayment Schedule</t>
  </si>
  <si>
    <t>5. Loan Type</t>
  </si>
  <si>
    <t>Months</t>
  </si>
  <si>
    <t>Term
(years)</t>
  </si>
  <si>
    <t>Amortization
(years)</t>
  </si>
  <si>
    <t>Semi-Annually</t>
  </si>
  <si>
    <t>Construction Loan Paid Off with Conventional Financing</t>
  </si>
  <si>
    <t>Construction Loan Converts to Permanent Financing</t>
  </si>
  <si>
    <t>C - SECURITY</t>
  </si>
  <si>
    <t>Explain the pledge of security for the Development Fund Loan, IHCDA's security position.</t>
  </si>
  <si>
    <t>Quarterly</t>
  </si>
  <si>
    <t>Annually</t>
  </si>
  <si>
    <t>DF-B4</t>
  </si>
  <si>
    <t>DF-B5</t>
  </si>
  <si>
    <t>Permanent Loan Paid Off at Maturity</t>
  </si>
  <si>
    <t>Security</t>
  </si>
  <si>
    <t>Position</t>
  </si>
  <si>
    <t>D - OUTSTANDING DEVELOPMENT FUNDS LOANS</t>
  </si>
  <si>
    <t>1. Does the Applicant have any outstanding Development Fund Loans?</t>
  </si>
  <si>
    <t>Current Development Fund Request</t>
  </si>
  <si>
    <t>E - DEVELOPMENT FUND ASSISTED UNITS</t>
  </si>
  <si>
    <t>Development Fund Request</t>
  </si>
  <si>
    <t>Total Development Cost</t>
  </si>
  <si>
    <t>% of Development Fund Assisted Units</t>
  </si>
  <si>
    <t># of Development Fund Assisted Units</t>
  </si>
  <si>
    <t>Floating Throughout the Development</t>
  </si>
  <si>
    <t>DF-E2</t>
  </si>
  <si>
    <t>Fixed Units (designated units)</t>
  </si>
  <si>
    <t>2. Development Fund assisted units will be:</t>
  </si>
  <si>
    <t>F - DEVELOPMENT FUND NOTES</t>
  </si>
  <si>
    <t>Development Fund Loan Number</t>
  </si>
  <si>
    <t>(Outstanding) Loan Amount</t>
  </si>
  <si>
    <t>1a. If yes, complete the following:</t>
  </si>
  <si>
    <t>HOME + Development Fund</t>
  </si>
  <si>
    <t>NON-ASSISTED (eligible)</t>
  </si>
  <si>
    <t>NON-ASSISTED (market rate)</t>
  </si>
  <si>
    <t>* $10/hr. for Unskilled Labor</t>
  </si>
  <si>
    <t>Threshold
(maximum)</t>
  </si>
  <si>
    <t>Threshold
(minimum)</t>
  </si>
  <si>
    <r>
      <rPr>
        <b/>
        <sz val="10"/>
        <color theme="7" tint="-0.249977111117893"/>
        <rFont val="Calibri"/>
        <family val="2"/>
        <scheme val="minor"/>
      </rPr>
      <t>LESS</t>
    </r>
    <r>
      <rPr>
        <b/>
        <sz val="10"/>
        <rFont val="Calibri"/>
        <family val="2"/>
        <scheme val="minor"/>
      </rPr>
      <t xml:space="preserve"> Environmental Review</t>
    </r>
  </si>
  <si>
    <r>
      <t xml:space="preserve">Required Match Amount </t>
    </r>
    <r>
      <rPr>
        <b/>
        <sz val="10"/>
        <color theme="7" tint="-0.249977111117893"/>
        <rFont val="Calibri"/>
        <family val="2"/>
        <scheme val="minor"/>
      </rPr>
      <t>at least 25%</t>
    </r>
  </si>
  <si>
    <t>Total of Match Sources &gt;= Required Match Amount</t>
  </si>
  <si>
    <t>Bedroom-Based Threshold
(see chart)</t>
  </si>
  <si>
    <t>F - CHDO OPERATING SUPPLEMENT</t>
  </si>
  <si>
    <t>T1 - APPLICATION COVER PAGE</t>
  </si>
  <si>
    <t>T2 - DEVELOPMENT INFORMATION</t>
  </si>
  <si>
    <t>T3 - NARRATIVES</t>
  </si>
  <si>
    <t>T4 - UNITS</t>
  </si>
  <si>
    <t>5e. E-Mail Address</t>
  </si>
  <si>
    <t>5b. M.I.</t>
  </si>
  <si>
    <t>5c. Last Name</t>
  </si>
  <si>
    <t>5d. Title</t>
  </si>
  <si>
    <t>6e. E-Mail Address</t>
  </si>
  <si>
    <t>6b. M.I.</t>
  </si>
  <si>
    <t>6c. Last Name</t>
  </si>
  <si>
    <t>6d. Title</t>
  </si>
  <si>
    <t>1. I Affirm that All Assisted Units are at 60% AMI or Below for the County</t>
  </si>
  <si>
    <t>Loan Term
(Years)</t>
  </si>
  <si>
    <t>Amortization Period (Years)</t>
  </si>
  <si>
    <t>B - IHCDA DEVELOPMENT FUND AND OTHER PERMANENT FINANCING</t>
  </si>
  <si>
    <t>Demolition</t>
  </si>
  <si>
    <t>Moderate</t>
  </si>
  <si>
    <t>_IncomeLevel</t>
  </si>
  <si>
    <t>Upper</t>
  </si>
  <si>
    <t>Middle</t>
  </si>
  <si>
    <t>Low</t>
  </si>
  <si>
    <t>Achieved / Level</t>
  </si>
  <si>
    <t>4. Enter the Following District Numbers for the District Where the Development is Located</t>
  </si>
  <si>
    <t>2. Is this proposed development for 5 or more HOME assisted units?</t>
  </si>
  <si>
    <t>B - DEVELOPMENT-BASED RENTAL SUBSIDY</t>
  </si>
  <si>
    <t>1c. Number of units (by number of bedrooms) receiving Development-Based assistance:</t>
  </si>
  <si>
    <t>1d. Identify each unit receiving Development-Based assistance by address:</t>
  </si>
  <si>
    <t>1e. How many units will receive Development-Based rental assistance?</t>
  </si>
  <si>
    <t>resumes and/or statements that describe the experience of key staff members who have successfully completed developments similar to those to be assisted with HOME funds.</t>
  </si>
  <si>
    <t>Development-Based</t>
  </si>
  <si>
    <t>Equals Maximum Allowable Rent for Your Development</t>
  </si>
  <si>
    <t># of Features from Each Column</t>
  </si>
  <si>
    <t>Number of Universal Design Features from Each Column</t>
  </si>
  <si>
    <t>Other (with prior IHCDA approval)</t>
  </si>
  <si>
    <r>
      <t xml:space="preserve">Total Units </t>
    </r>
    <r>
      <rPr>
        <b/>
        <sz val="8"/>
        <rFont val="Calibri"/>
        <family val="2"/>
        <scheme val="minor"/>
      </rPr>
      <t>(Assisted and Non-Assisted)</t>
    </r>
  </si>
  <si>
    <t>% of Total Dvlpmnt. Costs</t>
  </si>
  <si>
    <t>or Greater</t>
  </si>
  <si>
    <t>1. Has an IHCDA Predevelopment or Seed Money Loan been awarded for this development and have all funds been drawn?</t>
  </si>
  <si>
    <r>
      <t xml:space="preserve">4. Provide a Copy of the Applicant's Grievance Procedures in </t>
    </r>
    <r>
      <rPr>
        <b/>
        <sz val="10"/>
        <color theme="7" tint="-0.249977111117893"/>
        <rFont val="Calibri"/>
        <family val="2"/>
        <scheme val="minor"/>
      </rPr>
      <t>TAB C: Grievance Procedures</t>
    </r>
    <r>
      <rPr>
        <b/>
        <sz val="10"/>
        <rFont val="Calibri"/>
        <family val="2"/>
        <scheme val="minor"/>
      </rPr>
      <t>.</t>
    </r>
  </si>
  <si>
    <r>
      <t xml:space="preserve">1. Submit IRS determination letter in </t>
    </r>
    <r>
      <rPr>
        <b/>
        <sz val="10"/>
        <color theme="7" tint="-0.249977111117893"/>
        <rFont val="Calibri"/>
        <family val="2"/>
        <scheme val="minor"/>
      </rPr>
      <t>TAB E: Not-For-Profit</t>
    </r>
    <r>
      <rPr>
        <b/>
        <sz val="10"/>
        <rFont val="Calibri"/>
        <family val="2"/>
        <scheme val="minor"/>
      </rPr>
      <t>.</t>
    </r>
  </si>
  <si>
    <t>Debarment Information</t>
  </si>
  <si>
    <t>HOME-Assisted Households
at or Below 60% AMI</t>
  </si>
  <si>
    <t>Audited Financial Statements</t>
  </si>
  <si>
    <t>Owner Authorization</t>
  </si>
  <si>
    <t>Administrator Documentation:
Procurement</t>
  </si>
  <si>
    <t>K</t>
  </si>
  <si>
    <t>Site Map and Photos</t>
  </si>
  <si>
    <t>L</t>
  </si>
  <si>
    <t>Title Search</t>
  </si>
  <si>
    <t>Construction Cost Estimate</t>
  </si>
  <si>
    <t>Site Control</t>
  </si>
  <si>
    <t>Zoning Approval</t>
  </si>
  <si>
    <t>M</t>
  </si>
  <si>
    <t>Affirmative Fair Marketing Plain:
HUD-935.2A</t>
  </si>
  <si>
    <t>Development Fund:
Meets Dev. Fund AMI Requirements</t>
  </si>
  <si>
    <t>O</t>
  </si>
  <si>
    <t>C - IN-KIND DONATIONS</t>
  </si>
  <si>
    <t>D - GRANTS</t>
  </si>
  <si>
    <t>A - IHCDA HOME AWARD</t>
  </si>
  <si>
    <t>IHCDA HOME Award</t>
  </si>
  <si>
    <t>E - CASH DONATIONS</t>
  </si>
  <si>
    <t>H - TOTALS</t>
  </si>
  <si>
    <t>IHCDA Development Fund and Other Permanent Financing</t>
  </si>
  <si>
    <t>G - CONSTRUCTION FINANCING</t>
  </si>
  <si>
    <t>CHDO Capacity Building Certification</t>
  </si>
  <si>
    <t>contract(s) with consulting firms or individuals who have housing experience similar to developments to be assisted with HOME funds to train appropriate key staf of the organization.</t>
  </si>
  <si>
    <t>T5 - SOURCES OF FUNDS</t>
  </si>
  <si>
    <t>T6 - BUDGET</t>
  </si>
  <si>
    <t>T7 - MATCH</t>
  </si>
  <si>
    <t>T8 - APPLICATION SUMMARY</t>
  </si>
  <si>
    <t>Please complete if you are applying for a CHDO Operating Supplement as indicated in section T5-F.</t>
  </si>
  <si>
    <t>A - AWARD PURPOSE</t>
  </si>
  <si>
    <t>2. How will the use of these CHDO funds increase or improve the organization's capacity to complete CHDO eligible projects?</t>
  </si>
  <si>
    <t>B - CHDO OPERATING SUPPLEMENT BUDGET</t>
  </si>
  <si>
    <t>Staff Salary/Fringe</t>
  </si>
  <si>
    <t>Education/Training</t>
  </si>
  <si>
    <t>Travel</t>
  </si>
  <si>
    <t>Rent</t>
  </si>
  <si>
    <t>Communication Costs</t>
  </si>
  <si>
    <t>Taxes</t>
  </si>
  <si>
    <t>Equipment/Software</t>
  </si>
  <si>
    <t>Postage</t>
  </si>
  <si>
    <t>Accounting Services/Audit</t>
  </si>
  <si>
    <t>Professional Dues/Subscription</t>
  </si>
  <si>
    <t>Lead-Based Paint Equipment</t>
  </si>
  <si>
    <t>Budget Line Items</t>
  </si>
  <si>
    <t>Costs Applied to CHDO Operating Supplement</t>
  </si>
  <si>
    <t>Not-For-Profit Applicant Documentation:
IRS Determination Letter</t>
  </si>
  <si>
    <t>Not-For-Profit Applicant Documentation:
Proof of Good Standing</t>
  </si>
  <si>
    <t>Environmental Review:
Environmental Review Record (ERR)</t>
  </si>
  <si>
    <t>Environmental Review:
Floodplain Determination Map</t>
  </si>
  <si>
    <t>Financial Commitments:
Permanent Financing</t>
  </si>
  <si>
    <t>Financial Commitments:
In-Kind Donations</t>
  </si>
  <si>
    <t>Financial Commitments:
Grants</t>
  </si>
  <si>
    <t>Financial Commitments:
Cash Donations</t>
  </si>
  <si>
    <t>Financial Commitments:
CHDO Operating Supplement</t>
  </si>
  <si>
    <t>Financial Commitments:
Match Spreadsheet</t>
  </si>
  <si>
    <t>Financial Commitments:
Match</t>
  </si>
  <si>
    <t>1. Development Fund Request</t>
  </si>
  <si>
    <t>3d. ZIP Code</t>
  </si>
  <si>
    <t>4d. ZIP Code</t>
  </si>
  <si>
    <t>C - ADMINISTRATOR</t>
  </si>
  <si>
    <t>Date of Firm Commitment</t>
  </si>
  <si>
    <t>Total
Development Costs</t>
  </si>
  <si>
    <t>Funds Budgeted for Rent-Up Reserves (non-HOME)</t>
  </si>
  <si>
    <t>H - EFFECTIVE GROSS ANNUAL INCOME CALCULATION</t>
  </si>
  <si>
    <t>4. Capture Rate and Absorption Period</t>
  </si>
  <si>
    <t>1. Market Area</t>
  </si>
  <si>
    <t>What is the estimated capture rate for this project (project's units divided by the number of eligible tenants from the market area)? How many units can be leased each month and how long it will take to reach full occupancy?</t>
  </si>
  <si>
    <t>1. Administrator Name (as listed with the Indiana Secretary of State)</t>
  </si>
  <si>
    <t>A - ACQUISITION</t>
  </si>
  <si>
    <t>Voluntary Acquisition</t>
  </si>
  <si>
    <t>Involuntary Acquisition</t>
  </si>
  <si>
    <t>The Proposed activity involves the following type of acquisition:</t>
  </si>
  <si>
    <t>VOLUNTARY ACQUISITION ONLY</t>
  </si>
  <si>
    <t>Before entering into an offer to purchase, the purchaser must inform the seller:</t>
  </si>
  <si>
    <t>A. That it does not have (or will not use) the power of eminent domain should negotiations fail to result in an amicable agreement.</t>
  </si>
  <si>
    <t>B. Of its estimate of the fair market value of the property. An appraisal is not required, but the Applicant's files must include an explanation of the basis for the estimate.</t>
  </si>
  <si>
    <t>C. That the seller is not eligible for a replacement housing payment or moving expenses.</t>
  </si>
  <si>
    <t>INVOLUNTARY ACQUISITION ONLY</t>
  </si>
  <si>
    <t>A. Notify the owner of the purchaser's intentions.</t>
  </si>
  <si>
    <t>B. Conduct an appraisal of the property to determine its fair market value.</t>
  </si>
  <si>
    <t>C. Offer just compensation for the property being acquired.</t>
  </si>
  <si>
    <t>D. Execute the purchase offer.</t>
  </si>
  <si>
    <t>E. Make every reasonable effort to complete the property transaction expeditiously.</t>
  </si>
  <si>
    <t>B - UNITS</t>
  </si>
  <si>
    <t>The Proposed Activity Involves:</t>
  </si>
  <si>
    <t>Owner-Occupied Units</t>
  </si>
  <si>
    <t>Occupied Rental Units</t>
  </si>
  <si>
    <t>Vacant Rental Units</t>
  </si>
  <si>
    <t>OWNER-OCCUPIED UNITS ONLY</t>
  </si>
  <si>
    <t>On the Displacement Plan tab, discuss how permanent displacement and temporary displacement will be addressed (i.e., avoided or kept to a minimum) in the design of the program.</t>
  </si>
  <si>
    <t>OCCUPIED RENTAL UNITS ONLY</t>
  </si>
  <si>
    <t>A. Displaced tenants will be eligible for a replacement housing payment and moving expenses.</t>
  </si>
  <si>
    <t>VACANT RENTAL UNITS ONLY</t>
  </si>
  <si>
    <t>To be completed by all Applicants, regardless of unit to be assisted.</t>
  </si>
  <si>
    <t>1. Describe any potential permanent, temporary, or economic displacement issues with the housing activity and indicate which activities may lead to displacement.</t>
  </si>
  <si>
    <t>1a. Permanent Displacement:</t>
  </si>
  <si>
    <t>1b. Temporary Displacement:</t>
  </si>
  <si>
    <t>1c. Economic Displacement:</t>
  </si>
  <si>
    <t>2. Explain how displacement will be minimized and how you will pay for relocation expenses if they are incurred.</t>
  </si>
  <si>
    <t>3. Describe your displacement assistance plan. Who will get assistance? How much assistance will they get? When and how will they receive assistance? Who will provide advisory services to those displaced?</t>
  </si>
  <si>
    <t>4. Will you be reducing the number of existing units as a result of this undertaking?</t>
  </si>
  <si>
    <t>4a. If yes, how will you replace any affordable housing units that are lost?</t>
  </si>
  <si>
    <t>For</t>
  </si>
  <si>
    <t>, "The Applicant"</t>
  </si>
  <si>
    <t>1.</t>
  </si>
  <si>
    <t>2.</t>
  </si>
  <si>
    <t>The Applicant will certify to IHCDA, as part of its application process, that it is seeking funds for a development or activity that will minimize displacement.</t>
  </si>
  <si>
    <t>3.</t>
  </si>
  <si>
    <t>4.</t>
  </si>
  <si>
    <t>5.</t>
  </si>
  <si>
    <t>Signature of Authorized Representative</t>
  </si>
  <si>
    <t>Printed Name and Title</t>
  </si>
  <si>
    <t>Date</t>
  </si>
  <si>
    <t>Persons who as a result of national origin, do not speak English as their primary language, and who have limited ability to speak, read, write, or understand English ("limited English proficient persons" or "LEP") may be entitled to language assistance or Title VI of the Civil Rights Act of 1964 (Title VI) assistance in order to receive a particular service, benefit, or encounter.</t>
  </si>
  <si>
    <t xml:space="preserve">In accordance with Title VI and its implementing regulations, the recipient must agree to take reasonable steps to ensure meaningful access to activities funded by federal funds by LEP persons. </t>
  </si>
  <si>
    <t>Depending on the circumstances, reasonable steps could include, but are not limited to, the following:</t>
  </si>
  <si>
    <t>a.</t>
  </si>
  <si>
    <t>Acquiring translators to translate vital documents, advertisements, or notices;</t>
  </si>
  <si>
    <t>b.</t>
  </si>
  <si>
    <t>Acquiring interpreters for face to face interviews with LEP persons;</t>
  </si>
  <si>
    <t>c.</t>
  </si>
  <si>
    <t>Placing advertisements and notices in newspapers that serve LEP persons;</t>
  </si>
  <si>
    <t>d.</t>
  </si>
  <si>
    <t>Partnering with other organizations that serve LEP populations to provide interpretation, translation, or dissemination of information regarding the project;</t>
  </si>
  <si>
    <t>e.</t>
  </si>
  <si>
    <t>Hiring bilingual employees or volunteers for outreach and intake activities;</t>
  </si>
  <si>
    <t>f.</t>
  </si>
  <si>
    <t>Contracting with a telephone line interpreter service.</t>
  </si>
  <si>
    <t>g.</t>
  </si>
  <si>
    <t>Etc.</t>
  </si>
  <si>
    <t>Please list or describe below the actions taken or that will be taken by recipients to ensure meaningful access by LEPs to the project and/or activities being funded with HOME funds.</t>
  </si>
  <si>
    <t>B - DAVIS BACON WAGE RATE</t>
  </si>
  <si>
    <t>1. Indicate your Wage Determination Number:</t>
  </si>
  <si>
    <t>The Applicant hereby represents and warrants that:</t>
  </si>
  <si>
    <t>The information in this application is complete and accurate.</t>
  </si>
  <si>
    <t>A.</t>
  </si>
  <si>
    <t>B.</t>
  </si>
  <si>
    <t>The required procedures have been followed and no comments or recommendations have been received prior to submission of the application.</t>
  </si>
  <si>
    <t>C.</t>
  </si>
  <si>
    <t>D.</t>
  </si>
  <si>
    <t>E.</t>
  </si>
  <si>
    <t>F.</t>
  </si>
  <si>
    <t>G.</t>
  </si>
  <si>
    <t>H.</t>
  </si>
  <si>
    <t>I.</t>
  </si>
  <si>
    <t>J.</t>
  </si>
  <si>
    <t>6.</t>
  </si>
  <si>
    <t>7.</t>
  </si>
  <si>
    <t>8.</t>
  </si>
  <si>
    <t>9.</t>
  </si>
  <si>
    <t>10.</t>
  </si>
  <si>
    <t>11.</t>
  </si>
  <si>
    <t>12.</t>
  </si>
  <si>
    <t>13.</t>
  </si>
  <si>
    <t>14.</t>
  </si>
  <si>
    <t>15.</t>
  </si>
  <si>
    <t>16.</t>
  </si>
  <si>
    <t>17.</t>
  </si>
  <si>
    <t>18.</t>
  </si>
  <si>
    <t>19.</t>
  </si>
  <si>
    <t>20.</t>
  </si>
  <si>
    <t>21.</t>
  </si>
  <si>
    <t>The Wild and Scenic Rivers Act of 1968, as amended, (16 U.S.C. 300f);</t>
  </si>
  <si>
    <t>The Safe Drinking Water Act of 1974, as amended, (42 U.S.C. 7401);</t>
  </si>
  <si>
    <t>Section 401 (f) of the Lead-Based Paint Poisoning Prevention Act, as amended, (42 U.S.C. 4831 (b));</t>
  </si>
  <si>
    <t>The Clean Air Act of 1970, as amended, (42 U.S.C. 7401);</t>
  </si>
  <si>
    <t>The Federal Water Pollution Control Act of 1972, as amended, (33 U.S.C. 1251);</t>
  </si>
  <si>
    <t>K.</t>
  </si>
  <si>
    <t>The Clean Water Act of 1977 (Public Law 95-217);</t>
  </si>
  <si>
    <t>L.</t>
  </si>
  <si>
    <t>The Solid Waste Disposal Act, as amended by the Resource Conservation and Recovery Act of 1976 (42 U.S.C. 6901); and</t>
  </si>
  <si>
    <t>M.</t>
  </si>
  <si>
    <t>Section 202(a) of the Flood Disaster Protection Act of 1973 (42 U.S.C. 4106) as it relates to the mandatory purchase of Flood insurance for special flood hazard areas.</t>
  </si>
  <si>
    <t>22.</t>
  </si>
  <si>
    <t>It will comply with all parts of Title I of the Housing and Development Act of 1974, as amended.</t>
  </si>
  <si>
    <t>23.</t>
  </si>
  <si>
    <t>It will comply with the provisions of the Indiana Code (I.C.) 35-44-1-3 and 4.</t>
  </si>
  <si>
    <t>24.</t>
  </si>
  <si>
    <t>It agrees to repay to the State of Indiana any funds under this program that, as the result of a HUD or State of Indiana authorized audit, are found to have been spent in an unauthorized manner or for unauthorized activities.</t>
  </si>
  <si>
    <t>25.</t>
  </si>
  <si>
    <t>It certifies that none of the funds being applied for will be used to substitute for any local, state, federal, or private dollars that have been committed to the project as proposed in this application.</t>
  </si>
  <si>
    <t>26.</t>
  </si>
  <si>
    <t>It certifies that it has adopted and will enforce a policy of prohibiting the use of excessive force by law enforcement agencies within its jurisdiction against any individuals engaged in nonviolent civil rights demonstrations; and enforcing applicable State and local laws against physically barring entrance to or exit from a facility or location which is the subject of such non-violent civil rights demonstrations within its jurisdiction (section 104(1) of the Housing and Community Development Act of 1974, as amended).</t>
  </si>
  <si>
    <t>27.</t>
  </si>
  <si>
    <t>If any funds other than Federal appropriated funds have been paid or will be paid to any person for influencing or attempting to influence an officer or employee of any agency, a Member of Congress, an officer or employee of Congress, or an employee of a Member of Congress in connection with the proposed Federal contract, grant, loan, or cooperative agreement, the Applicant shall complete and submit Standard Form-LLL, "Disclosure Form to Report Lobbying", in accordance with its instructions.</t>
  </si>
  <si>
    <t>28.</t>
  </si>
  <si>
    <t>29.</t>
  </si>
  <si>
    <t>Legal Applicant</t>
  </si>
  <si>
    <t>BY:</t>
  </si>
  <si>
    <t>ATTESTED TO:</t>
  </si>
  <si>
    <t>Signature of Authorized Official</t>
  </si>
  <si>
    <t>Signature</t>
  </si>
  <si>
    <t>HOME INVESTMENT PARTNERSHIP PROGRAM (HOME) - ASSURANCES AND CERTIFICATIONS</t>
  </si>
  <si>
    <t>D1 - DEVELOPMENT FUND</t>
  </si>
  <si>
    <t>D2 - CHDO OPERATING SUPPLEMENT</t>
  </si>
  <si>
    <t>D3 - RENTAL ASSESSMENT</t>
  </si>
  <si>
    <t>1f. Number of years from the rental assistance contract:</t>
  </si>
  <si>
    <t>D4 - DISPLACEMENT ASSESSMENT</t>
  </si>
  <si>
    <t>D5 - DISPLACEMENT PLAN</t>
  </si>
  <si>
    <t>D6 - DISPLACEMENT AFFIDAVIT</t>
  </si>
  <si>
    <t>D7 - MEANINGFUL ACCESS FOR LIMITED ENGLISH PROFICIENT PERSONS</t>
  </si>
  <si>
    <t>D8 - DAVIS BACON ASSESSMENT</t>
  </si>
  <si>
    <t>D9 - ASSURANCES AND CERTIFICATION</t>
  </si>
  <si>
    <t>3. At least 50% of the Development Fund assisted units must be designated for households at or below 50% AMI.  The remaining Development Fund assisted units must be designated for households at or below 60% AMI.  Does the unit breakdown meet this threshold?</t>
  </si>
  <si>
    <t>4. Contact</t>
  </si>
  <si>
    <t>4b. M.I.</t>
  </si>
  <si>
    <t>4c. Last Name</t>
  </si>
  <si>
    <t>4d. Title</t>
  </si>
  <si>
    <t>4e. E-Mail Address</t>
  </si>
  <si>
    <t>5. Highest Elected Official or Executive Director</t>
  </si>
  <si>
    <t>8. SAM CAGE #</t>
  </si>
  <si>
    <t>Describe the amenities that the development will provide to beneficiaries along with amenities within close proximity to the development area.</t>
  </si>
  <si>
    <t xml:space="preserve">3. Community Support and/or Opposition </t>
  </si>
  <si>
    <t>Describe the steps taken by your organization to ensure resources, both IHCDA and non-IHCDA, are being used effectively to positively impact beneficiaries and the community.</t>
  </si>
  <si>
    <t>SOFT COSTS</t>
  </si>
  <si>
    <t>Cash commitment letter or a copy of the current bank statement where funds are deposited.</t>
  </si>
  <si>
    <t>Commitment letter from the lender outlining the terms of the loan.</t>
  </si>
  <si>
    <t>Commitment letter from the donor specifying the type of infrastructure being donated, its value, and the source of funds used to pay for it. Also, letter from the applicant explaining why it is directly related to the HOME development.</t>
  </si>
  <si>
    <r>
      <t xml:space="preserve">2. Submit proof of good standing with Certificate of Existence from the Secretary of State in </t>
    </r>
    <r>
      <rPr>
        <b/>
        <sz val="10"/>
        <color theme="7" tint="-0.249977111117893"/>
        <rFont val="Calibri"/>
        <family val="2"/>
        <scheme val="minor"/>
      </rPr>
      <t>TAB E: Not-For-Profit</t>
    </r>
    <r>
      <rPr>
        <b/>
        <sz val="10"/>
        <rFont val="Calibri"/>
        <family val="2"/>
        <scheme val="minor"/>
      </rPr>
      <t>.</t>
    </r>
  </si>
  <si>
    <t>Distribute the Fair Housing Brochure to the General Public</t>
  </si>
  <si>
    <t>Encourage the Media to Promote Fair Housing Awareness with Public Service Announcements</t>
  </si>
  <si>
    <t>Minimum of Two Features per Column</t>
  </si>
  <si>
    <t>3. Are the deficiencies outlined in the transition plan part of your rehabilitation budget?</t>
  </si>
  <si>
    <t>4. Is the property being refinanced or receiving a second mortgage via Rural Development as part of this rehabilitation activity?</t>
  </si>
  <si>
    <t>4b. If yes, when is the second mortgage going to close and what are the terms?</t>
  </si>
  <si>
    <t>Total Monthly Rent by Type</t>
  </si>
  <si>
    <t>Total Monthly Income</t>
  </si>
  <si>
    <t>The Applicant may propose a loan term of up to two years for construction financing and up to 15 years for permanent financing with a maximum 30 years amortization schedule.</t>
  </si>
  <si>
    <t>1. Will this development have more than six months in Operating Reserves?</t>
  </si>
  <si>
    <t>Must Be at Least 4</t>
  </si>
  <si>
    <t>NEW CONSTRUCTION ONLY (DEVELOPMENTS OF FIVE OR MORE UNITS)</t>
  </si>
  <si>
    <t>Contact your Real Estate Production Analyst for further guidance. In general, the purchaser must:</t>
  </si>
  <si>
    <t>B. On the Displacement Plan tab, discuss how permanent displacement, economic displacement, and temporary displacement will be addressed.</t>
  </si>
  <si>
    <t>Note: Although permanent displacement may not be anticipated, a housing activity may still incur temporary or economic displacement liabilities. The Uniform Relocation Act contains specific requirements for HOME assisted units involving displacement and/or acquisition. For further explanation of the URA requirements see Chapter 4 of the IHCDA CDBG and HOME Program Manual and its Exhibits for additional guidance and copies of the required notices.</t>
  </si>
  <si>
    <t>Applicants must provide documentation that no other tenants were displaced so that the proposed HOME activity could utilize a vacant property. On the Prior Tenant List found in the IHCDA Compliance Manual, list each tenant that has vacated a unit within the past three months and the tenant's reason for leaving.</t>
  </si>
  <si>
    <t>It possesses legal authority to apply for and receive HOME funds.</t>
  </si>
  <si>
    <t>Its governing body has duly adopted or passed as an official act a resolution, motion or similar action authorizing the filing of the application, including all understandings and assurances contained therein, and directing and authoring the person identified as the official representative of the applicant to act in connection with the application and to provide such additional information as may be required.</t>
  </si>
  <si>
    <t>The Applicant agrees that the Indiana Housing and Community Development Authority may conduct its own independent review of the information herein and the attachments, and may verify information from any source.</t>
  </si>
  <si>
    <t>The Applicant is under no administrative restrictions from federal, state or local sources.</t>
  </si>
  <si>
    <t>The Applicant will comply with all state and federal requirements related to annual audits and the conflict of interest provisions of 24 CFR 92.356.</t>
  </si>
  <si>
    <t>If applicable, it has complied with all requirements of Executive Order 12372, and that either:</t>
  </si>
  <si>
    <t>Any comments or recommendations made by or through clearinghouses are attached and have been considered prior to submission of the application.</t>
  </si>
  <si>
    <t>The requirements of the Fair Housing Act (42 USC 3601-20 and implementing regulations at 24 CFR Part 100; Executive Order 11063, as amended by Executive Order 12259 (3 CFR 1958-1963 Comp., p. 652 and 3 CFR, 1980 Comp., p. 307) (Equal Opportunity in Housing) and implementing regulations at 24 CFR part 107; and Title VI of the Civil Rights Act of 1964 (42 UCS 2000d) (Nondiscrimination in Federally Assisted Programs) and implementing regulations issued at 24 CFR Part 1;</t>
  </si>
  <si>
    <t>The prohibitions against discrimination on the basis of age under the Age Discrimination Act of 1975 (42 USC 6101-07) and implementing regulations at 24 CFR Part 146, and the prohibitions against discrimination against physically disabled individuals under section 504 of the Rehabilitation Act of 1973 (29 USC 794) and implementing regulations at 24 CFR Part 8;</t>
  </si>
  <si>
    <t>The requirements of Executive Order 11246 (3 CFR 1964-65, Comp., p. 339) (Equal Employment Opportunity) and the implementing regulations issued at 41 CFR Chapter 60, and the Indiana Code (I.C. 22-9-1-10), which provide that no person shall be discriminated against on the basis of race, color, religion, sex or national origin in all phases of employment during the performance of Federal or federally assisted construction contracts.  Contractors and subcontractors on Federally assisted construction contracts shall take affirmative action to ensure fair treatment employment, upgrading, demotion or transfer; recruitment or recruitment advertising; layoff or termination; rates of pay other forms of compensation and selection from training and apprenticeship;</t>
  </si>
  <si>
    <t>The requirements of Executive Orders 11625 and 12432 (concerning Minority Business Enterprise), and 12138 (concerning Women's Business Enterprise), by making efforts to encourage the use of minority and women's business enterprises in connection with HOME-funded activities.  It will follow procedures acceptable to HUD (consistent with 24 CFR 85.36(e)) to establish and oversee a minority outreach policy to ensure the inclusion, to the maximum extent possible, of minorities and women, and entities owned by minorities and women, in all contracts it enters into under this award.</t>
  </si>
  <si>
    <t>The requirements of Section 3 of the Housing and Urban Development Act of 1968 (12 USC 1701 (u))the purpose of which is to ensure that the employment and other economic opportunities generated by Federal financial assistance for housing and community development programs shall, to the greatest extent feasible, be directed toward low-income persons, particularly those who are recipients of government assistance for housing.</t>
  </si>
  <si>
    <t>It will adopt and maintain in effect at all times affirmative marketing procedures and requirements for HOME-assisted housing containing 5 or more housing units satisfying the requirements of 24 CFR 92.904(c).</t>
  </si>
  <si>
    <t>It will at all times comply with the Uniform Relocation Assistance and Real Property Acquisition Policies Act of 1970, as amended, and Federal implementing regulations at 49 CFR Part 24, and the requirements of section 104(d) of Title I of the Housing &amp; Community Development Act of 1974, as amended.</t>
  </si>
  <si>
    <t>To the extent required by 24 CFR 92.354, it will ensure that any contract for the construction (rehabilitation or new construction) of affordable housing with 12 or more units utilizing HOME funds contains a provision requiring that not less than prevailing wage rates predetermined pursuant to the Davis-Bacon Act (40 USC 276a-5) will be paid to all laborers and mechanics, and that all such contracts are also subject to the overtime provisions of the Contract Work Hours and Safety Standards Act (40 USC 327-332).  It will require certification of compliance with these requirements before making any payment under  construction contracts.</t>
  </si>
  <si>
    <t>All housing assisted with HOME funds constitutes HUD-associated housing for the purposes of the Lead-based Paint Poisoning and Prevention Act (42 USC 4821, et. seq.) and is, therefore, subject to 24 CFR Part 35.</t>
  </si>
  <si>
    <t>It will adopt and maintain procedures to ensure that any person who is an employee, agent, consultant, officer, or elected official or appointed official of the non-participating jurisdiction, state recipient, or subrecipient which are receiving HOME funds, who exercise or have exercised any functions or responsibilities with respect to activities assisted with HOME funds, or who are in a position to participate in a decision making process or gain inside information with regard to these activities, may not obtain any contract, subcontract or agreement thereto, or the proceeds thereunder, either for themselves or those with whom they have family or business ties, during their tenure or for one year thereafter.</t>
  </si>
  <si>
    <t>Neither the Applicant nor its principals is presently debarred, suspended, proposed for debarment, declared ineligible, or voluntarily excluded from participation from this transaction.</t>
  </si>
  <si>
    <t>The Applicant shall comply with the requirements of the Flood Disaster Protection Act of 1973 (42 USC 4001-4128).</t>
  </si>
  <si>
    <t>The Applicant will not request disbursement of funds under this agreement until the funds are needed for payment of eligible costs.  The amount of each request will be limited to the amount needed.</t>
  </si>
  <si>
    <t>Applicant will give IHCDA, HUD, and the Comptroller General, through any authorized representatives, access to and the right to examine all records, books, papers, or documents related to its HOME-assisted activities.</t>
  </si>
  <si>
    <t>In accordance with the HOME Investment Partnerships Act and with 24 CFR 92.150 of the HOME  Investment Partnerships Program Regulations, the Applicant certifies that:</t>
  </si>
  <si>
    <t>Before committing any funds to a project, it will evaluate the project in accordance with the guidelines  that it adopts for this purpose and will not invest any more HOME funds, in combination with other federal assistance, than are necessary to provide affordable housing;</t>
  </si>
  <si>
    <t>HOME funds will be used consistent with and pursuant to the State’s Consolidated Plan approved by HUD, and all requirements of 24 CFR Part 92.</t>
  </si>
  <si>
    <t>No Federal appropriated funds have been or will be paid, by or on behalf of it, to any person for influencing are attempting to influence an officer or employee of any agency, a Member of Congress, an officer or employee of Congress, or an employee of a Member of Congress in connection with the awarding of any Federal loan, the entering into of any cooperative agreement, and the extension, continuation, renewal, amendment or modification of any Federal contract, grant, loan or cooperative agreement;</t>
  </si>
  <si>
    <t>If any funds other than Federal appropriated funds have been paid or will be paid to any person for influencing or attempting to influence an officer or employee of any agency, a Member of Congress, an officer or employee of Congress, or an employee of a Member of congress in connection with this Federal contract, grant, loan or cooperative agreement, it will complete and submit Standard form-LLL, Disclosure Form to Report Lobbying, in accordance with its instructions; and</t>
  </si>
  <si>
    <t>It will require that the language of paragraph (c) of this certification be included in the award  documents for all sub-awards at all tiers (including subcontracts, sub-grants, and contracts under grants, loans and cooperative agreements) and that all subrecipients shall certify and disclose accordingly.</t>
  </si>
  <si>
    <t>The Applicant will comply with the project requirements in Subpart F, 24 CFR 92.250 et seq., as  applicable, in accordance with the type of project assisted.</t>
  </si>
  <si>
    <t>Rental housing assisted with HOME funds will be maintained in compliance with applicable Housing Quality Standards and local housing code requirements for the duration of the affordability period.</t>
  </si>
  <si>
    <t>A recipient that is subrecipient, or state recipient agrees to comply with applicable uniform administrative requirements, as described in 24 CFR section 92.505.</t>
  </si>
  <si>
    <t>HOME funds will not be provided to primarily religious organizations, such as churches, for any activity including secular activities.  HOME funds will not be used to rehabilitate or construct housing owned by primarily religious organizations or to assist primarily religious organizations in acquiring housing, except as set forth under 24 CFR section 92.257.</t>
  </si>
  <si>
    <t>If the recipient under this agreement is a subrecipient, it will transfer to the Authority any HOME funds on hand and any account receivable to the use of HOME funds at the time of expiration of this Agreement.</t>
  </si>
  <si>
    <t>If the recipient is a subrecipient or state recipient, suspension or termination may occur in accordance with 24 CFR 85.34, if the recipient materially fails to comply with any term of the agreement.  This agreement may be terminated for convenience in accordance with 24 CFR 85.44.</t>
  </si>
  <si>
    <t>By signing and submitting this proposal, the prospective lower tier participant is providing the certification set out below.</t>
  </si>
  <si>
    <t>The certification in this clause is a material representation of fact upon which reliance was placed when this transaction was entered into.  It if is later determined that the prospective lower tier participant rendered an erroneous certification, in addition to other remedies available to the Federal Government, the department or agency with which this transaction originated may pursue available remedies, including suspension and/or debarment.</t>
  </si>
  <si>
    <t>The prospective lower tier participant shall provide immediate written notice to the person to which this proposal is submitted if at any time the prospective lower tier participant learns that its certification was erroneous when submitted or has become erroneous by reason of changed circumstances.</t>
  </si>
  <si>
    <t>The terms “covered transaction,” “debarred,” “suspended,” “ineligible,” “lower tier covered transaction,” “participant,” “person,” “primary covered transaction,” “principal,” “proposal,” and “voluntarily excluded,” as used in this clause, have the meanings set out in the Definitions and Coverage sections of rules implementing Executive Order 12549.  (A copy of these regulations may be obtained from IHCDA.)</t>
  </si>
  <si>
    <t>The prospective lower tier participant agrees by submitting this proposal that, should the proposed covered transaction be entered into, it shall not enter into any lower tier covered transaction with a person who is debarred, suspended, declared ineligible, or voluntarily excluded from participation in this covered transaction, unless authorized by the department or agency with which this transaction originated.</t>
  </si>
  <si>
    <t>The prospective lower tier participant further agrees by submitting this proposal that it will include this clause titled “Certification regarding Debarment, Suspension, Ineligibility, and Voluntary Exclusion --Lower Tier Covered Transaction,” without modification, in all lower tier covered transactions and in all solicitations for lower tier covered transactions.</t>
  </si>
  <si>
    <t>A participant in a covered transaction may rely upon a certification of a prospective participant in a lower tier covered transaction that is not debarred, suspended, declared ineligible, or voluntarily  excluded from the covered transaction, unless it knows that the certification is erroneous.  A participant may decide the method and frequency by which it determines the eligibility of its principals.</t>
  </si>
  <si>
    <t>Nothing contained in the foregoing shall be construed to require establishment of a system of records in order to render in good faith the certification required by this clause.  The knowledge and information of a participant is not required to exceed that which is normally possessed by a prudent person in the ordinary course of business dealings.</t>
  </si>
  <si>
    <t>Except for transactions authorized under paragraph 5 of these instructions, if a participant in a covered transaction enters into a lower tier covered transaction with a person who is suspended, debarred, ineligible, or voluntarily excluded from participation in this transaction, in addition to other remedies available to the Federal Government, the department or agency with which this transaction originated may pursue available remedies, including suspension or debarment.</t>
  </si>
  <si>
    <t>The prospective lower tier participant certifies, by submission of this proposal that neither it nor its principals is presently debarred, suspended, proposed for debarment, declared ineligible, or voluntarily excluded from participation in this transaction by any Federal department or agency.</t>
  </si>
  <si>
    <t>Where the prospective lower tier participant is unable to certify to any of the statements in this certification, such prospective participant shall attach an explanation to this proposal.</t>
  </si>
  <si>
    <t>Applicant hereby authorizes IHCDA and its successors, affiliates, agents and assigns to utilize in any  manner and at any time, any photograph, picture or other medium (collectively “photographs”) of the property covered by this Application, without limitation, in any and all matters, publications or endeavors, commercial or noncommercial, undertaken directly or indirectly by IHCDA at any time on or after the date of this Application without any limitation whatsoever.  Applicant understands that: (i) it is relinquishing any and all ownership rights in any such photograph, picture or medium to IHCDA; and, (ii) it is relinquishing any and all legal rights that it may now or hereafter have to, directly or indirectly, challenge, question or otherwise terminate the use of the photograph by IHCDA.</t>
  </si>
  <si>
    <r>
      <rPr>
        <b/>
        <sz val="10"/>
        <color theme="1"/>
        <rFont val="Calibri"/>
        <family val="2"/>
        <scheme val="minor"/>
      </rPr>
      <t xml:space="preserve">The Davis-Bacon Act requires that workers on certain federally assisted developments receive no less than the prevailing wages being paid for similar work.  Prevailing wages are computed by the U.S. Department of Labor and are issued in the form of a federal wage decision for each classification of work.  The Davis-Bacon Act will apply to awards for the following types of projects: (1) rehabilitation or new construction of a residential property containing twelve (12) or more HOME-assisted units; and (2) affordable housing containing twelve (12) or more units assisted with HOME Funds </t>
    </r>
    <r>
      <rPr>
        <b/>
        <u/>
        <sz val="10"/>
        <color theme="1"/>
        <rFont val="Calibri"/>
        <family val="2"/>
        <scheme val="minor"/>
      </rPr>
      <t>regardless of whether HOME Funds are used for construction or non-construction activities</t>
    </r>
    <r>
      <rPr>
        <b/>
        <sz val="10"/>
        <color theme="1"/>
        <rFont val="Calibri"/>
        <family val="2"/>
        <scheme val="minor"/>
      </rPr>
      <t>.  Such property may be one (1) building or multiple buildings owned and operated as a single development.</t>
    </r>
  </si>
  <si>
    <t>If the project meets any of the criteria described in the paragraph above, the Applicant must comply with the Davis Bacon Act and include the Davis Bacon Provisions contained in HUD Form into all contracts with any contractor working on the Project.  Accordingly, Applicant and or any contractor working on the project shall pay approved Davis Bacon wages weekly to employees and/or subcontractors, monitor the compliance of contractors and subcontractors working on the project, ensure that WH347 forms and/or certified payrolls are submitted to any designee of IHCDA for labor standards monitoring, ensure that contract and bid specifications contain the applicable wage decision, verify that contractors are not listed on federal Excluded Parties List System (EPLS) for debarred or suspended contractors, and comply with the posting and notification requirements set forth in 29 CFR 5.5(a) and 29 CFR 5.6.</t>
  </si>
  <si>
    <t>A - HOME HOUSING ACTIVITIES</t>
  </si>
  <si>
    <t>1. Does the project contain 12 or more HOME-assisted units?</t>
  </si>
  <si>
    <t>a. If yes, do all of the units have common permanent financing?</t>
  </si>
  <si>
    <t>i. If yes, how many construction contracts do you anticipate executing?</t>
  </si>
  <si>
    <t xml:space="preserve">1. If more than one construction contract will be awarded, what is the maximum number of units to be awarded to a construction contract? </t>
  </si>
  <si>
    <t xml:space="preserve">2. Provide a narrative description of the process used in determining the number of construction contracts to execute and the number of units to award under each contract. </t>
  </si>
  <si>
    <t xml:space="preserve">If there will be 12 or more HOME-assisted units, and all of those units have common permanent financing, and at least 12 of them will be awarded under one construction contract, then this activity IS subject to Davis Bacon wage rates. </t>
  </si>
  <si>
    <t xml:space="preserve"> IN160022</t>
  </si>
  <si>
    <t>The Applicant will provide referral and reasonable moving assistance, both in terms of staff time and dollars, to all persons involuntarily and permanently displaced by any project or activity funded with HOME funds.</t>
  </si>
  <si>
    <t>2. I Acknowledge that Davis Bacon Applies to This Development and Will Abide by Its Requirements</t>
  </si>
  <si>
    <t>Water</t>
  </si>
  <si>
    <t>Describe the support and/or opposition the community has for the development. List community leadership (individuals, agencies, elected officials, organizations, etc.) that support and/or oppose the development. Also describe any public outreach that has taken place to ensure/gain community support for the development. Include local municipal support articulated in a community plan or in the form of funding commitments from the local unit of government, or evidence of substantial major investment in the area that is consistent with an existing comprehensive community plan for improvement.</t>
  </si>
  <si>
    <t>Developments with Development Fund Assisted Units Must Set Aside at Least 50% of Those Units for 50% AMI and Below</t>
  </si>
  <si>
    <t>Commitment letter from the local unit of government.
(See Match Spreadsheet, Exhibit 11, for information that needs to be contained in the letter.)</t>
  </si>
  <si>
    <t>Pay Off a HOME CHDO Predevelopment Loan</t>
  </si>
  <si>
    <t># of Units Committed for Sensory Impairments</t>
  </si>
  <si>
    <t>Number of Units Committed to Impairments</t>
  </si>
  <si>
    <t>The Applicant will consider for submission to IHCDA under HOME only developments and activities which will result in the displacement of as few persons or businesses as necessary to meet IHCDA and local development goals and objectives.</t>
  </si>
  <si>
    <t>All persons and business directly displaced by The Applicant, as the result of a project or activity funded with HOME funds will receive all assistance and Real Property Acquisition Policies Act of 1970, as amended, including provisions of the Uniform Relocation Act Amendments of 1987, Title IV of the Surface Transportation and Uniform Relocation Assistance Act of 1987.</t>
  </si>
  <si>
    <t>The Applicant will provide reasonable benefits and relocation assistance to all persons and businesses involuntary and permanently displaced by the CDBG activity funded by IHCDA in accordance with appendices attached hereto, provided they do not receive benefits as part of such action under number 4 above.</t>
  </si>
  <si>
    <t>It certifies that pursuant to 31 U.S.C. 1352, and any regulations promulgated thereunder:</t>
  </si>
  <si>
    <t>No federal appropriated funds have been paid or will be paid, by or on behalf of the Applicant, to any person for influencing or attempting to influence an officer or employee of any agency, a Member of Congress, an officer or employee of Congress, or an employee of any Federal grant, the making of any Federal loan, the entering into of any cooperative, agreement, and the extension, continuation, renewal, amendment, or modification of any Federal contract, grant, loan, or cooperative agreement.</t>
  </si>
  <si>
    <t>The Applicant shall require that the language of this certification be included in the award documents for all subawards at all tiers (including subcontracts, subgrants, and contracts under grants, loans, and cooperative agreements) and that all subrecipients shall certify and disclose accordingly.</t>
  </si>
  <si>
    <t>Applicant hereby authorizes IHCDA and its successors, affiliates, agents, and assigns to utilize in any manner and at any time, any photograph, picture, or other medium (collectively "photographs") of the property covered by this Application, without limitation, in any and all matters, publications or endeavors, commercial or noncommercial, undertaken directly or indirectly by IHCDA at any time on or after the date of this Application without any limitation whatsoever. Applicant understands that: (i) it is relinquishing any and all ownership rights in any such photograph, picture, or medium to IHCDA; and (ii) it is relinquishing any and all legal rights that it may now or hereafter have to, directly or indirectly, challenge, question, or otherwise terminate the use o the photograph by IHCDA.</t>
  </si>
  <si>
    <t>Applicant not its principals is presently debarred, suspended, proposed for debarment, declared ineligible, or voluntarily excluded by any Federal department or agency from doing business with the Federal Government.</t>
  </si>
  <si>
    <t>If your project is subject to Davis-Bacon wage rates, the Applicant must get a wage determination from the Director of Real Estate Compliance prior to application submission. Failure to do so will cause the application to be incomplete.</t>
  </si>
  <si>
    <t>1. How will the organization use this CHDO supplemental award?  Be specific and ensure that your answer corresponds with line items listed in the CHDO Operating Supplement budget.</t>
  </si>
  <si>
    <t>&gt;= 50% AMI</t>
  </si>
  <si>
    <t>&lt; 50% AMI</t>
  </si>
  <si>
    <r>
      <t xml:space="preserve">10. Submit Proof of SAM Status in </t>
    </r>
    <r>
      <rPr>
        <b/>
        <sz val="10"/>
        <color theme="7" tint="-0.249977111117893"/>
        <rFont val="Calibri"/>
        <family val="2"/>
        <scheme val="minor"/>
      </rPr>
      <t>TAB A: SAM Status</t>
    </r>
    <r>
      <rPr>
        <b/>
        <sz val="10"/>
        <rFont val="Calibri"/>
        <family val="2"/>
        <scheme val="minor"/>
      </rPr>
      <t>.</t>
    </r>
  </si>
  <si>
    <t>SAM Status</t>
  </si>
  <si>
    <t>B - SERVICES</t>
  </si>
  <si>
    <t>A - LOCATION</t>
  </si>
  <si>
    <t>Development Characteristics:
Services</t>
  </si>
  <si>
    <t>Dev't Fund</t>
  </si>
  <si>
    <t>W/ 3+ Bedrm.</t>
  </si>
  <si>
    <t>Mkt Rate</t>
  </si>
  <si>
    <t>All Units (Assisted &amp; Non)</t>
  </si>
  <si>
    <t>PROXIMITY TO POSITIVE LAND USES:</t>
  </si>
  <si>
    <t>Community or Recreation Center</t>
  </si>
  <si>
    <t>Pharmacy</t>
  </si>
  <si>
    <t>Bank</t>
  </si>
  <si>
    <t>Licensed Child Care Facility</t>
  </si>
  <si>
    <t>Government Office (i.e., town hall, trustee's office)</t>
  </si>
  <si>
    <t>Post Office</t>
  </si>
  <si>
    <t>Public Library</t>
  </si>
  <si>
    <t>Cultural Arts Facility</t>
  </si>
  <si>
    <t>Include New Trees in Landscaping to Curb Winter Winds and Provide Shade</t>
  </si>
  <si>
    <t>Install High-Efficiency, Tank-Less Water Heaters</t>
  </si>
  <si>
    <t>Use On-Site Solar Energy to Reduce Residential Utility Costs</t>
  </si>
  <si>
    <t>Certified CHDO</t>
  </si>
  <si>
    <t>1. List sources, amount of funding, and the commitment date in the chart below. Banked match does not count for points in this scoring category.</t>
  </si>
  <si>
    <t>Source of Funding</t>
  </si>
  <si>
    <t>Funding from Other Sources</t>
  </si>
  <si>
    <t>30.</t>
  </si>
  <si>
    <t>31.</t>
  </si>
  <si>
    <t>32.</t>
  </si>
  <si>
    <t>33.</t>
  </si>
  <si>
    <t>34.</t>
  </si>
  <si>
    <t>35.</t>
  </si>
  <si>
    <t>36.</t>
  </si>
  <si>
    <t>Health and Quality of Life Factors</t>
  </si>
  <si>
    <t>Yes</t>
  </si>
  <si>
    <t>No</t>
  </si>
  <si>
    <t>Must Meet or Exceed 3</t>
  </si>
  <si>
    <t>Unit Plans</t>
  </si>
  <si>
    <t>Site Plans</t>
  </si>
  <si>
    <r>
      <t xml:space="preserve">5. </t>
    </r>
    <r>
      <rPr>
        <b/>
        <sz val="10"/>
        <color theme="7" tint="-0.249977111117893"/>
        <rFont val="Calibri"/>
        <family val="2"/>
        <scheme val="minor"/>
      </rPr>
      <t>LESS</t>
    </r>
    <r>
      <rPr>
        <b/>
        <sz val="10"/>
        <rFont val="Calibri"/>
        <family val="2"/>
        <scheme val="minor"/>
      </rPr>
      <t xml:space="preserve"> Management Fee</t>
    </r>
  </si>
  <si>
    <r>
      <t xml:space="preserve">6. </t>
    </r>
    <r>
      <rPr>
        <b/>
        <sz val="10"/>
        <color theme="7" tint="-0.249977111117893"/>
        <rFont val="Calibri"/>
        <family val="2"/>
        <scheme val="minor"/>
      </rPr>
      <t>LESS</t>
    </r>
    <r>
      <rPr>
        <b/>
        <sz val="10"/>
        <rFont val="Calibri"/>
        <family val="2"/>
        <scheme val="minor"/>
      </rPr>
      <t xml:space="preserve"> Replacement Reserves</t>
    </r>
  </si>
  <si>
    <r>
      <t xml:space="preserve">7. </t>
    </r>
    <r>
      <rPr>
        <b/>
        <sz val="10"/>
        <color theme="7" tint="-0.249977111117893"/>
        <rFont val="Calibri"/>
        <family val="2"/>
        <scheme val="minor"/>
      </rPr>
      <t>PLUS</t>
    </r>
    <r>
      <rPr>
        <b/>
        <sz val="10"/>
        <rFont val="Calibri"/>
        <family val="2"/>
        <scheme val="minor"/>
      </rPr>
      <t xml:space="preserve"> Tax Abatement*</t>
    </r>
  </si>
  <si>
    <t>8. Net Income (3-4-5+6)</t>
  </si>
  <si>
    <r>
      <t xml:space="preserve">9. </t>
    </r>
    <r>
      <rPr>
        <b/>
        <sz val="10"/>
        <color theme="7" tint="-0.249977111117893"/>
        <rFont val="Calibri"/>
        <family val="2"/>
        <scheme val="minor"/>
      </rPr>
      <t>LESS</t>
    </r>
    <r>
      <rPr>
        <b/>
        <sz val="10"/>
        <rFont val="Calibri"/>
        <family val="2"/>
        <scheme val="minor"/>
      </rPr>
      <t xml:space="preserve"> Total Debt Service</t>
    </r>
  </si>
  <si>
    <t>10. Cash Flow (7-8)</t>
  </si>
  <si>
    <t>11. Debt Coverage Ratio (7/8)</t>
  </si>
  <si>
    <r>
      <t xml:space="preserve">12. </t>
    </r>
    <r>
      <rPr>
        <b/>
        <sz val="10"/>
        <color theme="7" tint="-0.249977111117893"/>
        <rFont val="Calibri"/>
        <family val="2"/>
        <scheme val="minor"/>
      </rPr>
      <t>LESS</t>
    </r>
    <r>
      <rPr>
        <b/>
        <sz val="10"/>
        <rFont val="Calibri"/>
        <family val="2"/>
        <scheme val="minor"/>
      </rPr>
      <t xml:space="preserve"> Deferred Developer Fee Pmt.</t>
    </r>
  </si>
  <si>
    <t>13. Cash Flow after Def. Dev. Fee Pmt.</t>
  </si>
  <si>
    <r>
      <t xml:space="preserve">7. </t>
    </r>
    <r>
      <rPr>
        <b/>
        <sz val="10"/>
        <color theme="7" tint="-0.249977111117893"/>
        <rFont val="Calibri"/>
        <family val="2"/>
        <scheme val="minor"/>
      </rPr>
      <t>PLUS</t>
    </r>
    <r>
      <rPr>
        <b/>
        <sz val="10"/>
        <rFont val="Calibri"/>
        <family val="2"/>
        <scheme val="minor"/>
      </rPr>
      <t xml:space="preserve"> Tax Abatement</t>
    </r>
  </si>
  <si>
    <t>Commitment letter signed by Board President or Applicant's CEO.</t>
  </si>
  <si>
    <t>HOME funding?</t>
  </si>
  <si>
    <t xml:space="preserve"> affordability?</t>
  </si>
  <si>
    <t>Exterior Security System</t>
  </si>
  <si>
    <t>Interior Security System</t>
  </si>
  <si>
    <t>1. Has the Applicant committed to at least three Level 3 services, two Level 2 Services, and one Level 1 service on the Tenant Investment Plan Matrix?</t>
  </si>
  <si>
    <t>Non-CHDO Maximum</t>
  </si>
  <si>
    <t>Threshold Maximum
(lesser of applicable limits)</t>
  </si>
  <si>
    <t>Certified CHDO Maximum</t>
  </si>
  <si>
    <r>
      <t xml:space="preserve">2. Submit One Form C: Tenant Investment Plan Matrix in </t>
    </r>
    <r>
      <rPr>
        <b/>
        <sz val="10"/>
        <color theme="7" tint="-0.249977111117893"/>
        <rFont val="Calibri"/>
        <family val="2"/>
        <scheme val="minor"/>
      </rPr>
      <t>TAB M: Project Characteristics</t>
    </r>
  </si>
  <si>
    <r>
      <t xml:space="preserve">3. Submit Form D: Tenant Investment Plan Service Agreement (MOU) for </t>
    </r>
    <r>
      <rPr>
        <b/>
        <u/>
        <sz val="10"/>
        <rFont val="Calibri"/>
        <family val="2"/>
        <scheme val="minor"/>
      </rPr>
      <t>Each</t>
    </r>
    <r>
      <rPr>
        <b/>
        <sz val="10"/>
        <rFont val="Calibri"/>
        <family val="2"/>
        <scheme val="minor"/>
      </rPr>
      <t xml:space="preserve"> Service Provider in </t>
    </r>
    <r>
      <rPr>
        <b/>
        <sz val="10"/>
        <color theme="7" tint="-0.249977111117893"/>
        <rFont val="Calibri"/>
        <family val="2"/>
        <scheme val="minor"/>
      </rPr>
      <t>TAB M: Project Characteristics</t>
    </r>
  </si>
  <si>
    <r>
      <t xml:space="preserve">Please provide a compelling narrative about your proposed development by explaining how each category listed below will be achieved.  Attach any relevant support Material such as planning documents and maps in </t>
    </r>
    <r>
      <rPr>
        <b/>
        <sz val="10"/>
        <color theme="7" tint="-0.249977111117893"/>
        <rFont val="Calibri"/>
        <family val="2"/>
        <scheme val="minor"/>
      </rPr>
      <t>TAB D: Area Need</t>
    </r>
    <r>
      <rPr>
        <b/>
        <sz val="10"/>
        <rFont val="Calibri"/>
        <family val="2"/>
        <scheme val="minor"/>
      </rPr>
      <t>.</t>
    </r>
  </si>
  <si>
    <r>
      <t xml:space="preserve">2. List all sources of permanent financing for the development that remains beyond construction. Submit letters of commitment in </t>
    </r>
    <r>
      <rPr>
        <b/>
        <sz val="10"/>
        <color theme="7" tint="-0.249977111117893"/>
        <rFont val="Calibri"/>
        <family val="2"/>
        <scheme val="minor"/>
      </rPr>
      <t>TAB L: Financial Commitments</t>
    </r>
    <r>
      <rPr>
        <b/>
        <sz val="10"/>
        <rFont val="Calibri"/>
        <family val="2"/>
        <scheme val="minor"/>
      </rPr>
      <t>.</t>
    </r>
  </si>
  <si>
    <r>
      <t xml:space="preserve">1. List all in-kind contributions to the development phase of the housing activity, including construction materials, volunteer labor, waived fees, portion of sale price below appraised value, infrastructure, etc. Attach all in-kind supporting documentation (such as but not limited to letters of commitment, appraisal, or purchase agreement). Submit letters of commitment in </t>
    </r>
    <r>
      <rPr>
        <b/>
        <sz val="10"/>
        <color theme="7" tint="-0.249977111117893"/>
        <rFont val="Calibri"/>
        <family val="2"/>
        <scheme val="minor"/>
      </rPr>
      <t>TAB L: Financial Commitments</t>
    </r>
    <r>
      <rPr>
        <b/>
        <sz val="10"/>
        <rFont val="Calibri"/>
        <family val="2"/>
        <scheme val="minor"/>
      </rPr>
      <t>.</t>
    </r>
  </si>
  <si>
    <r>
      <t xml:space="preserve">1. List all sources of grants to the development that do not require repayment.  Submit letters of commitment from funders below in </t>
    </r>
    <r>
      <rPr>
        <b/>
        <sz val="10"/>
        <color theme="7" tint="-0.249977111117893"/>
        <rFont val="Calibri"/>
        <family val="2"/>
        <scheme val="minor"/>
      </rPr>
      <t>TAB L: Financial Commitments</t>
    </r>
    <r>
      <rPr>
        <b/>
        <sz val="10"/>
        <rFont val="Calibri"/>
        <family val="2"/>
        <scheme val="minor"/>
      </rPr>
      <t>.</t>
    </r>
  </si>
  <si>
    <r>
      <t xml:space="preserve">1. List all sources of private or public cash donations to the housing activity. Submit letters of commitment in </t>
    </r>
    <r>
      <rPr>
        <b/>
        <sz val="10"/>
        <color theme="7" tint="-0.249977111117893"/>
        <rFont val="Calibri"/>
        <family val="2"/>
        <scheme val="minor"/>
      </rPr>
      <t>TAB L: Financial Commitments</t>
    </r>
    <r>
      <rPr>
        <b/>
        <sz val="10"/>
        <rFont val="Calibri"/>
        <family val="2"/>
        <scheme val="minor"/>
      </rPr>
      <t>.</t>
    </r>
  </si>
  <si>
    <r>
      <t xml:space="preserve">1. List any construction loans that the developer of this housing activity will take out to cover development or construction costs during construction. Submit letters of commitment in </t>
    </r>
    <r>
      <rPr>
        <b/>
        <sz val="10"/>
        <color theme="7" tint="-0.249977111117893"/>
        <rFont val="Calibri"/>
        <family val="2"/>
        <scheme val="minor"/>
      </rPr>
      <t>TAB L: Financial Commitments</t>
    </r>
    <r>
      <rPr>
        <b/>
        <sz val="10"/>
        <rFont val="Calibri"/>
        <family val="2"/>
        <scheme val="minor"/>
      </rPr>
      <t>.</t>
    </r>
  </si>
  <si>
    <r>
      <t xml:space="preserve">1. Matching funds must be committed and documentation must be submitted in </t>
    </r>
    <r>
      <rPr>
        <b/>
        <sz val="10"/>
        <color theme="7" tint="-0.249977111117893"/>
        <rFont val="Calibri"/>
        <family val="2"/>
        <scheme val="minor"/>
      </rPr>
      <t>TAB L: Financial Commitments</t>
    </r>
    <r>
      <rPr>
        <b/>
        <sz val="10"/>
        <rFont val="Calibri"/>
        <family val="2"/>
        <scheme val="minor"/>
      </rPr>
      <t xml:space="preserve"> to pass threshold.</t>
    </r>
  </si>
  <si>
    <r>
      <t xml:space="preserve">2. Complete and submit the Match Spreadsheet in </t>
    </r>
    <r>
      <rPr>
        <b/>
        <sz val="10"/>
        <color theme="7" tint="-0.249977111117893"/>
        <rFont val="Calibri"/>
        <family val="2"/>
        <scheme val="minor"/>
      </rPr>
      <t>TAB L: Financial Commitments</t>
    </r>
    <r>
      <rPr>
        <b/>
        <sz val="10"/>
        <rFont val="Calibri"/>
        <family val="2"/>
        <scheme val="minor"/>
      </rPr>
      <t>.</t>
    </r>
  </si>
  <si>
    <r>
      <t xml:space="preserve">1. Please provide a letter from the Owner authorizing the Applicant to apply for funding for the Owner's property in </t>
    </r>
    <r>
      <rPr>
        <b/>
        <sz val="10"/>
        <color theme="7" tint="-0.249977111117893"/>
        <rFont val="Calibri"/>
        <family val="2"/>
        <scheme val="minor"/>
      </rPr>
      <t>TAB F: Notifications</t>
    </r>
    <r>
      <rPr>
        <b/>
        <sz val="10"/>
        <rFont val="Calibri"/>
        <family val="2"/>
        <scheme val="minor"/>
      </rPr>
      <t>.</t>
    </r>
  </si>
  <si>
    <r>
      <t xml:space="preserve">1. Submit clear, color site map and photos of site in </t>
    </r>
    <r>
      <rPr>
        <b/>
        <sz val="10"/>
        <color theme="7" tint="-0.249977111117893"/>
        <rFont val="Calibri"/>
        <family val="2"/>
        <scheme val="minor"/>
      </rPr>
      <t>TAB H: Site Map</t>
    </r>
    <r>
      <rPr>
        <b/>
        <sz val="10"/>
        <rFont val="Calibri"/>
        <family val="2"/>
        <scheme val="minor"/>
      </rPr>
      <t>.</t>
    </r>
  </si>
  <si>
    <r>
      <t xml:space="preserve">2. Submit unit plans that include the square footage for each type of unit in </t>
    </r>
    <r>
      <rPr>
        <b/>
        <sz val="10"/>
        <color theme="7" tint="-0.249977111117893"/>
        <rFont val="Calibri"/>
        <family val="2"/>
        <scheme val="minor"/>
      </rPr>
      <t>TAB I: Readiness</t>
    </r>
    <r>
      <rPr>
        <b/>
        <sz val="10"/>
        <rFont val="Calibri"/>
        <family val="2"/>
        <scheme val="minor"/>
      </rPr>
      <t>.</t>
    </r>
  </si>
  <si>
    <r>
      <t>3. Submit basic site plans that show how the development is to be built in</t>
    </r>
    <r>
      <rPr>
        <b/>
        <sz val="10"/>
        <color theme="7" tint="-0.249977111117893"/>
        <rFont val="Calibri"/>
        <family val="2"/>
        <scheme val="minor"/>
      </rPr>
      <t xml:space="preserve"> TAB I: Readiness</t>
    </r>
    <r>
      <rPr>
        <b/>
        <sz val="10"/>
        <rFont val="Calibri"/>
        <family val="2"/>
        <scheme val="minor"/>
      </rPr>
      <t>.</t>
    </r>
  </si>
  <si>
    <r>
      <t xml:space="preserve">4. Submit title search documentation in </t>
    </r>
    <r>
      <rPr>
        <b/>
        <sz val="10"/>
        <color theme="7" tint="-0.249977111117893"/>
        <rFont val="Calibri"/>
        <family val="2"/>
        <scheme val="minor"/>
      </rPr>
      <t>TAB I: Readiness</t>
    </r>
    <r>
      <rPr>
        <b/>
        <sz val="10"/>
        <rFont val="Calibri"/>
        <family val="2"/>
        <scheme val="minor"/>
      </rPr>
      <t>.</t>
    </r>
  </si>
  <si>
    <r>
      <t xml:space="preserve">3. Submit a copy of construction cost estimates for the development in </t>
    </r>
    <r>
      <rPr>
        <b/>
        <sz val="10"/>
        <color theme="7" tint="-0.249977111117893"/>
        <rFont val="Calibri"/>
        <family val="2"/>
        <scheme val="minor"/>
      </rPr>
      <t>TAB I: Readiness</t>
    </r>
    <r>
      <rPr>
        <b/>
        <sz val="10"/>
        <rFont val="Calibri"/>
        <family val="2"/>
        <scheme val="minor"/>
      </rPr>
      <t>.</t>
    </r>
  </si>
  <si>
    <r>
      <t xml:space="preserve">4. Submit a purchase option or purchase agreement that expires no less than 30 days subsequent to the award announcement date in </t>
    </r>
    <r>
      <rPr>
        <b/>
        <sz val="10"/>
        <color theme="7" tint="-0.249977111117893"/>
        <rFont val="Calibri"/>
        <family val="2"/>
        <scheme val="minor"/>
      </rPr>
      <t>TAB I: Readiness</t>
    </r>
    <r>
      <rPr>
        <b/>
        <sz val="10"/>
        <rFont val="Calibri"/>
        <family val="2"/>
        <scheme val="minor"/>
      </rPr>
      <t>.</t>
    </r>
  </si>
  <si>
    <r>
      <t xml:space="preserve">5. Submit a letter no older than six months from the local planning official that certifies the current zoning allows for construction and operation of the proposed development in </t>
    </r>
    <r>
      <rPr>
        <b/>
        <sz val="10"/>
        <color theme="7" tint="-0.249977111117893"/>
        <rFont val="Calibri"/>
        <family val="2"/>
        <scheme val="minor"/>
      </rPr>
      <t>TAB I: Readiness</t>
    </r>
    <r>
      <rPr>
        <b/>
        <sz val="10"/>
        <rFont val="Calibri"/>
        <family val="2"/>
        <scheme val="minor"/>
      </rPr>
      <t>. If a variance was necessary for the proposed development, the submitted letter should indicate the variance was approved.</t>
    </r>
  </si>
  <si>
    <r>
      <t xml:space="preserve">1. Submit ERR Forms in </t>
    </r>
    <r>
      <rPr>
        <b/>
        <sz val="10"/>
        <color theme="7" tint="-0.249977111117893"/>
        <rFont val="Calibri"/>
        <family val="2"/>
        <scheme val="minor"/>
      </rPr>
      <t>TAB J: Environmental Review</t>
    </r>
    <r>
      <rPr>
        <b/>
        <sz val="10"/>
        <rFont val="Calibri"/>
        <family val="2"/>
        <scheme val="minor"/>
      </rPr>
      <t>.</t>
    </r>
  </si>
  <si>
    <r>
      <t xml:space="preserve">2. Submit FIRM flood plain map with development site(s) identified in </t>
    </r>
    <r>
      <rPr>
        <b/>
        <sz val="10"/>
        <color theme="7" tint="-0.249977111117893"/>
        <rFont val="Calibri"/>
        <family val="2"/>
        <scheme val="minor"/>
      </rPr>
      <t>TAB J: Environmental Review</t>
    </r>
    <r>
      <rPr>
        <b/>
        <sz val="10"/>
        <rFont val="Calibri"/>
        <family val="2"/>
        <scheme val="minor"/>
      </rPr>
      <t>.</t>
    </r>
  </si>
  <si>
    <t>J</t>
  </si>
  <si>
    <r>
      <t xml:space="preserve">Submit Required Documentation in </t>
    </r>
    <r>
      <rPr>
        <b/>
        <sz val="10"/>
        <color theme="7" tint="-0.249977111117893"/>
        <rFont val="Calibri"/>
        <family val="2"/>
        <scheme val="minor"/>
      </rPr>
      <t>TAB M: Project Characteristics</t>
    </r>
  </si>
  <si>
    <r>
      <t xml:space="preserve">Submit Labeled Floor Plans in </t>
    </r>
    <r>
      <rPr>
        <b/>
        <sz val="10"/>
        <color theme="7" tint="-0.249977111117893"/>
        <rFont val="Calibri"/>
        <family val="2"/>
        <scheme val="minor"/>
      </rPr>
      <t>TAB N: Development Features</t>
    </r>
  </si>
  <si>
    <r>
      <t xml:space="preserve">Commercial and Office Space: Federal funds cannot be used to finance commercial space within a development. Income generated and expenses incurred from this space, though, must be factored into IHCDA's underwriting for the development as a whole when reviewing the application. If the development involves the development of commercial space, the Applicant will need to attach separate annual operating expense information under </t>
    </r>
    <r>
      <rPr>
        <b/>
        <sz val="10"/>
        <color theme="7" tint="-0.249977111117893"/>
        <rFont val="Calibri"/>
        <family val="2"/>
        <scheme val="minor"/>
      </rPr>
      <t>TAB P: Underwriting</t>
    </r>
    <r>
      <rPr>
        <b/>
        <sz val="10"/>
        <rFont val="Calibri"/>
        <family val="2"/>
        <scheme val="minor"/>
      </rPr>
      <t xml:space="preserve"> and a separate 15-year proforma for the commercial space under </t>
    </r>
    <r>
      <rPr>
        <b/>
        <sz val="10"/>
        <color theme="7" tint="-0.249977111117893"/>
        <rFont val="Calibri"/>
        <family val="2"/>
        <scheme val="minor"/>
      </rPr>
      <t>TAB P: Underwriting</t>
    </r>
    <r>
      <rPr>
        <b/>
        <sz val="10"/>
        <rFont val="Calibri"/>
        <family val="2"/>
        <scheme val="minor"/>
      </rPr>
      <t>. Be sure to label which forms are for housing and which ones are for the commercial space.</t>
    </r>
  </si>
  <si>
    <r>
      <t xml:space="preserve">2. Rental/Refinance Only - Indicate the requested information for the years since the development opened. Attach additional sheets if necessary under </t>
    </r>
    <r>
      <rPr>
        <b/>
        <sz val="10"/>
        <color theme="7" tint="-0.249977111117893"/>
        <rFont val="Calibri"/>
        <family val="2"/>
        <scheme val="minor"/>
      </rPr>
      <t>TAB P: Underwriting</t>
    </r>
    <r>
      <rPr>
        <b/>
        <sz val="10"/>
        <rFont val="Calibri"/>
        <family val="2"/>
        <scheme val="minor"/>
      </rPr>
      <t>.</t>
    </r>
  </si>
  <si>
    <r>
      <t xml:space="preserve">1. If you anticipate using federal funding for a USDA-RD financed property, you must submit a letter from USDA-RD with Part I that states the priority for the development under </t>
    </r>
    <r>
      <rPr>
        <b/>
        <sz val="10"/>
        <color theme="7" tint="-0.249977111117893"/>
        <rFont val="Calibri"/>
        <family val="2"/>
        <scheme val="minor"/>
      </rPr>
      <t>Tab L: Financial Commitments</t>
    </r>
    <r>
      <rPr>
        <b/>
        <sz val="10"/>
        <rFont val="Calibri"/>
        <family val="2"/>
        <scheme val="minor"/>
      </rPr>
      <t xml:space="preserve">. </t>
    </r>
  </si>
  <si>
    <r>
      <t xml:space="preserve">1a. Attach a copy of the letter sent to the seller in </t>
    </r>
    <r>
      <rPr>
        <b/>
        <sz val="10"/>
        <color theme="7" tint="-0.249977111117893"/>
        <rFont val="Calibri"/>
        <family val="2"/>
        <scheme val="minor"/>
      </rPr>
      <t>TAB Q: Displacement</t>
    </r>
    <r>
      <rPr>
        <b/>
        <sz val="10"/>
        <color theme="1"/>
        <rFont val="Calibri"/>
        <family val="2"/>
        <scheme val="minor"/>
      </rPr>
      <t xml:space="preserve">.
</t>
    </r>
    <r>
      <rPr>
        <i/>
        <sz val="10"/>
        <color theme="1"/>
        <rFont val="Calibri"/>
        <family val="2"/>
        <scheme val="minor"/>
      </rPr>
      <t>(A sample letter is found in the IHCDA Compliance Manual.)</t>
    </r>
  </si>
  <si>
    <r>
      <t xml:space="preserve">C. If specific units have been identified, complete the Tenant Roster in the IHCDA Compliance Manual and place in </t>
    </r>
    <r>
      <rPr>
        <b/>
        <sz val="10"/>
        <color theme="7" tint="-0.249977111117893"/>
        <rFont val="Calibri"/>
        <family val="2"/>
        <scheme val="minor"/>
      </rPr>
      <t>TAB Q: Displacement</t>
    </r>
    <r>
      <rPr>
        <b/>
        <sz val="10"/>
        <color theme="1"/>
        <rFont val="Calibri"/>
        <family val="2"/>
        <scheme val="minor"/>
      </rPr>
      <t>.</t>
    </r>
  </si>
  <si>
    <r>
      <t xml:space="preserve">D. Provide a list of all tenants that have vacated the units in the three months prior to the application date and place in </t>
    </r>
    <r>
      <rPr>
        <b/>
        <sz val="10"/>
        <color theme="7" tint="-0.249977111117893"/>
        <rFont val="Calibri"/>
        <family val="2"/>
        <scheme val="minor"/>
      </rPr>
      <t>TAB Q: Displacement</t>
    </r>
    <r>
      <rPr>
        <b/>
        <sz val="10"/>
        <color theme="1"/>
        <rFont val="Calibri"/>
        <family val="2"/>
        <scheme val="minor"/>
      </rPr>
      <t>.</t>
    </r>
  </si>
  <si>
    <r>
      <t xml:space="preserve">E. Each tenant must be sent a general information notice as soon as negotiations concerning a specific site have begun. Enclose a copy of the notice and evidence of receipt of delivery in </t>
    </r>
    <r>
      <rPr>
        <b/>
        <sz val="10"/>
        <color theme="7" tint="-0.249977111117893"/>
        <rFont val="Calibri"/>
        <family val="2"/>
        <scheme val="minor"/>
      </rPr>
      <t>TAB Q: Displacement</t>
    </r>
    <r>
      <rPr>
        <b/>
        <sz val="10"/>
        <color theme="1"/>
        <rFont val="Calibri"/>
        <family val="2"/>
        <scheme val="minor"/>
      </rPr>
      <t xml:space="preserve">.
</t>
    </r>
  </si>
  <si>
    <r>
      <t xml:space="preserve">Submit Tenant List in </t>
    </r>
    <r>
      <rPr>
        <b/>
        <sz val="10"/>
        <color theme="7" tint="-0.249977111117893"/>
        <rFont val="Calibri"/>
        <family val="2"/>
        <scheme val="minor"/>
      </rPr>
      <t>TAB Q: Displacement</t>
    </r>
    <r>
      <rPr>
        <b/>
        <sz val="10"/>
        <color theme="1"/>
        <rFont val="Calibri"/>
        <family val="2"/>
        <scheme val="minor"/>
      </rPr>
      <t>.</t>
    </r>
  </si>
  <si>
    <t>Applicants are only eligible for the Certified CHDO Maximum award request if they have already been certified as a CHDO prior to the HOME Application due date. Please see Section 5.1 of the IHCDA HOME Rental Policy for more information.</t>
  </si>
  <si>
    <t>Appraisal 
(If Using HOME For Acquisition)</t>
  </si>
  <si>
    <t>Energy Star Certified Windows</t>
  </si>
  <si>
    <t xml:space="preserve">All Appliances Energy Star Certified </t>
  </si>
  <si>
    <t>Energy Star Certified HVAC System</t>
  </si>
  <si>
    <t>Garage Made of Approved Materials, Has a Roof, Enclosed on One Side, and Has at Least One Door for Vehicle Access</t>
  </si>
  <si>
    <t xml:space="preserve">Carport Made of Approved Materials, Has a Roof, and Open On at Least Two Sides </t>
  </si>
  <si>
    <t>ALL Entrances are No-Step Entrances</t>
  </si>
  <si>
    <t xml:space="preserve">Play Areas Designed in Accordance with ADA Guidelines </t>
  </si>
  <si>
    <t>HUD Utility Schedule Model</t>
  </si>
  <si>
    <t>Qualified Engineer Estimate</t>
  </si>
  <si>
    <t>Energy Consumption (Rehab Only)</t>
  </si>
  <si>
    <t>2e. Architect's License Number</t>
  </si>
  <si>
    <t>2f. State Issued</t>
  </si>
  <si>
    <r>
      <t xml:space="preserve">13. Have you already been certified as a CHDO by IHCDA for purposes of qualifying for the CHDO maximum award request? </t>
    </r>
    <r>
      <rPr>
        <b/>
        <i/>
        <sz val="10"/>
        <rFont val="Calibri"/>
        <family val="2"/>
        <scheme val="minor"/>
      </rPr>
      <t>Please see Section 5.1 of the IHCDA HOME Rental Policy for more information.</t>
    </r>
    <r>
      <rPr>
        <b/>
        <sz val="10"/>
        <rFont val="Calibri"/>
        <family val="2"/>
        <scheme val="minor"/>
      </rPr>
      <t xml:space="preserve"> </t>
    </r>
  </si>
  <si>
    <r>
      <t xml:space="preserve">12. Select the applicant's CHDO role. </t>
    </r>
    <r>
      <rPr>
        <b/>
        <i/>
        <sz val="10"/>
        <rFont val="Calibri"/>
        <family val="2"/>
        <scheme val="minor"/>
      </rPr>
      <t>Please see section 4.2 of the IHCDA HOME Rental policy for more information.</t>
    </r>
  </si>
  <si>
    <t>Internet Expenses**</t>
  </si>
  <si>
    <t>**Required to be eligible for points in the Internet Access scoring category.</t>
  </si>
  <si>
    <t>12.a If acting as a sponsor, please identify the non-profit to which ownership will be transferred.</t>
  </si>
  <si>
    <t>12b. Organization Name</t>
  </si>
  <si>
    <t>12c. City</t>
  </si>
  <si>
    <t>12d. State</t>
  </si>
  <si>
    <t>12e. Zip Code</t>
  </si>
  <si>
    <t>12f. Contact Name</t>
  </si>
  <si>
    <t>12g. Contact Phone</t>
  </si>
  <si>
    <t>12h. Contact E-mail</t>
  </si>
  <si>
    <t>Reducing the Impact of Eviction</t>
  </si>
  <si>
    <t>* The originally signed HOME Application will serve as certification that the development will comply with the selected scoring options.</t>
  </si>
  <si>
    <t>Eviction Prevention Plan</t>
  </si>
  <si>
    <t>Internet Access - Common Areas</t>
  </si>
  <si>
    <t>Free Wireless Broadband Internet Provided in a Common Area</t>
  </si>
  <si>
    <t>Internet Access - Individual Units</t>
  </si>
  <si>
    <t>Each Unit Provided with Free Wireless High-Speed Broadband Internet</t>
  </si>
  <si>
    <t>Free Wireless Internet - Common Room</t>
  </si>
  <si>
    <t>Free Broadband Internet - Indiv. Units; OR</t>
  </si>
  <si>
    <t>Free Wireless Internet - Indiv. Units</t>
  </si>
  <si>
    <t>Internet Service Provider that will be Serving the Development</t>
  </si>
  <si>
    <t xml:space="preserve">If the applicant is unable to obtain such documentation, has a narrative from the applicant establishing how the amount budgeted for internet service was calculated been submitted? </t>
  </si>
  <si>
    <t>CHDO Executive Training</t>
  </si>
  <si>
    <t>Column1</t>
  </si>
  <si>
    <t>HOME Regulatory Trainings</t>
  </si>
  <si>
    <t>TOTAL POSSIBLE POINTS</t>
  </si>
  <si>
    <t>Applicants must adopt a minimum of two universal design features from each column of the Universal Design Features table (found using the "Additional Rental Forms" link on the IHCDA HOME Program Website).  Up to five points will be awarded for adopting additional features from each column.</t>
  </si>
  <si>
    <r>
      <t xml:space="preserve">Please attach a copy of the utility allowance chart, survey, or letter under </t>
    </r>
    <r>
      <rPr>
        <b/>
        <sz val="10"/>
        <color theme="7" tint="-0.249977111117893"/>
        <rFont val="Calibri"/>
        <family val="2"/>
        <scheme val="minor"/>
      </rPr>
      <t>TAB P: Underwriting.</t>
    </r>
  </si>
  <si>
    <t>Proposed Unit Summary</t>
  </si>
  <si>
    <t>Percentage New Construction:</t>
  </si>
  <si>
    <t>Percentage Rehab:</t>
  </si>
  <si>
    <t>Proposed Rehab Units:</t>
  </si>
  <si>
    <t>Proposed New Construction Units:</t>
  </si>
  <si>
    <t>Total HOME Assisted Units:</t>
  </si>
  <si>
    <t>1a. If yes, is the applicant certified, or applying to be certified, as a CHDO?</t>
  </si>
  <si>
    <t xml:space="preserve">1c. If yes, has the applicant received a preliminary commitment of HOME funds from the participating jurisdiction for the project for which the applicant is applying for IHCDA HOME funds? </t>
  </si>
  <si>
    <r>
      <t xml:space="preserve">1d. If yes, has the applicant submitted a letter of commitment from the participating jurisdiction in </t>
    </r>
    <r>
      <rPr>
        <b/>
        <sz val="10"/>
        <color theme="7" tint="-0.249977111117893"/>
        <rFont val="Calibri"/>
        <family val="2"/>
        <scheme val="minor"/>
      </rPr>
      <t>Tab L: Financial Commitments</t>
    </r>
    <r>
      <rPr>
        <b/>
        <sz val="10"/>
        <rFont val="Calibri"/>
        <family val="2"/>
        <scheme val="minor"/>
      </rPr>
      <t>?</t>
    </r>
  </si>
  <si>
    <t>The proposed project is eligible to be located in a PJ:</t>
  </si>
  <si>
    <t>2a. If yes, please note that the applicant will be required to submit Form HUD-935.2A during project monitoring.</t>
  </si>
  <si>
    <t>I - APPLICATION RESOLUTION</t>
  </si>
  <si>
    <r>
      <t>1. Submit a resolution approved by the applicant’s Board of Directors authorizing the submission of an application for funding to IHCDA in</t>
    </r>
    <r>
      <rPr>
        <b/>
        <sz val="10"/>
        <color theme="5"/>
        <rFont val="Calibri"/>
        <family val="2"/>
        <scheme val="minor"/>
      </rPr>
      <t xml:space="preserve"> </t>
    </r>
    <r>
      <rPr>
        <b/>
        <sz val="10"/>
        <color theme="7" tint="-0.249977111117893"/>
        <rFont val="Calibri"/>
        <family val="2"/>
        <scheme val="minor"/>
      </rPr>
      <t>Tab F: Notifications</t>
    </r>
    <r>
      <rPr>
        <b/>
        <sz val="10"/>
        <rFont val="Calibri"/>
        <family val="2"/>
        <scheme val="minor"/>
      </rPr>
      <t>.</t>
    </r>
  </si>
  <si>
    <t>Application Resolution</t>
  </si>
  <si>
    <t>J - UNIVERSAL DESIGN FEATURES</t>
  </si>
  <si>
    <r>
      <t xml:space="preserve">1. Adopted a minimum of two universal design features from each section listed on the Universal Design Features Form. Submit in </t>
    </r>
    <r>
      <rPr>
        <b/>
        <sz val="10"/>
        <color theme="7" tint="-0.249977111117893"/>
        <rFont val="Calibri"/>
        <family val="2"/>
        <scheme val="minor"/>
      </rPr>
      <t>Tab N: Development Features.</t>
    </r>
  </si>
  <si>
    <t>N</t>
  </si>
  <si>
    <t>Universal Design Features - Adopt a Minimum of Two Features</t>
  </si>
  <si>
    <t>C - CONSTITUENCY SERVED</t>
  </si>
  <si>
    <t xml:space="preserve">1. Select the constituency to be served by the proposed project: </t>
  </si>
  <si>
    <t xml:space="preserve">1a. If other, please provide additional details below: </t>
  </si>
  <si>
    <t>Guideline
(Four Months)</t>
  </si>
  <si>
    <t>All loans will be issued with an interest rate at prime rate minus 200 basis points, not to exceed 3% but not less than 1%. A lower rate will be reviewed and considered; however, such proposal must demonstrate the necessity of a lower rate.</t>
  </si>
  <si>
    <t>11. Were you pre-certified as a CHDO?</t>
  </si>
  <si>
    <t>1. Applicants commit to operating as a smoke-free housing development and to use IHCDA's Smoke-Free Housing Lease Addendum.
Applicants must make one of the following elections:
Option 1: Designate entire property as smoke-free
Option 2: Establish a designated smoking area on the property. The    smoking area may not be within 25 feet of any buildings. Smoking must be prohibited in individual units and all interior common space.</t>
  </si>
  <si>
    <t>9. Other</t>
  </si>
  <si>
    <t>9a. First Name</t>
  </si>
  <si>
    <t>9b. Last Name</t>
  </si>
  <si>
    <t>9c. Organization</t>
  </si>
  <si>
    <t>9d. Expertise</t>
  </si>
  <si>
    <t>8c. Organization</t>
  </si>
  <si>
    <t>8. Person Responsible for Submitting Claims</t>
  </si>
  <si>
    <t>Smoke-Free Housing</t>
  </si>
  <si>
    <t xml:space="preserve">Acknowledge Commitment: </t>
  </si>
  <si>
    <t xml:space="preserve">Select Designation: </t>
  </si>
  <si>
    <t>Covered Porch at Front of Entrance</t>
  </si>
  <si>
    <t>Has the applicant been certified by IHCDA as a CHDO for this project?</t>
  </si>
  <si>
    <t>No person in the United States shall on the grounds of race, color, national origin, religion, familial status, disability or sex be excluded from participation in, be denied the benefits of, or be subjected to discrimination under any program or activity funded in whole or in part with HOME funds.  In addition, HOME funds will be made available in accordance with the following:</t>
  </si>
  <si>
    <t>All housing assisted with HOME funds will meet the affordability requirements of 24 CFR 92.252 or 92.254, as applicable, and that Applicant will repay the HOME funds invested if the housing does not meet the affordability requirements for the specified period of time ("the affordability period").</t>
  </si>
  <si>
    <t>Prior to the initial advance of the award, the Applicant shall have secured IHCDA approval of the form of recordable instrument (the "Affordability Document') necessary to evidence and enforce the long-term affordability period applicable to each such project.  The Applicant shall ensure that the appropriate Affordability Document is timely executed by the project owner/recipient and duly placed of record in the office of the Recorder for the county in which the project is located.</t>
  </si>
  <si>
    <t>Relocation Plan</t>
  </si>
  <si>
    <t>6. For developments proposing rehabilitation of existing housing, a Capital Needs Assessment is required. Submit in TAB I: Readiness.</t>
  </si>
  <si>
    <t>3. If project includes rehabilitation activities, are any tenants expected to be displaced?</t>
  </si>
  <si>
    <t>1. Applicants of any new construction or substantial rehabilitation of more than four rental units must provide for installation of broadband infrastructure, as defined in 24 CFR 5.100.</t>
  </si>
  <si>
    <t>1. Is the applicant a nonprofit acting as the developer?</t>
  </si>
  <si>
    <t>LOW POVERTY RATE:
Development Located in County Below State Average</t>
  </si>
  <si>
    <t>LOW UNEMPLOYMENT RATE:
Development Located in County Below State Average</t>
  </si>
  <si>
    <t xml:space="preserve">   Optometrist</t>
  </si>
  <si>
    <t xml:space="preserve">   Dentist</t>
  </si>
  <si>
    <t xml:space="preserve">   Physical Therapy Office</t>
  </si>
  <si>
    <t xml:space="preserve">   Clinic</t>
  </si>
  <si>
    <t xml:space="preserve">   Hospital</t>
  </si>
  <si>
    <t xml:space="preserve">   Immediate/Urgent Care Facility</t>
  </si>
  <si>
    <t xml:space="preserve">   Federally Qualified Health Center</t>
  </si>
  <si>
    <t xml:space="preserve">   Community Mental Health Center</t>
  </si>
  <si>
    <t>Education Facility (including K-12, college or university, adult education, vocational school, or community college)</t>
  </si>
  <si>
    <t xml:space="preserve">   Licensed Adult or Senior Care</t>
  </si>
  <si>
    <t>Social Services Center</t>
  </si>
  <si>
    <t xml:space="preserve">   Police or Fire Station</t>
  </si>
  <si>
    <t>PUBLIC TRANSPORTATION:</t>
  </si>
  <si>
    <t>F - LOW-BARRIER TENANT SCREENING</t>
  </si>
  <si>
    <t>Minimizing the Impact of Criminal Background on Ability to Secure Housing</t>
  </si>
  <si>
    <t>Development Located withing One Mile of Public Transportation or Bus Stop.   -OR-
For communities with a population less than 100,000, eligible point-to-point transportation.</t>
  </si>
  <si>
    <t>Tenant Selection Plan does not screen based on misdemeanors.</t>
  </si>
  <si>
    <t>Tenant selection plan does not screen out applicants for evictions that occurred more than six (6) months prior to the date the household applies for a unit.</t>
  </si>
  <si>
    <t>S2 - LOCATION</t>
  </si>
  <si>
    <t xml:space="preserve">The proposed development falls within the boundaries of a local unit of government or unincorporated area in which: </t>
  </si>
  <si>
    <t>There has not been an IHCDA HOME award within the last five (5) HOME rental rounds.</t>
  </si>
  <si>
    <t>There has not been an IHCDA HOME award within the last ten (10) HOME rental rounds.</t>
  </si>
  <si>
    <t>There has not been an IHCDA HOME award within the last fifteen (15) HOME rental rounds.</t>
  </si>
  <si>
    <t>Housing Needs Index</t>
  </si>
  <si>
    <t>Development located in a city or town in which 44% or more of renter households are considered rent burdened.</t>
  </si>
  <si>
    <t>Development located in a city or town in which 25% or more of renter households are considered to have at least one severe housing problem.</t>
  </si>
  <si>
    <t>Development located in a city or town in which 25% or more of renter households are at or below 30% of Area Median Income.</t>
  </si>
  <si>
    <t xml:space="preserve">Development located in a county in which the percent of "vacant and available units" is below the state average. </t>
  </si>
  <si>
    <t>Serving Rural Counties</t>
  </si>
  <si>
    <t>Development located in a county in which the rural population or number of rural households is greater than 50%.</t>
  </si>
  <si>
    <t>AGE RESTRICTED
25% of the HOME Assisted Units Have 2+ Bedrooms</t>
  </si>
  <si>
    <t xml:space="preserve">4a. Will the development be age-restricted to either 55+ or 62+ aged residents? </t>
  </si>
  <si>
    <t>W/ 2+ Bedrm.</t>
  </si>
  <si>
    <t xml:space="preserve">Install Energy Star Certified Roof Products </t>
  </si>
  <si>
    <t>50% or more of units obtain a HERS rating of 65 or lower</t>
  </si>
  <si>
    <t>OPTION 2: PRESERVATION OF EXISTING AFFORDABLE HOUSING</t>
  </si>
  <si>
    <t xml:space="preserve">Preservation of an existing HOME project where the affordability period has expired or will expire in the current calendar year.  </t>
  </si>
  <si>
    <t>Preservation of an existing LIHTC project where the 15-year compliance period has expired or will expire in the current calendar year.  The extended use agreement must still be in effect.</t>
  </si>
  <si>
    <t>Preservation of a previous LIHTC project where the extended use period expired or was released.</t>
  </si>
  <si>
    <t>Preservation of any other affordable housing project.</t>
  </si>
  <si>
    <t>Preservation of HUD- or USDA- affordable assisted housing, including but not limited, to Section 8 Project Based Rental Assistance, Section 8 Project Based Vouchers, Section 202, Section 811, or Rural Development 515 properties.</t>
  </si>
  <si>
    <t xml:space="preserve">OPTION 3: INFILL NEW CONSTRUCTION </t>
  </si>
  <si>
    <t>Does the site have a previous residential or commercial use?</t>
  </si>
  <si>
    <t>Are least two sides of the project must be adjacent to occupied residential development, existing commercial development, or active public space or community space?</t>
  </si>
  <si>
    <t>Will the site use existing utilities and infrastructure?</t>
  </si>
  <si>
    <t xml:space="preserve">For developments with multiple buildings, do at least 50% of the total units meet the above qualifications for infill? </t>
  </si>
  <si>
    <t>Does the project develop vacant or underused parcels of land within areas that are already largely developed or previously developed?</t>
  </si>
  <si>
    <t xml:space="preserve">Has the site been used for agricultural purposes in the last 12 months? </t>
  </si>
  <si>
    <t>F - ONSITE RECYCLING</t>
  </si>
  <si>
    <t>Has a Key Staff Member listed in the CHDO Certification Packet graduated from IHCDA's “CHDO Manager and Nonprofit Executive Director Training” ?</t>
  </si>
  <si>
    <t>S5 - LEVERAGING OTHER SOURCES</t>
  </si>
  <si>
    <t>Tenant Selection Plan (1) does not screen for felonies older than five years and (2) only screens for felonies within the past five years for offenses related to violent crimes, arson, or manufacturing methamphetamine.
See exceptions in HOME Rental Program Policy 10.1-4.</t>
  </si>
  <si>
    <t>C - AREAS UNDERSERVED BY THE HOME PROGRAM</t>
  </si>
  <si>
    <t>D - HOUSING NEEDS INDEX</t>
  </si>
  <si>
    <t>E - SERVING RURAL COUNTIES</t>
  </si>
  <si>
    <t>A - OPPORTUNITY INDEX</t>
  </si>
  <si>
    <t>HIGH MEDIAN HOUSEHOLD INCOME:
Development Located in County Above State Average</t>
  </si>
  <si>
    <t>FRESH PRODUCE:
Development Located withing One Mile of a Store with Fresh Produce</t>
  </si>
  <si>
    <t>Primary Care Physician (doctor or nurse practitioner's office)</t>
  </si>
  <si>
    <t>Park or Public Green Space, or Trail</t>
  </si>
  <si>
    <t>Development located in a county that has been designated as an Age-Restricted Rental Housing Desert -AND- has elected a 55+ or 62+ age restriction.</t>
  </si>
  <si>
    <t xml:space="preserve">Structure is 100% vacant at time of application submission. </t>
  </si>
  <si>
    <t xml:space="preserve">For developments with multiple buildings, are at least 50% of the total development units vacant at the time of submission. </t>
  </si>
  <si>
    <t>Does the Site Meet All Requirements for Vacant Structure?</t>
  </si>
  <si>
    <t>Green Building Techniques*</t>
  </si>
  <si>
    <t>Onsite Recycling*</t>
  </si>
  <si>
    <r>
      <t xml:space="preserve">Submit ISP documentation in </t>
    </r>
    <r>
      <rPr>
        <b/>
        <sz val="10"/>
        <color theme="7" tint="-0.249977111117893"/>
        <rFont val="Calibri"/>
        <family val="2"/>
        <scheme val="minor"/>
      </rPr>
      <t>TAB N: Development Features</t>
    </r>
  </si>
  <si>
    <t>Other Soft Costs</t>
  </si>
  <si>
    <t>6. UEI #</t>
  </si>
  <si>
    <t>Enter development team information.</t>
  </si>
  <si>
    <t>Define the primary market area from which the majority of the development’s tenants are likely to come and provide a map with a scale. Describe how the primary market area was determined to be appropriate for the development.</t>
  </si>
  <si>
    <t>Identify the following for the primary market area: 
(1) the trends in population growth or decline, 
(2) data on households by age and income, and 
(3) the estimated number of eligible tenants for the development.</t>
  </si>
  <si>
    <t>Commitment letter from the local unit of government.
(See Match Spreadsheet, Exhibit 10, for information that needs to be contained in the letter.)</t>
  </si>
  <si>
    <t>Below Market Interest Rate Permanent Financing</t>
  </si>
  <si>
    <r>
      <t>Below Market Interest Rate</t>
    </r>
    <r>
      <rPr>
        <b/>
        <strike/>
        <sz val="10"/>
        <color rgb="FFFF0000"/>
        <rFont val="Calibri"/>
        <family val="2"/>
        <scheme val="minor"/>
      </rPr>
      <t xml:space="preserve"> </t>
    </r>
    <r>
      <rPr>
        <b/>
        <sz val="10"/>
        <rFont val="Calibri"/>
        <family val="2"/>
        <scheme val="minor"/>
      </rPr>
      <t>Construction Financing</t>
    </r>
  </si>
  <si>
    <t>Tax Exemptions</t>
  </si>
  <si>
    <t>Tax Abatements</t>
  </si>
  <si>
    <r>
      <t xml:space="preserve">3. Provide the most recent copy of the applicant's audited financial statements. If the applicant is not required to have an audited financial statement, please submit a compilation report prepared by a third party OR the applicant's most current year-end financials. Submit all documents in </t>
    </r>
    <r>
      <rPr>
        <b/>
        <sz val="10"/>
        <color theme="7" tint="-0.249977111117893"/>
        <rFont val="Calibri"/>
        <family val="2"/>
        <scheme val="minor"/>
      </rPr>
      <t>TAB O: Capacity</t>
    </r>
    <r>
      <rPr>
        <b/>
        <sz val="10"/>
        <rFont val="Calibri"/>
        <family val="2"/>
        <scheme val="minor"/>
      </rPr>
      <t xml:space="preserve"> </t>
    </r>
  </si>
  <si>
    <t>2. Has any property, site, or building associated with the proposed development previously received</t>
  </si>
  <si>
    <t>2a. If yes, is the property, site, or building that received HOME funding still within its period of</t>
  </si>
  <si>
    <t>3. Has any property, site, or building associated with the proposed development previously received a CHDO Predevelopment Loan from IHCDA?</t>
  </si>
  <si>
    <t>3a. If yes, provide IHCDA Award Number.</t>
  </si>
  <si>
    <t>Any property located in any variation of Zone A or Zone B is ineligible for funding.</t>
  </si>
  <si>
    <r>
      <t xml:space="preserve">4. Submit a copy of the applicant's 2024 year-end financials, including balance sheet, income statement, and cash flow in </t>
    </r>
    <r>
      <rPr>
        <b/>
        <sz val="10"/>
        <color theme="7" tint="-0.249977111117893"/>
        <rFont val="Calibri"/>
        <family val="2"/>
        <scheme val="minor"/>
      </rPr>
      <t>TAB O: Capacity</t>
    </r>
    <r>
      <rPr>
        <b/>
        <sz val="10"/>
        <rFont val="Calibri"/>
        <family val="2"/>
        <scheme val="minor"/>
      </rPr>
      <t>.
    * If the most recent audited financial statement covers through 
      December 31, 2024, this is not required; select 'N/A'.</t>
    </r>
  </si>
  <si>
    <r>
      <t xml:space="preserve">     1a. Submit a copy of the Request for Proposal (RFP) sent out in </t>
    </r>
    <r>
      <rPr>
        <b/>
        <sz val="10"/>
        <color theme="7" tint="-0.249977111117893"/>
        <rFont val="Calibri"/>
        <family val="2"/>
        <scheme val="minor"/>
      </rPr>
      <t>TAB G: 
     Administrator</t>
    </r>
    <r>
      <rPr>
        <b/>
        <sz val="10"/>
        <rFont val="Calibri"/>
        <family val="2"/>
        <scheme val="minor"/>
      </rPr>
      <t>.</t>
    </r>
  </si>
  <si>
    <r>
      <t xml:space="preserve">     1b. Submit the published bid advertisements in </t>
    </r>
    <r>
      <rPr>
        <b/>
        <sz val="10"/>
        <color theme="7" tint="-0.249977111117893"/>
        <rFont val="Calibri"/>
        <family val="2"/>
        <scheme val="minor"/>
      </rPr>
      <t>TAB G: Administrator</t>
    </r>
    <r>
      <rPr>
        <b/>
        <sz val="10"/>
        <rFont val="Calibri"/>
        <family val="2"/>
        <scheme val="minor"/>
      </rPr>
      <t>.</t>
    </r>
  </si>
  <si>
    <r>
      <t xml:space="preserve">     1c. Submit signed contract between Applicant and Administrator (if 
     applicable) in </t>
    </r>
    <r>
      <rPr>
        <b/>
        <sz val="10"/>
        <color theme="7" tint="-0.249977111117893"/>
        <rFont val="Calibri"/>
        <family val="2"/>
        <scheme val="minor"/>
      </rPr>
      <t>TAB G: Administrator</t>
    </r>
    <r>
      <rPr>
        <b/>
        <sz val="10"/>
        <rFont val="Calibri"/>
        <family val="2"/>
        <scheme val="minor"/>
      </rPr>
      <t>.</t>
    </r>
  </si>
  <si>
    <r>
      <t>1b. If yes, is the project located in a Participating Jurisdiction that receives less than $500,000 in HOME     funding?* *</t>
    </r>
    <r>
      <rPr>
        <b/>
        <i/>
        <sz val="9"/>
        <rFont val="Calibri"/>
        <family val="2"/>
        <scheme val="minor"/>
      </rPr>
      <t>See IHCDA HOME Application Policy Section 2.4 for a list of currently eligible PJs.</t>
    </r>
  </si>
  <si>
    <r>
      <t>2b. If yes, when does the property, site, or building's affordability period expire? If there are multiple expiration dates, please submit a list of all relevant dates in</t>
    </r>
    <r>
      <rPr>
        <b/>
        <sz val="10"/>
        <color theme="7" tint="-0.249977111117893"/>
        <rFont val="Calibri"/>
        <family val="2"/>
        <scheme val="minor"/>
      </rPr>
      <t xml:space="preserve"> TAB F: Notifications.</t>
    </r>
  </si>
  <si>
    <t>S1 - POPULATION SERVED</t>
  </si>
  <si>
    <t>A - INCOME AND RENT LEVELS</t>
  </si>
  <si>
    <t>B - TARGET POPULATION</t>
  </si>
  <si>
    <t>At Least 25% of Units are for Households in which at least one member (1) is a veteran, or (2) meets one of the definitions of "Special Needs Population"
(1) Persons with physical or developmental 
     disabilities
(2) Persons with mental impairments
(3) Persons with chemical addictions
(4) Survivors of Domestic Violence
(5) Abused Children
(6) Single Parent Households (including single 
     grandparents or guardians)</t>
  </si>
  <si>
    <t>C - EVICTION PREVENTION</t>
  </si>
  <si>
    <t>Applicant commits to creating an Eviction Prevention Plan for the property and submit data on evictions as part of the Annual Owner Certification of Compliance reporting.*</t>
  </si>
  <si>
    <t>S3 - DEVELOPMENT FEATURES</t>
  </si>
  <si>
    <t>A - CONSTRUCTION TYPE</t>
  </si>
  <si>
    <t xml:space="preserve">Note: An application can receive points for electing one of the three options below: </t>
  </si>
  <si>
    <r>
      <t xml:space="preserve">Submit Documentation in </t>
    </r>
    <r>
      <rPr>
        <b/>
        <sz val="10"/>
        <color theme="7" tint="-0.249977111117893"/>
        <rFont val="Calibri"/>
        <family val="2"/>
        <scheme val="minor"/>
      </rPr>
      <t>TAB N: Development Features</t>
    </r>
  </si>
  <si>
    <t>OPTION 1: VACANT STRUCTURE</t>
  </si>
  <si>
    <t>100% of the Square Footage of Vacant Structure(s) will be redeveloped for Housing.</t>
  </si>
  <si>
    <t>B- PROVISION OF ADDITIONAL BEDROOMS</t>
  </si>
  <si>
    <t>NON-AGE RESTRICTED
25% of the HOME Assisted Units Have 3+ Bedrooms</t>
  </si>
  <si>
    <t>C - DESIGN FEATURES</t>
  </si>
  <si>
    <t>D - UNIVERSAL DESIGN FEATURES</t>
  </si>
  <si>
    <t>E - GREEN BUILDING</t>
  </si>
  <si>
    <t>Ultra Low Flow or Dual Flush Toilets</t>
  </si>
  <si>
    <t>G - INTERNET ACCESS</t>
  </si>
  <si>
    <t>S4 - TEAM COMPOSITION</t>
  </si>
  <si>
    <t>A - CHDO CERTIFICATION</t>
  </si>
  <si>
    <t>A - LEVERAGING OTHER SOURCES</t>
  </si>
  <si>
    <r>
      <t xml:space="preserve">Submit Commitment Letters in </t>
    </r>
    <r>
      <rPr>
        <b/>
        <sz val="10"/>
        <color theme="7" tint="-0.249977111117893"/>
        <rFont val="Calibri"/>
        <family val="2"/>
        <scheme val="minor"/>
      </rPr>
      <t>TAB L: Financial Commitments</t>
    </r>
  </si>
  <si>
    <t>C - MARKET NEED</t>
  </si>
  <si>
    <t>2024 Year-End Financials</t>
  </si>
  <si>
    <t>Financial Commitments:
CHDO Applicants Proposing Projects in Selected PJs - Preliminary Commitment of HOME funds</t>
  </si>
  <si>
    <t>Unique Entity Identifier (UEI)</t>
  </si>
  <si>
    <t>Market Assessment &amp; Area Need</t>
  </si>
  <si>
    <t>Architect License</t>
  </si>
  <si>
    <t>L - SMOKE-FREE HOUSING</t>
  </si>
  <si>
    <t>M - BROADBAND INFRASTRUCTURE</t>
  </si>
  <si>
    <t>K -ACCESSABILITY AND VISITABILITY</t>
  </si>
  <si>
    <t>2. Any development involving new construction of single-family homes, duplexes, triplexes, or townhomes must meet the visitability mandate in accordance with Type C unit criteria in ICC A117.1 Section 1005.</t>
  </si>
  <si>
    <t>Visitability requirements for single family, duplexes, triplexes, or townhomes</t>
  </si>
  <si>
    <t>Special Needs Housing</t>
  </si>
  <si>
    <t xml:space="preserve">Tenant Selection Plan does not screen based on misdemeanors. </t>
  </si>
  <si>
    <t>Tenant Selection Plan does not screen out for evictions that occurred more than twelve months prior to application.</t>
  </si>
  <si>
    <t>Tenant Selection Plan does not screen out for evictions that occurred more than six months prior to application.</t>
  </si>
  <si>
    <t>Tenant Selection Plan does not screen for felonies older than five years or only screens for violent crimes, arson, or manufacturing methamphetamine in within the past five years.</t>
  </si>
  <si>
    <r>
      <t xml:space="preserve">Tenant Selection Plan does not screen out applicants for evictions that occurred more than twelve (12) months prior to the date the household applies for a unit, </t>
    </r>
    <r>
      <rPr>
        <b/>
        <sz val="10"/>
        <color rgb="FFBF8F00"/>
        <rFont val="Calibri"/>
        <family val="2"/>
        <scheme val="minor"/>
      </rPr>
      <t>-OR-</t>
    </r>
  </si>
  <si>
    <t>Low Unemployment Rate</t>
  </si>
  <si>
    <t>High Median Household Income</t>
  </si>
  <si>
    <t>B - HEALTH AND QUALITY OF LIFE FACTORS</t>
  </si>
  <si>
    <t>Development Located withing One Mile of a Store with Fresh Produce</t>
  </si>
  <si>
    <r>
      <t xml:space="preserve">Development Located withing One Mile of Public Transportation or Bus Stop.   </t>
    </r>
    <r>
      <rPr>
        <b/>
        <sz val="10"/>
        <color rgb="FFBF8F00"/>
        <rFont val="Calibri"/>
        <family val="2"/>
        <scheme val="minor"/>
      </rPr>
      <t>-OR-</t>
    </r>
    <r>
      <rPr>
        <b/>
        <sz val="10"/>
        <rFont val="Calibri"/>
        <family val="2"/>
        <scheme val="minor"/>
      </rPr>
      <t xml:space="preserve">
For communities with a population less than 100,000, eligible point-to-point transportation.</t>
    </r>
  </si>
  <si>
    <t>Development located in a county in which the highest category on the "Units by Decade Built" Dashboard is "Units Built Before 1940".</t>
  </si>
  <si>
    <t>Preservation of an existing affordable housing project where period of affordability, extended use period, or other assistance has or will be expiring.</t>
  </si>
  <si>
    <t>The project develops vacant or underused parcels of land within areas that are already largely developed or previously developed.</t>
  </si>
  <si>
    <t>Free Onsite Recycling provided to residents</t>
  </si>
  <si>
    <r>
      <t xml:space="preserve">Has documentation from the identified ISP been submitted establishing the total cost of internet service for the development; </t>
    </r>
    <r>
      <rPr>
        <b/>
        <sz val="10"/>
        <color rgb="FFBF8F00"/>
        <rFont val="Calibri"/>
        <family val="2"/>
        <scheme val="minor"/>
      </rPr>
      <t>-OR-</t>
    </r>
  </si>
  <si>
    <r>
      <t xml:space="preserve">Each Unit Provided with Free Individual High-Speed Broadband Internet; </t>
    </r>
    <r>
      <rPr>
        <b/>
        <sz val="10"/>
        <color rgb="FFBF8F00"/>
        <rFont val="Calibri"/>
        <family val="2"/>
        <scheme val="minor"/>
      </rPr>
      <t>-OR-</t>
    </r>
  </si>
  <si>
    <t xml:space="preserve">Applicant acknowledges they must not select any contractors or subcontractors on the federal debarment list or IHCDA's suspension or debarment list. </t>
  </si>
  <si>
    <t>Describe the existing housing stock within the primary market area including: 
(1) the number of housing units by type (single-family or multifamily), 
(2) percent vacant, and 
(3) percent owner-occupied vs. renter-occupied. 
In addition, provide a list of all other rent-restricted properties in the primary market area and indicate whether they are age-restricted.</t>
  </si>
  <si>
    <t xml:space="preserve">Only applicants who have been pre-certified as a CHDO organization will be eligible for CHDO Operating Supplement. </t>
  </si>
  <si>
    <t>1. The following amounts will auto populate when the Funding Summary, Budget, and above Match chart are completed. Required Match Amount and Total of Match Sources must be equal.</t>
  </si>
  <si>
    <t>1a. If any portion of HOME funds are being used for acquisition, the cost of acquisition will be calculated based upon the lesser of the actual amount paid for the building or the appraised fair market value. Submit a fair market appraisal that meets all requirements outlined in the IHCDA Rental Policy.</t>
  </si>
  <si>
    <t>7. For developments proposing rehabilitation of existing housing, if any tenants are expected to be displaced, a relocation plan and budget is required. Submit in TAB I: Readiness.</t>
  </si>
  <si>
    <t>1. Any age-restricted developments must provide for additional accessibility requirements in accordance with Chapter 10 of the
ICC A117.1.</t>
  </si>
  <si>
    <t>Accessibility requirements for age-restricted developments</t>
  </si>
  <si>
    <t>PRIMARY CARE PHYSICIANS:
Development Located in County with Ratio of Population to Primary Care Physicians of 2,000:1 or Lower</t>
  </si>
  <si>
    <t>Low Poverty Rate</t>
  </si>
  <si>
    <t>Development Located in County with Ratio of Population to Primary Care Physicians of 2,000:1 or Lower</t>
  </si>
  <si>
    <t>Program Year 2024</t>
  </si>
  <si>
    <r>
      <t xml:space="preserve">The following are underwriting guidelines for rental housing developments. The numbers submitted should reflect the nature and true cost of the proposed activity. IHCDA will consider any underwriting outside of these guidelines if supporting documentation is provided under </t>
    </r>
    <r>
      <rPr>
        <b/>
        <i/>
        <sz val="10"/>
        <color theme="7" tint="-0.249977111117893"/>
        <rFont val="Calibri"/>
        <family val="2"/>
        <scheme val="minor"/>
      </rPr>
      <t>TAB P: Underwriting</t>
    </r>
    <r>
      <rPr>
        <b/>
        <i/>
        <sz val="10"/>
        <rFont val="Calibri"/>
        <family val="2"/>
        <scheme val="minor"/>
      </rPr>
      <t>. Operating Expenses - IHCDA will consider the reasonableness of operating expenses for each development based on information submitted by the Applicant. However, unless there are circumstances to justify it, IHCDA will generally consider operating expenses to be outside of the underwriting criteria if they exceed the greater of $5,000 per unit.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</si>
</sst>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m/d/yyyy;@"/>
    <numFmt numFmtId="166" formatCode="[&lt;=9999999]###\-####;\(###\)\ ###\-####"/>
    <numFmt numFmtId="167" formatCode="_(* #,##0_);_(* \(#,##0\);_(* &quot;-&quot;??_);_(@_)"/>
    <numFmt numFmtId="168" formatCode="00000"/>
    <numFmt numFmtId="169" formatCode="_([$$-409]* #,##0.00_);_([$$-409]* \(#,##0.00\);_([$$-409]* &quot;-&quot;??_);_(@_)"/>
    <numFmt numFmtId="170" formatCode="0.0%"/>
  </numFmts>
  <fonts count="31" x14ac:knownFonts="1">
    <font>
      <sz val="11"/>
      <color theme="1"/>
      <name val="Calibri"/>
      <family val="2"/>
      <scheme val="minor"/>
    </font>
    <font>
      <sz val="11"/>
      <color theme="1"/>
      <name val="Calibri"/>
      <family val="2"/>
      <scheme val="minor"/>
    </font>
    <font>
      <b/>
      <sz val="11"/>
      <color theme="0"/>
      <name val="Calibri"/>
      <family val="2"/>
      <scheme val="minor"/>
    </font>
    <font>
      <b/>
      <sz val="10"/>
      <color theme="0"/>
      <name val="Calibri"/>
      <family val="2"/>
      <scheme val="minor"/>
    </font>
    <font>
      <b/>
      <sz val="10"/>
      <color theme="1"/>
      <name val="Calibri"/>
      <family val="2"/>
      <scheme val="minor"/>
    </font>
    <font>
      <b/>
      <sz val="11"/>
      <color rgb="FFFFFFFF"/>
      <name val="Calibri"/>
      <family val="2"/>
      <scheme val="minor"/>
    </font>
    <font>
      <b/>
      <sz val="11"/>
      <name val="Calibri"/>
      <family val="2"/>
      <scheme val="minor"/>
    </font>
    <font>
      <sz val="11"/>
      <name val="Calibri"/>
      <family val="2"/>
      <scheme val="minor"/>
    </font>
    <font>
      <b/>
      <sz val="10"/>
      <name val="Calibri"/>
      <family val="2"/>
      <scheme val="minor"/>
    </font>
    <font>
      <b/>
      <sz val="9"/>
      <name val="Calibri"/>
      <family val="2"/>
      <scheme val="minor"/>
    </font>
    <font>
      <sz val="10"/>
      <name val="Calibri"/>
      <family val="2"/>
      <scheme val="minor"/>
    </font>
    <font>
      <b/>
      <i/>
      <sz val="10"/>
      <name val="Calibri"/>
      <family val="2"/>
      <scheme val="minor"/>
    </font>
    <font>
      <b/>
      <u/>
      <sz val="10"/>
      <name val="Calibri"/>
      <family val="2"/>
      <scheme val="minor"/>
    </font>
    <font>
      <b/>
      <sz val="10"/>
      <color theme="7" tint="-0.249977111117893"/>
      <name val="Calibri"/>
      <family val="2"/>
      <scheme val="minor"/>
    </font>
    <font>
      <b/>
      <i/>
      <sz val="10"/>
      <color theme="7" tint="-0.249977111117893"/>
      <name val="Calibri"/>
      <family val="2"/>
      <scheme val="minor"/>
    </font>
    <font>
      <b/>
      <sz val="8"/>
      <name val="Calibri"/>
      <family val="2"/>
      <scheme val="minor"/>
    </font>
    <font>
      <b/>
      <sz val="10"/>
      <name val="Calibri"/>
      <family val="2"/>
    </font>
    <font>
      <b/>
      <sz val="11"/>
      <color theme="7" tint="-0.249977111117893"/>
      <name val="Calibri"/>
      <family val="2"/>
    </font>
    <font>
      <b/>
      <i/>
      <sz val="10"/>
      <color theme="1"/>
      <name val="Calibri"/>
      <family val="2"/>
      <scheme val="minor"/>
    </font>
    <font>
      <b/>
      <sz val="11"/>
      <color theme="5" tint="-0.249977111117893"/>
      <name val="Calibri"/>
      <family val="2"/>
      <scheme val="minor"/>
    </font>
    <font>
      <i/>
      <sz val="10"/>
      <color theme="1"/>
      <name val="Calibri"/>
      <family val="2"/>
      <scheme val="minor"/>
    </font>
    <font>
      <b/>
      <u/>
      <sz val="10"/>
      <color theme="1"/>
      <name val="Calibri"/>
      <family val="2"/>
      <scheme val="minor"/>
    </font>
    <font>
      <sz val="10"/>
      <color theme="1"/>
      <name val="Calibri"/>
      <family val="2"/>
      <scheme val="minor"/>
    </font>
    <font>
      <i/>
      <sz val="10"/>
      <color rgb="FFFF0000"/>
      <name val="Calibri"/>
      <family val="2"/>
      <scheme val="minor"/>
    </font>
    <font>
      <b/>
      <i/>
      <sz val="9"/>
      <name val="Calibri"/>
      <family val="2"/>
      <scheme val="minor"/>
    </font>
    <font>
      <b/>
      <sz val="10"/>
      <color theme="5"/>
      <name val="Calibri"/>
      <family val="2"/>
      <scheme val="minor"/>
    </font>
    <font>
      <b/>
      <strike/>
      <sz val="10"/>
      <color rgb="FFFF0000"/>
      <name val="Calibri"/>
      <family val="2"/>
      <scheme val="minor"/>
    </font>
    <font>
      <b/>
      <sz val="10"/>
      <color rgb="FF0070C0"/>
      <name val="Calibri"/>
      <family val="2"/>
      <scheme val="minor"/>
    </font>
    <font>
      <sz val="11"/>
      <color rgb="FF0070C0"/>
      <name val="Calibri"/>
      <family val="2"/>
      <scheme val="minor"/>
    </font>
    <font>
      <strike/>
      <sz val="11"/>
      <name val="Calibri"/>
      <family val="2"/>
      <scheme val="minor"/>
    </font>
    <font>
      <b/>
      <sz val="10"/>
      <color rgb="FFBF8F00"/>
      <name val="Calibri"/>
      <family val="2"/>
      <scheme val="minor"/>
    </font>
  </fonts>
  <fills count="65">
    <fill>
      <patternFill patternType="none"/>
    </fill>
    <fill>
      <patternFill patternType="gray125"/>
    </fill>
    <fill>
      <patternFill patternType="solid">
        <fgColor theme="0" tint="-4.9989318521683403E-2"/>
        <bgColor indexed="64"/>
      </patternFill>
    </fill>
    <fill>
      <patternFill patternType="solid">
        <fgColor theme="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CCFFCC"/>
        <bgColor indexed="64"/>
      </patternFill>
    </fill>
    <fill>
      <patternFill patternType="darkUp">
        <fgColor theme="2" tint="-0.499984740745262"/>
        <bgColor theme="4" tint="0.79992065187536243"/>
      </patternFill>
    </fill>
    <fill>
      <patternFill patternType="darkUp">
        <fgColor theme="2" tint="-0.499984740745262"/>
        <bgColor indexed="65"/>
      </patternFill>
    </fill>
    <fill>
      <patternFill patternType="darkUp">
        <fgColor theme="2" tint="-0.499984740745262"/>
        <bgColor theme="7" tint="0.79998168889431442"/>
      </patternFill>
    </fill>
    <fill>
      <patternFill patternType="solid">
        <fgColor indexed="65"/>
        <bgColor theme="2" tint="-0.499984740745262"/>
      </patternFill>
    </fill>
    <fill>
      <patternFill patternType="solid">
        <fgColor theme="4" tint="0.79998168889431442"/>
        <bgColor theme="2" tint="-0.499984740745262"/>
      </patternFill>
    </fill>
    <fill>
      <patternFill patternType="darkUp">
        <fgColor theme="2" tint="-0.499984740745262"/>
        <bgColor theme="4" tint="0.79998168889431442"/>
      </patternFill>
    </fill>
    <fill>
      <patternFill patternType="darkUp">
        <fgColor theme="2" tint="-0.499984740745262"/>
        <bgColor theme="0" tint="-4.9989318521683403E-2"/>
      </patternFill>
    </fill>
    <fill>
      <patternFill patternType="darkUp">
        <fgColor theme="2" tint="-0.499984740745262"/>
        <bgColor theme="8" tint="0.59999389629810485"/>
      </patternFill>
    </fill>
    <fill>
      <patternFill patternType="darkUp">
        <fgColor theme="2" tint="-0.499984740745262"/>
        <bgColor rgb="FFCCFFCC"/>
      </patternFill>
    </fill>
    <fill>
      <patternFill patternType="solid">
        <fgColor theme="7" tint="0.79998168889431442"/>
        <bgColor auto="1"/>
      </patternFill>
    </fill>
    <fill>
      <patternFill patternType="solid">
        <fgColor theme="5" tint="0.79998168889431442"/>
        <bgColor indexed="64"/>
      </patternFill>
    </fill>
    <fill>
      <patternFill patternType="darkUp">
        <fgColor theme="2" tint="-0.499984740745262"/>
        <bgColor theme="7" tint="0.79992065187536243"/>
      </patternFill>
    </fill>
    <fill>
      <patternFill patternType="darkUp">
        <fgColor theme="2" tint="-0.499984740745262"/>
        <bgColor theme="4" tint="0.79995117038483843"/>
      </patternFill>
    </fill>
    <fill>
      <patternFill patternType="darkUp">
        <fgColor theme="2" tint="-0.499984740745262"/>
        <bgColor auto="1"/>
      </patternFill>
    </fill>
    <fill>
      <patternFill patternType="darkUp">
        <fgColor theme="2" tint="-0.499984740745262"/>
        <bgColor theme="7" tint="0.79995117038483843"/>
      </patternFill>
    </fill>
    <fill>
      <patternFill patternType="darkUp">
        <fgColor theme="2" tint="-0.499984740745262"/>
        <bgColor theme="4" tint="0.59996337778862885"/>
      </patternFill>
    </fill>
    <fill>
      <patternFill patternType="darkUp">
        <fgColor theme="2" tint="-0.499984740745262"/>
        <bgColor theme="4" tint="0.39994506668294322"/>
      </patternFill>
    </fill>
    <fill>
      <patternFill patternType="solid">
        <fgColor theme="7" tint="0.79995117038483843"/>
        <bgColor indexed="64"/>
      </patternFill>
    </fill>
    <fill>
      <patternFill patternType="solid">
        <fgColor theme="7" tint="0.79995117038483843"/>
        <bgColor theme="2" tint="-0.499984740745262"/>
      </patternFill>
    </fill>
    <fill>
      <patternFill patternType="solid">
        <fgColor theme="0" tint="-4.9989318521683403E-2"/>
        <bgColor theme="2" tint="-0.499984740745262"/>
      </patternFill>
    </fill>
    <fill>
      <patternFill patternType="solid">
        <fgColor theme="7" tint="0.79998168889431442"/>
        <bgColor theme="2" tint="-0.499984740745262"/>
      </patternFill>
    </fill>
    <fill>
      <patternFill patternType="darkUp">
        <fgColor theme="2" tint="-0.499984740745262"/>
        <bgColor theme="7" tint="0.79985961485641044"/>
      </patternFill>
    </fill>
    <fill>
      <patternFill patternType="solid">
        <fgColor theme="6" tint="0.79998168889431442"/>
        <bgColor indexed="64"/>
      </patternFill>
    </fill>
    <fill>
      <patternFill patternType="darkUp">
        <bgColor theme="0" tint="-4.9989318521683403E-2"/>
      </patternFill>
    </fill>
    <fill>
      <patternFill patternType="darkUp">
        <bgColor theme="7" tint="0.79998168889431442"/>
      </patternFill>
    </fill>
    <fill>
      <patternFill patternType="darkUp">
        <bgColor theme="4" tint="0.79992065187536243"/>
      </patternFill>
    </fill>
    <fill>
      <patternFill patternType="solid">
        <fgColor theme="0"/>
        <bgColor indexed="64"/>
      </patternFill>
    </fill>
    <fill>
      <patternFill patternType="darkUp">
        <bgColor theme="4" tint="0.79995117038483843"/>
      </patternFill>
    </fill>
    <fill>
      <patternFill patternType="darkUp"/>
    </fill>
    <fill>
      <patternFill patternType="solid">
        <fgColor theme="0" tint="-0.14999847407452621"/>
        <bgColor theme="0" tint="-0.14999847407452621"/>
      </patternFill>
    </fill>
    <fill>
      <patternFill patternType="solid">
        <fgColor theme="8" tint="0.79998168889431442"/>
        <bgColor indexed="64"/>
      </patternFill>
    </fill>
    <fill>
      <patternFill patternType="darkUp">
        <fgColor theme="1" tint="0.34998626667073579"/>
        <bgColor theme="0" tint="-4.9989318521683403E-2"/>
      </patternFill>
    </fill>
    <fill>
      <patternFill patternType="darkUp">
        <fgColor theme="1" tint="0.34998626667073579"/>
        <bgColor theme="7" tint="0.79998168889431442"/>
      </patternFill>
    </fill>
    <fill>
      <patternFill patternType="darkUp">
        <fgColor theme="1" tint="0.34998626667073579"/>
        <bgColor indexed="65"/>
      </patternFill>
    </fill>
    <fill>
      <patternFill patternType="darkUp">
        <fgColor theme="1" tint="0.34998626667073579"/>
        <bgColor theme="4" tint="0.79998168889431442"/>
      </patternFill>
    </fill>
    <fill>
      <patternFill patternType="darkUp">
        <fgColor theme="1" tint="0.34998626667073579"/>
        <bgColor theme="8" tint="-0.499984740745262"/>
      </patternFill>
    </fill>
    <fill>
      <patternFill patternType="darkUp">
        <fgColor theme="1" tint="0.34998626667073579"/>
        <bgColor theme="8" tint="0.59999389629810485"/>
      </patternFill>
    </fill>
    <fill>
      <patternFill patternType="darkUp">
        <fgColor theme="1" tint="0.34998626667073579"/>
        <bgColor theme="7" tint="0.79989013336588644"/>
      </patternFill>
    </fill>
    <fill>
      <patternFill patternType="solid">
        <fgColor theme="2"/>
        <bgColor indexed="64"/>
      </patternFill>
    </fill>
    <fill>
      <patternFill patternType="solid">
        <fgColor indexed="65"/>
        <bgColor theme="0"/>
      </patternFill>
    </fill>
    <fill>
      <patternFill patternType="solid">
        <fgColor theme="0" tint="-4.9989318521683403E-2"/>
        <bgColor theme="0"/>
      </patternFill>
    </fill>
    <fill>
      <patternFill patternType="solid">
        <fgColor theme="8" tint="0.59999389629810485"/>
        <bgColor theme="0"/>
      </patternFill>
    </fill>
    <fill>
      <patternFill patternType="solid">
        <fgColor theme="7" tint="0.79998168889431442"/>
        <bgColor theme="0"/>
      </patternFill>
    </fill>
    <fill>
      <patternFill patternType="solid">
        <fgColor theme="4" tint="0.79998168889431442"/>
        <bgColor theme="0"/>
      </patternFill>
    </fill>
    <fill>
      <patternFill patternType="solid">
        <fgColor theme="0"/>
        <bgColor theme="2" tint="-0.499984740745262"/>
      </patternFill>
    </fill>
    <fill>
      <patternFill patternType="solid">
        <fgColor theme="7" tint="0.79992065187536243"/>
        <bgColor auto="1"/>
      </patternFill>
    </fill>
    <fill>
      <patternFill patternType="solid">
        <fgColor theme="7" tint="0.79995117038483843"/>
        <bgColor theme="0"/>
      </patternFill>
    </fill>
    <fill>
      <patternFill patternType="darkUp">
        <fgColor theme="1" tint="0.499984740745262"/>
        <bgColor theme="4" tint="0.79998168889431442"/>
      </patternFill>
    </fill>
    <fill>
      <patternFill patternType="solid">
        <fgColor theme="4" tint="0.79995117038483843"/>
        <bgColor theme="0"/>
      </patternFill>
    </fill>
    <fill>
      <patternFill patternType="solid">
        <fgColor theme="4" tint="0.79992065187536243"/>
        <bgColor theme="0"/>
      </patternFill>
    </fill>
    <fill>
      <patternFill patternType="darkUp">
        <fgColor theme="2" tint="-0.499984740745262"/>
        <bgColor theme="4" tint="0.59999389629810485"/>
      </patternFill>
    </fill>
  </fills>
  <borders count="157">
    <border>
      <left/>
      <right/>
      <top/>
      <bottom/>
      <diagonal/>
    </border>
    <border>
      <left style="thin">
        <color rgb="FF003359"/>
      </left>
      <right/>
      <top style="thin">
        <color rgb="FF003359"/>
      </top>
      <bottom style="thin">
        <color rgb="FF003359"/>
      </bottom>
      <diagonal/>
    </border>
    <border>
      <left/>
      <right/>
      <top style="thin">
        <color rgb="FF003359"/>
      </top>
      <bottom style="thin">
        <color rgb="FF003359"/>
      </bottom>
      <diagonal/>
    </border>
    <border>
      <left/>
      <right style="thin">
        <color rgb="FF003359"/>
      </right>
      <top style="thin">
        <color rgb="FF003359"/>
      </top>
      <bottom style="thin">
        <color rgb="FF00335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003359"/>
      </top>
      <bottom/>
      <diagonal/>
    </border>
    <border>
      <left/>
      <right/>
      <top/>
      <bottom style="thin">
        <color rgb="FF003359"/>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top style="medium">
        <color theme="8" tint="-0.499984740745262"/>
      </top>
      <bottom style="medium">
        <color theme="8"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theme="1"/>
      </right>
      <top style="medium">
        <color indexed="64"/>
      </top>
      <bottom style="thin">
        <color indexed="64"/>
      </bottom>
      <diagonal/>
    </border>
    <border>
      <left style="thin">
        <color theme="1"/>
      </left>
      <right style="thin">
        <color theme="1"/>
      </right>
      <top style="medium">
        <color indexed="64"/>
      </top>
      <bottom style="thin">
        <color indexed="64"/>
      </bottom>
      <diagonal/>
    </border>
    <border>
      <left style="thin">
        <color theme="1"/>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top style="medium">
        <color indexed="64"/>
      </top>
      <bottom/>
      <diagonal/>
    </border>
    <border>
      <left/>
      <right/>
      <top/>
      <bottom style="thick">
        <color theme="8" tint="-0.499984740745262"/>
      </bottom>
      <diagonal/>
    </border>
    <border>
      <left/>
      <right/>
      <top style="medium">
        <color indexed="64"/>
      </top>
      <bottom style="thick">
        <color theme="8" tint="-0.499984740745262"/>
      </bottom>
      <diagonal/>
    </border>
    <border>
      <left style="medium">
        <color indexed="64"/>
      </left>
      <right style="medium">
        <color indexed="64"/>
      </right>
      <top/>
      <bottom style="medium">
        <color indexed="64"/>
      </bottom>
      <diagonal/>
    </border>
    <border>
      <left style="thick">
        <color theme="8" tint="-0.499984740745262"/>
      </left>
      <right/>
      <top style="thick">
        <color theme="8" tint="-0.499984740745262"/>
      </top>
      <bottom/>
      <diagonal/>
    </border>
    <border>
      <left/>
      <right/>
      <top style="thick">
        <color theme="8" tint="-0.499984740745262"/>
      </top>
      <bottom/>
      <diagonal/>
    </border>
    <border>
      <left/>
      <right style="thick">
        <color theme="8" tint="-0.499984740745262"/>
      </right>
      <top style="thick">
        <color theme="8" tint="-0.499984740745262"/>
      </top>
      <bottom/>
      <diagonal/>
    </border>
    <border>
      <left style="thick">
        <color theme="8" tint="-0.499984740745262"/>
      </left>
      <right/>
      <top/>
      <bottom/>
      <diagonal/>
    </border>
    <border>
      <left/>
      <right style="thick">
        <color theme="8" tint="-0.499984740745262"/>
      </right>
      <top/>
      <bottom/>
      <diagonal/>
    </border>
    <border>
      <left style="thick">
        <color theme="8" tint="-0.499984740745262"/>
      </left>
      <right/>
      <top/>
      <bottom style="thick">
        <color theme="8" tint="-0.499984740745262"/>
      </bottom>
      <diagonal/>
    </border>
    <border>
      <left/>
      <right style="thick">
        <color theme="8" tint="-0.499984740745262"/>
      </right>
      <top/>
      <bottom style="thick">
        <color theme="8" tint="-0.499984740745262"/>
      </bottom>
      <diagonal/>
    </border>
    <border>
      <left style="thick">
        <color theme="8" tint="-0.499984740745262"/>
      </left>
      <right style="medium">
        <color indexed="64"/>
      </right>
      <top/>
      <bottom/>
      <diagonal/>
    </border>
    <border>
      <left style="medium">
        <color indexed="64"/>
      </left>
      <right style="thick">
        <color theme="8" tint="-0.499984740745262"/>
      </right>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top style="medium">
        <color theme="4" tint="-0.499984740745262"/>
      </top>
      <bottom style="medium">
        <color theme="4" tint="-0.499984740745262"/>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bottom style="medium">
        <color theme="8" tint="-0.499984740745262"/>
      </bottom>
      <diagonal/>
    </border>
    <border>
      <left style="medium">
        <color indexed="64"/>
      </left>
      <right/>
      <top style="double">
        <color indexed="64"/>
      </top>
      <bottom/>
      <diagonal/>
    </border>
    <border>
      <left style="thin">
        <color indexed="64"/>
      </left>
      <right/>
      <top style="double">
        <color indexed="64"/>
      </top>
      <bottom style="double">
        <color indexed="64"/>
      </bottom>
      <diagonal/>
    </border>
    <border>
      <left style="thin">
        <color theme="1"/>
      </left>
      <right/>
      <top style="thin">
        <color theme="1"/>
      </top>
      <bottom style="thin">
        <color theme="1"/>
      </bottom>
      <diagonal/>
    </border>
    <border>
      <left style="thin">
        <color theme="1"/>
      </left>
      <right/>
      <top/>
      <bottom/>
      <diagonal/>
    </border>
    <border>
      <left style="medium">
        <color indexed="64"/>
      </left>
      <right/>
      <top style="medium">
        <color indexed="64"/>
      </top>
      <bottom style="double">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2836">
    <xf numFmtId="0" fontId="0" fillId="0" borderId="0" xfId="0"/>
    <xf numFmtId="11" fontId="0" fillId="0" borderId="0" xfId="0" applyNumberFormat="1"/>
    <xf numFmtId="0" fontId="0" fillId="0" borderId="0" xfId="0" applyAlignment="1">
      <alignment horizontal="center"/>
    </xf>
    <xf numFmtId="0" fontId="0" fillId="0" borderId="0" xfId="0" applyAlignment="1" applyProtection="1">
      <alignment vertical="center"/>
      <protection hidden="1"/>
    </xf>
    <xf numFmtId="0" fontId="0" fillId="20" borderId="0" xfId="0" applyFill="1" applyAlignment="1" applyProtection="1">
      <alignment vertical="center"/>
      <protection hidden="1"/>
    </xf>
    <xf numFmtId="0" fontId="0" fillId="0" borderId="138" xfId="0" applyBorder="1" applyAlignment="1" applyProtection="1">
      <alignment vertical="center"/>
      <protection hidden="1"/>
    </xf>
    <xf numFmtId="0" fontId="0" fillId="0" borderId="139" xfId="0" applyBorder="1" applyAlignment="1" applyProtection="1">
      <alignment vertical="center"/>
      <protection hidden="1"/>
    </xf>
    <xf numFmtId="0" fontId="0" fillId="0" borderId="140" xfId="0" applyBorder="1" applyAlignment="1" applyProtection="1">
      <alignment vertical="center"/>
      <protection hidden="1"/>
    </xf>
    <xf numFmtId="0" fontId="0" fillId="0" borderId="141" xfId="0" applyBorder="1" applyAlignment="1" applyProtection="1">
      <alignment vertical="center"/>
      <protection hidden="1"/>
    </xf>
    <xf numFmtId="0" fontId="0" fillId="0" borderId="142" xfId="0" applyBorder="1" applyAlignment="1" applyProtection="1">
      <alignment vertical="center"/>
      <protection hidden="1"/>
    </xf>
    <xf numFmtId="0" fontId="4" fillId="0" borderId="139" xfId="0" applyFont="1" applyBorder="1" applyAlignment="1" applyProtection="1">
      <alignment vertical="center"/>
      <protection hidden="1"/>
    </xf>
    <xf numFmtId="0" fontId="0" fillId="0" borderId="143" xfId="0" applyBorder="1" applyAlignment="1" applyProtection="1">
      <alignment vertical="center"/>
      <protection hidden="1"/>
    </xf>
    <xf numFmtId="0" fontId="4" fillId="0" borderId="0" xfId="0" applyFont="1" applyAlignment="1" applyProtection="1">
      <alignment horizontal="left" vertical="center" wrapText="1"/>
      <protection hidden="1"/>
    </xf>
    <xf numFmtId="0" fontId="0" fillId="0" borderId="0" xfId="0" applyProtection="1">
      <protection hidden="1"/>
    </xf>
    <xf numFmtId="0" fontId="7" fillId="0" borderId="0" xfId="0" applyFont="1" applyAlignment="1" applyProtection="1">
      <alignment vertical="center"/>
      <protection hidden="1"/>
    </xf>
    <xf numFmtId="0" fontId="10" fillId="2" borderId="0" xfId="0" applyFont="1" applyFill="1" applyAlignment="1" applyProtection="1">
      <alignment vertical="center"/>
      <protection hidden="1"/>
    </xf>
    <xf numFmtId="0" fontId="7" fillId="2" borderId="0" xfId="0" applyFont="1" applyFill="1" applyAlignment="1" applyProtection="1">
      <alignment vertical="center"/>
      <protection hidden="1"/>
    </xf>
    <xf numFmtId="0" fontId="10" fillId="0" borderId="0" xfId="0" applyFont="1" applyAlignment="1" applyProtection="1">
      <alignment vertical="center"/>
      <protection hidden="1"/>
    </xf>
    <xf numFmtId="0" fontId="10" fillId="20" borderId="0" xfId="0" applyFont="1" applyFill="1" applyAlignment="1" applyProtection="1">
      <alignment vertical="center"/>
      <protection hidden="1"/>
    </xf>
    <xf numFmtId="0" fontId="7" fillId="20" borderId="0" xfId="0" applyFont="1" applyFill="1" applyAlignment="1" applyProtection="1">
      <alignment vertical="center"/>
      <protection hidden="1"/>
    </xf>
    <xf numFmtId="0" fontId="9" fillId="20" borderId="0" xfId="0" applyFont="1" applyFill="1" applyAlignment="1" applyProtection="1">
      <alignment horizontal="left" vertical="center"/>
      <protection hidden="1"/>
    </xf>
    <xf numFmtId="0" fontId="8" fillId="0" borderId="0" xfId="0" applyFont="1" applyAlignment="1" applyProtection="1">
      <alignment vertical="center"/>
      <protection hidden="1"/>
    </xf>
    <xf numFmtId="0" fontId="8" fillId="2" borderId="0" xfId="0" applyFont="1" applyFill="1" applyAlignment="1" applyProtection="1">
      <alignment vertical="center" wrapText="1"/>
      <protection hidden="1"/>
    </xf>
    <xf numFmtId="0" fontId="8" fillId="0" borderId="0" xfId="0" applyFont="1" applyAlignment="1" applyProtection="1">
      <alignment vertical="center" wrapText="1"/>
      <protection hidden="1"/>
    </xf>
    <xf numFmtId="0" fontId="7" fillId="0" borderId="120" xfId="0" applyFont="1" applyBorder="1" applyAlignment="1" applyProtection="1">
      <alignment vertical="center"/>
      <protection hidden="1"/>
    </xf>
    <xf numFmtId="0" fontId="7" fillId="0" borderId="121" xfId="0" applyFont="1" applyBorder="1" applyAlignment="1" applyProtection="1">
      <alignment vertical="center"/>
      <protection hidden="1"/>
    </xf>
    <xf numFmtId="0" fontId="7" fillId="0" borderId="122" xfId="0" applyFont="1" applyBorder="1" applyAlignment="1" applyProtection="1">
      <alignment vertical="center"/>
      <protection hidden="1"/>
    </xf>
    <xf numFmtId="0" fontId="7" fillId="0" borderId="114" xfId="0" applyFont="1" applyBorder="1" applyAlignment="1" applyProtection="1">
      <alignment vertical="center"/>
      <protection hidden="1"/>
    </xf>
    <xf numFmtId="0" fontId="7" fillId="0" borderId="123" xfId="0" applyFont="1" applyBorder="1" applyAlignment="1" applyProtection="1">
      <alignment vertical="center"/>
      <protection hidden="1"/>
    </xf>
    <xf numFmtId="0" fontId="8" fillId="20" borderId="0" xfId="0" applyFont="1" applyFill="1" applyAlignment="1" applyProtection="1">
      <alignment vertical="center" wrapText="1"/>
      <protection hidden="1"/>
    </xf>
    <xf numFmtId="0" fontId="7" fillId="0" borderId="0" xfId="0" applyFont="1" applyAlignment="1" applyProtection="1">
      <alignment vertical="center" wrapText="1"/>
      <protection hidden="1"/>
    </xf>
    <xf numFmtId="0" fontId="5" fillId="6" borderId="0" xfId="0" applyFont="1" applyFill="1" applyAlignment="1" applyProtection="1">
      <alignment horizontal="center" vertical="center"/>
      <protection hidden="1"/>
    </xf>
    <xf numFmtId="0" fontId="6" fillId="0" borderId="13" xfId="0" applyFont="1" applyBorder="1" applyAlignment="1" applyProtection="1">
      <alignment horizontal="center" vertical="center"/>
      <protection hidden="1"/>
    </xf>
    <xf numFmtId="0" fontId="2" fillId="6" borderId="0" xfId="0" applyFont="1" applyFill="1" applyAlignment="1" applyProtection="1">
      <alignment horizontal="center" vertical="center"/>
      <protection hidden="1"/>
    </xf>
    <xf numFmtId="0" fontId="7" fillId="0" borderId="0" xfId="0" applyFont="1" applyAlignment="1" applyProtection="1">
      <alignment horizontal="left" vertical="center"/>
      <protection hidden="1"/>
    </xf>
    <xf numFmtId="0" fontId="7" fillId="0" borderId="0" xfId="0" applyFont="1" applyAlignment="1" applyProtection="1">
      <alignment wrapText="1"/>
      <protection hidden="1"/>
    </xf>
    <xf numFmtId="0" fontId="4" fillId="0" borderId="0" xfId="0" applyFont="1" applyAlignment="1" applyProtection="1">
      <alignment vertical="center"/>
      <protection hidden="1"/>
    </xf>
    <xf numFmtId="0" fontId="4" fillId="2" borderId="0" xfId="0" applyFont="1" applyFill="1" applyAlignment="1" applyProtection="1">
      <alignment vertical="center" wrapText="1"/>
      <protection hidden="1"/>
    </xf>
    <xf numFmtId="0" fontId="8" fillId="0" borderId="120" xfId="0" applyFont="1" applyBorder="1" applyAlignment="1" applyProtection="1">
      <alignment vertical="center"/>
      <protection hidden="1"/>
    </xf>
    <xf numFmtId="0" fontId="8" fillId="0" borderId="121" xfId="0" applyFont="1" applyBorder="1" applyAlignment="1" applyProtection="1">
      <alignment vertical="center"/>
      <protection hidden="1"/>
    </xf>
    <xf numFmtId="0" fontId="8" fillId="0" borderId="121" xfId="0" applyFont="1" applyBorder="1" applyAlignment="1" applyProtection="1">
      <alignment vertical="center" wrapText="1"/>
      <protection hidden="1"/>
    </xf>
    <xf numFmtId="0" fontId="7" fillId="0" borderId="124" xfId="0" applyFont="1" applyBorder="1" applyAlignment="1" applyProtection="1">
      <alignment vertical="center"/>
      <protection hidden="1"/>
    </xf>
    <xf numFmtId="0" fontId="7" fillId="0" borderId="125" xfId="0" applyFont="1" applyBorder="1" applyAlignment="1" applyProtection="1">
      <alignment vertical="center"/>
      <protection hidden="1"/>
    </xf>
    <xf numFmtId="0" fontId="7" fillId="0" borderId="115" xfId="0" applyFont="1" applyBorder="1" applyAlignment="1" applyProtection="1">
      <alignment vertical="center"/>
      <protection hidden="1"/>
    </xf>
    <xf numFmtId="0" fontId="8" fillId="2" borderId="0" xfId="0" quotePrefix="1" applyFont="1" applyFill="1" applyAlignment="1" applyProtection="1">
      <alignment horizontal="left" vertical="top"/>
      <protection hidden="1"/>
    </xf>
    <xf numFmtId="0" fontId="0" fillId="0" borderId="0" xfId="0" applyAlignment="1" applyProtection="1">
      <alignment horizontal="center" vertical="center"/>
      <protection hidden="1"/>
    </xf>
    <xf numFmtId="0" fontId="4" fillId="0" borderId="0" xfId="0" applyFont="1" applyAlignment="1" applyProtection="1">
      <alignment horizontal="left" vertical="center"/>
      <protection hidden="1"/>
    </xf>
    <xf numFmtId="0" fontId="22" fillId="0" borderId="0" xfId="0" applyFont="1" applyProtection="1">
      <protection hidden="1"/>
    </xf>
    <xf numFmtId="0" fontId="22" fillId="0" borderId="0" xfId="0" applyFont="1" applyAlignment="1" applyProtection="1">
      <alignment vertical="center"/>
      <protection hidden="1"/>
    </xf>
    <xf numFmtId="0" fontId="4" fillId="0" borderId="0" xfId="0" applyFont="1" applyProtection="1">
      <protection hidden="1"/>
    </xf>
    <xf numFmtId="0" fontId="9" fillId="20" borderId="0" xfId="0" applyFont="1" applyFill="1" applyAlignment="1" applyProtection="1">
      <alignment vertical="center"/>
      <protection hidden="1"/>
    </xf>
    <xf numFmtId="0" fontId="9" fillId="2" borderId="0" xfId="0" applyFont="1" applyFill="1" applyAlignment="1" applyProtection="1">
      <alignment vertical="center"/>
      <protection hidden="1"/>
    </xf>
    <xf numFmtId="0" fontId="9" fillId="2" borderId="0" xfId="0" applyFont="1" applyFill="1" applyAlignment="1" applyProtection="1">
      <alignment horizontal="left" vertical="center"/>
      <protection hidden="1"/>
    </xf>
    <xf numFmtId="0" fontId="8" fillId="2" borderId="0" xfId="0" applyFont="1" applyFill="1" applyAlignment="1" applyProtection="1">
      <alignment horizontal="right" vertical="center" indent="1"/>
      <protection hidden="1"/>
    </xf>
    <xf numFmtId="0" fontId="4" fillId="2" borderId="0" xfId="0" applyFont="1" applyFill="1" applyAlignment="1" applyProtection="1">
      <alignment vertical="center"/>
      <protection hidden="1"/>
    </xf>
    <xf numFmtId="0" fontId="7" fillId="2" borderId="0" xfId="0" applyFont="1" applyFill="1" applyAlignment="1" applyProtection="1">
      <alignment horizontal="center" vertical="center"/>
      <protection hidden="1"/>
    </xf>
    <xf numFmtId="0" fontId="4" fillId="20" borderId="0" xfId="0" applyFont="1" applyFill="1" applyAlignment="1" applyProtection="1">
      <alignment horizontal="left" vertical="center" wrapText="1"/>
      <protection hidden="1"/>
    </xf>
    <xf numFmtId="0" fontId="4" fillId="20" borderId="0" xfId="0" applyFont="1" applyFill="1" applyAlignment="1" applyProtection="1">
      <alignment vertical="center"/>
      <protection hidden="1"/>
    </xf>
    <xf numFmtId="0" fontId="4" fillId="2" borderId="0" xfId="0" applyFont="1" applyFill="1" applyAlignment="1" applyProtection="1">
      <alignment horizontal="justify" vertical="center"/>
      <protection hidden="1"/>
    </xf>
    <xf numFmtId="0" fontId="4" fillId="2" borderId="0" xfId="0" quotePrefix="1" applyFont="1" applyFill="1" applyAlignment="1" applyProtection="1">
      <alignment horizontal="justify" vertical="center"/>
      <protection hidden="1"/>
    </xf>
    <xf numFmtId="0" fontId="4" fillId="2" borderId="0" xfId="0" applyFont="1" applyFill="1" applyAlignment="1" applyProtection="1">
      <alignment horizontal="justify" vertical="top"/>
      <protection hidden="1"/>
    </xf>
    <xf numFmtId="0" fontId="4" fillId="20" borderId="0" xfId="0" applyFont="1" applyFill="1" applyAlignment="1" applyProtection="1">
      <alignment vertical="center" wrapText="1"/>
      <protection hidden="1"/>
    </xf>
    <xf numFmtId="0" fontId="8" fillId="2" borderId="0" xfId="0" applyFont="1" applyFill="1" applyAlignment="1" applyProtection="1">
      <alignment horizontal="left" vertical="top"/>
      <protection hidden="1"/>
    </xf>
    <xf numFmtId="0" fontId="8" fillId="0" borderId="0" xfId="0" applyFont="1" applyAlignment="1" applyProtection="1">
      <alignment horizontal="left" vertical="center" wrapText="1"/>
      <protection hidden="1"/>
    </xf>
    <xf numFmtId="0" fontId="0" fillId="0" borderId="0" xfId="0" applyAlignment="1" applyProtection="1">
      <alignment vertical="top"/>
      <protection hidden="1"/>
    </xf>
    <xf numFmtId="0" fontId="0" fillId="2" borderId="0" xfId="0" applyFill="1" applyAlignment="1" applyProtection="1">
      <alignment horizontal="justify" vertical="top"/>
      <protection hidden="1"/>
    </xf>
    <xf numFmtId="0" fontId="4" fillId="2" borderId="0" xfId="0" quotePrefix="1" applyFont="1" applyFill="1" applyAlignment="1" applyProtection="1">
      <alignment horizontal="justify" vertical="top"/>
      <protection hidden="1"/>
    </xf>
    <xf numFmtId="0" fontId="4" fillId="2" borderId="0" xfId="0" quotePrefix="1" applyFont="1" applyFill="1" applyAlignment="1" applyProtection="1">
      <alignment horizontal="left" vertical="top"/>
      <protection hidden="1"/>
    </xf>
    <xf numFmtId="0" fontId="0" fillId="2" borderId="0" xfId="0" applyFill="1" applyAlignment="1" applyProtection="1">
      <alignment horizontal="left" vertical="center"/>
      <protection hidden="1"/>
    </xf>
    <xf numFmtId="0" fontId="3" fillId="0" borderId="0" xfId="0" applyFont="1" applyAlignment="1" applyProtection="1">
      <alignment horizontal="left" vertical="center" wrapText="1"/>
      <protection hidden="1"/>
    </xf>
    <xf numFmtId="0" fontId="7" fillId="37" borderId="0" xfId="0" applyFont="1" applyFill="1" applyAlignment="1" applyProtection="1">
      <alignment vertical="center"/>
      <protection hidden="1"/>
    </xf>
    <xf numFmtId="0" fontId="8" fillId="37" borderId="0" xfId="0" applyFont="1" applyFill="1" applyAlignment="1" applyProtection="1">
      <alignment vertical="center"/>
      <protection hidden="1"/>
    </xf>
    <xf numFmtId="0" fontId="8" fillId="0" borderId="151" xfId="0" applyFont="1" applyBorder="1" applyAlignment="1" applyProtection="1">
      <alignment vertical="center" wrapText="1"/>
      <protection hidden="1"/>
    </xf>
    <xf numFmtId="0" fontId="7" fillId="14" borderId="147" xfId="0" applyFont="1" applyFill="1" applyBorder="1" applyAlignment="1" applyProtection="1">
      <alignment horizontal="center" vertical="center"/>
      <protection hidden="1"/>
    </xf>
    <xf numFmtId="0" fontId="7" fillId="26" borderId="144" xfId="0" applyFont="1" applyFill="1" applyBorder="1" applyAlignment="1" applyProtection="1">
      <alignment horizontal="center" vertical="center"/>
      <protection hidden="1"/>
    </xf>
    <xf numFmtId="0" fontId="7" fillId="26" borderId="145" xfId="0" applyFont="1" applyFill="1" applyBorder="1" applyAlignment="1" applyProtection="1">
      <alignment horizontal="center" vertical="center"/>
      <protection hidden="1"/>
    </xf>
    <xf numFmtId="0" fontId="7" fillId="26" borderId="147" xfId="0" applyFont="1" applyFill="1" applyBorder="1" applyAlignment="1" applyProtection="1">
      <alignment horizontal="center" vertical="center"/>
      <protection hidden="1"/>
    </xf>
    <xf numFmtId="0" fontId="9" fillId="2" borderId="0" xfId="0" applyFont="1" applyFill="1" applyAlignment="1" applyProtection="1">
      <alignment horizontal="center" vertical="center"/>
      <protection hidden="1"/>
    </xf>
    <xf numFmtId="0" fontId="8" fillId="2" borderId="0" xfId="0" applyFont="1" applyFill="1" applyAlignment="1" applyProtection="1">
      <alignment vertical="center"/>
      <protection hidden="1"/>
    </xf>
    <xf numFmtId="0" fontId="7" fillId="0" borderId="0" xfId="0" applyFont="1" applyAlignment="1" applyProtection="1">
      <alignment horizontal="center" vertical="center"/>
      <protection hidden="1"/>
    </xf>
    <xf numFmtId="0" fontId="0" fillId="43" borderId="154" xfId="0" applyFill="1" applyBorder="1"/>
    <xf numFmtId="0" fontId="0" fillId="0" borderId="154" xfId="0" applyBorder="1"/>
    <xf numFmtId="0" fontId="0" fillId="0" borderId="155" xfId="0" applyBorder="1"/>
    <xf numFmtId="0" fontId="7" fillId="0" borderId="69" xfId="0" applyFont="1" applyBorder="1" applyAlignment="1" applyProtection="1">
      <alignment vertical="center"/>
      <protection hidden="1"/>
    </xf>
    <xf numFmtId="0" fontId="7" fillId="0" borderId="70" xfId="0" applyFont="1" applyBorder="1" applyAlignment="1" applyProtection="1">
      <alignment vertical="center"/>
      <protection hidden="1"/>
    </xf>
    <xf numFmtId="0" fontId="7" fillId="15" borderId="0" xfId="0" applyFont="1" applyFill="1" applyAlignment="1" applyProtection="1">
      <alignment vertical="center"/>
      <protection hidden="1"/>
    </xf>
    <xf numFmtId="0" fontId="7" fillId="0" borderId="66" xfId="0" applyFont="1" applyBorder="1" applyAlignment="1" applyProtection="1">
      <alignment vertical="center"/>
      <protection hidden="1"/>
    </xf>
    <xf numFmtId="0" fontId="7" fillId="47" borderId="0" xfId="0" applyFont="1" applyFill="1" applyAlignment="1" applyProtection="1">
      <alignment vertical="center"/>
      <protection hidden="1"/>
    </xf>
    <xf numFmtId="0" fontId="7" fillId="45" borderId="0" xfId="0" applyFont="1" applyFill="1" applyAlignment="1" applyProtection="1">
      <alignment vertical="center"/>
      <protection hidden="1"/>
    </xf>
    <xf numFmtId="0" fontId="8" fillId="47" borderId="0" xfId="0" applyFont="1" applyFill="1" applyAlignment="1" applyProtection="1">
      <alignment vertical="center" wrapText="1"/>
      <protection hidden="1"/>
    </xf>
    <xf numFmtId="0" fontId="7" fillId="47" borderId="0" xfId="0" applyFont="1" applyFill="1" applyAlignment="1" applyProtection="1">
      <alignment horizontal="center" vertical="center"/>
      <protection hidden="1"/>
    </xf>
    <xf numFmtId="0" fontId="7" fillId="45" borderId="0" xfId="0" applyFont="1" applyFill="1" applyAlignment="1" applyProtection="1">
      <alignment horizontal="center" vertical="center"/>
      <protection hidden="1"/>
    </xf>
    <xf numFmtId="0" fontId="3" fillId="47" borderId="120" xfId="0" applyFont="1" applyFill="1" applyBorder="1" applyAlignment="1" applyProtection="1">
      <alignment horizontal="center" vertical="center"/>
      <protection hidden="1"/>
    </xf>
    <xf numFmtId="0" fontId="3" fillId="47" borderId="0" xfId="0" applyFont="1" applyFill="1" applyAlignment="1" applyProtection="1">
      <alignment horizontal="center" vertical="center"/>
      <protection hidden="1"/>
    </xf>
    <xf numFmtId="0" fontId="3" fillId="47" borderId="121" xfId="0" applyFont="1" applyFill="1" applyBorder="1" applyAlignment="1" applyProtection="1">
      <alignment horizontal="center" vertical="center"/>
      <protection hidden="1"/>
    </xf>
    <xf numFmtId="0" fontId="7" fillId="47" borderId="120" xfId="0" applyFont="1" applyFill="1" applyBorder="1" applyAlignment="1" applyProtection="1">
      <alignment vertical="center"/>
      <protection hidden="1"/>
    </xf>
    <xf numFmtId="0" fontId="0" fillId="47" borderId="121" xfId="0" applyFill="1" applyBorder="1" applyProtection="1">
      <protection hidden="1"/>
    </xf>
    <xf numFmtId="0" fontId="7" fillId="47" borderId="121" xfId="0" applyFont="1" applyFill="1" applyBorder="1" applyAlignment="1" applyProtection="1">
      <alignment vertical="center"/>
      <protection hidden="1"/>
    </xf>
    <xf numFmtId="0" fontId="0" fillId="47" borderId="0" xfId="0" applyFill="1" applyProtection="1">
      <protection hidden="1"/>
    </xf>
    <xf numFmtId="0" fontId="7" fillId="47" borderId="122" xfId="0" applyFont="1" applyFill="1" applyBorder="1" applyAlignment="1" applyProtection="1">
      <alignment vertical="center"/>
      <protection hidden="1"/>
    </xf>
    <xf numFmtId="0" fontId="7" fillId="47" borderId="114" xfId="0" applyFont="1" applyFill="1" applyBorder="1" applyAlignment="1" applyProtection="1">
      <alignment vertical="center"/>
      <protection hidden="1"/>
    </xf>
    <xf numFmtId="0" fontId="7" fillId="47" borderId="123" xfId="0" applyFont="1" applyFill="1" applyBorder="1" applyAlignment="1" applyProtection="1">
      <alignment vertical="center"/>
      <protection hidden="1"/>
    </xf>
    <xf numFmtId="0" fontId="7" fillId="52" borderId="0" xfId="0" applyFont="1" applyFill="1" applyAlignment="1" applyProtection="1">
      <alignment vertical="center"/>
      <protection hidden="1"/>
    </xf>
    <xf numFmtId="0" fontId="8" fillId="20" borderId="0" xfId="0" applyFont="1" applyFill="1" applyAlignment="1" applyProtection="1">
      <alignment vertical="center"/>
      <protection hidden="1"/>
    </xf>
    <xf numFmtId="0" fontId="8" fillId="15" borderId="0" xfId="0" applyFont="1" applyFill="1" applyAlignment="1" applyProtection="1">
      <alignment horizontal="left" vertical="center"/>
      <protection hidden="1"/>
    </xf>
    <xf numFmtId="0" fontId="8" fillId="15" borderId="0" xfId="0" applyFont="1" applyFill="1" applyAlignment="1" applyProtection="1">
      <alignment vertical="center"/>
      <protection hidden="1"/>
    </xf>
    <xf numFmtId="0" fontId="6" fillId="53" borderId="13" xfId="0" applyFont="1" applyFill="1" applyBorder="1" applyAlignment="1" applyProtection="1">
      <alignment horizontal="center" vertical="center"/>
      <protection hidden="1"/>
    </xf>
    <xf numFmtId="0" fontId="7" fillId="53" borderId="0" xfId="0" applyFont="1" applyFill="1" applyAlignment="1" applyProtection="1">
      <alignment vertical="center"/>
      <protection hidden="1"/>
    </xf>
    <xf numFmtId="0" fontId="7" fillId="40" borderId="0" xfId="0" applyFont="1" applyFill="1" applyAlignment="1" applyProtection="1">
      <alignment vertical="center"/>
      <protection hidden="1"/>
    </xf>
    <xf numFmtId="0" fontId="8" fillId="2" borderId="0" xfId="0" applyFont="1" applyFill="1" applyAlignment="1" applyProtection="1">
      <alignment horizontal="right" indent="1"/>
      <protection hidden="1"/>
    </xf>
    <xf numFmtId="0" fontId="0" fillId="2" borderId="0" xfId="0" applyFill="1"/>
    <xf numFmtId="0" fontId="7" fillId="2" borderId="86" xfId="0" applyFont="1" applyFill="1" applyBorder="1" applyAlignment="1" applyProtection="1">
      <alignment horizontal="center" vertical="center"/>
      <protection hidden="1"/>
    </xf>
    <xf numFmtId="0" fontId="7" fillId="19" borderId="4" xfId="0" applyFont="1" applyFill="1" applyBorder="1" applyAlignment="1" applyProtection="1">
      <alignment horizontal="center" vertical="center"/>
      <protection hidden="1"/>
    </xf>
    <xf numFmtId="0" fontId="7" fillId="19" borderId="5" xfId="0" applyFont="1" applyFill="1" applyBorder="1" applyAlignment="1" applyProtection="1">
      <alignment horizontal="center" vertical="center"/>
      <protection hidden="1"/>
    </xf>
    <xf numFmtId="0" fontId="7" fillId="19" borderId="58" xfId="0" applyFont="1" applyFill="1" applyBorder="1" applyAlignment="1" applyProtection="1">
      <alignment horizontal="center" vertical="center"/>
      <protection hidden="1"/>
    </xf>
    <xf numFmtId="0" fontId="7" fillId="0" borderId="0" xfId="0" applyFont="1"/>
    <xf numFmtId="0" fontId="8" fillId="7" borderId="101" xfId="0" applyFont="1" applyFill="1" applyBorder="1" applyAlignment="1" applyProtection="1">
      <alignment vertical="center"/>
      <protection hidden="1"/>
    </xf>
    <xf numFmtId="0" fontId="8" fillId="7" borderId="98" xfId="0" applyFont="1" applyFill="1" applyBorder="1" applyAlignment="1" applyProtection="1">
      <alignment vertical="center"/>
      <protection hidden="1"/>
    </xf>
    <xf numFmtId="0" fontId="6" fillId="26" borderId="0" xfId="0" applyFont="1" applyFill="1" applyAlignment="1" applyProtection="1">
      <alignment vertical="center"/>
      <protection hidden="1"/>
    </xf>
    <xf numFmtId="0" fontId="7" fillId="0" borderId="0" xfId="0" applyFont="1" applyAlignment="1" applyProtection="1">
      <alignment horizontal="left" vertical="center" indent="1"/>
      <protection hidden="1"/>
    </xf>
    <xf numFmtId="0" fontId="8" fillId="0" borderId="0" xfId="0" applyFont="1" applyAlignment="1" applyProtection="1">
      <alignment horizontal="center" vertical="center"/>
      <protection hidden="1"/>
    </xf>
    <xf numFmtId="0" fontId="9" fillId="2" borderId="0" xfId="0" applyFont="1" applyFill="1" applyAlignment="1" applyProtection="1">
      <alignment vertical="center"/>
      <protection hidden="1"/>
    </xf>
    <xf numFmtId="0" fontId="9" fillId="2" borderId="0" xfId="0" applyFont="1" applyFill="1" applyAlignment="1" applyProtection="1">
      <alignment horizontal="left" vertical="center"/>
      <protection hidden="1"/>
    </xf>
    <xf numFmtId="0" fontId="7" fillId="4" borderId="25" xfId="0" applyFont="1" applyFill="1" applyBorder="1" applyAlignment="1" applyProtection="1">
      <alignment horizontal="left" vertical="top" wrapText="1"/>
      <protection locked="0"/>
    </xf>
    <xf numFmtId="0" fontId="7" fillId="4" borderId="63" xfId="0" applyFont="1" applyFill="1" applyBorder="1" applyAlignment="1" applyProtection="1">
      <alignment horizontal="left" vertical="top" wrapText="1"/>
      <protection locked="0"/>
    </xf>
    <xf numFmtId="0" fontId="7" fillId="4" borderId="24" xfId="0" applyFont="1" applyFill="1" applyBorder="1" applyAlignment="1" applyProtection="1">
      <alignment horizontal="left" vertical="top" wrapText="1"/>
      <protection locked="0"/>
    </xf>
    <xf numFmtId="0" fontId="7" fillId="4" borderId="53" xfId="0" applyFont="1" applyFill="1" applyBorder="1" applyAlignment="1" applyProtection="1">
      <alignment horizontal="left" vertical="top" wrapText="1"/>
      <protection locked="0"/>
    </xf>
    <xf numFmtId="0" fontId="7" fillId="4" borderId="86" xfId="0" applyFont="1" applyFill="1" applyBorder="1" applyAlignment="1" applyProtection="1">
      <alignment horizontal="left" vertical="top" wrapText="1"/>
      <protection locked="0"/>
    </xf>
    <xf numFmtId="0" fontId="7" fillId="4" borderId="51" xfId="0" applyFont="1" applyFill="1" applyBorder="1" applyAlignment="1" applyProtection="1">
      <alignment horizontal="left" vertical="top" wrapText="1"/>
      <protection locked="0"/>
    </xf>
    <xf numFmtId="0" fontId="8" fillId="2" borderId="0" xfId="0" applyFont="1" applyFill="1" applyAlignment="1" applyProtection="1">
      <alignment horizontal="right" vertical="center" indent="1"/>
      <protection hidden="1"/>
    </xf>
    <xf numFmtId="0" fontId="8" fillId="2" borderId="9" xfId="0" applyFont="1" applyFill="1" applyBorder="1" applyAlignment="1" applyProtection="1">
      <alignment horizontal="right" vertical="center" indent="1"/>
      <protection hidden="1"/>
    </xf>
    <xf numFmtId="0" fontId="7" fillId="4" borderId="4" xfId="0" applyFont="1" applyFill="1" applyBorder="1" applyAlignment="1" applyProtection="1">
      <alignment horizontal="center" vertical="center"/>
      <protection locked="0"/>
    </xf>
    <xf numFmtId="0" fontId="7" fillId="4" borderId="5" xfId="0" applyFont="1" applyFill="1" applyBorder="1" applyAlignment="1" applyProtection="1">
      <alignment horizontal="center" vertical="center"/>
      <protection locked="0"/>
    </xf>
    <xf numFmtId="0" fontId="7" fillId="4" borderId="6" xfId="0" applyFont="1" applyFill="1" applyBorder="1" applyAlignment="1" applyProtection="1">
      <alignment horizontal="center" vertical="center"/>
      <protection locked="0"/>
    </xf>
    <xf numFmtId="0" fontId="8" fillId="2" borderId="0" xfId="0" applyFont="1" applyFill="1" applyAlignment="1" applyProtection="1">
      <alignment horizontal="left" vertical="center" wrapText="1"/>
      <protection hidden="1"/>
    </xf>
    <xf numFmtId="0" fontId="8" fillId="2" borderId="0" xfId="0" applyFont="1" applyFill="1" applyAlignment="1" applyProtection="1">
      <alignment vertical="center"/>
      <protection hidden="1"/>
    </xf>
    <xf numFmtId="0" fontId="7" fillId="4" borderId="10" xfId="0" applyFont="1" applyFill="1" applyBorder="1" applyAlignment="1" applyProtection="1">
      <alignment horizontal="center" vertical="center"/>
      <protection locked="0"/>
    </xf>
    <xf numFmtId="49" fontId="9" fillId="4" borderId="4" xfId="0" applyNumberFormat="1" applyFont="1" applyFill="1" applyBorder="1" applyAlignment="1" applyProtection="1">
      <alignment horizontal="center" vertical="center"/>
      <protection locked="0" hidden="1"/>
    </xf>
    <xf numFmtId="49" fontId="9" fillId="4" borderId="5" xfId="0" applyNumberFormat="1" applyFont="1" applyFill="1" applyBorder="1" applyAlignment="1" applyProtection="1">
      <alignment horizontal="center" vertical="center"/>
      <protection locked="0" hidden="1"/>
    </xf>
    <xf numFmtId="49" fontId="9" fillId="4" borderId="6" xfId="0" applyNumberFormat="1" applyFont="1" applyFill="1" applyBorder="1" applyAlignment="1" applyProtection="1">
      <alignment horizontal="center" vertical="center"/>
      <protection locked="0" hidden="1"/>
    </xf>
    <xf numFmtId="0" fontId="9" fillId="2" borderId="63" xfId="0" applyFont="1" applyFill="1" applyBorder="1" applyAlignment="1" applyProtection="1">
      <alignment vertical="center"/>
      <protection hidden="1"/>
    </xf>
    <xf numFmtId="0" fontId="9" fillId="4" borderId="4" xfId="0" applyFont="1" applyFill="1" applyBorder="1" applyAlignment="1" applyProtection="1">
      <alignment horizontal="center" vertical="center"/>
      <protection locked="0" hidden="1"/>
    </xf>
    <xf numFmtId="0" fontId="9" fillId="4" borderId="5" xfId="0" applyFont="1" applyFill="1" applyBorder="1" applyAlignment="1" applyProtection="1">
      <alignment horizontal="center" vertical="center"/>
      <protection locked="0" hidden="1"/>
    </xf>
    <xf numFmtId="0" fontId="9" fillId="4" borderId="6" xfId="0" applyFont="1" applyFill="1" applyBorder="1" applyAlignment="1" applyProtection="1">
      <alignment horizontal="center" vertical="center"/>
      <protection locked="0" hidden="1"/>
    </xf>
    <xf numFmtId="0" fontId="8" fillId="2" borderId="0" xfId="0" applyFont="1" applyFill="1" applyAlignment="1" applyProtection="1">
      <alignment vertical="center" wrapText="1"/>
      <protection hidden="1"/>
    </xf>
    <xf numFmtId="0" fontId="2" fillId="6" borderId="0" xfId="0" applyFont="1" applyFill="1" applyAlignment="1" applyProtection="1">
      <alignment vertical="center"/>
      <protection hidden="1"/>
    </xf>
    <xf numFmtId="14" fontId="5" fillId="6" borderId="0" xfId="0" applyNumberFormat="1" applyFont="1" applyFill="1" applyAlignment="1" applyProtection="1">
      <alignment horizontal="right" vertical="center"/>
      <protection hidden="1"/>
    </xf>
    <xf numFmtId="0" fontId="5" fillId="6" borderId="0" xfId="0" applyFont="1" applyFill="1" applyAlignment="1" applyProtection="1">
      <alignment horizontal="right" vertical="center"/>
      <protection hidden="1"/>
    </xf>
    <xf numFmtId="0" fontId="7" fillId="4" borderId="4" xfId="0" applyFont="1" applyFill="1" applyBorder="1" applyAlignment="1" applyProtection="1">
      <alignment vertical="center"/>
      <protection locked="0"/>
    </xf>
    <xf numFmtId="0" fontId="7" fillId="4" borderId="5" xfId="0" applyFont="1" applyFill="1" applyBorder="1" applyAlignment="1" applyProtection="1">
      <alignment vertical="center"/>
      <protection locked="0"/>
    </xf>
    <xf numFmtId="0" fontId="7" fillId="4" borderId="6" xfId="0" applyFont="1" applyFill="1" applyBorder="1" applyAlignment="1" applyProtection="1">
      <alignment vertical="center"/>
      <protection locked="0"/>
    </xf>
    <xf numFmtId="0" fontId="6" fillId="0" borderId="13" xfId="0" applyFont="1" applyBorder="1" applyAlignment="1" applyProtection="1">
      <alignment vertical="center"/>
      <protection hidden="1"/>
    </xf>
    <xf numFmtId="166" fontId="7" fillId="4" borderId="4" xfId="0" applyNumberFormat="1" applyFont="1" applyFill="1" applyBorder="1" applyAlignment="1" applyProtection="1">
      <alignment horizontal="center" vertical="center"/>
      <protection locked="0"/>
    </xf>
    <xf numFmtId="166" fontId="7" fillId="4" borderId="5" xfId="0" applyNumberFormat="1" applyFont="1" applyFill="1" applyBorder="1" applyAlignment="1" applyProtection="1">
      <alignment horizontal="center" vertical="center"/>
      <protection locked="0"/>
    </xf>
    <xf numFmtId="166" fontId="7" fillId="4" borderId="6" xfId="0" applyNumberFormat="1" applyFont="1" applyFill="1" applyBorder="1" applyAlignment="1" applyProtection="1">
      <alignment horizontal="center" vertical="center"/>
      <protection locked="0"/>
    </xf>
    <xf numFmtId="168" fontId="7" fillId="4" borderId="4" xfId="0" applyNumberFormat="1" applyFont="1" applyFill="1" applyBorder="1" applyAlignment="1" applyProtection="1">
      <alignment horizontal="center" vertical="center"/>
      <protection locked="0"/>
    </xf>
    <xf numFmtId="168" fontId="7" fillId="4" borderId="5" xfId="0" applyNumberFormat="1" applyFont="1" applyFill="1" applyBorder="1" applyAlignment="1" applyProtection="1">
      <alignment horizontal="center" vertical="center"/>
      <protection locked="0"/>
    </xf>
    <xf numFmtId="168" fontId="7" fillId="4" borderId="6" xfId="0" applyNumberFormat="1" applyFont="1" applyFill="1" applyBorder="1" applyAlignment="1" applyProtection="1">
      <alignment horizontal="center" vertical="center"/>
      <protection locked="0"/>
    </xf>
    <xf numFmtId="0" fontId="7" fillId="0" borderId="13" xfId="0" applyFont="1" applyBorder="1" applyAlignment="1" applyProtection="1">
      <alignment vertical="center"/>
      <protection hidden="1"/>
    </xf>
    <xf numFmtId="49" fontId="7" fillId="4" borderId="4" xfId="0" applyNumberFormat="1" applyFont="1" applyFill="1" applyBorder="1" applyAlignment="1" applyProtection="1">
      <alignment horizontal="center" vertical="center"/>
      <protection locked="0"/>
    </xf>
    <xf numFmtId="49" fontId="7" fillId="4" borderId="5" xfId="0" applyNumberFormat="1" applyFont="1" applyFill="1" applyBorder="1" applyAlignment="1" applyProtection="1">
      <alignment horizontal="center" vertical="center"/>
      <protection locked="0"/>
    </xf>
    <xf numFmtId="49" fontId="7" fillId="4" borderId="6" xfId="0" applyNumberFormat="1" applyFont="1" applyFill="1" applyBorder="1" applyAlignment="1" applyProtection="1">
      <alignment horizontal="center" vertical="center"/>
      <protection locked="0"/>
    </xf>
    <xf numFmtId="0" fontId="7" fillId="16" borderId="1" xfId="0" applyFont="1" applyFill="1" applyBorder="1" applyAlignment="1" applyProtection="1">
      <alignment horizontal="center" vertical="center"/>
      <protection locked="0"/>
    </xf>
    <xf numFmtId="0" fontId="7" fillId="16" borderId="2" xfId="0" applyFont="1" applyFill="1" applyBorder="1" applyAlignment="1" applyProtection="1">
      <alignment horizontal="center" vertical="center"/>
      <protection locked="0"/>
    </xf>
    <xf numFmtId="0" fontId="7" fillId="16" borderId="3" xfId="0" applyFont="1" applyFill="1" applyBorder="1" applyAlignment="1" applyProtection="1">
      <alignment horizontal="center" vertical="center"/>
      <protection locked="0"/>
    </xf>
    <xf numFmtId="166" fontId="7" fillId="16" borderId="1" xfId="0" applyNumberFormat="1" applyFont="1" applyFill="1" applyBorder="1" applyAlignment="1" applyProtection="1">
      <alignment horizontal="center" vertical="center"/>
      <protection locked="0"/>
    </xf>
    <xf numFmtId="166" fontId="7" fillId="16" borderId="2" xfId="0" applyNumberFormat="1" applyFont="1" applyFill="1" applyBorder="1" applyAlignment="1" applyProtection="1">
      <alignment horizontal="center" vertical="center"/>
      <protection locked="0"/>
    </xf>
    <xf numFmtId="166" fontId="7" fillId="16" borderId="3" xfId="0" applyNumberFormat="1" applyFont="1" applyFill="1" applyBorder="1" applyAlignment="1" applyProtection="1">
      <alignment horizontal="center" vertical="center"/>
      <protection locked="0"/>
    </xf>
    <xf numFmtId="0" fontId="9" fillId="20" borderId="0" xfId="0" applyFont="1" applyFill="1" applyAlignment="1" applyProtection="1">
      <alignment vertical="center"/>
      <protection hidden="1"/>
    </xf>
    <xf numFmtId="0" fontId="8" fillId="20" borderId="0" xfId="0" applyFont="1" applyFill="1" applyAlignment="1" applyProtection="1">
      <alignment vertical="center"/>
      <protection hidden="1"/>
    </xf>
    <xf numFmtId="0" fontId="7" fillId="6" borderId="0" xfId="0" applyFont="1" applyFill="1" applyAlignment="1" applyProtection="1">
      <alignment horizontal="center" vertical="center"/>
      <protection hidden="1"/>
    </xf>
    <xf numFmtId="0" fontId="7" fillId="16" borderId="4" xfId="0" applyFont="1" applyFill="1" applyBorder="1" applyAlignment="1" applyProtection="1">
      <alignment horizontal="center" vertical="center"/>
      <protection locked="0"/>
    </xf>
    <xf numFmtId="0" fontId="7" fillId="16" borderId="5" xfId="0" applyFont="1" applyFill="1" applyBorder="1" applyAlignment="1" applyProtection="1">
      <alignment horizontal="center" vertical="center"/>
      <protection locked="0"/>
    </xf>
    <xf numFmtId="0" fontId="7" fillId="16" borderId="6" xfId="0" applyFont="1" applyFill="1" applyBorder="1" applyAlignment="1" applyProtection="1">
      <alignment horizontal="center" vertical="center"/>
      <protection locked="0"/>
    </xf>
    <xf numFmtId="0" fontId="9" fillId="20" borderId="63" xfId="0" applyFont="1" applyFill="1" applyBorder="1" applyAlignment="1" applyProtection="1">
      <alignment vertical="center"/>
      <protection hidden="1"/>
    </xf>
    <xf numFmtId="0" fontId="8" fillId="2" borderId="9" xfId="0" applyFont="1" applyFill="1" applyBorder="1" applyAlignment="1" applyProtection="1">
      <alignment vertical="center"/>
      <protection hidden="1"/>
    </xf>
    <xf numFmtId="0" fontId="8" fillId="20" borderId="8" xfId="0" applyFont="1" applyFill="1" applyBorder="1" applyAlignment="1" applyProtection="1">
      <alignment vertical="center"/>
      <protection hidden="1"/>
    </xf>
    <xf numFmtId="0" fontId="9" fillId="20" borderId="7" xfId="0" applyFont="1" applyFill="1" applyBorder="1" applyAlignment="1" applyProtection="1">
      <alignment vertical="center"/>
      <protection hidden="1"/>
    </xf>
    <xf numFmtId="168" fontId="7" fillId="16" borderId="1" xfId="0" applyNumberFormat="1" applyFont="1" applyFill="1" applyBorder="1" applyAlignment="1" applyProtection="1">
      <alignment horizontal="center" vertical="center"/>
      <protection locked="0"/>
    </xf>
    <xf numFmtId="168" fontId="7" fillId="16" borderId="2" xfId="0" applyNumberFormat="1" applyFont="1" applyFill="1" applyBorder="1" applyAlignment="1" applyProtection="1">
      <alignment horizontal="center" vertical="center"/>
      <protection locked="0"/>
    </xf>
    <xf numFmtId="168" fontId="7" fillId="16" borderId="3" xfId="0" applyNumberFormat="1" applyFont="1" applyFill="1" applyBorder="1" applyAlignment="1" applyProtection="1">
      <alignment horizontal="center" vertical="center"/>
      <protection locked="0"/>
    </xf>
    <xf numFmtId="0" fontId="8" fillId="38" borderId="4" xfId="0" applyFont="1" applyFill="1" applyBorder="1" applyAlignment="1" applyProtection="1">
      <alignment horizontal="center" vertical="center"/>
      <protection locked="0" hidden="1"/>
    </xf>
    <xf numFmtId="0" fontId="8" fillId="38" borderId="5" xfId="0" applyFont="1" applyFill="1" applyBorder="1" applyAlignment="1" applyProtection="1">
      <alignment horizontal="center" vertical="center"/>
      <protection locked="0" hidden="1"/>
    </xf>
    <xf numFmtId="0" fontId="8" fillId="38" borderId="6" xfId="0" applyFont="1" applyFill="1" applyBorder="1" applyAlignment="1" applyProtection="1">
      <alignment horizontal="center" vertical="center"/>
      <protection locked="0" hidden="1"/>
    </xf>
    <xf numFmtId="0" fontId="8" fillId="37" borderId="63" xfId="0" applyFont="1" applyFill="1" applyBorder="1" applyAlignment="1" applyProtection="1">
      <alignment vertical="center"/>
      <protection hidden="1"/>
    </xf>
    <xf numFmtId="0" fontId="8" fillId="37" borderId="63" xfId="0" applyFont="1" applyFill="1" applyBorder="1" applyAlignment="1" applyProtection="1">
      <alignment horizontal="left" vertical="center"/>
      <protection hidden="1"/>
    </xf>
    <xf numFmtId="0" fontId="7" fillId="38" borderId="4" xfId="0" applyFont="1" applyFill="1" applyBorder="1" applyAlignment="1" applyProtection="1">
      <alignment horizontal="center" vertical="center"/>
      <protection locked="0" hidden="1"/>
    </xf>
    <xf numFmtId="0" fontId="7" fillId="38" borderId="5" xfId="0" applyFont="1" applyFill="1" applyBorder="1" applyAlignment="1" applyProtection="1">
      <alignment horizontal="center" vertical="center"/>
      <protection locked="0" hidden="1"/>
    </xf>
    <xf numFmtId="0" fontId="7" fillId="38" borderId="6" xfId="0" applyFont="1" applyFill="1" applyBorder="1" applyAlignment="1" applyProtection="1">
      <alignment horizontal="center" vertical="center"/>
      <protection locked="0" hidden="1"/>
    </xf>
    <xf numFmtId="0" fontId="7" fillId="4" borderId="4" xfId="0" applyFont="1" applyFill="1" applyBorder="1" applyAlignment="1" applyProtection="1">
      <alignment horizontal="center" vertical="center"/>
      <protection locked="0" hidden="1"/>
    </xf>
    <xf numFmtId="0" fontId="7" fillId="4" borderId="5" xfId="0" applyFont="1" applyFill="1" applyBorder="1" applyAlignment="1" applyProtection="1">
      <alignment horizontal="center" vertical="center"/>
      <protection locked="0" hidden="1"/>
    </xf>
    <xf numFmtId="0" fontId="7" fillId="4" borderId="6" xfId="0" applyFont="1" applyFill="1" applyBorder="1" applyAlignment="1" applyProtection="1">
      <alignment horizontal="center" vertical="center"/>
      <protection locked="0" hidden="1"/>
    </xf>
    <xf numFmtId="0" fontId="8" fillId="37" borderId="0" xfId="0" applyFont="1" applyFill="1" applyAlignment="1" applyProtection="1">
      <alignment vertical="center"/>
      <protection hidden="1"/>
    </xf>
    <xf numFmtId="0" fontId="7" fillId="34" borderId="4" xfId="0" applyFont="1" applyFill="1" applyBorder="1" applyAlignment="1" applyProtection="1">
      <alignment horizontal="center" vertical="center"/>
      <protection locked="0"/>
    </xf>
    <xf numFmtId="0" fontId="7" fillId="34" borderId="5" xfId="0" applyFont="1" applyFill="1" applyBorder="1" applyAlignment="1" applyProtection="1">
      <alignment horizontal="center" vertical="center"/>
      <protection locked="0"/>
    </xf>
    <xf numFmtId="0" fontId="7" fillId="34" borderId="6" xfId="0" applyFont="1" applyFill="1" applyBorder="1" applyAlignment="1" applyProtection="1">
      <alignment horizontal="center" vertical="center"/>
      <protection locked="0"/>
    </xf>
    <xf numFmtId="0" fontId="8" fillId="2" borderId="0" xfId="0" applyFont="1" applyFill="1" applyAlignment="1" applyProtection="1">
      <alignment horizontal="right" vertical="center" wrapText="1" indent="1"/>
      <protection hidden="1"/>
    </xf>
    <xf numFmtId="0" fontId="7" fillId="23" borderId="4" xfId="0" applyFont="1" applyFill="1" applyBorder="1" applyAlignment="1" applyProtection="1">
      <alignment horizontal="center" vertical="center"/>
      <protection locked="0"/>
    </xf>
    <xf numFmtId="0" fontId="7" fillId="23" borderId="5" xfId="0" applyFont="1" applyFill="1" applyBorder="1" applyAlignment="1" applyProtection="1">
      <alignment horizontal="center" vertical="center"/>
      <protection locked="0"/>
    </xf>
    <xf numFmtId="0" fontId="7" fillId="23" borderId="6" xfId="0" applyFont="1" applyFill="1" applyBorder="1" applyAlignment="1" applyProtection="1">
      <alignment horizontal="center" vertical="center"/>
      <protection locked="0"/>
    </xf>
    <xf numFmtId="0" fontId="7" fillId="25" borderId="4" xfId="0" applyFont="1" applyFill="1" applyBorder="1" applyAlignment="1" applyProtection="1">
      <alignment horizontal="center" vertical="center"/>
      <protection locked="0"/>
    </xf>
    <xf numFmtId="0" fontId="7" fillId="25" borderId="5" xfId="0" applyFont="1" applyFill="1" applyBorder="1" applyAlignment="1" applyProtection="1">
      <alignment horizontal="center" vertical="center"/>
      <protection locked="0"/>
    </xf>
    <xf numFmtId="0" fontId="7" fillId="25" borderId="6" xfId="0" applyFont="1" applyFill="1" applyBorder="1" applyAlignment="1" applyProtection="1">
      <alignment horizontal="center" vertical="center"/>
      <protection locked="0"/>
    </xf>
    <xf numFmtId="0" fontId="8" fillId="5" borderId="35" xfId="0" applyFont="1" applyFill="1" applyBorder="1" applyAlignment="1" applyProtection="1">
      <alignment horizontal="center" vertical="center"/>
      <protection hidden="1"/>
    </xf>
    <xf numFmtId="0" fontId="8" fillId="5" borderId="36" xfId="0" applyFont="1" applyFill="1" applyBorder="1" applyAlignment="1" applyProtection="1">
      <alignment horizontal="center" vertical="center"/>
      <protection hidden="1"/>
    </xf>
    <xf numFmtId="0" fontId="8" fillId="5" borderId="37" xfId="0" applyFont="1" applyFill="1" applyBorder="1" applyAlignment="1" applyProtection="1">
      <alignment horizontal="center" vertical="center"/>
      <protection hidden="1"/>
    </xf>
    <xf numFmtId="0" fontId="8" fillId="5" borderId="41" xfId="0" applyFont="1" applyFill="1" applyBorder="1" applyAlignment="1" applyProtection="1">
      <alignment horizontal="center" vertical="center"/>
      <protection hidden="1"/>
    </xf>
    <xf numFmtId="0" fontId="0" fillId="6" borderId="0" xfId="0" applyFill="1" applyAlignment="1" applyProtection="1">
      <alignment horizontal="center" vertical="center"/>
      <protection hidden="1"/>
    </xf>
    <xf numFmtId="0" fontId="7" fillId="4" borderId="59" xfId="0" applyFont="1" applyFill="1" applyBorder="1" applyAlignment="1" applyProtection="1">
      <alignment horizontal="center" vertical="center"/>
      <protection locked="0"/>
    </xf>
    <xf numFmtId="0" fontId="7" fillId="4" borderId="60" xfId="0" applyFont="1" applyFill="1" applyBorder="1" applyAlignment="1" applyProtection="1">
      <alignment horizontal="center" vertical="center"/>
      <protection locked="0"/>
    </xf>
    <xf numFmtId="0" fontId="7" fillId="4" borderId="61" xfId="0" applyFont="1" applyFill="1" applyBorder="1" applyAlignment="1" applyProtection="1">
      <alignment horizontal="center" vertical="center"/>
      <protection locked="0"/>
    </xf>
    <xf numFmtId="0" fontId="8" fillId="0" borderId="85" xfId="0" applyFont="1" applyBorder="1" applyAlignment="1" applyProtection="1">
      <alignment vertical="center"/>
      <protection hidden="1"/>
    </xf>
    <xf numFmtId="0" fontId="8" fillId="0" borderId="86" xfId="0" applyFont="1" applyBorder="1" applyAlignment="1" applyProtection="1">
      <alignment vertical="center"/>
      <protection hidden="1"/>
    </xf>
    <xf numFmtId="0" fontId="7" fillId="4" borderId="85" xfId="0" applyFont="1" applyFill="1" applyBorder="1" applyAlignment="1" applyProtection="1">
      <alignment horizontal="center" vertical="center"/>
      <protection locked="0"/>
    </xf>
    <xf numFmtId="0" fontId="7" fillId="4" borderId="86" xfId="0" applyFont="1" applyFill="1" applyBorder="1" applyAlignment="1" applyProtection="1">
      <alignment horizontal="center" vertical="center"/>
      <protection locked="0"/>
    </xf>
    <xf numFmtId="0" fontId="7" fillId="4" borderId="87" xfId="0" applyFont="1" applyFill="1" applyBorder="1" applyAlignment="1" applyProtection="1">
      <alignment horizontal="center" vertical="center"/>
      <protection locked="0"/>
    </xf>
    <xf numFmtId="0" fontId="7" fillId="4" borderId="57" xfId="0" applyFont="1" applyFill="1" applyBorder="1" applyAlignment="1" applyProtection="1">
      <alignment horizontal="center" vertical="center"/>
      <protection locked="0"/>
    </xf>
    <xf numFmtId="0" fontId="7" fillId="4" borderId="58" xfId="0" applyFont="1" applyFill="1" applyBorder="1" applyAlignment="1" applyProtection="1">
      <alignment horizontal="center" vertical="center"/>
      <protection locked="0"/>
    </xf>
    <xf numFmtId="0" fontId="8" fillId="2" borderId="0" xfId="0" applyFont="1" applyFill="1" applyAlignment="1" applyProtection="1">
      <alignment vertical="top"/>
      <protection hidden="1"/>
    </xf>
    <xf numFmtId="0" fontId="10" fillId="4" borderId="25" xfId="0" applyFont="1" applyFill="1" applyBorder="1" applyAlignment="1" applyProtection="1">
      <alignment horizontal="left" vertical="top" wrapText="1"/>
      <protection locked="0" hidden="1"/>
    </xf>
    <xf numFmtId="0" fontId="10" fillId="4" borderId="63" xfId="0" applyFont="1" applyFill="1" applyBorder="1" applyAlignment="1" applyProtection="1">
      <alignment horizontal="left" vertical="top" wrapText="1"/>
      <protection locked="0" hidden="1"/>
    </xf>
    <xf numFmtId="0" fontId="10" fillId="4" borderId="24" xfId="0" applyFont="1" applyFill="1" applyBorder="1" applyAlignment="1" applyProtection="1">
      <alignment horizontal="left" vertical="top" wrapText="1"/>
      <protection locked="0" hidden="1"/>
    </xf>
    <xf numFmtId="0" fontId="10" fillId="4" borderId="52" xfId="0" applyFont="1" applyFill="1" applyBorder="1" applyAlignment="1" applyProtection="1">
      <alignment horizontal="left" vertical="top" wrapText="1"/>
      <protection locked="0" hidden="1"/>
    </xf>
    <xf numFmtId="0" fontId="10" fillId="4" borderId="0" xfId="0" applyFont="1" applyFill="1" applyAlignment="1" applyProtection="1">
      <alignment horizontal="left" vertical="top" wrapText="1"/>
      <protection locked="0" hidden="1"/>
    </xf>
    <xf numFmtId="0" fontId="10" fillId="4" borderId="9" xfId="0" applyFont="1" applyFill="1" applyBorder="1" applyAlignment="1" applyProtection="1">
      <alignment horizontal="left" vertical="top" wrapText="1"/>
      <protection locked="0" hidden="1"/>
    </xf>
    <xf numFmtId="0" fontId="10" fillId="4" borderId="53" xfId="0" applyFont="1" applyFill="1" applyBorder="1" applyAlignment="1" applyProtection="1">
      <alignment horizontal="left" vertical="top" wrapText="1"/>
      <protection locked="0" hidden="1"/>
    </xf>
    <xf numFmtId="0" fontId="10" fillId="4" borderId="86" xfId="0" applyFont="1" applyFill="1" applyBorder="1" applyAlignment="1" applyProtection="1">
      <alignment horizontal="left" vertical="top" wrapText="1"/>
      <protection locked="0" hidden="1"/>
    </xf>
    <xf numFmtId="0" fontId="10" fillId="4" borderId="51" xfId="0" applyFont="1" applyFill="1" applyBorder="1" applyAlignment="1" applyProtection="1">
      <alignment horizontal="left" vertical="top" wrapText="1"/>
      <protection locked="0" hidden="1"/>
    </xf>
    <xf numFmtId="0" fontId="8" fillId="2" borderId="57" xfId="0" applyFont="1" applyFill="1" applyBorder="1" applyAlignment="1" applyProtection="1">
      <alignment vertical="center"/>
      <protection hidden="1"/>
    </xf>
    <xf numFmtId="0" fontId="8" fillId="2" borderId="5" xfId="0" applyFont="1" applyFill="1" applyBorder="1" applyAlignment="1" applyProtection="1">
      <alignment vertical="center"/>
      <protection hidden="1"/>
    </xf>
    <xf numFmtId="0" fontId="8" fillId="0" borderId="59" xfId="0" applyFont="1" applyBorder="1" applyAlignment="1" applyProtection="1">
      <alignment vertical="center"/>
      <protection hidden="1"/>
    </xf>
    <xf numFmtId="0" fontId="8" fillId="0" borderId="60" xfId="0" applyFont="1" applyBorder="1" applyAlignment="1" applyProtection="1">
      <alignment vertical="center"/>
      <protection hidden="1"/>
    </xf>
    <xf numFmtId="0" fontId="8" fillId="2" borderId="0" xfId="0" applyFont="1" applyFill="1" applyAlignment="1" applyProtection="1">
      <alignment horizontal="center" vertical="center"/>
      <protection hidden="1"/>
    </xf>
    <xf numFmtId="0" fontId="7" fillId="28" borderId="4" xfId="0" applyFont="1" applyFill="1" applyBorder="1" applyAlignment="1" applyProtection="1">
      <alignment horizontal="center" vertical="center"/>
      <protection locked="0"/>
    </xf>
    <xf numFmtId="0" fontId="7" fillId="28" borderId="5" xfId="0" applyFont="1" applyFill="1" applyBorder="1" applyAlignment="1" applyProtection="1">
      <alignment horizontal="center" vertical="center"/>
      <protection locked="0"/>
    </xf>
    <xf numFmtId="0" fontId="7" fillId="28" borderId="6" xfId="0" applyFont="1" applyFill="1" applyBorder="1" applyAlignment="1" applyProtection="1">
      <alignment horizontal="center" vertical="center"/>
      <protection locked="0"/>
    </xf>
    <xf numFmtId="0" fontId="10" fillId="2" borderId="0" xfId="0" applyFont="1" applyFill="1" applyAlignment="1" applyProtection="1">
      <alignment horizontal="left" vertical="center" wrapText="1"/>
      <protection hidden="1"/>
    </xf>
    <xf numFmtId="0" fontId="7" fillId="4" borderId="52"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9" xfId="0" applyFont="1" applyFill="1" applyBorder="1" applyAlignment="1" applyProtection="1">
      <alignment horizontal="left" vertical="top" wrapText="1"/>
      <protection locked="0"/>
    </xf>
    <xf numFmtId="0" fontId="8" fillId="2" borderId="0" xfId="0" applyFont="1" applyFill="1" applyAlignment="1" applyProtection="1">
      <alignment horizontal="left" vertical="center" wrapText="1" indent="1"/>
      <protection hidden="1"/>
    </xf>
    <xf numFmtId="0" fontId="27" fillId="2" borderId="0" xfId="0" applyFont="1" applyFill="1" applyAlignment="1" applyProtection="1">
      <alignment horizontal="left" vertical="center" wrapText="1" indent="1"/>
      <protection hidden="1"/>
    </xf>
    <xf numFmtId="0" fontId="27" fillId="2" borderId="9" xfId="0" applyFont="1" applyFill="1" applyBorder="1" applyAlignment="1" applyProtection="1">
      <alignment horizontal="left" vertical="center" wrapText="1" indent="1"/>
      <protection hidden="1"/>
    </xf>
    <xf numFmtId="0" fontId="8" fillId="5" borderId="11" xfId="0" applyFont="1" applyFill="1" applyBorder="1" applyAlignment="1" applyProtection="1">
      <alignment horizontal="center" vertical="center" wrapText="1"/>
      <protection hidden="1"/>
    </xf>
    <xf numFmtId="0" fontId="8" fillId="5" borderId="49" xfId="0" applyFont="1" applyFill="1" applyBorder="1" applyAlignment="1" applyProtection="1">
      <alignment horizontal="center" vertical="center" wrapText="1"/>
      <protection hidden="1"/>
    </xf>
    <xf numFmtId="0" fontId="8" fillId="5" borderId="22" xfId="0" applyFont="1" applyFill="1" applyBorder="1" applyAlignment="1" applyProtection="1">
      <alignment horizontal="center" vertical="center" wrapText="1"/>
      <protection hidden="1"/>
    </xf>
    <xf numFmtId="0" fontId="8" fillId="5" borderId="23" xfId="0" applyFont="1" applyFill="1" applyBorder="1" applyAlignment="1" applyProtection="1">
      <alignment horizontal="center" vertical="center" wrapText="1"/>
      <protection hidden="1"/>
    </xf>
    <xf numFmtId="0" fontId="0" fillId="7" borderId="50" xfId="0" applyFill="1" applyBorder="1" applyAlignment="1" applyProtection="1">
      <alignment horizontal="center" vertical="center"/>
      <protection hidden="1"/>
    </xf>
    <xf numFmtId="0" fontId="0" fillId="7" borderId="36" xfId="0" applyFill="1" applyBorder="1" applyAlignment="1" applyProtection="1">
      <alignment horizontal="center" vertical="center"/>
      <protection hidden="1"/>
    </xf>
    <xf numFmtId="0" fontId="4" fillId="5" borderId="48" xfId="0" applyFont="1" applyFill="1" applyBorder="1" applyAlignment="1" applyProtection="1">
      <alignment horizontal="center" vertical="center" wrapText="1"/>
      <protection hidden="1"/>
    </xf>
    <xf numFmtId="0" fontId="4" fillId="5" borderId="11" xfId="0" applyFont="1" applyFill="1" applyBorder="1" applyAlignment="1" applyProtection="1">
      <alignment horizontal="center" vertical="center" wrapText="1"/>
      <protection hidden="1"/>
    </xf>
    <xf numFmtId="0" fontId="4" fillId="5" borderId="49" xfId="0" applyFont="1" applyFill="1" applyBorder="1" applyAlignment="1" applyProtection="1">
      <alignment horizontal="center" vertical="center" wrapText="1"/>
      <protection hidden="1"/>
    </xf>
    <xf numFmtId="0" fontId="4" fillId="5" borderId="21" xfId="0" applyFont="1" applyFill="1" applyBorder="1" applyAlignment="1" applyProtection="1">
      <alignment horizontal="center" vertical="center" wrapText="1"/>
      <protection hidden="1"/>
    </xf>
    <xf numFmtId="0" fontId="4" fillId="5" borderId="22" xfId="0" applyFont="1" applyFill="1" applyBorder="1" applyAlignment="1" applyProtection="1">
      <alignment horizontal="center" vertical="center" wrapText="1"/>
      <protection hidden="1"/>
    </xf>
    <xf numFmtId="0" fontId="4" fillId="5" borderId="23" xfId="0" applyFont="1" applyFill="1" applyBorder="1" applyAlignment="1" applyProtection="1">
      <alignment horizontal="center" vertical="center" wrapText="1"/>
      <protection hidden="1"/>
    </xf>
    <xf numFmtId="0" fontId="0" fillId="8" borderId="35" xfId="0" applyFill="1" applyBorder="1" applyAlignment="1" applyProtection="1">
      <alignment horizontal="center" vertical="center"/>
      <protection hidden="1"/>
    </xf>
    <xf numFmtId="0" fontId="0" fillId="8" borderId="36" xfId="0" applyFill="1" applyBorder="1" applyAlignment="1" applyProtection="1">
      <alignment horizontal="center" vertical="center"/>
      <protection hidden="1"/>
    </xf>
    <xf numFmtId="0" fontId="0" fillId="8" borderId="37" xfId="0" applyFill="1" applyBorder="1" applyAlignment="1" applyProtection="1">
      <alignment horizontal="center" vertical="center"/>
      <protection hidden="1"/>
    </xf>
    <xf numFmtId="0" fontId="7" fillId="7" borderId="36" xfId="0" applyFont="1" applyFill="1" applyBorder="1" applyAlignment="1" applyProtection="1">
      <alignment horizontal="center" vertical="center"/>
      <protection hidden="1"/>
    </xf>
    <xf numFmtId="0" fontId="7" fillId="7" borderId="37" xfId="0" applyFont="1" applyFill="1" applyBorder="1" applyAlignment="1" applyProtection="1">
      <alignment horizontal="center" vertical="center"/>
      <protection hidden="1"/>
    </xf>
    <xf numFmtId="0" fontId="4" fillId="5" borderId="14" xfId="0" applyFont="1" applyFill="1" applyBorder="1" applyAlignment="1" applyProtection="1">
      <alignment horizontal="center" vertical="center" wrapText="1"/>
      <protection hidden="1"/>
    </xf>
    <xf numFmtId="0" fontId="4" fillId="5" borderId="15" xfId="0" applyFont="1" applyFill="1" applyBorder="1" applyAlignment="1" applyProtection="1">
      <alignment horizontal="center" vertical="center" wrapText="1"/>
      <protection hidden="1"/>
    </xf>
    <xf numFmtId="0" fontId="4" fillId="5" borderId="16" xfId="0" applyFont="1" applyFill="1" applyBorder="1" applyAlignment="1" applyProtection="1">
      <alignment horizontal="center" vertical="center" wrapText="1"/>
      <protection hidden="1"/>
    </xf>
    <xf numFmtId="0" fontId="4" fillId="5" borderId="17" xfId="0" applyFont="1" applyFill="1" applyBorder="1" applyAlignment="1" applyProtection="1">
      <alignment horizontal="center" vertical="center" wrapText="1"/>
      <protection hidden="1"/>
    </xf>
    <xf numFmtId="0" fontId="4" fillId="5" borderId="10" xfId="0" applyFont="1" applyFill="1" applyBorder="1" applyAlignment="1" applyProtection="1">
      <alignment horizontal="center" vertical="center" wrapText="1"/>
      <protection hidden="1"/>
    </xf>
    <xf numFmtId="0" fontId="4" fillId="5" borderId="18" xfId="0" applyFont="1" applyFill="1" applyBorder="1" applyAlignment="1" applyProtection="1">
      <alignment horizontal="center" vertical="center" wrapText="1"/>
      <protection hidden="1"/>
    </xf>
    <xf numFmtId="0" fontId="4" fillId="5" borderId="38" xfId="0" applyFont="1" applyFill="1" applyBorder="1" applyAlignment="1" applyProtection="1">
      <alignment horizontal="center" vertical="center" wrapText="1"/>
      <protection hidden="1"/>
    </xf>
    <xf numFmtId="0" fontId="4" fillId="5" borderId="39" xfId="0" applyFont="1" applyFill="1" applyBorder="1" applyAlignment="1" applyProtection="1">
      <alignment horizontal="center" vertical="center" wrapText="1"/>
      <protection hidden="1"/>
    </xf>
    <xf numFmtId="0" fontId="4" fillId="5" borderId="40" xfId="0" applyFont="1" applyFill="1" applyBorder="1" applyAlignment="1" applyProtection="1">
      <alignment horizontal="center" vertical="center" wrapText="1"/>
      <protection hidden="1"/>
    </xf>
    <xf numFmtId="0" fontId="0" fillId="8" borderId="26" xfId="0" applyFill="1" applyBorder="1" applyAlignment="1" applyProtection="1">
      <alignment horizontal="center" vertical="center"/>
      <protection hidden="1"/>
    </xf>
    <xf numFmtId="0" fontId="0" fillId="8" borderId="27" xfId="0" applyFill="1" applyBorder="1" applyAlignment="1" applyProtection="1">
      <alignment horizontal="center" vertical="center"/>
      <protection hidden="1"/>
    </xf>
    <xf numFmtId="0" fontId="0" fillId="8" borderId="28" xfId="0" applyFill="1" applyBorder="1" applyAlignment="1" applyProtection="1">
      <alignment horizontal="center" vertical="center"/>
      <protection hidden="1"/>
    </xf>
    <xf numFmtId="0" fontId="4" fillId="5" borderId="65" xfId="0" applyFont="1" applyFill="1" applyBorder="1" applyAlignment="1" applyProtection="1">
      <alignment horizontal="center" vertical="center" wrapText="1"/>
      <protection hidden="1"/>
    </xf>
    <xf numFmtId="0" fontId="4" fillId="5" borderId="66" xfId="0" applyFont="1" applyFill="1" applyBorder="1" applyAlignment="1" applyProtection="1">
      <alignment horizontal="center" vertical="center" wrapText="1"/>
      <protection hidden="1"/>
    </xf>
    <xf numFmtId="0" fontId="4" fillId="5" borderId="67" xfId="0" applyFont="1" applyFill="1" applyBorder="1" applyAlignment="1" applyProtection="1">
      <alignment horizontal="center" vertical="center" wrapText="1"/>
      <protection hidden="1"/>
    </xf>
    <xf numFmtId="0" fontId="0" fillId="7" borderId="37" xfId="0" applyFill="1" applyBorder="1" applyAlignment="1" applyProtection="1">
      <alignment horizontal="center" vertical="center"/>
      <protection hidden="1"/>
    </xf>
    <xf numFmtId="0" fontId="4" fillId="5" borderId="51" xfId="0" applyFont="1" applyFill="1" applyBorder="1" applyAlignment="1" applyProtection="1">
      <alignment horizontal="center" vertical="center" wrapText="1"/>
      <protection hidden="1"/>
    </xf>
    <xf numFmtId="0" fontId="4" fillId="5" borderId="47" xfId="0" applyFont="1" applyFill="1" applyBorder="1" applyAlignment="1" applyProtection="1">
      <alignment horizontal="center" vertical="center" wrapText="1"/>
      <protection hidden="1"/>
    </xf>
    <xf numFmtId="0" fontId="0" fillId="7" borderId="29" xfId="0" applyFill="1" applyBorder="1" applyAlignment="1" applyProtection="1">
      <alignment horizontal="center" vertical="center"/>
      <protection hidden="1"/>
    </xf>
    <xf numFmtId="0" fontId="0" fillId="7" borderId="27" xfId="0" applyFill="1" applyBorder="1" applyAlignment="1" applyProtection="1">
      <alignment horizontal="center" vertical="center"/>
      <protection hidden="1"/>
    </xf>
    <xf numFmtId="0" fontId="0" fillId="7" borderId="28" xfId="0" applyFill="1" applyBorder="1" applyAlignment="1" applyProtection="1">
      <alignment horizontal="center" vertical="center"/>
      <protection hidden="1"/>
    </xf>
    <xf numFmtId="0" fontId="4" fillId="5" borderId="35" xfId="0" applyFont="1" applyFill="1" applyBorder="1" applyAlignment="1" applyProtection="1">
      <alignment horizontal="center" vertical="center" wrapText="1"/>
      <protection hidden="1"/>
    </xf>
    <xf numFmtId="0" fontId="4" fillId="5" borderId="36" xfId="0" applyFont="1" applyFill="1" applyBorder="1" applyAlignment="1" applyProtection="1">
      <alignment horizontal="center" vertical="center" wrapText="1"/>
      <protection hidden="1"/>
    </xf>
    <xf numFmtId="0" fontId="4" fillId="5" borderId="37" xfId="0" applyFont="1" applyFill="1" applyBorder="1" applyAlignment="1" applyProtection="1">
      <alignment horizontal="center" vertical="center" wrapText="1"/>
      <protection hidden="1"/>
    </xf>
    <xf numFmtId="0" fontId="0" fillId="5" borderId="14" xfId="0" applyFill="1" applyBorder="1" applyAlignment="1" applyProtection="1">
      <alignment horizontal="center" vertical="center"/>
      <protection hidden="1"/>
    </xf>
    <xf numFmtId="0" fontId="0" fillId="5" borderId="15" xfId="0" applyFill="1" applyBorder="1" applyAlignment="1" applyProtection="1">
      <alignment horizontal="center" vertical="center"/>
      <protection hidden="1"/>
    </xf>
    <xf numFmtId="0" fontId="0" fillId="5" borderId="20" xfId="0" applyFill="1" applyBorder="1" applyAlignment="1" applyProtection="1">
      <alignment horizontal="center" vertical="center"/>
      <protection hidden="1"/>
    </xf>
    <xf numFmtId="0" fontId="0" fillId="5" borderId="21" xfId="0" applyFill="1" applyBorder="1" applyAlignment="1" applyProtection="1">
      <alignment horizontal="center" vertical="center"/>
      <protection hidden="1"/>
    </xf>
    <xf numFmtId="0" fontId="0" fillId="5" borderId="22" xfId="0" applyFill="1" applyBorder="1" applyAlignment="1" applyProtection="1">
      <alignment horizontal="center" vertical="center"/>
      <protection hidden="1"/>
    </xf>
    <xf numFmtId="0" fontId="0" fillId="5" borderId="25" xfId="0" applyFill="1" applyBorder="1" applyAlignment="1" applyProtection="1">
      <alignment horizontal="center" vertical="center"/>
      <protection hidden="1"/>
    </xf>
    <xf numFmtId="0" fontId="4" fillId="0" borderId="14" xfId="0" applyFont="1" applyBorder="1" applyAlignment="1" applyProtection="1">
      <alignment horizontal="left" vertical="center" wrapText="1"/>
      <protection hidden="1"/>
    </xf>
    <xf numFmtId="0" fontId="4" fillId="0" borderId="15" xfId="0" applyFont="1" applyBorder="1" applyAlignment="1" applyProtection="1">
      <alignment horizontal="left" vertical="center" wrapText="1"/>
      <protection hidden="1"/>
    </xf>
    <xf numFmtId="0" fontId="4" fillId="0" borderId="16" xfId="0" applyFont="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4" fillId="0" borderId="10" xfId="0" applyFont="1" applyBorder="1" applyAlignment="1" applyProtection="1">
      <alignment horizontal="left" vertical="center" wrapText="1"/>
      <protection hidden="1"/>
    </xf>
    <xf numFmtId="0" fontId="4" fillId="0" borderId="18" xfId="0" applyFont="1" applyBorder="1" applyAlignment="1" applyProtection="1">
      <alignment horizontal="left" vertical="center" wrapText="1"/>
      <protection hidden="1"/>
    </xf>
    <xf numFmtId="0" fontId="0" fillId="7" borderId="19" xfId="0" applyFill="1" applyBorder="1" applyAlignment="1" applyProtection="1">
      <alignment horizontal="center" vertical="center"/>
      <protection hidden="1"/>
    </xf>
    <xf numFmtId="0" fontId="0" fillId="7" borderId="15" xfId="0" applyFill="1" applyBorder="1" applyAlignment="1" applyProtection="1">
      <alignment horizontal="center" vertical="center"/>
      <protection hidden="1"/>
    </xf>
    <xf numFmtId="0" fontId="0" fillId="7" borderId="6"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4" fillId="20" borderId="0" xfId="0" applyFont="1" applyFill="1" applyAlignment="1" applyProtection="1">
      <alignment vertical="center"/>
      <protection hidden="1"/>
    </xf>
    <xf numFmtId="0" fontId="0" fillId="16" borderId="4" xfId="0" applyFill="1" applyBorder="1" applyAlignment="1" applyProtection="1">
      <alignment horizontal="center" vertical="center"/>
      <protection locked="0"/>
    </xf>
    <xf numFmtId="0" fontId="0" fillId="16" borderId="5" xfId="0" applyFill="1" applyBorder="1" applyAlignment="1" applyProtection="1">
      <alignment horizontal="center" vertical="center"/>
      <protection locked="0"/>
    </xf>
    <xf numFmtId="0" fontId="0" fillId="16" borderId="6" xfId="0" applyFill="1" applyBorder="1" applyAlignment="1" applyProtection="1">
      <alignment horizontal="center" vertical="center"/>
      <protection locked="0"/>
    </xf>
    <xf numFmtId="0" fontId="4" fillId="0" borderId="74" xfId="0" applyFont="1" applyBorder="1" applyAlignment="1" applyProtection="1">
      <alignment horizontal="left" vertical="center" wrapText="1"/>
      <protection hidden="1"/>
    </xf>
    <xf numFmtId="0" fontId="4" fillId="0" borderId="0" xfId="0" applyFont="1" applyAlignment="1" applyProtection="1">
      <alignment horizontal="left" vertical="center" wrapText="1"/>
      <protection hidden="1"/>
    </xf>
    <xf numFmtId="0" fontId="4" fillId="0" borderId="75" xfId="0" applyFont="1" applyBorder="1" applyAlignment="1" applyProtection="1">
      <alignment horizontal="left" vertical="center" wrapText="1"/>
      <protection hidden="1"/>
    </xf>
    <xf numFmtId="0" fontId="4" fillId="0" borderId="68" xfId="0" applyFont="1" applyBorder="1" applyAlignment="1" applyProtection="1">
      <alignment horizontal="left" vertical="center" wrapText="1"/>
      <protection hidden="1"/>
    </xf>
    <xf numFmtId="0" fontId="4" fillId="0" borderId="69" xfId="0" applyFont="1" applyBorder="1" applyAlignment="1" applyProtection="1">
      <alignment horizontal="left" vertical="center" wrapText="1"/>
      <protection hidden="1"/>
    </xf>
    <xf numFmtId="0" fontId="4" fillId="0" borderId="70" xfId="0" applyFont="1" applyBorder="1" applyAlignment="1" applyProtection="1">
      <alignment horizontal="left" vertical="center" wrapText="1"/>
      <protection hidden="1"/>
    </xf>
    <xf numFmtId="0" fontId="0" fillId="7" borderId="74" xfId="0" applyFill="1" applyBorder="1" applyAlignment="1" applyProtection="1">
      <alignment horizontal="center" vertical="center"/>
      <protection hidden="1"/>
    </xf>
    <xf numFmtId="0" fontId="0" fillId="7" borderId="0" xfId="0" applyFill="1" applyAlignment="1" applyProtection="1">
      <alignment horizontal="center" vertical="center"/>
      <protection hidden="1"/>
    </xf>
    <xf numFmtId="0" fontId="0" fillId="7" borderId="9" xfId="0" applyFill="1" applyBorder="1" applyAlignment="1" applyProtection="1">
      <alignment horizontal="center" vertical="center"/>
      <protection hidden="1"/>
    </xf>
    <xf numFmtId="0" fontId="0" fillId="7" borderId="68" xfId="0" applyFill="1" applyBorder="1" applyAlignment="1" applyProtection="1">
      <alignment horizontal="center" vertical="center"/>
      <protection hidden="1"/>
    </xf>
    <xf numFmtId="0" fontId="0" fillId="7" borderId="69" xfId="0" applyFill="1" applyBorder="1" applyAlignment="1" applyProtection="1">
      <alignment horizontal="center" vertical="center"/>
      <protection hidden="1"/>
    </xf>
    <xf numFmtId="0" fontId="0" fillId="7" borderId="52" xfId="0" applyFill="1" applyBorder="1" applyAlignment="1" applyProtection="1">
      <alignment horizontal="center" vertical="center"/>
      <protection hidden="1"/>
    </xf>
    <xf numFmtId="0" fontId="0" fillId="7" borderId="30" xfId="0" applyFill="1" applyBorder="1" applyAlignment="1" applyProtection="1">
      <alignment horizontal="center" vertical="center"/>
      <protection hidden="1"/>
    </xf>
    <xf numFmtId="0" fontId="0" fillId="7" borderId="75" xfId="0" applyFill="1" applyBorder="1" applyAlignment="1" applyProtection="1">
      <alignment horizontal="center" vertical="center"/>
      <protection hidden="1"/>
    </xf>
    <xf numFmtId="0" fontId="0" fillId="7" borderId="70" xfId="0" applyFill="1" applyBorder="1" applyAlignment="1" applyProtection="1">
      <alignment horizontal="center" vertical="center"/>
      <protection hidden="1"/>
    </xf>
    <xf numFmtId="0" fontId="4" fillId="0" borderId="38" xfId="0" applyFont="1" applyBorder="1" applyAlignment="1" applyProtection="1">
      <alignment horizontal="left" vertical="center" wrapText="1"/>
      <protection hidden="1"/>
    </xf>
    <xf numFmtId="0" fontId="4" fillId="0" borderId="39" xfId="0" applyFont="1" applyBorder="1" applyAlignment="1" applyProtection="1">
      <alignment horizontal="left" vertical="center" wrapText="1"/>
      <protection hidden="1"/>
    </xf>
    <xf numFmtId="0" fontId="4" fillId="0" borderId="40" xfId="0" applyFont="1" applyBorder="1" applyAlignment="1" applyProtection="1">
      <alignment horizontal="left" vertical="center" wrapText="1"/>
      <protection hidden="1"/>
    </xf>
    <xf numFmtId="0" fontId="4" fillId="2" borderId="0" xfId="0" applyFont="1" applyFill="1" applyAlignment="1" applyProtection="1">
      <alignment vertical="center"/>
      <protection hidden="1"/>
    </xf>
    <xf numFmtId="0" fontId="4" fillId="2" borderId="9" xfId="0" applyFont="1" applyFill="1" applyBorder="1" applyAlignment="1" applyProtection="1">
      <alignment vertical="center"/>
      <protection hidden="1"/>
    </xf>
    <xf numFmtId="0" fontId="0" fillId="4" borderId="4"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0" fontId="0" fillId="4" borderId="6" xfId="0" applyFill="1" applyBorder="1" applyAlignment="1" applyProtection="1">
      <alignment horizontal="center" vertical="center"/>
      <protection locked="0"/>
    </xf>
    <xf numFmtId="0" fontId="0" fillId="7" borderId="97" xfId="0" applyFill="1" applyBorder="1" applyAlignment="1" applyProtection="1">
      <alignment horizontal="center" vertical="center"/>
      <protection hidden="1"/>
    </xf>
    <xf numFmtId="0" fontId="0" fillId="7" borderId="98" xfId="0" applyFill="1" applyBorder="1" applyAlignment="1" applyProtection="1">
      <alignment horizontal="center" vertical="center"/>
      <protection hidden="1"/>
    </xf>
    <xf numFmtId="0" fontId="0" fillId="7" borderId="100" xfId="0" applyFill="1" applyBorder="1" applyAlignment="1" applyProtection="1">
      <alignment horizontal="center" vertical="center"/>
      <protection hidden="1"/>
    </xf>
    <xf numFmtId="0" fontId="8" fillId="10" borderId="57" xfId="0" applyFont="1" applyFill="1" applyBorder="1" applyAlignment="1" applyProtection="1">
      <alignment horizontal="left" vertical="center" indent="1"/>
      <protection hidden="1"/>
    </xf>
    <xf numFmtId="0" fontId="8" fillId="10" borderId="5" xfId="0" applyFont="1" applyFill="1" applyBorder="1" applyAlignment="1" applyProtection="1">
      <alignment horizontal="left" vertical="center" indent="1"/>
      <protection hidden="1"/>
    </xf>
    <xf numFmtId="0" fontId="8" fillId="10" borderId="58" xfId="0" applyFont="1" applyFill="1" applyBorder="1" applyAlignment="1" applyProtection="1">
      <alignment horizontal="left" vertical="center" indent="1"/>
      <protection hidden="1"/>
    </xf>
    <xf numFmtId="0" fontId="0" fillId="4" borderId="10" xfId="0" applyFill="1" applyBorder="1" applyAlignment="1" applyProtection="1">
      <alignment horizontal="center" vertical="center"/>
      <protection locked="0"/>
    </xf>
    <xf numFmtId="0" fontId="0" fillId="7" borderId="104" xfId="0" applyFill="1" applyBorder="1" applyAlignment="1" applyProtection="1">
      <alignment horizontal="center" vertical="center"/>
      <protection hidden="1"/>
    </xf>
    <xf numFmtId="0" fontId="3" fillId="26" borderId="57" xfId="0" applyFont="1" applyFill="1" applyBorder="1" applyAlignment="1" applyProtection="1">
      <alignment horizontal="center" vertical="center"/>
      <protection hidden="1"/>
    </xf>
    <xf numFmtId="0" fontId="3" fillId="26" borderId="5" xfId="0" applyFont="1" applyFill="1" applyBorder="1" applyAlignment="1" applyProtection="1">
      <alignment horizontal="center" vertical="center"/>
      <protection hidden="1"/>
    </xf>
    <xf numFmtId="0" fontId="3" fillId="26" borderId="58" xfId="0" applyFont="1" applyFill="1" applyBorder="1" applyAlignment="1" applyProtection="1">
      <alignment horizontal="center" vertical="center"/>
      <protection hidden="1"/>
    </xf>
    <xf numFmtId="0" fontId="0" fillId="26" borderId="105" xfId="0" applyFill="1" applyBorder="1" applyAlignment="1" applyProtection="1">
      <alignment horizontal="center" vertical="center"/>
      <protection hidden="1"/>
    </xf>
    <xf numFmtId="0" fontId="0" fillId="7" borderId="99" xfId="0" applyFill="1" applyBorder="1" applyAlignment="1" applyProtection="1">
      <alignment horizontal="center" vertical="center"/>
      <protection hidden="1"/>
    </xf>
    <xf numFmtId="0" fontId="8" fillId="10" borderId="71" xfId="0" applyFont="1" applyFill="1" applyBorder="1" applyAlignment="1" applyProtection="1">
      <alignment horizontal="left" vertical="center" indent="1"/>
      <protection hidden="1"/>
    </xf>
    <xf numFmtId="0" fontId="8" fillId="10" borderId="72" xfId="0" applyFont="1" applyFill="1" applyBorder="1" applyAlignment="1" applyProtection="1">
      <alignment horizontal="left" vertical="center" indent="1"/>
      <protection hidden="1"/>
    </xf>
    <xf numFmtId="0" fontId="8" fillId="10" borderId="73" xfId="0" applyFont="1" applyFill="1" applyBorder="1" applyAlignment="1" applyProtection="1">
      <alignment horizontal="left" vertical="center" indent="1"/>
      <protection hidden="1"/>
    </xf>
    <xf numFmtId="0" fontId="0" fillId="7" borderId="116" xfId="0" applyFill="1" applyBorder="1" applyAlignment="1" applyProtection="1">
      <alignment horizontal="center" vertical="center"/>
      <protection hidden="1"/>
    </xf>
    <xf numFmtId="0" fontId="4" fillId="7" borderId="26" xfId="0" applyFont="1" applyFill="1" applyBorder="1" applyAlignment="1" applyProtection="1">
      <alignment horizontal="right" vertical="center" indent="1"/>
      <protection hidden="1"/>
    </xf>
    <xf numFmtId="0" fontId="4" fillId="7" borderId="27" xfId="0" applyFont="1" applyFill="1" applyBorder="1" applyAlignment="1" applyProtection="1">
      <alignment horizontal="right" vertical="center" indent="1"/>
      <protection hidden="1"/>
    </xf>
    <xf numFmtId="0" fontId="4" fillId="7" borderId="28" xfId="0" applyFont="1" applyFill="1" applyBorder="1" applyAlignment="1" applyProtection="1">
      <alignment horizontal="right" vertical="center" indent="1"/>
      <protection hidden="1"/>
    </xf>
    <xf numFmtId="0" fontId="0" fillId="4" borderId="33"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34" xfId="0" applyFill="1" applyBorder="1" applyAlignment="1" applyProtection="1">
      <alignment horizontal="center" vertical="center"/>
      <protection locked="0"/>
    </xf>
    <xf numFmtId="0" fontId="3" fillId="6" borderId="14" xfId="0" applyFont="1" applyFill="1" applyBorder="1" applyAlignment="1" applyProtection="1">
      <alignment vertical="center"/>
      <protection hidden="1"/>
    </xf>
    <xf numFmtId="0" fontId="3" fillId="6" borderId="15" xfId="0" applyFont="1" applyFill="1" applyBorder="1" applyAlignment="1" applyProtection="1">
      <alignment vertical="center"/>
      <protection hidden="1"/>
    </xf>
    <xf numFmtId="0" fontId="3" fillId="6" borderId="16" xfId="0" applyFont="1" applyFill="1" applyBorder="1" applyAlignment="1" applyProtection="1">
      <alignment vertical="center"/>
      <protection hidden="1"/>
    </xf>
    <xf numFmtId="0" fontId="0" fillId="7" borderId="105" xfId="0" applyFill="1" applyBorder="1" applyAlignment="1" applyProtection="1">
      <alignment horizontal="center" vertical="center"/>
      <protection hidden="1"/>
    </xf>
    <xf numFmtId="0" fontId="0" fillId="7" borderId="101" xfId="0" applyFill="1" applyBorder="1" applyAlignment="1" applyProtection="1">
      <alignment horizontal="center" vertical="center"/>
      <protection hidden="1"/>
    </xf>
    <xf numFmtId="0" fontId="0" fillId="26" borderId="104" xfId="0" applyFill="1" applyBorder="1" applyAlignment="1" applyProtection="1">
      <alignment horizontal="center" vertical="center"/>
      <protection hidden="1"/>
    </xf>
    <xf numFmtId="0" fontId="4" fillId="0" borderId="17" xfId="0" applyFont="1" applyBorder="1" applyAlignment="1" applyProtection="1">
      <alignment horizontal="left" vertical="center" indent="2"/>
      <protection hidden="1"/>
    </xf>
    <xf numFmtId="0" fontId="4" fillId="0" borderId="10" xfId="0" applyFont="1" applyBorder="1" applyAlignment="1" applyProtection="1">
      <alignment horizontal="left" vertical="center" indent="2"/>
      <protection hidden="1"/>
    </xf>
    <xf numFmtId="0" fontId="4" fillId="0" borderId="18" xfId="0" applyFont="1" applyBorder="1" applyAlignment="1" applyProtection="1">
      <alignment horizontal="left" vertical="center" indent="2"/>
      <protection hidden="1"/>
    </xf>
    <xf numFmtId="0" fontId="8" fillId="10" borderId="85" xfId="0" applyFont="1" applyFill="1" applyBorder="1" applyAlignment="1" applyProtection="1">
      <alignment horizontal="left" vertical="center" indent="1"/>
      <protection hidden="1"/>
    </xf>
    <xf numFmtId="0" fontId="8" fillId="10" borderId="86" xfId="0" applyFont="1" applyFill="1" applyBorder="1" applyAlignment="1" applyProtection="1">
      <alignment horizontal="left" vertical="center" indent="1"/>
      <protection hidden="1"/>
    </xf>
    <xf numFmtId="0" fontId="8" fillId="10" borderId="87" xfId="0" applyFont="1" applyFill="1" applyBorder="1" applyAlignment="1" applyProtection="1">
      <alignment horizontal="left" vertical="center" indent="1"/>
      <protection hidden="1"/>
    </xf>
    <xf numFmtId="0" fontId="4" fillId="0" borderId="31" xfId="0" applyFont="1" applyBorder="1" applyAlignment="1" applyProtection="1">
      <alignment horizontal="left" vertical="center" indent="2"/>
      <protection hidden="1"/>
    </xf>
    <xf numFmtId="0" fontId="4" fillId="0" borderId="12" xfId="0" applyFont="1" applyBorder="1" applyAlignment="1" applyProtection="1">
      <alignment horizontal="left" vertical="center" indent="2"/>
      <protection hidden="1"/>
    </xf>
    <xf numFmtId="0" fontId="4" fillId="0" borderId="32" xfId="0" applyFont="1" applyBorder="1" applyAlignment="1" applyProtection="1">
      <alignment horizontal="left" vertical="center" indent="2"/>
      <protection hidden="1"/>
    </xf>
    <xf numFmtId="0" fontId="2" fillId="6" borderId="0" xfId="0" applyFont="1" applyFill="1" applyAlignment="1" applyProtection="1">
      <alignment horizontal="left" vertical="center"/>
      <protection hidden="1"/>
    </xf>
    <xf numFmtId="0" fontId="4" fillId="5" borderId="14" xfId="0" applyFont="1" applyFill="1" applyBorder="1" applyAlignment="1" applyProtection="1">
      <alignment horizontal="center" vertical="center"/>
      <protection hidden="1"/>
    </xf>
    <xf numFmtId="0" fontId="4" fillId="5" borderId="15" xfId="0" applyFont="1" applyFill="1" applyBorder="1" applyAlignment="1" applyProtection="1">
      <alignment horizontal="center" vertical="center"/>
      <protection hidden="1"/>
    </xf>
    <xf numFmtId="0" fontId="4" fillId="5" borderId="16" xfId="0" applyFont="1" applyFill="1" applyBorder="1" applyAlignment="1" applyProtection="1">
      <alignment horizontal="center" vertical="center"/>
      <protection hidden="1"/>
    </xf>
    <xf numFmtId="0" fontId="4" fillId="5" borderId="38" xfId="0" applyFont="1" applyFill="1" applyBorder="1" applyAlignment="1" applyProtection="1">
      <alignment horizontal="center" vertical="center"/>
      <protection hidden="1"/>
    </xf>
    <xf numFmtId="0" fontId="4" fillId="5" borderId="39" xfId="0" applyFont="1" applyFill="1" applyBorder="1" applyAlignment="1" applyProtection="1">
      <alignment horizontal="center" vertical="center"/>
      <protection hidden="1"/>
    </xf>
    <xf numFmtId="0" fontId="4" fillId="5" borderId="40" xfId="0" applyFont="1" applyFill="1" applyBorder="1" applyAlignment="1" applyProtection="1">
      <alignment horizontal="center" vertical="center"/>
      <protection hidden="1"/>
    </xf>
    <xf numFmtId="0" fontId="4" fillId="5" borderId="19" xfId="0" applyFont="1" applyFill="1" applyBorder="1" applyAlignment="1" applyProtection="1">
      <alignment horizontal="center" vertical="center" wrapText="1"/>
      <protection hidden="1"/>
    </xf>
    <xf numFmtId="0" fontId="4" fillId="5" borderId="20" xfId="0" applyFont="1" applyFill="1" applyBorder="1" applyAlignment="1" applyProtection="1">
      <alignment horizontal="center" vertical="center" wrapText="1"/>
      <protection hidden="1"/>
    </xf>
    <xf numFmtId="0" fontId="4" fillId="5" borderId="42" xfId="0" applyFont="1" applyFill="1" applyBorder="1" applyAlignment="1" applyProtection="1">
      <alignment horizontal="center" vertical="center" wrapText="1"/>
      <protection hidden="1"/>
    </xf>
    <xf numFmtId="0" fontId="0" fillId="7" borderId="47" xfId="0" applyFill="1" applyBorder="1" applyAlignment="1" applyProtection="1">
      <alignment horizontal="center" vertical="center"/>
      <protection hidden="1"/>
    </xf>
    <xf numFmtId="0" fontId="0" fillId="7" borderId="39" xfId="0" applyFill="1" applyBorder="1" applyAlignment="1" applyProtection="1">
      <alignment horizontal="center" vertical="center"/>
      <protection hidden="1"/>
    </xf>
    <xf numFmtId="0" fontId="0" fillId="7" borderId="14" xfId="0" applyFill="1" applyBorder="1" applyAlignment="1" applyProtection="1">
      <alignment horizontal="center" vertical="center"/>
      <protection hidden="1"/>
    </xf>
    <xf numFmtId="0" fontId="0" fillId="7" borderId="16" xfId="0" applyFill="1" applyBorder="1" applyAlignment="1" applyProtection="1">
      <alignment horizontal="center" vertical="center"/>
      <protection hidden="1"/>
    </xf>
    <xf numFmtId="0" fontId="0" fillId="7" borderId="38" xfId="0" applyFill="1" applyBorder="1" applyAlignment="1" applyProtection="1">
      <alignment horizontal="center" vertical="center"/>
      <protection hidden="1"/>
    </xf>
    <xf numFmtId="0" fontId="0" fillId="7" borderId="40" xfId="0" applyFill="1" applyBorder="1" applyAlignment="1" applyProtection="1">
      <alignment horizontal="center" vertical="center"/>
      <protection hidden="1"/>
    </xf>
    <xf numFmtId="0" fontId="4" fillId="11" borderId="113" xfId="0" applyFont="1" applyFill="1" applyBorder="1" applyAlignment="1" applyProtection="1">
      <alignment horizontal="center" vertical="center" wrapText="1"/>
      <protection hidden="1"/>
    </xf>
    <xf numFmtId="0" fontId="4" fillId="11" borderId="79" xfId="0" applyFont="1" applyFill="1" applyBorder="1" applyAlignment="1" applyProtection="1">
      <alignment horizontal="center" vertical="center" wrapText="1"/>
      <protection hidden="1"/>
    </xf>
    <xf numFmtId="0" fontId="4" fillId="11" borderId="80" xfId="0" applyFont="1" applyFill="1" applyBorder="1" applyAlignment="1" applyProtection="1">
      <alignment horizontal="center" vertical="center" wrapText="1"/>
      <protection hidden="1"/>
    </xf>
    <xf numFmtId="0" fontId="4" fillId="11" borderId="30" xfId="0" applyFont="1" applyFill="1" applyBorder="1" applyAlignment="1" applyProtection="1">
      <alignment horizontal="center" vertical="center" wrapText="1"/>
      <protection hidden="1"/>
    </xf>
    <xf numFmtId="0" fontId="4" fillId="11" borderId="69" xfId="0" applyFont="1" applyFill="1" applyBorder="1" applyAlignment="1" applyProtection="1">
      <alignment horizontal="center" vertical="center" wrapText="1"/>
      <protection hidden="1"/>
    </xf>
    <xf numFmtId="0" fontId="4" fillId="11" borderId="70" xfId="0" applyFont="1" applyFill="1" applyBorder="1" applyAlignment="1" applyProtection="1">
      <alignment horizontal="center" vertical="center" wrapText="1"/>
      <protection hidden="1"/>
    </xf>
    <xf numFmtId="0" fontId="0" fillId="7" borderId="20" xfId="0" applyFill="1" applyBorder="1" applyAlignment="1" applyProtection="1">
      <alignment horizontal="center" vertical="center"/>
      <protection hidden="1"/>
    </xf>
    <xf numFmtId="0" fontId="0" fillId="7" borderId="4" xfId="0" applyFill="1" applyBorder="1" applyAlignment="1" applyProtection="1">
      <alignment horizontal="center" vertical="center"/>
      <protection hidden="1"/>
    </xf>
    <xf numFmtId="0" fontId="0" fillId="7" borderId="17" xfId="0" applyFill="1" applyBorder="1" applyAlignment="1" applyProtection="1">
      <alignment horizontal="center" vertical="center"/>
      <protection hidden="1"/>
    </xf>
    <xf numFmtId="0" fontId="0" fillId="7" borderId="18" xfId="0" applyFill="1" applyBorder="1" applyAlignment="1" applyProtection="1">
      <alignment horizontal="center" vertical="center"/>
      <protection hidden="1"/>
    </xf>
    <xf numFmtId="0" fontId="4" fillId="5" borderId="24" xfId="0" applyFont="1" applyFill="1" applyBorder="1" applyAlignment="1" applyProtection="1">
      <alignment horizontal="center" vertical="center" wrapText="1"/>
      <protection hidden="1"/>
    </xf>
    <xf numFmtId="0" fontId="3" fillId="26" borderId="71" xfId="0" applyFont="1" applyFill="1" applyBorder="1" applyAlignment="1" applyProtection="1">
      <alignment horizontal="center" vertical="center"/>
      <protection hidden="1"/>
    </xf>
    <xf numFmtId="0" fontId="3" fillId="26" borderId="72" xfId="0" applyFont="1" applyFill="1" applyBorder="1" applyAlignment="1" applyProtection="1">
      <alignment horizontal="center" vertical="center"/>
      <protection hidden="1"/>
    </xf>
    <xf numFmtId="0" fontId="3" fillId="26" borderId="73" xfId="0" applyFont="1" applyFill="1" applyBorder="1" applyAlignment="1" applyProtection="1">
      <alignment horizontal="center" vertical="center"/>
      <protection hidden="1"/>
    </xf>
    <xf numFmtId="10" fontId="7" fillId="4" borderId="39" xfId="2" applyNumberFormat="1"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7" fillId="4" borderId="40" xfId="0" applyFont="1" applyFill="1" applyBorder="1" applyAlignment="1" applyProtection="1">
      <alignment horizontal="center" vertical="center"/>
      <protection locked="0"/>
    </xf>
    <xf numFmtId="0" fontId="7" fillId="4" borderId="57" xfId="0" applyFont="1" applyFill="1" applyBorder="1" applyAlignment="1" applyProtection="1">
      <alignment horizontal="center" vertical="center" wrapText="1"/>
      <protection locked="0"/>
    </xf>
    <xf numFmtId="0" fontId="7" fillId="4" borderId="5" xfId="0" applyFont="1" applyFill="1" applyBorder="1" applyAlignment="1" applyProtection="1">
      <alignment horizontal="center" vertical="center" wrapText="1"/>
      <protection locked="0"/>
    </xf>
    <xf numFmtId="0" fontId="7" fillId="4" borderId="6" xfId="0" applyFont="1" applyFill="1" applyBorder="1" applyAlignment="1" applyProtection="1">
      <alignment horizontal="center" vertical="center" wrapText="1"/>
      <protection locked="0"/>
    </xf>
    <xf numFmtId="0" fontId="7" fillId="4" borderId="71" xfId="0" applyFont="1" applyFill="1" applyBorder="1" applyAlignment="1" applyProtection="1">
      <alignment horizontal="center" vertical="center" wrapText="1"/>
      <protection locked="0"/>
    </xf>
    <xf numFmtId="0" fontId="7" fillId="4" borderId="72" xfId="0" applyFont="1" applyFill="1" applyBorder="1" applyAlignment="1" applyProtection="1">
      <alignment horizontal="center" vertical="center" wrapText="1"/>
      <protection locked="0"/>
    </xf>
    <xf numFmtId="0" fontId="7" fillId="4" borderId="33" xfId="0" applyFont="1" applyFill="1" applyBorder="1" applyAlignment="1" applyProtection="1">
      <alignment horizontal="center" vertical="center" wrapText="1"/>
      <protection locked="0"/>
    </xf>
    <xf numFmtId="0" fontId="8" fillId="39" borderId="101" xfId="0" applyFont="1" applyFill="1" applyBorder="1" applyAlignment="1" applyProtection="1">
      <alignment horizontal="center" vertical="center" wrapText="1"/>
      <protection hidden="1"/>
    </xf>
    <xf numFmtId="0" fontId="8" fillId="39" borderId="98" xfId="0" applyFont="1" applyFill="1" applyBorder="1" applyAlignment="1" applyProtection="1">
      <alignment horizontal="center" vertical="center" wrapText="1"/>
      <protection hidden="1"/>
    </xf>
    <xf numFmtId="0" fontId="8" fillId="39" borderId="100" xfId="0" applyFont="1" applyFill="1" applyBorder="1" applyAlignment="1" applyProtection="1">
      <alignment horizontal="center" vertical="center" wrapText="1"/>
      <protection hidden="1"/>
    </xf>
    <xf numFmtId="44" fontId="7" fillId="40" borderId="41" xfId="1" applyFont="1" applyFill="1" applyBorder="1" applyAlignment="1" applyProtection="1">
      <alignment horizontal="center" vertical="center"/>
      <protection hidden="1"/>
    </xf>
    <xf numFmtId="44" fontId="7" fillId="40" borderId="66" xfId="1" applyFont="1" applyFill="1" applyBorder="1" applyAlignment="1" applyProtection="1">
      <alignment horizontal="center" vertical="center"/>
      <protection hidden="1"/>
    </xf>
    <xf numFmtId="44" fontId="7" fillId="40" borderId="50" xfId="1" applyFont="1" applyFill="1" applyBorder="1" applyAlignment="1" applyProtection="1">
      <alignment horizontal="center" vertical="center"/>
      <protection hidden="1"/>
    </xf>
    <xf numFmtId="0" fontId="8" fillId="5" borderId="113" xfId="0" applyFont="1" applyFill="1" applyBorder="1" applyAlignment="1" applyProtection="1">
      <alignment horizontal="center" vertical="center" wrapText="1"/>
      <protection hidden="1"/>
    </xf>
    <xf numFmtId="0" fontId="8" fillId="5" borderId="79" xfId="0" applyFont="1" applyFill="1" applyBorder="1" applyAlignment="1" applyProtection="1">
      <alignment horizontal="center" vertical="center" wrapText="1"/>
      <protection hidden="1"/>
    </xf>
    <xf numFmtId="0" fontId="8" fillId="5" borderId="46" xfId="0" applyFont="1" applyFill="1" applyBorder="1" applyAlignment="1" applyProtection="1">
      <alignment horizontal="center" vertical="center" wrapText="1"/>
      <protection hidden="1"/>
    </xf>
    <xf numFmtId="0" fontId="8" fillId="5" borderId="52" xfId="0"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wrapText="1"/>
      <protection hidden="1"/>
    </xf>
    <xf numFmtId="0" fontId="8" fillId="5" borderId="9" xfId="0" applyFont="1" applyFill="1" applyBorder="1" applyAlignment="1" applyProtection="1">
      <alignment horizontal="center" vertical="center" wrapText="1"/>
      <protection hidden="1"/>
    </xf>
    <xf numFmtId="0" fontId="8" fillId="5" borderId="30" xfId="0" applyFont="1" applyFill="1" applyBorder="1" applyAlignment="1" applyProtection="1">
      <alignment horizontal="center" vertical="center" wrapText="1"/>
      <protection hidden="1"/>
    </xf>
    <xf numFmtId="0" fontId="8" fillId="5" borderId="69" xfId="0" applyFont="1" applyFill="1" applyBorder="1" applyAlignment="1" applyProtection="1">
      <alignment horizontal="center" vertical="center" wrapText="1"/>
      <protection hidden="1"/>
    </xf>
    <xf numFmtId="0" fontId="8" fillId="5" borderId="29" xfId="0" applyFont="1" applyFill="1" applyBorder="1" applyAlignment="1" applyProtection="1">
      <alignment horizontal="center" vertical="center" wrapText="1"/>
      <protection hidden="1"/>
    </xf>
    <xf numFmtId="167" fontId="7" fillId="4" borderId="42" xfId="3" applyNumberFormat="1" applyFont="1" applyFill="1" applyBorder="1" applyAlignment="1" applyProtection="1">
      <alignment horizontal="center" vertical="center"/>
      <protection locked="0"/>
    </xf>
    <xf numFmtId="167" fontId="7" fillId="4" borderId="60" xfId="3" applyNumberFormat="1" applyFont="1" applyFill="1" applyBorder="1" applyAlignment="1" applyProtection="1">
      <alignment horizontal="center" vertical="center"/>
      <protection locked="0"/>
    </xf>
    <xf numFmtId="167" fontId="7" fillId="4" borderId="47" xfId="3" applyNumberFormat="1" applyFont="1" applyFill="1" applyBorder="1" applyAlignment="1" applyProtection="1">
      <alignment horizontal="center" vertical="center"/>
      <protection locked="0"/>
    </xf>
    <xf numFmtId="167" fontId="7" fillId="4" borderId="34" xfId="3" applyNumberFormat="1" applyFont="1" applyFill="1" applyBorder="1" applyAlignment="1" applyProtection="1">
      <alignment horizontal="center" vertical="center"/>
      <protection locked="0"/>
    </xf>
    <xf numFmtId="167" fontId="7" fillId="4" borderId="72" xfId="3" applyNumberFormat="1" applyFont="1" applyFill="1" applyBorder="1" applyAlignment="1" applyProtection="1">
      <alignment horizontal="center" vertical="center"/>
      <protection locked="0"/>
    </xf>
    <xf numFmtId="167" fontId="7" fillId="4" borderId="33" xfId="3" applyNumberFormat="1" applyFont="1" applyFill="1" applyBorder="1" applyAlignment="1" applyProtection="1">
      <alignment horizontal="center" vertical="center"/>
      <protection locked="0"/>
    </xf>
    <xf numFmtId="0" fontId="7" fillId="19" borderId="97" xfId="0" applyFont="1" applyFill="1" applyBorder="1" applyAlignment="1" applyProtection="1">
      <alignment horizontal="center" vertical="center"/>
      <protection hidden="1"/>
    </xf>
    <xf numFmtId="0" fontId="7" fillId="19" borderId="98" xfId="0" applyFont="1" applyFill="1" applyBorder="1" applyAlignment="1" applyProtection="1">
      <alignment horizontal="center" vertical="center"/>
      <protection hidden="1"/>
    </xf>
    <xf numFmtId="0" fontId="7" fillId="19" borderId="100" xfId="0" applyFont="1" applyFill="1" applyBorder="1" applyAlignment="1" applyProtection="1">
      <alignment horizontal="center" vertical="center"/>
      <protection hidden="1"/>
    </xf>
    <xf numFmtId="0" fontId="8" fillId="5" borderId="81" xfId="0" applyFont="1" applyFill="1" applyBorder="1" applyAlignment="1" applyProtection="1">
      <alignment horizontal="center" vertical="center" wrapText="1"/>
      <protection hidden="1"/>
    </xf>
    <xf numFmtId="0" fontId="8" fillId="5" borderId="68" xfId="0" applyFont="1" applyFill="1" applyBorder="1" applyAlignment="1" applyProtection="1">
      <alignment horizontal="center" vertical="center" wrapText="1"/>
      <protection hidden="1"/>
    </xf>
    <xf numFmtId="0" fontId="7" fillId="4" borderId="54" xfId="0" applyFont="1" applyFill="1" applyBorder="1" applyAlignment="1" applyProtection="1">
      <alignment horizontal="center" vertical="center" wrapText="1"/>
      <protection locked="0"/>
    </xf>
    <xf numFmtId="0" fontId="7" fillId="4" borderId="55" xfId="0" applyFont="1" applyFill="1" applyBorder="1" applyAlignment="1" applyProtection="1">
      <alignment horizontal="center" vertical="center" wrapText="1"/>
      <protection locked="0"/>
    </xf>
    <xf numFmtId="0" fontId="7" fillId="4" borderId="19" xfId="0" applyFont="1" applyFill="1" applyBorder="1" applyAlignment="1" applyProtection="1">
      <alignment horizontal="center" vertical="center" wrapText="1"/>
      <protection locked="0"/>
    </xf>
    <xf numFmtId="0" fontId="7" fillId="7" borderId="92" xfId="0" applyFont="1" applyFill="1" applyBorder="1" applyAlignment="1" applyProtection="1">
      <alignment horizontal="center" vertical="center"/>
      <protection hidden="1"/>
    </xf>
    <xf numFmtId="0" fontId="7" fillId="7" borderId="93" xfId="0" applyFont="1" applyFill="1" applyBorder="1" applyAlignment="1" applyProtection="1">
      <alignment horizontal="center" vertical="center"/>
      <protection hidden="1"/>
    </xf>
    <xf numFmtId="44" fontId="7" fillId="7" borderId="42" xfId="1" applyFont="1" applyFill="1" applyBorder="1" applyAlignment="1" applyProtection="1">
      <alignment horizontal="center" vertical="center"/>
      <protection hidden="1"/>
    </xf>
    <xf numFmtId="44" fontId="7" fillId="7" borderId="60" xfId="1" applyFont="1" applyFill="1" applyBorder="1" applyAlignment="1" applyProtection="1">
      <alignment horizontal="center" vertical="center"/>
      <protection hidden="1"/>
    </xf>
    <xf numFmtId="44" fontId="7" fillId="7" borderId="47" xfId="1" applyFont="1" applyFill="1" applyBorder="1" applyAlignment="1" applyProtection="1">
      <alignment horizontal="center" vertical="center"/>
      <protection hidden="1"/>
    </xf>
    <xf numFmtId="0" fontId="7" fillId="4" borderId="14" xfId="0" applyFont="1" applyFill="1" applyBorder="1" applyAlignment="1" applyProtection="1">
      <alignment vertical="center" wrapText="1"/>
      <protection locked="0"/>
    </xf>
    <xf numFmtId="0" fontId="7" fillId="4" borderId="15" xfId="0" applyFont="1" applyFill="1" applyBorder="1" applyAlignment="1" applyProtection="1">
      <alignment vertical="center" wrapText="1"/>
      <protection locked="0"/>
    </xf>
    <xf numFmtId="0" fontId="7" fillId="4" borderId="16" xfId="0" applyFont="1" applyFill="1" applyBorder="1" applyAlignment="1" applyProtection="1">
      <alignment vertical="center" wrapText="1"/>
      <protection locked="0"/>
    </xf>
    <xf numFmtId="44" fontId="7" fillId="4" borderId="15" xfId="1" applyFont="1" applyFill="1" applyBorder="1" applyAlignment="1" applyProtection="1">
      <alignment horizontal="center" vertical="center" wrapText="1"/>
      <protection locked="0"/>
    </xf>
    <xf numFmtId="44" fontId="7" fillId="7" borderId="15" xfId="1" applyFont="1" applyFill="1" applyBorder="1" applyAlignment="1" applyProtection="1">
      <alignment horizontal="center" vertical="center" wrapText="1"/>
      <protection hidden="1"/>
    </xf>
    <xf numFmtId="0" fontId="7" fillId="4" borderId="20" xfId="0" applyFont="1" applyFill="1" applyBorder="1" applyAlignment="1" applyProtection="1">
      <alignment horizontal="center" vertical="center" wrapText="1"/>
      <protection locked="0"/>
    </xf>
    <xf numFmtId="0" fontId="7" fillId="4" borderId="56" xfId="0" applyFont="1" applyFill="1" applyBorder="1" applyAlignment="1" applyProtection="1">
      <alignment horizontal="center" vertical="center" wrapText="1"/>
      <protection locked="0"/>
    </xf>
    <xf numFmtId="0" fontId="7" fillId="12" borderId="19" xfId="0" applyFont="1" applyFill="1" applyBorder="1" applyAlignment="1" applyProtection="1">
      <alignment vertical="center"/>
      <protection locked="0"/>
    </xf>
    <xf numFmtId="0" fontId="7" fillId="12" borderId="15" xfId="0" applyFont="1" applyFill="1" applyBorder="1" applyAlignment="1" applyProtection="1">
      <alignment vertical="center"/>
      <protection locked="0"/>
    </xf>
    <xf numFmtId="0" fontId="7" fillId="12" borderId="16" xfId="0" applyFont="1" applyFill="1" applyBorder="1" applyAlignment="1" applyProtection="1">
      <alignment vertical="center"/>
      <protection locked="0"/>
    </xf>
    <xf numFmtId="0" fontId="7" fillId="4" borderId="11" xfId="0" applyFont="1" applyFill="1" applyBorder="1" applyAlignment="1" applyProtection="1">
      <alignment horizontal="center" vertical="center"/>
      <protection locked="0"/>
    </xf>
    <xf numFmtId="0" fontId="7" fillId="4" borderId="49" xfId="0" applyFont="1" applyFill="1" applyBorder="1" applyAlignment="1" applyProtection="1">
      <alignment horizontal="center" vertical="center"/>
      <protection locked="0"/>
    </xf>
    <xf numFmtId="0" fontId="7" fillId="4" borderId="18" xfId="0" applyFont="1" applyFill="1" applyBorder="1" applyAlignment="1" applyProtection="1">
      <alignment horizontal="center" vertical="center"/>
      <protection locked="0"/>
    </xf>
    <xf numFmtId="0" fontId="8" fillId="0" borderId="38" xfId="0" applyFont="1" applyBorder="1" applyAlignment="1" applyProtection="1">
      <alignment horizontal="center" vertical="center"/>
      <protection hidden="1"/>
    </xf>
    <xf numFmtId="0" fontId="8" fillId="0" borderId="39" xfId="0"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44" fontId="7" fillId="0" borderId="6" xfId="1" applyFont="1" applyFill="1" applyBorder="1" applyAlignment="1" applyProtection="1">
      <alignment horizontal="center" vertical="center"/>
      <protection hidden="1"/>
    </xf>
    <xf numFmtId="44" fontId="7" fillId="0" borderId="10" xfId="1" applyFont="1" applyFill="1" applyBorder="1" applyAlignment="1" applyProtection="1">
      <alignment horizontal="center" vertical="center"/>
      <protection hidden="1"/>
    </xf>
    <xf numFmtId="44" fontId="7" fillId="0" borderId="18" xfId="1" applyFont="1" applyFill="1" applyBorder="1" applyAlignment="1" applyProtection="1">
      <alignment horizontal="center" vertical="center"/>
      <protection hidden="1"/>
    </xf>
    <xf numFmtId="44" fontId="7" fillId="2" borderId="6" xfId="1" applyFont="1" applyFill="1" applyBorder="1" applyAlignment="1" applyProtection="1">
      <alignment horizontal="center" vertical="center"/>
      <protection hidden="1"/>
    </xf>
    <xf numFmtId="44" fontId="7" fillId="2" borderId="10" xfId="1" applyFont="1" applyFill="1" applyBorder="1" applyAlignment="1" applyProtection="1">
      <alignment horizontal="center" vertical="center"/>
      <protection hidden="1"/>
    </xf>
    <xf numFmtId="44" fontId="7" fillId="2" borderId="18" xfId="1" applyFont="1" applyFill="1" applyBorder="1" applyAlignment="1" applyProtection="1">
      <alignment horizontal="center" vertical="center"/>
      <protection hidden="1"/>
    </xf>
    <xf numFmtId="44" fontId="7" fillId="0" borderId="47" xfId="1" applyFont="1" applyFill="1" applyBorder="1" applyAlignment="1" applyProtection="1">
      <alignment horizontal="center" vertical="center"/>
      <protection hidden="1"/>
    </xf>
    <xf numFmtId="44" fontId="7" fillId="0" borderId="39" xfId="1" applyFont="1" applyFill="1" applyBorder="1" applyAlignment="1" applyProtection="1">
      <alignment horizontal="center" vertical="center"/>
      <protection hidden="1"/>
    </xf>
    <xf numFmtId="44" fontId="7" fillId="0" borderId="40" xfId="1" applyFont="1" applyFill="1" applyBorder="1" applyAlignment="1" applyProtection="1">
      <alignment horizontal="center" vertical="center"/>
      <protection hidden="1"/>
    </xf>
    <xf numFmtId="0" fontId="8" fillId="5" borderId="15" xfId="0" applyFont="1" applyFill="1" applyBorder="1" applyAlignment="1" applyProtection="1">
      <alignment horizontal="center" vertical="center" wrapText="1"/>
      <protection hidden="1"/>
    </xf>
    <xf numFmtId="0" fontId="8" fillId="5" borderId="39" xfId="0" applyFont="1" applyFill="1" applyBorder="1" applyAlignment="1" applyProtection="1">
      <alignment horizontal="center" vertical="center" wrapText="1"/>
      <protection hidden="1"/>
    </xf>
    <xf numFmtId="0" fontId="8" fillId="5" borderId="20" xfId="0" applyFont="1" applyFill="1" applyBorder="1" applyAlignment="1" applyProtection="1">
      <alignment horizontal="center" vertical="center" wrapText="1"/>
      <protection hidden="1"/>
    </xf>
    <xf numFmtId="0" fontId="8" fillId="5" borderId="55" xfId="0" applyFont="1" applyFill="1" applyBorder="1" applyAlignment="1" applyProtection="1">
      <alignment horizontal="center" vertical="center" wrapText="1"/>
      <protection hidden="1"/>
    </xf>
    <xf numFmtId="0" fontId="8" fillId="5" borderId="56" xfId="0" applyFont="1" applyFill="1" applyBorder="1" applyAlignment="1" applyProtection="1">
      <alignment horizontal="center" vertical="center" wrapText="1"/>
      <protection hidden="1"/>
    </xf>
    <xf numFmtId="0" fontId="8" fillId="5" borderId="42" xfId="0" applyFont="1" applyFill="1" applyBorder="1" applyAlignment="1" applyProtection="1">
      <alignment horizontal="center" vertical="center" wrapText="1"/>
      <protection hidden="1"/>
    </xf>
    <xf numFmtId="0" fontId="8" fillId="5" borderId="60" xfId="0" applyFont="1" applyFill="1" applyBorder="1" applyAlignment="1" applyProtection="1">
      <alignment horizontal="center" vertical="center" wrapText="1"/>
      <protection hidden="1"/>
    </xf>
    <xf numFmtId="0" fontId="8" fillId="5" borderId="61" xfId="0" applyFont="1" applyFill="1" applyBorder="1" applyAlignment="1" applyProtection="1">
      <alignment horizontal="center" vertical="center" wrapText="1"/>
      <protection hidden="1"/>
    </xf>
    <xf numFmtId="0" fontId="8" fillId="0" borderId="14" xfId="0" applyFont="1" applyBorder="1" applyAlignment="1" applyProtection="1">
      <alignment horizontal="center" vertical="center"/>
      <protection hidden="1"/>
    </xf>
    <xf numFmtId="0" fontId="8" fillId="0" borderId="16" xfId="0" applyFont="1" applyBorder="1" applyAlignment="1" applyProtection="1">
      <alignment horizontal="center" vertical="center"/>
      <protection hidden="1"/>
    </xf>
    <xf numFmtId="167" fontId="7" fillId="4" borderId="12" xfId="3" applyNumberFormat="1" applyFont="1" applyFill="1" applyBorder="1" applyAlignment="1" applyProtection="1">
      <alignment horizontal="center" vertical="center"/>
      <protection locked="0"/>
    </xf>
    <xf numFmtId="44" fontId="7" fillId="7" borderId="34" xfId="1" applyFont="1" applyFill="1" applyBorder="1" applyAlignment="1" applyProtection="1">
      <alignment horizontal="center" vertical="center"/>
      <protection hidden="1"/>
    </xf>
    <xf numFmtId="44" fontId="7" fillId="7" borderId="72" xfId="1" applyFont="1" applyFill="1" applyBorder="1" applyAlignment="1" applyProtection="1">
      <alignment horizontal="center" vertical="center"/>
      <protection hidden="1"/>
    </xf>
    <xf numFmtId="44" fontId="7" fillId="7" borderId="33" xfId="1" applyFont="1" applyFill="1" applyBorder="1" applyAlignment="1" applyProtection="1">
      <alignment horizontal="center" vertical="center"/>
      <protection hidden="1"/>
    </xf>
    <xf numFmtId="0" fontId="7" fillId="4" borderId="12" xfId="0" applyFont="1" applyFill="1" applyBorder="1" applyAlignment="1" applyProtection="1">
      <alignment horizontal="center" vertical="center"/>
      <protection locked="0"/>
    </xf>
    <xf numFmtId="44" fontId="7" fillId="4" borderId="47" xfId="1" applyFont="1" applyFill="1" applyBorder="1" applyAlignment="1" applyProtection="1">
      <alignment horizontal="center" vertical="center"/>
      <protection locked="0"/>
    </xf>
    <xf numFmtId="44" fontId="7" fillId="4" borderId="39" xfId="1" applyFont="1" applyFill="1" applyBorder="1" applyAlignment="1" applyProtection="1">
      <alignment horizontal="center" vertical="center"/>
      <protection locked="0"/>
    </xf>
    <xf numFmtId="0" fontId="8" fillId="0" borderId="31" xfId="0" applyFont="1" applyBorder="1" applyAlignment="1" applyProtection="1">
      <alignment horizontal="center" vertical="center"/>
      <protection hidden="1"/>
    </xf>
    <xf numFmtId="0" fontId="8" fillId="0" borderId="32" xfId="0" applyFont="1" applyBorder="1" applyAlignment="1" applyProtection="1">
      <alignment horizontal="center" vertical="center"/>
      <protection hidden="1"/>
    </xf>
    <xf numFmtId="44" fontId="7" fillId="4" borderId="33" xfId="1" applyFont="1" applyFill="1" applyBorder="1" applyAlignment="1" applyProtection="1">
      <alignment horizontal="center" vertical="center"/>
      <protection locked="0"/>
    </xf>
    <xf numFmtId="44" fontId="7" fillId="4" borderId="12" xfId="1" applyFont="1" applyFill="1" applyBorder="1" applyAlignment="1" applyProtection="1">
      <alignment horizontal="center" vertical="center"/>
      <protection locked="0"/>
    </xf>
    <xf numFmtId="10" fontId="7" fillId="4" borderId="12" xfId="2" applyNumberFormat="1" applyFont="1" applyFill="1" applyBorder="1" applyAlignment="1" applyProtection="1">
      <alignment horizontal="center" vertical="center"/>
      <protection locked="0"/>
    </xf>
    <xf numFmtId="0" fontId="8" fillId="7" borderId="26" xfId="0" applyFont="1" applyFill="1" applyBorder="1" applyAlignment="1" applyProtection="1">
      <alignment horizontal="center" vertical="center"/>
      <protection hidden="1"/>
    </xf>
    <xf numFmtId="0" fontId="8" fillId="7" borderId="28" xfId="0" applyFont="1" applyFill="1" applyBorder="1" applyAlignment="1" applyProtection="1">
      <alignment horizontal="center" vertical="center"/>
      <protection hidden="1"/>
    </xf>
    <xf numFmtId="0" fontId="8" fillId="5" borderId="14" xfId="0" applyFont="1" applyFill="1" applyBorder="1" applyAlignment="1" applyProtection="1">
      <alignment horizontal="center" vertical="center" wrapText="1"/>
      <protection hidden="1"/>
    </xf>
    <xf numFmtId="0" fontId="8" fillId="5" borderId="16" xfId="0" applyFont="1" applyFill="1" applyBorder="1" applyAlignment="1" applyProtection="1">
      <alignment horizontal="center" vertical="center" wrapText="1"/>
      <protection hidden="1"/>
    </xf>
    <xf numFmtId="0" fontId="8" fillId="5" borderId="38" xfId="0" applyFont="1" applyFill="1" applyBorder="1" applyAlignment="1" applyProtection="1">
      <alignment horizontal="center" vertical="center" wrapText="1"/>
      <protection hidden="1"/>
    </xf>
    <xf numFmtId="0" fontId="8" fillId="5" borderId="40" xfId="0" applyFont="1" applyFill="1" applyBorder="1" applyAlignment="1" applyProtection="1">
      <alignment horizontal="center" vertical="center" wrapText="1"/>
      <protection hidden="1"/>
    </xf>
    <xf numFmtId="167" fontId="7" fillId="4" borderId="39" xfId="3" applyNumberFormat="1" applyFont="1" applyFill="1" applyBorder="1" applyAlignment="1" applyProtection="1">
      <alignment horizontal="center" vertical="center"/>
      <protection locked="0"/>
    </xf>
    <xf numFmtId="0" fontId="7" fillId="4" borderId="31" xfId="0" applyFont="1" applyFill="1" applyBorder="1" applyAlignment="1" applyProtection="1">
      <alignment vertical="center"/>
      <protection locked="0"/>
    </xf>
    <xf numFmtId="0" fontId="7" fillId="4" borderId="12" xfId="0" applyFont="1" applyFill="1" applyBorder="1" applyAlignment="1" applyProtection="1">
      <alignment vertical="center"/>
      <protection locked="0"/>
    </xf>
    <xf numFmtId="0" fontId="7" fillId="4" borderId="32" xfId="0" applyFont="1" applyFill="1" applyBorder="1" applyAlignment="1" applyProtection="1">
      <alignment vertical="center"/>
      <protection locked="0"/>
    </xf>
    <xf numFmtId="0" fontId="7" fillId="4" borderId="17" xfId="0" applyFont="1" applyFill="1" applyBorder="1" applyAlignment="1" applyProtection="1">
      <alignment vertical="center"/>
      <protection locked="0"/>
    </xf>
    <xf numFmtId="0" fontId="7" fillId="4" borderId="10" xfId="0" applyFont="1" applyFill="1" applyBorder="1" applyAlignment="1" applyProtection="1">
      <alignment vertical="center"/>
      <protection locked="0"/>
    </xf>
    <xf numFmtId="0" fontId="7" fillId="4" borderId="18" xfId="0" applyFont="1" applyFill="1" applyBorder="1" applyAlignment="1" applyProtection="1">
      <alignment vertical="center"/>
      <protection locked="0"/>
    </xf>
    <xf numFmtId="44" fontId="7" fillId="4" borderId="6" xfId="1" applyFont="1" applyFill="1" applyBorder="1" applyAlignment="1" applyProtection="1">
      <alignment vertical="center"/>
      <protection locked="0"/>
    </xf>
    <xf numFmtId="44" fontId="7" fillId="4" borderId="10" xfId="1" applyFont="1" applyFill="1" applyBorder="1" applyAlignment="1" applyProtection="1">
      <alignment vertical="center"/>
      <protection locked="0"/>
    </xf>
    <xf numFmtId="0" fontId="7" fillId="4" borderId="32" xfId="0" applyFont="1" applyFill="1" applyBorder="1" applyAlignment="1" applyProtection="1">
      <alignment horizontal="center" vertical="center"/>
      <protection locked="0"/>
    </xf>
    <xf numFmtId="44" fontId="7" fillId="4" borderId="48" xfId="1" applyFont="1" applyFill="1" applyBorder="1" applyAlignment="1" applyProtection="1">
      <alignment vertical="center"/>
      <protection locked="0"/>
    </xf>
    <xf numFmtId="44" fontId="7" fillId="4" borderId="11" xfId="1" applyFont="1" applyFill="1" applyBorder="1" applyAlignment="1" applyProtection="1">
      <alignment vertical="center"/>
      <protection locked="0"/>
    </xf>
    <xf numFmtId="0" fontId="7" fillId="7" borderId="27" xfId="0" applyFont="1" applyFill="1" applyBorder="1" applyAlignment="1" applyProtection="1">
      <alignment horizontal="center" vertical="center"/>
      <protection hidden="1"/>
    </xf>
    <xf numFmtId="0" fontId="7" fillId="7" borderId="28" xfId="0" applyFont="1" applyFill="1" applyBorder="1" applyAlignment="1" applyProtection="1">
      <alignment horizontal="center" vertical="center"/>
      <protection hidden="1"/>
    </xf>
    <xf numFmtId="10" fontId="7" fillId="4" borderId="10" xfId="2" applyNumberFormat="1" applyFont="1" applyFill="1" applyBorder="1" applyAlignment="1" applyProtection="1">
      <alignment vertical="center"/>
      <protection locked="0"/>
    </xf>
    <xf numFmtId="44" fontId="7" fillId="4" borderId="33" xfId="1" applyFont="1" applyFill="1" applyBorder="1" applyAlignment="1" applyProtection="1">
      <alignment vertical="center"/>
      <protection locked="0"/>
    </xf>
    <xf numFmtId="44" fontId="7" fillId="4" borderId="12" xfId="1" applyFont="1" applyFill="1" applyBorder="1" applyAlignment="1" applyProtection="1">
      <alignment vertical="center"/>
      <protection locked="0"/>
    </xf>
    <xf numFmtId="10" fontId="7" fillId="4" borderId="12" xfId="2" applyNumberFormat="1" applyFont="1" applyFill="1" applyBorder="1" applyAlignment="1" applyProtection="1">
      <alignment vertical="center"/>
      <protection locked="0"/>
    </xf>
    <xf numFmtId="0" fontId="8" fillId="7" borderId="26" xfId="0" applyFont="1" applyFill="1" applyBorder="1" applyAlignment="1" applyProtection="1">
      <alignment vertical="center"/>
      <protection hidden="1"/>
    </xf>
    <xf numFmtId="0" fontId="8" fillId="7" borderId="27" xfId="0" applyFont="1" applyFill="1" applyBorder="1" applyAlignment="1" applyProtection="1">
      <alignment vertical="center"/>
      <protection hidden="1"/>
    </xf>
    <xf numFmtId="0" fontId="8" fillId="7" borderId="28" xfId="0" applyFont="1" applyFill="1" applyBorder="1" applyAlignment="1" applyProtection="1">
      <alignment vertical="center"/>
      <protection hidden="1"/>
    </xf>
    <xf numFmtId="44" fontId="7" fillId="7" borderId="29" xfId="1" applyFont="1" applyFill="1" applyBorder="1" applyAlignment="1" applyProtection="1">
      <alignment vertical="center"/>
      <protection hidden="1"/>
    </xf>
    <xf numFmtId="44" fontId="7" fillId="7" borderId="27" xfId="1" applyFont="1" applyFill="1" applyBorder="1" applyAlignment="1" applyProtection="1">
      <alignment vertical="center"/>
      <protection hidden="1"/>
    </xf>
    <xf numFmtId="0" fontId="7" fillId="19" borderId="27" xfId="0" applyFont="1" applyFill="1" applyBorder="1" applyAlignment="1" applyProtection="1">
      <alignment horizontal="center" vertical="center"/>
      <protection hidden="1"/>
    </xf>
    <xf numFmtId="0" fontId="7" fillId="4" borderId="4" xfId="0" applyFont="1" applyFill="1" applyBorder="1" applyAlignment="1" applyProtection="1">
      <alignment horizontal="center" vertical="center" wrapText="1"/>
      <protection locked="0"/>
    </xf>
    <xf numFmtId="0" fontId="7" fillId="4" borderId="58" xfId="0" applyFont="1" applyFill="1" applyBorder="1" applyAlignment="1" applyProtection="1">
      <alignment horizontal="center" vertical="center" wrapText="1"/>
      <protection locked="0"/>
    </xf>
    <xf numFmtId="44" fontId="7" fillId="4" borderId="12" xfId="1" applyFont="1" applyFill="1" applyBorder="1" applyAlignment="1" applyProtection="1">
      <alignment horizontal="center" vertical="center" wrapText="1"/>
      <protection locked="0"/>
    </xf>
    <xf numFmtId="0" fontId="7" fillId="4" borderId="17" xfId="0" applyFont="1" applyFill="1" applyBorder="1" applyAlignment="1" applyProtection="1">
      <alignment vertical="center" wrapText="1"/>
      <protection locked="0"/>
    </xf>
    <xf numFmtId="0" fontId="7" fillId="4" borderId="10" xfId="0" applyFont="1" applyFill="1" applyBorder="1" applyAlignment="1" applyProtection="1">
      <alignment vertical="center" wrapText="1"/>
      <protection locked="0"/>
    </xf>
    <xf numFmtId="0" fontId="7" fillId="4" borderId="18" xfId="0" applyFont="1" applyFill="1" applyBorder="1" applyAlignment="1" applyProtection="1">
      <alignment vertical="center" wrapText="1"/>
      <protection locked="0"/>
    </xf>
    <xf numFmtId="44" fontId="7" fillId="4" borderId="10" xfId="1" applyFont="1" applyFill="1" applyBorder="1" applyAlignment="1" applyProtection="1">
      <alignment horizontal="center" vertical="center" wrapText="1"/>
      <protection locked="0"/>
    </xf>
    <xf numFmtId="0" fontId="7" fillId="4" borderId="31" xfId="0" applyFont="1" applyFill="1" applyBorder="1" applyAlignment="1" applyProtection="1">
      <alignment vertical="center" wrapText="1"/>
      <protection locked="0"/>
    </xf>
    <xf numFmtId="0" fontId="7" fillId="4" borderId="12" xfId="0" applyFont="1" applyFill="1" applyBorder="1" applyAlignment="1" applyProtection="1">
      <alignment vertical="center" wrapText="1"/>
      <protection locked="0"/>
    </xf>
    <xf numFmtId="0" fontId="7" fillId="4" borderId="32" xfId="0" applyFont="1" applyFill="1" applyBorder="1" applyAlignment="1" applyProtection="1">
      <alignment vertical="center" wrapText="1"/>
      <protection locked="0"/>
    </xf>
    <xf numFmtId="0" fontId="7" fillId="32" borderId="11" xfId="0" applyFont="1" applyFill="1" applyBorder="1" applyAlignment="1" applyProtection="1">
      <alignment horizontal="center" vertical="center"/>
      <protection locked="0"/>
    </xf>
    <xf numFmtId="0" fontId="7" fillId="32" borderId="49" xfId="0" applyFont="1" applyFill="1" applyBorder="1" applyAlignment="1" applyProtection="1">
      <alignment horizontal="center" vertical="center"/>
      <protection locked="0"/>
    </xf>
    <xf numFmtId="0" fontId="8" fillId="7" borderId="26" xfId="0" applyFont="1" applyFill="1" applyBorder="1" applyAlignment="1" applyProtection="1">
      <alignment vertical="center" wrapText="1"/>
      <protection hidden="1"/>
    </xf>
    <xf numFmtId="0" fontId="8" fillId="7" borderId="27" xfId="0" applyFont="1" applyFill="1" applyBorder="1" applyAlignment="1" applyProtection="1">
      <alignment vertical="center" wrapText="1"/>
      <protection hidden="1"/>
    </xf>
    <xf numFmtId="0" fontId="8" fillId="7" borderId="28" xfId="0" applyFont="1" applyFill="1" applyBorder="1" applyAlignment="1" applyProtection="1">
      <alignment vertical="center" wrapText="1"/>
      <protection hidden="1"/>
    </xf>
    <xf numFmtId="44" fontId="7" fillId="19" borderId="27" xfId="1" applyFont="1" applyFill="1" applyBorder="1" applyAlignment="1" applyProtection="1">
      <alignment horizontal="center" vertical="center" wrapText="1"/>
      <protection hidden="1"/>
    </xf>
    <xf numFmtId="0" fontId="8" fillId="2" borderId="0" xfId="0" applyFont="1" applyFill="1" applyAlignment="1" applyProtection="1">
      <alignment horizontal="left" vertical="center"/>
      <protection hidden="1"/>
    </xf>
    <xf numFmtId="0" fontId="8" fillId="5" borderId="19" xfId="0" applyFont="1" applyFill="1" applyBorder="1" applyAlignment="1" applyProtection="1">
      <alignment horizontal="center" vertical="center" wrapText="1"/>
      <protection hidden="1"/>
    </xf>
    <xf numFmtId="0" fontId="8" fillId="5" borderId="47" xfId="0" applyFont="1" applyFill="1" applyBorder="1" applyAlignment="1" applyProtection="1">
      <alignment horizontal="center" vertical="center" wrapText="1"/>
      <protection hidden="1"/>
    </xf>
    <xf numFmtId="14" fontId="7" fillId="31" borderId="11" xfId="0" applyNumberFormat="1" applyFont="1" applyFill="1" applyBorder="1" applyAlignment="1" applyProtection="1">
      <alignment horizontal="center" vertical="center"/>
      <protection locked="0"/>
    </xf>
    <xf numFmtId="0" fontId="7" fillId="31" borderId="11" xfId="0" applyFont="1" applyFill="1" applyBorder="1" applyAlignment="1" applyProtection="1">
      <alignment horizontal="center" vertical="center"/>
      <protection locked="0"/>
    </xf>
    <xf numFmtId="44" fontId="7" fillId="31" borderId="51" xfId="1" applyFont="1" applyFill="1" applyBorder="1" applyAlignment="1" applyProtection="1">
      <alignment vertical="center"/>
      <protection locked="0"/>
    </xf>
    <xf numFmtId="44" fontId="7" fillId="31" borderId="11" xfId="1" applyFont="1" applyFill="1" applyBorder="1" applyAlignment="1" applyProtection="1">
      <alignment vertical="center"/>
      <protection locked="0"/>
    </xf>
    <xf numFmtId="0" fontId="7" fillId="19" borderId="27" xfId="0" applyFont="1" applyFill="1" applyBorder="1" applyAlignment="1" applyProtection="1">
      <alignment vertical="center"/>
      <protection hidden="1"/>
    </xf>
    <xf numFmtId="0" fontId="7" fillId="4" borderId="48" xfId="0" applyFont="1" applyFill="1" applyBorder="1" applyAlignment="1" applyProtection="1">
      <alignment vertical="center"/>
      <protection locked="0"/>
    </xf>
    <xf numFmtId="0" fontId="7" fillId="4" borderId="11" xfId="0" applyFont="1" applyFill="1" applyBorder="1" applyAlignment="1" applyProtection="1">
      <alignment vertical="center"/>
      <protection locked="0"/>
    </xf>
    <xf numFmtId="0" fontId="7" fillId="4" borderId="49" xfId="0" applyFont="1" applyFill="1" applyBorder="1" applyAlignment="1" applyProtection="1">
      <alignment vertical="center"/>
      <protection locked="0"/>
    </xf>
    <xf numFmtId="0" fontId="7" fillId="4" borderId="34" xfId="0" applyFont="1" applyFill="1" applyBorder="1" applyAlignment="1" applyProtection="1">
      <alignment horizontal="center" vertical="center" wrapText="1"/>
      <protection locked="0"/>
    </xf>
    <xf numFmtId="0" fontId="7" fillId="4" borderId="73" xfId="0" applyFont="1" applyFill="1" applyBorder="1" applyAlignment="1" applyProtection="1">
      <alignment horizontal="center" vertical="center" wrapText="1"/>
      <protection locked="0"/>
    </xf>
    <xf numFmtId="0" fontId="8" fillId="5" borderId="81" xfId="0" applyFont="1" applyFill="1" applyBorder="1" applyAlignment="1" applyProtection="1">
      <alignment horizontal="center" vertical="center"/>
      <protection hidden="1"/>
    </xf>
    <xf numFmtId="0" fontId="8" fillId="5" borderId="80" xfId="0" applyFont="1" applyFill="1" applyBorder="1" applyAlignment="1" applyProtection="1">
      <alignment horizontal="center" vertical="center"/>
      <protection hidden="1"/>
    </xf>
    <xf numFmtId="0" fontId="8" fillId="5" borderId="74" xfId="0" applyFont="1" applyFill="1" applyBorder="1" applyAlignment="1" applyProtection="1">
      <alignment horizontal="center" vertical="center"/>
      <protection hidden="1"/>
    </xf>
    <xf numFmtId="0" fontId="8" fillId="5" borderId="75" xfId="0" applyFont="1" applyFill="1" applyBorder="1" applyAlignment="1" applyProtection="1">
      <alignment horizontal="center" vertical="center"/>
      <protection hidden="1"/>
    </xf>
    <xf numFmtId="0" fontId="8" fillId="5" borderId="68" xfId="0" applyFont="1" applyFill="1" applyBorder="1" applyAlignment="1" applyProtection="1">
      <alignment horizontal="center" vertical="center"/>
      <protection hidden="1"/>
    </xf>
    <xf numFmtId="0" fontId="8" fillId="5" borderId="70" xfId="0" applyFont="1" applyFill="1" applyBorder="1" applyAlignment="1" applyProtection="1">
      <alignment horizontal="center" vertical="center"/>
      <protection hidden="1"/>
    </xf>
    <xf numFmtId="0" fontId="7" fillId="12" borderId="11" xfId="0" applyFont="1" applyFill="1" applyBorder="1" applyAlignment="1" applyProtection="1">
      <alignment vertical="center"/>
      <protection locked="0"/>
    </xf>
    <xf numFmtId="0" fontId="7" fillId="8" borderId="19" xfId="0" applyFont="1" applyFill="1" applyBorder="1" applyAlignment="1" applyProtection="1">
      <alignment vertical="center"/>
      <protection hidden="1"/>
    </xf>
    <xf numFmtId="0" fontId="7" fillId="8" borderId="15" xfId="0" applyFont="1" applyFill="1" applyBorder="1" applyAlignment="1" applyProtection="1">
      <alignment vertical="center"/>
      <protection hidden="1"/>
    </xf>
    <xf numFmtId="0" fontId="7" fillId="8" borderId="16" xfId="0" applyFont="1" applyFill="1" applyBorder="1" applyAlignment="1" applyProtection="1">
      <alignment vertical="center"/>
      <protection hidden="1"/>
    </xf>
    <xf numFmtId="44" fontId="7" fillId="7" borderId="39" xfId="1" applyFont="1" applyFill="1" applyBorder="1" applyAlignment="1" applyProtection="1">
      <alignment horizontal="center" vertical="center"/>
      <protection hidden="1"/>
    </xf>
    <xf numFmtId="10" fontId="7" fillId="7" borderId="39" xfId="2" applyNumberFormat="1" applyFont="1" applyFill="1" applyBorder="1" applyAlignment="1" applyProtection="1">
      <alignment horizontal="center" vertical="center"/>
      <protection hidden="1"/>
    </xf>
    <xf numFmtId="167" fontId="7" fillId="7" borderId="39" xfId="3" applyNumberFormat="1" applyFont="1" applyFill="1" applyBorder="1" applyAlignment="1" applyProtection="1">
      <alignment horizontal="center" vertical="center"/>
      <protection hidden="1"/>
    </xf>
    <xf numFmtId="8" fontId="7" fillId="7" borderId="39" xfId="1" applyNumberFormat="1" applyFont="1" applyFill="1" applyBorder="1" applyAlignment="1" applyProtection="1">
      <alignment horizontal="center" vertical="center"/>
      <protection hidden="1"/>
    </xf>
    <xf numFmtId="43" fontId="7" fillId="7" borderId="39" xfId="1" applyNumberFormat="1" applyFont="1" applyFill="1" applyBorder="1" applyAlignment="1" applyProtection="1">
      <alignment horizontal="center" vertical="center"/>
      <protection hidden="1"/>
    </xf>
    <xf numFmtId="0" fontId="7" fillId="19" borderId="92" xfId="0" applyFont="1" applyFill="1" applyBorder="1" applyAlignment="1" applyProtection="1">
      <alignment horizontal="center" vertical="center"/>
      <protection hidden="1"/>
    </xf>
    <xf numFmtId="44" fontId="7" fillId="7" borderId="92" xfId="0" applyNumberFormat="1" applyFont="1" applyFill="1" applyBorder="1" applyAlignment="1" applyProtection="1">
      <alignment horizontal="center" vertical="center"/>
      <protection hidden="1"/>
    </xf>
    <xf numFmtId="44" fontId="7" fillId="7" borderId="100" xfId="0" applyNumberFormat="1" applyFont="1" applyFill="1" applyBorder="1" applyAlignment="1" applyProtection="1">
      <alignment horizontal="center" vertical="center"/>
      <protection hidden="1"/>
    </xf>
    <xf numFmtId="0" fontId="7" fillId="31" borderId="48" xfId="0" applyFont="1" applyFill="1" applyBorder="1" applyAlignment="1" applyProtection="1">
      <alignment vertical="center"/>
      <protection locked="0"/>
    </xf>
    <xf numFmtId="0" fontId="7" fillId="31" borderId="11" xfId="0" applyFont="1" applyFill="1" applyBorder="1" applyAlignment="1" applyProtection="1">
      <alignment vertical="center"/>
      <protection locked="0"/>
    </xf>
    <xf numFmtId="0" fontId="7" fillId="31" borderId="49" xfId="0" applyFont="1" applyFill="1" applyBorder="1" applyAlignment="1" applyProtection="1">
      <alignment vertical="center"/>
      <protection locked="0"/>
    </xf>
    <xf numFmtId="0" fontId="8" fillId="5" borderId="10" xfId="0" applyFont="1" applyFill="1" applyBorder="1" applyAlignment="1" applyProtection="1">
      <alignment horizontal="center" vertical="center" wrapText="1"/>
      <protection hidden="1"/>
    </xf>
    <xf numFmtId="44" fontId="7" fillId="7" borderId="27" xfId="1" applyFont="1" applyFill="1" applyBorder="1" applyAlignment="1" applyProtection="1">
      <alignment horizontal="center" vertical="center" wrapText="1"/>
      <protection hidden="1"/>
    </xf>
    <xf numFmtId="0" fontId="7" fillId="7" borderId="30" xfId="0" applyFont="1" applyFill="1" applyBorder="1" applyAlignment="1" applyProtection="1">
      <alignment horizontal="center" vertical="center" wrapText="1"/>
      <protection hidden="1"/>
    </xf>
    <xf numFmtId="0" fontId="7" fillId="7" borderId="69" xfId="0" applyFont="1" applyFill="1" applyBorder="1" applyAlignment="1" applyProtection="1">
      <alignment horizontal="center" vertical="center" wrapText="1"/>
      <protection hidden="1"/>
    </xf>
    <xf numFmtId="0" fontId="7" fillId="7" borderId="70" xfId="0" applyFont="1" applyFill="1" applyBorder="1" applyAlignment="1" applyProtection="1">
      <alignment horizontal="center" vertical="center" wrapText="1"/>
      <protection hidden="1"/>
    </xf>
    <xf numFmtId="0" fontId="8" fillId="5" borderId="80" xfId="0" applyFont="1" applyFill="1" applyBorder="1" applyAlignment="1" applyProtection="1">
      <alignment horizontal="center" vertical="center" wrapText="1"/>
      <protection hidden="1"/>
    </xf>
    <xf numFmtId="0" fontId="8" fillId="5" borderId="74" xfId="0" applyFont="1" applyFill="1" applyBorder="1" applyAlignment="1" applyProtection="1">
      <alignment horizontal="center" vertical="center" wrapText="1"/>
      <protection hidden="1"/>
    </xf>
    <xf numFmtId="0" fontId="8" fillId="5" borderId="75" xfId="0" applyFont="1" applyFill="1" applyBorder="1" applyAlignment="1" applyProtection="1">
      <alignment horizontal="center" vertical="center" wrapText="1"/>
      <protection hidden="1"/>
    </xf>
    <xf numFmtId="0" fontId="8" fillId="5" borderId="70" xfId="0" applyFont="1" applyFill="1" applyBorder="1" applyAlignment="1" applyProtection="1">
      <alignment horizontal="center" vertical="center" wrapText="1"/>
      <protection hidden="1"/>
    </xf>
    <xf numFmtId="44" fontId="0" fillId="4" borderId="65" xfId="1" applyFont="1" applyFill="1" applyBorder="1" applyAlignment="1" applyProtection="1">
      <alignment horizontal="center" vertical="center"/>
      <protection locked="0"/>
    </xf>
    <xf numFmtId="44" fontId="0" fillId="4" borderId="66" xfId="1" applyFont="1" applyFill="1" applyBorder="1" applyAlignment="1" applyProtection="1">
      <alignment horizontal="center" vertical="center"/>
      <protection locked="0"/>
    </xf>
    <xf numFmtId="44" fontId="0" fillId="4" borderId="67" xfId="1"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hidden="1"/>
    </xf>
    <xf numFmtId="0" fontId="8" fillId="5" borderId="15" xfId="0" applyFont="1" applyFill="1" applyBorder="1" applyAlignment="1" applyProtection="1">
      <alignment horizontal="center" vertical="center"/>
      <protection hidden="1"/>
    </xf>
    <xf numFmtId="0" fontId="8" fillId="5" borderId="16" xfId="0" applyFont="1" applyFill="1" applyBorder="1" applyAlignment="1" applyProtection="1">
      <alignment horizontal="center" vertical="center"/>
      <protection hidden="1"/>
    </xf>
    <xf numFmtId="0" fontId="8" fillId="5" borderId="38" xfId="0" applyFont="1" applyFill="1" applyBorder="1" applyAlignment="1" applyProtection="1">
      <alignment horizontal="center" vertical="center"/>
      <protection hidden="1"/>
    </xf>
    <xf numFmtId="0" fontId="8" fillId="5" borderId="39" xfId="0" applyFont="1" applyFill="1" applyBorder="1" applyAlignment="1" applyProtection="1">
      <alignment horizontal="center" vertical="center"/>
      <protection hidden="1"/>
    </xf>
    <xf numFmtId="0" fontId="8" fillId="5" borderId="40" xfId="0" applyFont="1" applyFill="1" applyBorder="1" applyAlignment="1" applyProtection="1">
      <alignment horizontal="center" vertical="center"/>
      <protection hidden="1"/>
    </xf>
    <xf numFmtId="44" fontId="7" fillId="4" borderId="17" xfId="1" applyFont="1" applyFill="1" applyBorder="1" applyAlignment="1" applyProtection="1">
      <alignment vertical="center"/>
      <protection locked="0"/>
    </xf>
    <xf numFmtId="44" fontId="7" fillId="4" borderId="31" xfId="1" applyFont="1" applyFill="1" applyBorder="1" applyAlignment="1" applyProtection="1">
      <alignment vertical="center"/>
      <protection locked="0"/>
    </xf>
    <xf numFmtId="0" fontId="8" fillId="0" borderId="54" xfId="0" applyFont="1" applyBorder="1" applyAlignment="1" applyProtection="1">
      <alignment vertical="center"/>
      <protection hidden="1"/>
    </xf>
    <xf numFmtId="0" fontId="8" fillId="0" borderId="55" xfId="0" applyFont="1" applyBorder="1" applyAlignment="1" applyProtection="1">
      <alignment vertical="center"/>
      <protection hidden="1"/>
    </xf>
    <xf numFmtId="0" fontId="8" fillId="0" borderId="57" xfId="0" applyFont="1" applyBorder="1" applyAlignment="1" applyProtection="1">
      <alignment vertical="center"/>
      <protection hidden="1"/>
    </xf>
    <xf numFmtId="0" fontId="8" fillId="0" borderId="5" xfId="0" applyFont="1" applyBorder="1" applyAlignment="1" applyProtection="1">
      <alignment vertical="center"/>
      <protection hidden="1"/>
    </xf>
    <xf numFmtId="0" fontId="8" fillId="0" borderId="58" xfId="0" applyFont="1" applyBorder="1" applyAlignment="1" applyProtection="1">
      <alignment vertical="center"/>
      <protection hidden="1"/>
    </xf>
    <xf numFmtId="44" fontId="7" fillId="4" borderId="51" xfId="1" applyFont="1" applyFill="1" applyBorder="1" applyAlignment="1" applyProtection="1">
      <alignment vertical="center"/>
      <protection locked="0"/>
    </xf>
    <xf numFmtId="10" fontId="7" fillId="4" borderId="11" xfId="2" applyNumberFormat="1" applyFont="1" applyFill="1" applyBorder="1" applyAlignment="1" applyProtection="1">
      <alignment vertical="center"/>
      <protection locked="0"/>
    </xf>
    <xf numFmtId="0" fontId="8" fillId="0" borderId="71" xfId="0" applyFont="1" applyBorder="1" applyAlignment="1" applyProtection="1">
      <alignment vertical="center"/>
      <protection hidden="1"/>
    </xf>
    <xf numFmtId="0" fontId="8" fillId="0" borderId="72" xfId="0" applyFont="1" applyBorder="1" applyAlignment="1" applyProtection="1">
      <alignment vertical="center"/>
      <protection hidden="1"/>
    </xf>
    <xf numFmtId="0" fontId="8" fillId="0" borderId="65" xfId="0" applyFont="1" applyBorder="1" applyAlignment="1" applyProtection="1">
      <alignment horizontal="left" vertical="center"/>
      <protection hidden="1"/>
    </xf>
    <xf numFmtId="0" fontId="8" fillId="0" borderId="66" xfId="0" applyFont="1" applyBorder="1" applyAlignment="1" applyProtection="1">
      <alignment horizontal="left" vertical="center"/>
      <protection hidden="1"/>
    </xf>
    <xf numFmtId="0" fontId="8" fillId="0" borderId="67" xfId="0" applyFont="1" applyBorder="1" applyAlignment="1" applyProtection="1">
      <alignment horizontal="left" vertical="center"/>
      <protection hidden="1"/>
    </xf>
    <xf numFmtId="44" fontId="7" fillId="7" borderId="41" xfId="1" applyFont="1" applyFill="1" applyBorder="1" applyAlignment="1" applyProtection="1">
      <alignment horizontal="center" vertical="center"/>
      <protection hidden="1"/>
    </xf>
    <xf numFmtId="44" fontId="7" fillId="7" borderId="66" xfId="1" applyFont="1" applyFill="1" applyBorder="1" applyAlignment="1" applyProtection="1">
      <alignment horizontal="center" vertical="center"/>
      <protection hidden="1"/>
    </xf>
    <xf numFmtId="44" fontId="7" fillId="7" borderId="67" xfId="1" applyFont="1" applyFill="1" applyBorder="1" applyAlignment="1" applyProtection="1">
      <alignment horizontal="center" vertical="center"/>
      <protection hidden="1"/>
    </xf>
    <xf numFmtId="44" fontId="7" fillId="0" borderId="41" xfId="1" applyFont="1" applyBorder="1" applyAlignment="1" applyProtection="1">
      <alignment horizontal="center" vertical="center"/>
      <protection hidden="1"/>
    </xf>
    <xf numFmtId="44" fontId="7" fillId="0" borderId="66" xfId="1" applyFont="1" applyBorder="1" applyAlignment="1" applyProtection="1">
      <alignment horizontal="center" vertical="center"/>
      <protection hidden="1"/>
    </xf>
    <xf numFmtId="44" fontId="7" fillId="0" borderId="50" xfId="1" applyFont="1" applyBorder="1" applyAlignment="1" applyProtection="1">
      <alignment horizontal="center" vertical="center"/>
      <protection hidden="1"/>
    </xf>
    <xf numFmtId="0" fontId="8" fillId="7" borderId="101" xfId="0" applyFont="1" applyFill="1" applyBorder="1" applyAlignment="1" applyProtection="1">
      <alignment vertical="center"/>
      <protection hidden="1"/>
    </xf>
    <xf numFmtId="0" fontId="8" fillId="7" borderId="98" xfId="0" applyFont="1" applyFill="1" applyBorder="1" applyAlignment="1" applyProtection="1">
      <alignment vertical="center"/>
      <protection hidden="1"/>
    </xf>
    <xf numFmtId="0" fontId="8" fillId="5" borderId="65" xfId="0" applyFont="1" applyFill="1" applyBorder="1" applyAlignment="1" applyProtection="1">
      <alignment horizontal="center" vertical="center"/>
      <protection hidden="1"/>
    </xf>
    <xf numFmtId="0" fontId="8" fillId="5" borderId="66" xfId="0" applyFont="1" applyFill="1" applyBorder="1" applyAlignment="1" applyProtection="1">
      <alignment horizontal="center" vertical="center"/>
      <protection hidden="1"/>
    </xf>
    <xf numFmtId="0" fontId="8" fillId="5" borderId="67" xfId="0" applyFont="1" applyFill="1" applyBorder="1" applyAlignment="1" applyProtection="1">
      <alignment horizontal="center" vertical="center"/>
      <protection hidden="1"/>
    </xf>
    <xf numFmtId="44" fontId="7" fillId="7" borderId="54" xfId="1" applyFont="1" applyFill="1" applyBorder="1" applyAlignment="1" applyProtection="1">
      <alignment vertical="center"/>
      <protection hidden="1"/>
    </xf>
    <xf numFmtId="44" fontId="7" fillId="7" borderId="55" xfId="1" applyFont="1" applyFill="1" applyBorder="1" applyAlignment="1" applyProtection="1">
      <alignment vertical="center"/>
      <protection hidden="1"/>
    </xf>
    <xf numFmtId="44" fontId="7" fillId="7" borderId="56" xfId="1" applyFont="1" applyFill="1" applyBorder="1" applyAlignment="1" applyProtection="1">
      <alignment vertical="center"/>
      <protection hidden="1"/>
    </xf>
    <xf numFmtId="44" fontId="7" fillId="7" borderId="57" xfId="1" applyFont="1" applyFill="1" applyBorder="1" applyAlignment="1" applyProtection="1">
      <alignment vertical="center"/>
      <protection hidden="1"/>
    </xf>
    <xf numFmtId="44" fontId="7" fillId="7" borderId="5" xfId="1" applyFont="1" applyFill="1" applyBorder="1" applyAlignment="1" applyProtection="1">
      <alignment vertical="center"/>
      <protection hidden="1"/>
    </xf>
    <xf numFmtId="44" fontId="7" fillId="7" borderId="58" xfId="1" applyFont="1" applyFill="1" applyBorder="1" applyAlignment="1" applyProtection="1">
      <alignment vertical="center"/>
      <protection hidden="1"/>
    </xf>
    <xf numFmtId="44" fontId="7" fillId="7" borderId="71" xfId="1" applyFont="1" applyFill="1" applyBorder="1" applyAlignment="1" applyProtection="1">
      <alignment vertical="center"/>
      <protection hidden="1"/>
    </xf>
    <xf numFmtId="44" fontId="7" fillId="7" borderId="72" xfId="1" applyFont="1" applyFill="1" applyBorder="1" applyAlignment="1" applyProtection="1">
      <alignment vertical="center"/>
      <protection hidden="1"/>
    </xf>
    <xf numFmtId="44" fontId="7" fillId="7" borderId="73" xfId="1" applyFont="1" applyFill="1" applyBorder="1" applyAlignment="1" applyProtection="1">
      <alignment vertical="center"/>
      <protection hidden="1"/>
    </xf>
    <xf numFmtId="44" fontId="7" fillId="7" borderId="101" xfId="1" applyFont="1" applyFill="1" applyBorder="1" applyAlignment="1" applyProtection="1">
      <alignment vertical="center"/>
      <protection hidden="1"/>
    </xf>
    <xf numFmtId="44" fontId="7" fillId="7" borderId="98" xfId="1" applyFont="1" applyFill="1" applyBorder="1" applyAlignment="1" applyProtection="1">
      <alignment vertical="center"/>
      <protection hidden="1"/>
    </xf>
    <xf numFmtId="44" fontId="7" fillId="7" borderId="99" xfId="1" applyFont="1" applyFill="1" applyBorder="1" applyAlignment="1" applyProtection="1">
      <alignment vertical="center"/>
      <protection hidden="1"/>
    </xf>
    <xf numFmtId="44" fontId="7" fillId="7" borderId="26" xfId="1" applyFont="1" applyFill="1" applyBorder="1" applyAlignment="1" applyProtection="1">
      <alignment vertical="center"/>
      <protection hidden="1"/>
    </xf>
    <xf numFmtId="0" fontId="4" fillId="0" borderId="26" xfId="0" applyFont="1" applyBorder="1" applyAlignment="1" applyProtection="1">
      <alignment vertical="center"/>
      <protection hidden="1"/>
    </xf>
    <xf numFmtId="0" fontId="4" fillId="0" borderId="27" xfId="0" applyFont="1" applyBorder="1" applyAlignment="1" applyProtection="1">
      <alignment vertical="center"/>
      <protection hidden="1"/>
    </xf>
    <xf numFmtId="0" fontId="4" fillId="0" borderId="28" xfId="0" applyFont="1" applyBorder="1" applyAlignment="1" applyProtection="1">
      <alignment vertical="center"/>
      <protection hidden="1"/>
    </xf>
    <xf numFmtId="44" fontId="0" fillId="7" borderId="29" xfId="1" applyFont="1" applyFill="1" applyBorder="1" applyAlignment="1" applyProtection="1">
      <alignment vertical="center"/>
      <protection hidden="1"/>
    </xf>
    <xf numFmtId="44" fontId="0" fillId="7" borderId="27" xfId="1" applyFont="1" applyFill="1" applyBorder="1" applyAlignment="1" applyProtection="1">
      <alignment vertical="center"/>
      <protection hidden="1"/>
    </xf>
    <xf numFmtId="44" fontId="0" fillId="7" borderId="30" xfId="1" applyFont="1" applyFill="1" applyBorder="1" applyAlignment="1" applyProtection="1">
      <alignment vertical="center"/>
      <protection hidden="1"/>
    </xf>
    <xf numFmtId="7" fontId="0" fillId="4" borderId="26" xfId="1" applyNumberFormat="1" applyFont="1" applyFill="1" applyBorder="1" applyAlignment="1" applyProtection="1">
      <alignment vertical="center"/>
      <protection locked="0"/>
    </xf>
    <xf numFmtId="7" fontId="0" fillId="4" borderId="27" xfId="1" applyNumberFormat="1" applyFont="1" applyFill="1" applyBorder="1" applyAlignment="1" applyProtection="1">
      <alignment vertical="center"/>
      <protection locked="0"/>
    </xf>
    <xf numFmtId="7" fontId="0" fillId="4" borderId="28" xfId="1" applyNumberFormat="1" applyFont="1" applyFill="1" applyBorder="1" applyAlignment="1" applyProtection="1">
      <alignment vertical="center"/>
      <protection locked="0"/>
    </xf>
    <xf numFmtId="0" fontId="9" fillId="5" borderId="15" xfId="0" applyFont="1" applyFill="1" applyBorder="1" applyAlignment="1" applyProtection="1">
      <alignment horizontal="center" vertical="center" wrapText="1"/>
      <protection hidden="1"/>
    </xf>
    <xf numFmtId="0" fontId="9" fillId="5" borderId="16" xfId="0" applyFont="1" applyFill="1" applyBorder="1" applyAlignment="1" applyProtection="1">
      <alignment horizontal="center" vertical="center" wrapText="1"/>
      <protection hidden="1"/>
    </xf>
    <xf numFmtId="0" fontId="9" fillId="5" borderId="10" xfId="0" applyFont="1" applyFill="1" applyBorder="1" applyAlignment="1" applyProtection="1">
      <alignment horizontal="center" vertical="center" wrapText="1"/>
      <protection hidden="1"/>
    </xf>
    <xf numFmtId="0" fontId="9" fillId="5" borderId="18" xfId="0" applyFont="1" applyFill="1" applyBorder="1" applyAlignment="1" applyProtection="1">
      <alignment horizontal="center" vertical="center" wrapText="1"/>
      <protection hidden="1"/>
    </xf>
    <xf numFmtId="0" fontId="9" fillId="5" borderId="39" xfId="0" applyFont="1" applyFill="1" applyBorder="1" applyAlignment="1" applyProtection="1">
      <alignment horizontal="center" vertical="center" wrapText="1"/>
      <protection hidden="1"/>
    </xf>
    <xf numFmtId="0" fontId="9" fillId="5" borderId="40" xfId="0" applyFont="1" applyFill="1" applyBorder="1" applyAlignment="1" applyProtection="1">
      <alignment horizontal="center" vertical="center" wrapText="1"/>
      <protection hidden="1"/>
    </xf>
    <xf numFmtId="44" fontId="7" fillId="0" borderId="11" xfId="1" applyFont="1" applyFill="1" applyBorder="1" applyAlignment="1" applyProtection="1">
      <alignment horizontal="center" vertical="center"/>
      <protection hidden="1"/>
    </xf>
    <xf numFmtId="44" fontId="7" fillId="0" borderId="49" xfId="1" applyFont="1" applyFill="1" applyBorder="1" applyAlignment="1" applyProtection="1">
      <alignment horizontal="center" vertical="center"/>
      <protection hidden="1"/>
    </xf>
    <xf numFmtId="0" fontId="8" fillId="2" borderId="17" xfId="0" applyFont="1" applyFill="1" applyBorder="1" applyAlignment="1" applyProtection="1">
      <alignment horizontal="center" vertical="center"/>
      <protection hidden="1"/>
    </xf>
    <xf numFmtId="0" fontId="8" fillId="2" borderId="10" xfId="0" applyFont="1" applyFill="1" applyBorder="1" applyAlignment="1" applyProtection="1">
      <alignment horizontal="center" vertical="center"/>
      <protection hidden="1"/>
    </xf>
    <xf numFmtId="0" fontId="8" fillId="2" borderId="18" xfId="0" applyFont="1" applyFill="1" applyBorder="1" applyAlignment="1" applyProtection="1">
      <alignment horizontal="center" vertical="center"/>
      <protection hidden="1"/>
    </xf>
    <xf numFmtId="0" fontId="8" fillId="0" borderId="17"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8" fillId="0" borderId="18" xfId="0" applyFont="1" applyBorder="1" applyAlignment="1" applyProtection="1">
      <alignment horizontal="center" vertical="center"/>
      <protection hidden="1"/>
    </xf>
    <xf numFmtId="164" fontId="0" fillId="4" borderId="4" xfId="1" applyNumberFormat="1" applyFont="1" applyFill="1" applyBorder="1" applyAlignment="1" applyProtection="1">
      <alignment horizontal="center" vertical="center"/>
      <protection locked="0"/>
    </xf>
    <xf numFmtId="164" fontId="0" fillId="4" borderId="5" xfId="1" applyNumberFormat="1" applyFont="1" applyFill="1" applyBorder="1" applyAlignment="1" applyProtection="1">
      <alignment horizontal="center" vertical="center"/>
      <protection locked="0"/>
    </xf>
    <xf numFmtId="164" fontId="0" fillId="4" borderId="6" xfId="1" applyNumberFormat="1" applyFont="1" applyFill="1" applyBorder="1" applyAlignment="1" applyProtection="1">
      <alignment horizontal="center" vertical="center"/>
      <protection locked="0"/>
    </xf>
    <xf numFmtId="0" fontId="8" fillId="5" borderId="19" xfId="0" applyFont="1" applyFill="1" applyBorder="1" applyAlignment="1" applyProtection="1">
      <alignment horizontal="center" vertical="center"/>
      <protection hidden="1"/>
    </xf>
    <xf numFmtId="0" fontId="8" fillId="5" borderId="47" xfId="0" applyFont="1" applyFill="1" applyBorder="1" applyAlignment="1" applyProtection="1">
      <alignment horizontal="center" vertical="center"/>
      <protection hidden="1"/>
    </xf>
    <xf numFmtId="0" fontId="7" fillId="16" borderId="39" xfId="0" applyFont="1" applyFill="1" applyBorder="1" applyAlignment="1" applyProtection="1">
      <alignment horizontal="center" vertical="center"/>
      <protection hidden="1"/>
    </xf>
    <xf numFmtId="0" fontId="7" fillId="16" borderId="40" xfId="0" applyFont="1" applyFill="1" applyBorder="1" applyAlignment="1" applyProtection="1">
      <alignment horizontal="center" vertical="center"/>
      <protection hidden="1"/>
    </xf>
    <xf numFmtId="0" fontId="8" fillId="5" borderId="18" xfId="0" applyFont="1" applyFill="1" applyBorder="1" applyAlignment="1" applyProtection="1">
      <alignment horizontal="center" vertical="center" wrapText="1"/>
      <protection hidden="1"/>
    </xf>
    <xf numFmtId="0" fontId="8" fillId="5" borderId="25" xfId="0" applyFont="1" applyFill="1" applyBorder="1" applyAlignment="1" applyProtection="1">
      <alignment horizontal="center" vertical="center" wrapText="1"/>
      <protection hidden="1"/>
    </xf>
    <xf numFmtId="0" fontId="8" fillId="5" borderId="63" xfId="0" applyFont="1" applyFill="1" applyBorder="1" applyAlignment="1" applyProtection="1">
      <alignment horizontal="center" vertical="center" wrapText="1"/>
      <protection hidden="1"/>
    </xf>
    <xf numFmtId="0" fontId="8" fillId="5" borderId="24" xfId="0" applyFont="1" applyFill="1" applyBorder="1" applyAlignment="1" applyProtection="1">
      <alignment horizontal="center" vertical="center" wrapText="1"/>
      <protection hidden="1"/>
    </xf>
    <xf numFmtId="167" fontId="7" fillId="7" borderId="42" xfId="3" applyNumberFormat="1" applyFont="1" applyFill="1" applyBorder="1" applyAlignment="1" applyProtection="1">
      <alignment horizontal="center" vertical="center"/>
      <protection hidden="1"/>
    </xf>
    <xf numFmtId="167" fontId="7" fillId="7" borderId="60" xfId="3" applyNumberFormat="1" applyFont="1" applyFill="1" applyBorder="1" applyAlignment="1" applyProtection="1">
      <alignment horizontal="center" vertical="center"/>
      <protection hidden="1"/>
    </xf>
    <xf numFmtId="167" fontId="7" fillId="7" borderId="47" xfId="3" applyNumberFormat="1" applyFont="1" applyFill="1" applyBorder="1" applyAlignment="1" applyProtection="1">
      <alignment horizontal="center" vertical="center"/>
      <protection hidden="1"/>
    </xf>
    <xf numFmtId="0" fontId="18" fillId="2" borderId="0" xfId="0" applyFont="1" applyFill="1" applyAlignment="1" applyProtection="1">
      <alignment horizontal="left" vertical="center" wrapText="1"/>
      <protection hidden="1"/>
    </xf>
    <xf numFmtId="44" fontId="7" fillId="4" borderId="29" xfId="1" applyFont="1" applyFill="1" applyBorder="1" applyAlignment="1" applyProtection="1">
      <alignment horizontal="center" vertical="center"/>
      <protection locked="0"/>
    </xf>
    <xf numFmtId="44" fontId="7" fillId="4" borderId="27" xfId="1" applyFont="1" applyFill="1" applyBorder="1" applyAlignment="1" applyProtection="1">
      <alignment horizontal="center" vertical="center"/>
      <protection locked="0"/>
    </xf>
    <xf numFmtId="44" fontId="7" fillId="4" borderId="28" xfId="1" applyFont="1" applyFill="1" applyBorder="1" applyAlignment="1" applyProtection="1">
      <alignment horizontal="center" vertical="center"/>
      <protection locked="0"/>
    </xf>
    <xf numFmtId="0" fontId="8" fillId="0" borderId="26" xfId="0" applyFont="1" applyBorder="1" applyAlignment="1" applyProtection="1">
      <alignment horizontal="left" vertical="center"/>
      <protection hidden="1"/>
    </xf>
    <xf numFmtId="0" fontId="8" fillId="0" borderId="27" xfId="0" applyFont="1" applyBorder="1" applyAlignment="1" applyProtection="1">
      <alignment horizontal="left" vertical="center"/>
      <protection hidden="1"/>
    </xf>
    <xf numFmtId="0" fontId="8" fillId="0" borderId="30" xfId="0" applyFont="1" applyBorder="1" applyAlignment="1" applyProtection="1">
      <alignment horizontal="left" vertical="center"/>
      <protection hidden="1"/>
    </xf>
    <xf numFmtId="0" fontId="7" fillId="5" borderId="14" xfId="0" applyFont="1" applyFill="1" applyBorder="1" applyAlignment="1" applyProtection="1">
      <alignment horizontal="center" vertical="center"/>
      <protection hidden="1"/>
    </xf>
    <xf numFmtId="0" fontId="7" fillId="5" borderId="15" xfId="0" applyFont="1" applyFill="1" applyBorder="1" applyAlignment="1" applyProtection="1">
      <alignment horizontal="center" vertical="center"/>
      <protection hidden="1"/>
    </xf>
    <xf numFmtId="0" fontId="7" fillId="5" borderId="20" xfId="0" applyFont="1" applyFill="1" applyBorder="1" applyAlignment="1" applyProtection="1">
      <alignment horizontal="center" vertical="center"/>
      <protection hidden="1"/>
    </xf>
    <xf numFmtId="0" fontId="7" fillId="5" borderId="38" xfId="0" applyFont="1" applyFill="1" applyBorder="1" applyAlignment="1" applyProtection="1">
      <alignment horizontal="center" vertical="center"/>
      <protection hidden="1"/>
    </xf>
    <xf numFmtId="0" fontId="7" fillId="5" borderId="39" xfId="0" applyFont="1" applyFill="1" applyBorder="1" applyAlignment="1" applyProtection="1">
      <alignment horizontal="center" vertical="center"/>
      <protection hidden="1"/>
    </xf>
    <xf numFmtId="0" fontId="7" fillId="5" borderId="42" xfId="0" applyFont="1" applyFill="1" applyBorder="1" applyAlignment="1" applyProtection="1">
      <alignment horizontal="center" vertical="center"/>
      <protection hidden="1"/>
    </xf>
    <xf numFmtId="44" fontId="7" fillId="0" borderId="26" xfId="1" applyFont="1" applyBorder="1" applyAlignment="1" applyProtection="1">
      <alignment horizontal="center" vertical="center"/>
      <protection hidden="1"/>
    </xf>
    <xf numFmtId="44" fontId="7" fillId="0" borderId="27" xfId="1" applyFont="1" applyBorder="1" applyAlignment="1" applyProtection="1">
      <alignment horizontal="center" vertical="center"/>
      <protection hidden="1"/>
    </xf>
    <xf numFmtId="44" fontId="7" fillId="0" borderId="28" xfId="1" applyFont="1" applyBorder="1" applyAlignment="1" applyProtection="1">
      <alignment horizontal="center" vertical="center"/>
      <protection hidden="1"/>
    </xf>
    <xf numFmtId="0" fontId="8" fillId="10" borderId="55" xfId="0" applyFont="1" applyFill="1" applyBorder="1" applyAlignment="1" applyProtection="1">
      <alignment vertical="center"/>
      <protection hidden="1"/>
    </xf>
    <xf numFmtId="0" fontId="8" fillId="10" borderId="56" xfId="0" applyFont="1" applyFill="1" applyBorder="1" applyAlignment="1" applyProtection="1">
      <alignment vertical="center"/>
      <protection hidden="1"/>
    </xf>
    <xf numFmtId="0" fontId="8" fillId="5" borderId="6" xfId="0" applyFont="1" applyFill="1" applyBorder="1" applyAlignment="1" applyProtection="1">
      <alignment horizontal="center" vertical="center" wrapText="1"/>
      <protection hidden="1"/>
    </xf>
    <xf numFmtId="44" fontId="7" fillId="7" borderId="65" xfId="1" applyFont="1" applyFill="1" applyBorder="1" applyAlignment="1" applyProtection="1">
      <alignment horizontal="center" vertical="center"/>
      <protection hidden="1"/>
    </xf>
    <xf numFmtId="44" fontId="7" fillId="7" borderId="50" xfId="1" applyFont="1" applyFill="1" applyBorder="1" applyAlignment="1" applyProtection="1">
      <alignment horizontal="center" vertical="center"/>
      <protection hidden="1"/>
    </xf>
    <xf numFmtId="44" fontId="7" fillId="0" borderId="51" xfId="1" applyFont="1" applyFill="1" applyBorder="1" applyAlignment="1" applyProtection="1">
      <alignment horizontal="center" vertical="center"/>
      <protection hidden="1"/>
    </xf>
    <xf numFmtId="0" fontId="8" fillId="0" borderId="48"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49" xfId="0" applyFont="1" applyBorder="1" applyAlignment="1" applyProtection="1">
      <alignment horizontal="center" vertical="center"/>
      <protection hidden="1"/>
    </xf>
    <xf numFmtId="44" fontId="7" fillId="13" borderId="30" xfId="1" applyFont="1" applyFill="1" applyBorder="1" applyAlignment="1" applyProtection="1">
      <alignment horizontal="center" vertical="center"/>
      <protection hidden="1"/>
    </xf>
    <xf numFmtId="44" fontId="7" fillId="13" borderId="69" xfId="1" applyFont="1" applyFill="1" applyBorder="1" applyAlignment="1" applyProtection="1">
      <alignment horizontal="center" vertical="center"/>
      <protection hidden="1"/>
    </xf>
    <xf numFmtId="44" fontId="7" fillId="13" borderId="29" xfId="1" applyFont="1" applyFill="1" applyBorder="1" applyAlignment="1" applyProtection="1">
      <alignment horizontal="center" vertical="center"/>
      <protection hidden="1"/>
    </xf>
    <xf numFmtId="44" fontId="7" fillId="13" borderId="70" xfId="1" applyFont="1" applyFill="1" applyBorder="1" applyAlignment="1" applyProtection="1">
      <alignment horizontal="center" vertical="center"/>
      <protection hidden="1"/>
    </xf>
    <xf numFmtId="44" fontId="7" fillId="7" borderId="48" xfId="1" applyFont="1" applyFill="1" applyBorder="1" applyAlignment="1" applyProtection="1">
      <alignment horizontal="center" vertical="center"/>
      <protection hidden="1"/>
    </xf>
    <xf numFmtId="44" fontId="7" fillId="7" borderId="11" xfId="1" applyFont="1" applyFill="1" applyBorder="1" applyAlignment="1" applyProtection="1">
      <alignment horizontal="center" vertical="center"/>
      <protection hidden="1"/>
    </xf>
    <xf numFmtId="44" fontId="7" fillId="7" borderId="49" xfId="1" applyFont="1" applyFill="1" applyBorder="1" applyAlignment="1" applyProtection="1">
      <alignment horizontal="center" vertical="center"/>
      <protection hidden="1"/>
    </xf>
    <xf numFmtId="44" fontId="7" fillId="7" borderId="31" xfId="1" applyFont="1" applyFill="1" applyBorder="1" applyAlignment="1" applyProtection="1">
      <alignment horizontal="center" vertical="center"/>
      <protection hidden="1"/>
    </xf>
    <xf numFmtId="44" fontId="7" fillId="7" borderId="12" xfId="1" applyFont="1" applyFill="1" applyBorder="1" applyAlignment="1" applyProtection="1">
      <alignment horizontal="center" vertical="center"/>
      <protection hidden="1"/>
    </xf>
    <xf numFmtId="44" fontId="7" fillId="7" borderId="32" xfId="1" applyFont="1" applyFill="1" applyBorder="1" applyAlignment="1" applyProtection="1">
      <alignment horizontal="center" vertical="center"/>
      <protection hidden="1"/>
    </xf>
    <xf numFmtId="44" fontId="7" fillId="13" borderId="26" xfId="1" applyFont="1" applyFill="1" applyBorder="1" applyAlignment="1" applyProtection="1">
      <alignment horizontal="center" vertical="center"/>
      <protection hidden="1"/>
    </xf>
    <xf numFmtId="44" fontId="7" fillId="13" borderId="27" xfId="1" applyFont="1" applyFill="1" applyBorder="1" applyAlignment="1" applyProtection="1">
      <alignment horizontal="center" vertical="center"/>
      <protection hidden="1"/>
    </xf>
    <xf numFmtId="0" fontId="8" fillId="2" borderId="58" xfId="0" applyFont="1" applyFill="1" applyBorder="1" applyAlignment="1" applyProtection="1">
      <alignment vertical="center"/>
      <protection hidden="1"/>
    </xf>
    <xf numFmtId="0" fontId="8" fillId="0" borderId="73" xfId="0" applyFont="1" applyBorder="1" applyAlignment="1" applyProtection="1">
      <alignment vertical="center"/>
      <protection hidden="1"/>
    </xf>
    <xf numFmtId="0" fontId="8" fillId="7" borderId="99" xfId="0" applyFont="1" applyFill="1" applyBorder="1" applyAlignment="1" applyProtection="1">
      <alignment vertical="center"/>
      <protection hidden="1"/>
    </xf>
    <xf numFmtId="44" fontId="7" fillId="4" borderId="62" xfId="1" applyFont="1" applyFill="1" applyBorder="1" applyAlignment="1" applyProtection="1">
      <alignment horizontal="center" vertical="center"/>
      <protection locked="0"/>
    </xf>
    <xf numFmtId="44" fontId="7" fillId="4" borderId="63" xfId="1" applyFont="1" applyFill="1" applyBorder="1" applyAlignment="1" applyProtection="1">
      <alignment horizontal="center" vertical="center"/>
      <protection locked="0"/>
    </xf>
    <xf numFmtId="44" fontId="7" fillId="4" borderId="24" xfId="1" applyFont="1" applyFill="1" applyBorder="1" applyAlignment="1" applyProtection="1">
      <alignment horizontal="center" vertical="center"/>
      <protection locked="0"/>
    </xf>
    <xf numFmtId="44" fontId="7" fillId="4" borderId="85" xfId="1" applyFont="1" applyFill="1" applyBorder="1" applyAlignment="1" applyProtection="1">
      <alignment horizontal="center" vertical="center"/>
      <protection locked="0"/>
    </xf>
    <xf numFmtId="44" fontId="7" fillId="4" borderId="86" xfId="1" applyFont="1" applyFill="1" applyBorder="1" applyAlignment="1" applyProtection="1">
      <alignment horizontal="center" vertical="center"/>
      <protection locked="0"/>
    </xf>
    <xf numFmtId="44" fontId="7" fillId="4" borderId="51" xfId="1" applyFont="1" applyFill="1" applyBorder="1" applyAlignment="1" applyProtection="1">
      <alignment horizontal="center" vertical="center"/>
      <protection locked="0"/>
    </xf>
    <xf numFmtId="44" fontId="7" fillId="16" borderId="33" xfId="1" applyFont="1" applyFill="1" applyBorder="1" applyAlignment="1" applyProtection="1">
      <alignment vertical="center"/>
      <protection hidden="1"/>
    </xf>
    <xf numFmtId="44" fontId="7" fillId="16" borderId="12" xfId="1" applyFont="1" applyFill="1" applyBorder="1" applyAlignment="1" applyProtection="1">
      <alignment vertical="center"/>
      <protection hidden="1"/>
    </xf>
    <xf numFmtId="0" fontId="8" fillId="2" borderId="62" xfId="0" applyFont="1" applyFill="1" applyBorder="1" applyAlignment="1" applyProtection="1">
      <alignment vertical="center" wrapText="1"/>
      <protection hidden="1"/>
    </xf>
    <xf numFmtId="0" fontId="8" fillId="2" borderId="63" xfId="0" applyFont="1" applyFill="1" applyBorder="1" applyAlignment="1" applyProtection="1">
      <alignment vertical="center" wrapText="1"/>
      <protection hidden="1"/>
    </xf>
    <xf numFmtId="0" fontId="8" fillId="2" borderId="64" xfId="0" applyFont="1" applyFill="1" applyBorder="1" applyAlignment="1" applyProtection="1">
      <alignment vertical="center" wrapText="1"/>
      <protection hidden="1"/>
    </xf>
    <xf numFmtId="0" fontId="8" fillId="2" borderId="85" xfId="0" applyFont="1" applyFill="1" applyBorder="1" applyAlignment="1" applyProtection="1">
      <alignment vertical="center" wrapText="1"/>
      <protection hidden="1"/>
    </xf>
    <xf numFmtId="0" fontId="8" fillId="2" borderId="86" xfId="0" applyFont="1" applyFill="1" applyBorder="1" applyAlignment="1" applyProtection="1">
      <alignment vertical="center" wrapText="1"/>
      <protection hidden="1"/>
    </xf>
    <xf numFmtId="0" fontId="8" fillId="2" borderId="87" xfId="0" applyFont="1" applyFill="1" applyBorder="1" applyAlignment="1" applyProtection="1">
      <alignment vertical="center" wrapText="1"/>
      <protection hidden="1"/>
    </xf>
    <xf numFmtId="0" fontId="8" fillId="21" borderId="81" xfId="0" applyFont="1" applyFill="1" applyBorder="1" applyAlignment="1" applyProtection="1">
      <alignment horizontal="center" vertical="center"/>
      <protection hidden="1"/>
    </xf>
    <xf numFmtId="0" fontId="8" fillId="21" borderId="79" xfId="0" applyFont="1" applyFill="1" applyBorder="1" applyAlignment="1" applyProtection="1">
      <alignment horizontal="center" vertical="center"/>
      <protection hidden="1"/>
    </xf>
    <xf numFmtId="0" fontId="8" fillId="21" borderId="80" xfId="0" applyFont="1" applyFill="1" applyBorder="1" applyAlignment="1" applyProtection="1">
      <alignment horizontal="center" vertical="center"/>
      <protection hidden="1"/>
    </xf>
    <xf numFmtId="0" fontId="8" fillId="21" borderId="68" xfId="0" applyFont="1" applyFill="1" applyBorder="1" applyAlignment="1" applyProtection="1">
      <alignment horizontal="center" vertical="center"/>
      <protection hidden="1"/>
    </xf>
    <xf numFmtId="0" fontId="8" fillId="21" borderId="69" xfId="0" applyFont="1" applyFill="1" applyBorder="1" applyAlignment="1" applyProtection="1">
      <alignment horizontal="center" vertical="center"/>
      <protection hidden="1"/>
    </xf>
    <xf numFmtId="0" fontId="8" fillId="21" borderId="70" xfId="0" applyFont="1" applyFill="1" applyBorder="1" applyAlignment="1" applyProtection="1">
      <alignment horizontal="center" vertical="center"/>
      <protection hidden="1"/>
    </xf>
    <xf numFmtId="0" fontId="8" fillId="15" borderId="68" xfId="0" applyFont="1" applyFill="1" applyBorder="1" applyAlignment="1" applyProtection="1">
      <alignment vertical="center"/>
      <protection hidden="1"/>
    </xf>
    <xf numFmtId="0" fontId="8" fillId="15" borderId="69" xfId="0" applyFont="1" applyFill="1" applyBorder="1" applyAlignment="1" applyProtection="1">
      <alignment vertical="center"/>
      <protection hidden="1"/>
    </xf>
    <xf numFmtId="0" fontId="8" fillId="15" borderId="70" xfId="0" applyFont="1" applyFill="1" applyBorder="1" applyAlignment="1" applyProtection="1">
      <alignment vertical="center"/>
      <protection hidden="1"/>
    </xf>
    <xf numFmtId="0" fontId="7" fillId="7" borderId="11" xfId="1" applyNumberFormat="1" applyFont="1" applyFill="1" applyBorder="1" applyAlignment="1" applyProtection="1">
      <alignment horizontal="center" vertical="center"/>
      <protection hidden="1"/>
    </xf>
    <xf numFmtId="0" fontId="7" fillId="7" borderId="49" xfId="1" applyNumberFormat="1" applyFont="1" applyFill="1" applyBorder="1" applyAlignment="1" applyProtection="1">
      <alignment horizontal="center" vertical="center"/>
      <protection hidden="1"/>
    </xf>
    <xf numFmtId="0" fontId="7" fillId="7" borderId="39" xfId="1" applyNumberFormat="1" applyFont="1" applyFill="1" applyBorder="1" applyAlignment="1" applyProtection="1">
      <alignment horizontal="center" vertical="center"/>
      <protection hidden="1"/>
    </xf>
    <xf numFmtId="0" fontId="7" fillId="7" borderId="40" xfId="1" applyNumberFormat="1" applyFont="1" applyFill="1" applyBorder="1" applyAlignment="1" applyProtection="1">
      <alignment horizontal="center" vertical="center"/>
      <protection hidden="1"/>
    </xf>
    <xf numFmtId="0" fontId="8" fillId="21" borderId="14" xfId="0" applyFont="1" applyFill="1" applyBorder="1" applyAlignment="1" applyProtection="1">
      <alignment horizontal="center" vertical="center" wrapText="1"/>
      <protection hidden="1"/>
    </xf>
    <xf numFmtId="0" fontId="8" fillId="21" borderId="15" xfId="0" applyFont="1" applyFill="1" applyBorder="1" applyAlignment="1" applyProtection="1">
      <alignment horizontal="center" vertical="center" wrapText="1"/>
      <protection hidden="1"/>
    </xf>
    <xf numFmtId="0" fontId="8" fillId="21" borderId="38" xfId="0" applyFont="1" applyFill="1" applyBorder="1" applyAlignment="1" applyProtection="1">
      <alignment horizontal="center" vertical="center" wrapText="1"/>
      <protection hidden="1"/>
    </xf>
    <xf numFmtId="0" fontId="8" fillId="21" borderId="39" xfId="0" applyFont="1" applyFill="1" applyBorder="1" applyAlignment="1" applyProtection="1">
      <alignment horizontal="center" vertical="center" wrapText="1"/>
      <protection hidden="1"/>
    </xf>
    <xf numFmtId="0" fontId="8" fillId="21" borderId="15" xfId="0" applyFont="1" applyFill="1" applyBorder="1" applyAlignment="1" applyProtection="1">
      <alignment horizontal="center" vertical="center"/>
      <protection hidden="1"/>
    </xf>
    <xf numFmtId="0" fontId="8" fillId="21" borderId="16" xfId="0" applyFont="1" applyFill="1" applyBorder="1" applyAlignment="1" applyProtection="1">
      <alignment horizontal="center" vertical="center"/>
      <protection hidden="1"/>
    </xf>
    <xf numFmtId="0" fontId="8" fillId="21" borderId="39" xfId="0" applyFont="1" applyFill="1" applyBorder="1" applyAlignment="1" applyProtection="1">
      <alignment horizontal="center" vertical="center"/>
      <protection hidden="1"/>
    </xf>
    <xf numFmtId="0" fontId="8" fillId="21" borderId="40" xfId="0" applyFont="1" applyFill="1" applyBorder="1" applyAlignment="1" applyProtection="1">
      <alignment horizontal="center" vertical="center"/>
      <protection hidden="1"/>
    </xf>
    <xf numFmtId="0" fontId="8" fillId="21" borderId="19" xfId="0" applyFont="1" applyFill="1" applyBorder="1" applyAlignment="1" applyProtection="1">
      <alignment horizontal="center" vertical="center" wrapText="1"/>
      <protection hidden="1"/>
    </xf>
    <xf numFmtId="0" fontId="8" fillId="21" borderId="16" xfId="0" applyFont="1" applyFill="1" applyBorder="1" applyAlignment="1" applyProtection="1">
      <alignment horizontal="center" vertical="center" wrapText="1"/>
      <protection hidden="1"/>
    </xf>
    <xf numFmtId="0" fontId="8" fillId="21" borderId="47" xfId="0" applyFont="1" applyFill="1" applyBorder="1" applyAlignment="1" applyProtection="1">
      <alignment horizontal="center" vertical="center" wrapText="1"/>
      <protection hidden="1"/>
    </xf>
    <xf numFmtId="0" fontId="8" fillId="21" borderId="40" xfId="0" applyFont="1" applyFill="1" applyBorder="1" applyAlignment="1" applyProtection="1">
      <alignment horizontal="center" vertical="center" wrapText="1"/>
      <protection hidden="1"/>
    </xf>
    <xf numFmtId="44" fontId="7" fillId="19" borderId="26" xfId="0" applyNumberFormat="1" applyFont="1" applyFill="1" applyBorder="1" applyAlignment="1" applyProtection="1">
      <alignment horizontal="center" vertical="center"/>
      <protection hidden="1"/>
    </xf>
    <xf numFmtId="44" fontId="7" fillId="19" borderId="27" xfId="1" applyFont="1" applyFill="1" applyBorder="1" applyAlignment="1" applyProtection="1">
      <alignment vertical="center"/>
      <protection hidden="1"/>
    </xf>
    <xf numFmtId="9" fontId="7" fillId="15" borderId="27" xfId="2" applyFont="1" applyFill="1" applyBorder="1" applyAlignment="1" applyProtection="1">
      <alignment horizontal="center" vertical="center"/>
      <protection hidden="1"/>
    </xf>
    <xf numFmtId="9" fontId="7" fillId="15" borderId="28" xfId="2" applyFont="1" applyFill="1" applyBorder="1" applyAlignment="1" applyProtection="1">
      <alignment horizontal="center" vertical="center"/>
      <protection hidden="1"/>
    </xf>
    <xf numFmtId="9" fontId="7" fillId="22" borderId="29" xfId="2" applyFont="1" applyFill="1" applyBorder="1" applyAlignment="1" applyProtection="1">
      <alignment horizontal="center" vertical="center"/>
      <protection hidden="1"/>
    </xf>
    <xf numFmtId="9" fontId="7" fillId="22" borderId="27" xfId="2" applyFont="1" applyFill="1" applyBorder="1" applyAlignment="1" applyProtection="1">
      <alignment horizontal="center" vertical="center"/>
      <protection hidden="1"/>
    </xf>
    <xf numFmtId="9" fontId="7" fillId="22" borderId="28" xfId="2" applyFont="1" applyFill="1" applyBorder="1" applyAlignment="1" applyProtection="1">
      <alignment horizontal="center" vertical="center"/>
      <protection hidden="1"/>
    </xf>
    <xf numFmtId="44" fontId="7" fillId="7" borderId="51" xfId="1" applyFont="1" applyFill="1" applyBorder="1" applyAlignment="1" applyProtection="1">
      <alignment vertical="center"/>
      <protection hidden="1"/>
    </xf>
    <xf numFmtId="44" fontId="7" fillId="7" borderId="11" xfId="1" applyFont="1" applyFill="1" applyBorder="1" applyAlignment="1" applyProtection="1">
      <alignment vertical="center"/>
      <protection hidden="1"/>
    </xf>
    <xf numFmtId="44" fontId="7" fillId="7" borderId="49" xfId="1" applyFont="1" applyFill="1" applyBorder="1" applyAlignment="1" applyProtection="1">
      <alignment vertical="center"/>
      <protection hidden="1"/>
    </xf>
    <xf numFmtId="44" fontId="7" fillId="7" borderId="47" xfId="1" applyFont="1" applyFill="1" applyBorder="1" applyAlignment="1" applyProtection="1">
      <alignment vertical="center"/>
      <protection hidden="1"/>
    </xf>
    <xf numFmtId="44" fontId="7" fillId="7" borderId="39" xfId="1" applyFont="1" applyFill="1" applyBorder="1" applyAlignment="1" applyProtection="1">
      <alignment vertical="center"/>
      <protection hidden="1"/>
    </xf>
    <xf numFmtId="44" fontId="7" fillId="7" borderId="40" xfId="1" applyFont="1" applyFill="1" applyBorder="1" applyAlignment="1" applyProtection="1">
      <alignment vertical="center"/>
      <protection hidden="1"/>
    </xf>
    <xf numFmtId="0" fontId="8" fillId="0" borderId="26" xfId="0" applyFont="1" applyBorder="1" applyAlignment="1" applyProtection="1">
      <alignment vertical="center"/>
      <protection hidden="1"/>
    </xf>
    <xf numFmtId="0" fontId="8" fillId="0" borderId="27" xfId="0" applyFont="1" applyBorder="1" applyAlignment="1" applyProtection="1">
      <alignment vertical="center"/>
      <protection hidden="1"/>
    </xf>
    <xf numFmtId="0" fontId="8" fillId="0" borderId="30" xfId="0" applyFont="1" applyBorder="1" applyAlignment="1" applyProtection="1">
      <alignment vertical="center"/>
      <protection hidden="1"/>
    </xf>
    <xf numFmtId="44" fontId="7" fillId="7" borderId="26" xfId="0" applyNumberFormat="1" applyFont="1" applyFill="1" applyBorder="1" applyAlignment="1" applyProtection="1">
      <alignment horizontal="center" vertical="center"/>
      <protection hidden="1"/>
    </xf>
    <xf numFmtId="0" fontId="7" fillId="7" borderId="27" xfId="1" applyNumberFormat="1" applyFont="1" applyFill="1" applyBorder="1" applyAlignment="1" applyProtection="1">
      <alignment horizontal="center" vertical="center"/>
      <protection hidden="1"/>
    </xf>
    <xf numFmtId="44" fontId="7" fillId="0" borderId="27" xfId="1" applyFont="1" applyFill="1" applyBorder="1" applyAlignment="1" applyProtection="1">
      <alignment vertical="center"/>
      <protection hidden="1"/>
    </xf>
    <xf numFmtId="44" fontId="7" fillId="0" borderId="28" xfId="1" applyFont="1" applyFill="1" applyBorder="1" applyAlignment="1" applyProtection="1">
      <alignment vertical="center"/>
      <protection hidden="1"/>
    </xf>
    <xf numFmtId="44" fontId="7" fillId="13" borderId="29" xfId="1" applyFont="1" applyFill="1" applyBorder="1" applyAlignment="1" applyProtection="1">
      <alignment vertical="center"/>
      <protection hidden="1"/>
    </xf>
    <xf numFmtId="44" fontId="7" fillId="13" borderId="27" xfId="1" applyFont="1" applyFill="1" applyBorder="1" applyAlignment="1" applyProtection="1">
      <alignment vertical="center"/>
      <protection hidden="1"/>
    </xf>
    <xf numFmtId="44" fontId="7" fillId="13" borderId="28" xfId="1" applyFont="1" applyFill="1" applyBorder="1" applyAlignment="1" applyProtection="1">
      <alignment vertical="center"/>
      <protection hidden="1"/>
    </xf>
    <xf numFmtId="44" fontId="8" fillId="7" borderId="50" xfId="1" applyFont="1" applyFill="1" applyBorder="1" applyAlignment="1" applyProtection="1">
      <alignment vertical="center"/>
      <protection hidden="1"/>
    </xf>
    <xf numFmtId="44" fontId="8" fillId="7" borderId="36" xfId="1" applyFont="1" applyFill="1" applyBorder="1" applyAlignment="1" applyProtection="1">
      <alignment vertical="center"/>
      <protection hidden="1"/>
    </xf>
    <xf numFmtId="0" fontId="8" fillId="5" borderId="20" xfId="0" applyFont="1" applyFill="1" applyBorder="1" applyAlignment="1" applyProtection="1">
      <alignment horizontal="center" vertical="center"/>
      <protection hidden="1"/>
    </xf>
    <xf numFmtId="0" fontId="8" fillId="5" borderId="42" xfId="0" applyFont="1" applyFill="1" applyBorder="1" applyAlignment="1" applyProtection="1">
      <alignment horizontal="center" vertical="center"/>
      <protection hidden="1"/>
    </xf>
    <xf numFmtId="0" fontId="3" fillId="6" borderId="117" xfId="0" applyFont="1" applyFill="1" applyBorder="1" applyAlignment="1" applyProtection="1">
      <alignment horizontal="center" vertical="center"/>
      <protection hidden="1"/>
    </xf>
    <xf numFmtId="0" fontId="3" fillId="6" borderId="118" xfId="0" applyFont="1" applyFill="1" applyBorder="1" applyAlignment="1" applyProtection="1">
      <alignment horizontal="center" vertical="center"/>
      <protection hidden="1"/>
    </xf>
    <xf numFmtId="0" fontId="3" fillId="6" borderId="119" xfId="0" applyFont="1" applyFill="1" applyBorder="1" applyAlignment="1" applyProtection="1">
      <alignment horizontal="center" vertical="center"/>
      <protection hidden="1"/>
    </xf>
    <xf numFmtId="0" fontId="7" fillId="5" borderId="81" xfId="0" applyFont="1" applyFill="1" applyBorder="1" applyAlignment="1" applyProtection="1">
      <alignment horizontal="center" vertical="center"/>
      <protection hidden="1"/>
    </xf>
    <xf numFmtId="0" fontId="7" fillId="5" borderId="79" xfId="0" applyFont="1" applyFill="1" applyBorder="1" applyAlignment="1" applyProtection="1">
      <alignment horizontal="center" vertical="center"/>
      <protection hidden="1"/>
    </xf>
    <xf numFmtId="0" fontId="7" fillId="5" borderId="68" xfId="0" applyFont="1" applyFill="1" applyBorder="1" applyAlignment="1" applyProtection="1">
      <alignment horizontal="center" vertical="center"/>
      <protection hidden="1"/>
    </xf>
    <xf numFmtId="0" fontId="7" fillId="5" borderId="69" xfId="0" applyFont="1" applyFill="1" applyBorder="1" applyAlignment="1" applyProtection="1">
      <alignment horizontal="center" vertical="center"/>
      <protection hidden="1"/>
    </xf>
    <xf numFmtId="44" fontId="7" fillId="7" borderId="19" xfId="1" applyFont="1" applyFill="1" applyBorder="1" applyAlignment="1" applyProtection="1">
      <alignment vertical="center"/>
      <protection hidden="1"/>
    </xf>
    <xf numFmtId="44" fontId="7" fillId="7" borderId="59" xfId="1" applyFont="1" applyFill="1" applyBorder="1" applyAlignment="1" applyProtection="1">
      <alignment vertical="center"/>
      <protection hidden="1"/>
    </xf>
    <xf numFmtId="44" fontId="7" fillId="7" borderId="60" xfId="1" applyFont="1" applyFill="1" applyBorder="1" applyAlignment="1" applyProtection="1">
      <alignment vertical="center"/>
      <protection hidden="1"/>
    </xf>
    <xf numFmtId="0" fontId="8" fillId="5" borderId="79" xfId="0" applyFont="1" applyFill="1" applyBorder="1" applyAlignment="1" applyProtection="1">
      <alignment horizontal="center" vertical="center"/>
      <protection hidden="1"/>
    </xf>
    <xf numFmtId="0" fontId="8" fillId="5" borderId="46" xfId="0" applyFont="1" applyFill="1" applyBorder="1" applyAlignment="1" applyProtection="1">
      <alignment horizontal="center" vertical="center"/>
      <protection hidden="1"/>
    </xf>
    <xf numFmtId="0" fontId="8" fillId="5" borderId="69" xfId="0" applyFont="1" applyFill="1" applyBorder="1" applyAlignment="1" applyProtection="1">
      <alignment horizontal="center" vertical="center"/>
      <protection hidden="1"/>
    </xf>
    <xf numFmtId="0" fontId="8" fillId="5" borderId="29" xfId="0" applyFont="1" applyFill="1" applyBorder="1" applyAlignment="1" applyProtection="1">
      <alignment horizontal="center" vertical="center"/>
      <protection hidden="1"/>
    </xf>
    <xf numFmtId="0" fontId="8" fillId="2" borderId="35" xfId="0" applyFont="1" applyFill="1" applyBorder="1" applyAlignment="1" applyProtection="1">
      <alignment vertical="center"/>
      <protection hidden="1"/>
    </xf>
    <xf numFmtId="0" fontId="8" fillId="2" borderId="36" xfId="0" applyFont="1" applyFill="1" applyBorder="1" applyAlignment="1" applyProtection="1">
      <alignment vertical="center"/>
      <protection hidden="1"/>
    </xf>
    <xf numFmtId="0" fontId="8" fillId="2" borderId="37" xfId="0" applyFont="1" applyFill="1" applyBorder="1" applyAlignment="1" applyProtection="1">
      <alignment vertical="center"/>
      <protection hidden="1"/>
    </xf>
    <xf numFmtId="9" fontId="7" fillId="0" borderId="36" xfId="2" applyFont="1" applyFill="1" applyBorder="1" applyAlignment="1" applyProtection="1">
      <alignment horizontal="center" vertical="center"/>
      <protection hidden="1"/>
    </xf>
    <xf numFmtId="9" fontId="7" fillId="0" borderId="41" xfId="2" applyFont="1" applyFill="1" applyBorder="1" applyAlignment="1" applyProtection="1">
      <alignment horizontal="center" vertical="center"/>
      <protection hidden="1"/>
    </xf>
    <xf numFmtId="44" fontId="7" fillId="7" borderId="36" xfId="1" applyFont="1" applyFill="1" applyBorder="1" applyAlignment="1" applyProtection="1">
      <alignment horizontal="center" vertical="center"/>
      <protection hidden="1"/>
    </xf>
    <xf numFmtId="10" fontId="7" fillId="13" borderId="35" xfId="2" applyNumberFormat="1" applyFont="1" applyFill="1" applyBorder="1" applyAlignment="1" applyProtection="1">
      <alignment horizontal="center" vertical="center"/>
      <protection hidden="1"/>
    </xf>
    <xf numFmtId="10" fontId="7" fillId="13" borderId="36" xfId="2" applyNumberFormat="1" applyFont="1" applyFill="1" applyBorder="1" applyAlignment="1" applyProtection="1">
      <alignment horizontal="center" vertical="center"/>
      <protection hidden="1"/>
    </xf>
    <xf numFmtId="10" fontId="7" fillId="13" borderId="37" xfId="2" applyNumberFormat="1" applyFont="1" applyFill="1" applyBorder="1" applyAlignment="1" applyProtection="1">
      <alignment horizontal="center" vertical="center"/>
      <protection hidden="1"/>
    </xf>
    <xf numFmtId="44" fontId="7" fillId="4" borderId="4" xfId="1" applyFont="1" applyFill="1" applyBorder="1" applyAlignment="1" applyProtection="1">
      <alignment vertical="center"/>
      <protection locked="0"/>
    </xf>
    <xf numFmtId="44" fontId="7" fillId="4" borderId="25" xfId="1" applyFont="1" applyFill="1" applyBorder="1" applyAlignment="1" applyProtection="1">
      <alignment horizontal="center" vertical="center"/>
      <protection locked="0"/>
    </xf>
    <xf numFmtId="44" fontId="7" fillId="4" borderId="64" xfId="1" applyFont="1" applyFill="1" applyBorder="1" applyAlignment="1" applyProtection="1">
      <alignment horizontal="center" vertical="center"/>
      <protection locked="0"/>
    </xf>
    <xf numFmtId="44" fontId="7" fillId="4" borderId="53" xfId="1" applyFont="1" applyFill="1" applyBorder="1" applyAlignment="1" applyProtection="1">
      <alignment horizontal="center" vertical="center"/>
      <protection locked="0"/>
    </xf>
    <xf numFmtId="44" fontId="7" fillId="4" borderId="87" xfId="1" applyFont="1" applyFill="1" applyBorder="1" applyAlignment="1" applyProtection="1">
      <alignment horizontal="center" vertical="center"/>
      <protection locked="0"/>
    </xf>
    <xf numFmtId="44" fontId="7" fillId="7" borderId="97" xfId="1" applyFont="1" applyFill="1" applyBorder="1" applyAlignment="1" applyProtection="1">
      <alignment vertical="center"/>
      <protection hidden="1"/>
    </xf>
    <xf numFmtId="44" fontId="7" fillId="4" borderId="25" xfId="1" applyFont="1" applyFill="1" applyBorder="1" applyAlignment="1" applyProtection="1">
      <alignment vertical="center"/>
      <protection locked="0"/>
    </xf>
    <xf numFmtId="44" fontId="7" fillId="4" borderId="63" xfId="1" applyFont="1" applyFill="1" applyBorder="1" applyAlignment="1" applyProtection="1">
      <alignment vertical="center"/>
      <protection locked="0"/>
    </xf>
    <xf numFmtId="44" fontId="7" fillId="4" borderId="64" xfId="1" applyFont="1" applyFill="1" applyBorder="1" applyAlignment="1" applyProtection="1">
      <alignment vertical="center"/>
      <protection locked="0"/>
    </xf>
    <xf numFmtId="44" fontId="7" fillId="4" borderId="53" xfId="1" applyFont="1" applyFill="1" applyBorder="1" applyAlignment="1" applyProtection="1">
      <alignment vertical="center"/>
      <protection locked="0"/>
    </xf>
    <xf numFmtId="44" fontId="7" fillId="4" borderId="86" xfId="1" applyFont="1" applyFill="1" applyBorder="1" applyAlignment="1" applyProtection="1">
      <alignment vertical="center"/>
      <protection locked="0"/>
    </xf>
    <xf numFmtId="44" fontId="7" fillId="4" borderId="87" xfId="1" applyFont="1" applyFill="1" applyBorder="1" applyAlignment="1" applyProtection="1">
      <alignment vertical="center"/>
      <protection locked="0"/>
    </xf>
    <xf numFmtId="44" fontId="7" fillId="8" borderId="41" xfId="1" applyFont="1" applyFill="1" applyBorder="1" applyAlignment="1" applyProtection="1">
      <alignment vertical="center"/>
      <protection hidden="1"/>
    </xf>
    <xf numFmtId="44" fontId="7" fillId="8" borderId="66" xfId="1" applyFont="1" applyFill="1" applyBorder="1" applyAlignment="1" applyProtection="1">
      <alignment vertical="center"/>
      <protection hidden="1"/>
    </xf>
    <xf numFmtId="44" fontId="7" fillId="8" borderId="50" xfId="1" applyFont="1" applyFill="1" applyBorder="1" applyAlignment="1" applyProtection="1">
      <alignment vertical="center"/>
      <protection hidden="1"/>
    </xf>
    <xf numFmtId="44" fontId="7" fillId="7" borderId="100" xfId="1" applyFont="1" applyFill="1" applyBorder="1" applyAlignment="1" applyProtection="1">
      <alignment vertical="center"/>
      <protection hidden="1"/>
    </xf>
    <xf numFmtId="44" fontId="7" fillId="4" borderId="34" xfId="1" applyFont="1" applyFill="1" applyBorder="1" applyAlignment="1" applyProtection="1">
      <alignment vertical="center"/>
      <protection locked="0"/>
    </xf>
    <xf numFmtId="0" fontId="8" fillId="5" borderId="54" xfId="0" applyFont="1" applyFill="1" applyBorder="1" applyAlignment="1" applyProtection="1">
      <alignment horizontal="center" vertical="center" wrapText="1"/>
      <protection hidden="1"/>
    </xf>
    <xf numFmtId="44" fontId="7" fillId="8" borderId="36" xfId="1" applyFont="1" applyFill="1" applyBorder="1" applyAlignment="1" applyProtection="1">
      <alignment vertical="center"/>
      <protection hidden="1"/>
    </xf>
    <xf numFmtId="44" fontId="7" fillId="8" borderId="65" xfId="1" applyFont="1" applyFill="1" applyBorder="1" applyAlignment="1" applyProtection="1">
      <alignment vertical="center"/>
      <protection hidden="1"/>
    </xf>
    <xf numFmtId="44" fontId="7" fillId="8" borderId="67" xfId="1" applyFont="1" applyFill="1" applyBorder="1" applyAlignment="1" applyProtection="1">
      <alignment vertical="center"/>
      <protection hidden="1"/>
    </xf>
    <xf numFmtId="44" fontId="7" fillId="60" borderId="62" xfId="1" applyFont="1" applyFill="1" applyBorder="1" applyAlignment="1" applyProtection="1">
      <alignment horizontal="center" vertical="center"/>
      <protection locked="0"/>
    </xf>
    <xf numFmtId="44" fontId="7" fillId="60" borderId="63" xfId="1" applyFont="1" applyFill="1" applyBorder="1" applyAlignment="1" applyProtection="1">
      <alignment horizontal="center" vertical="center"/>
      <protection locked="0"/>
    </xf>
    <xf numFmtId="44" fontId="7" fillId="60" borderId="24" xfId="1" applyFont="1" applyFill="1" applyBorder="1" applyAlignment="1" applyProtection="1">
      <alignment horizontal="center" vertical="center"/>
      <protection locked="0"/>
    </xf>
    <xf numFmtId="44" fontId="7" fillId="60" borderId="85" xfId="1" applyFont="1" applyFill="1" applyBorder="1" applyAlignment="1" applyProtection="1">
      <alignment horizontal="center" vertical="center"/>
      <protection locked="0"/>
    </xf>
    <xf numFmtId="44" fontId="7" fillId="60" borderId="86" xfId="1" applyFont="1" applyFill="1" applyBorder="1" applyAlignment="1" applyProtection="1">
      <alignment horizontal="center" vertical="center"/>
      <protection locked="0"/>
    </xf>
    <xf numFmtId="44" fontId="7" fillId="60" borderId="51" xfId="1" applyFont="1" applyFill="1" applyBorder="1" applyAlignment="1" applyProtection="1">
      <alignment horizontal="center" vertical="center"/>
      <protection locked="0"/>
    </xf>
    <xf numFmtId="44" fontId="7" fillId="51" borderId="6" xfId="1" applyFont="1" applyFill="1" applyBorder="1" applyAlignment="1" applyProtection="1">
      <alignment vertical="center"/>
    </xf>
    <xf numFmtId="44" fontId="7" fillId="51" borderId="10" xfId="1" applyFont="1" applyFill="1" applyBorder="1" applyAlignment="1" applyProtection="1">
      <alignment vertical="center"/>
    </xf>
    <xf numFmtId="44" fontId="7" fillId="16" borderId="6" xfId="1" applyFont="1" applyFill="1" applyBorder="1" applyAlignment="1" applyProtection="1">
      <alignment vertical="center"/>
      <protection hidden="1"/>
    </xf>
    <xf numFmtId="44" fontId="7" fillId="16" borderId="10" xfId="1" applyFont="1" applyFill="1" applyBorder="1" applyAlignment="1" applyProtection="1">
      <alignment vertical="center"/>
      <protection hidden="1"/>
    </xf>
    <xf numFmtId="44" fontId="7" fillId="7" borderId="9" xfId="1" applyFont="1" applyFill="1" applyBorder="1" applyAlignment="1" applyProtection="1">
      <alignment vertical="center"/>
      <protection hidden="1"/>
    </xf>
    <xf numFmtId="44" fontId="7" fillId="7" borderId="76" xfId="1" applyFont="1" applyFill="1" applyBorder="1" applyAlignment="1" applyProtection="1">
      <alignment vertical="center"/>
      <protection hidden="1"/>
    </xf>
    <xf numFmtId="44" fontId="7" fillId="4" borderId="5" xfId="1" applyFont="1" applyFill="1" applyBorder="1" applyAlignment="1" applyProtection="1">
      <alignment vertical="center"/>
      <protection locked="0"/>
    </xf>
    <xf numFmtId="44" fontId="7" fillId="4" borderId="58" xfId="1" applyFont="1" applyFill="1" applyBorder="1" applyAlignment="1" applyProtection="1">
      <alignment vertical="center"/>
      <protection locked="0"/>
    </xf>
    <xf numFmtId="0" fontId="8" fillId="0" borderId="62" xfId="0" applyFont="1" applyBorder="1" applyAlignment="1" applyProtection="1">
      <alignment vertical="center"/>
      <protection hidden="1"/>
    </xf>
    <xf numFmtId="0" fontId="8" fillId="0" borderId="63" xfId="0" applyFont="1" applyBorder="1" applyAlignment="1" applyProtection="1">
      <alignment vertical="center"/>
      <protection hidden="1"/>
    </xf>
    <xf numFmtId="0" fontId="8" fillId="0" borderId="64" xfId="0" applyFont="1" applyBorder="1" applyAlignment="1" applyProtection="1">
      <alignment vertical="center"/>
      <protection hidden="1"/>
    </xf>
    <xf numFmtId="0" fontId="8" fillId="0" borderId="62" xfId="0" applyFont="1" applyBorder="1" applyAlignment="1" applyProtection="1">
      <alignment vertical="center" wrapText="1"/>
      <protection hidden="1"/>
    </xf>
    <xf numFmtId="0" fontId="8" fillId="0" borderId="63" xfId="0" applyFont="1" applyBorder="1" applyAlignment="1" applyProtection="1">
      <alignment vertical="center" wrapText="1"/>
      <protection hidden="1"/>
    </xf>
    <xf numFmtId="0" fontId="8" fillId="0" borderId="64" xfId="0" applyFont="1" applyBorder="1" applyAlignment="1" applyProtection="1">
      <alignment vertical="center" wrapText="1"/>
      <protection hidden="1"/>
    </xf>
    <xf numFmtId="0" fontId="8" fillId="0" borderId="85" xfId="0" applyFont="1" applyBorder="1" applyAlignment="1" applyProtection="1">
      <alignment vertical="center" wrapText="1"/>
      <protection hidden="1"/>
    </xf>
    <xf numFmtId="0" fontId="8" fillId="0" borderId="86" xfId="0" applyFont="1" applyBorder="1" applyAlignment="1" applyProtection="1">
      <alignment vertical="center" wrapText="1"/>
      <protection hidden="1"/>
    </xf>
    <xf numFmtId="0" fontId="8" fillId="0" borderId="87" xfId="0" applyFont="1" applyBorder="1" applyAlignment="1" applyProtection="1">
      <alignment vertical="center" wrapText="1"/>
      <protection hidden="1"/>
    </xf>
    <xf numFmtId="0" fontId="8" fillId="8" borderId="65" xfId="0" applyFont="1" applyFill="1" applyBorder="1" applyAlignment="1" applyProtection="1">
      <alignment vertical="center"/>
      <protection hidden="1"/>
    </xf>
    <xf numFmtId="0" fontId="8" fillId="8" borderId="66" xfId="0" applyFont="1" applyFill="1" applyBorder="1" applyAlignment="1" applyProtection="1">
      <alignment vertical="center"/>
      <protection hidden="1"/>
    </xf>
    <xf numFmtId="0" fontId="8" fillId="8" borderId="67" xfId="0" applyFont="1" applyFill="1" applyBorder="1" applyAlignment="1" applyProtection="1">
      <alignment vertical="center"/>
      <protection hidden="1"/>
    </xf>
    <xf numFmtId="44" fontId="7" fillId="4" borderId="21" xfId="1" applyFont="1" applyFill="1" applyBorder="1" applyAlignment="1" applyProtection="1">
      <alignment vertical="center"/>
      <protection locked="0"/>
    </xf>
    <xf numFmtId="44" fontId="7" fillId="4" borderId="22" xfId="1" applyFont="1" applyFill="1" applyBorder="1" applyAlignment="1" applyProtection="1">
      <alignment vertical="center"/>
      <protection locked="0"/>
    </xf>
    <xf numFmtId="44" fontId="7" fillId="13" borderId="98" xfId="1" applyFont="1" applyFill="1" applyBorder="1" applyAlignment="1" applyProtection="1">
      <alignment vertical="center"/>
      <protection hidden="1"/>
    </xf>
    <xf numFmtId="44" fontId="7" fillId="13" borderId="99" xfId="1" applyFont="1" applyFill="1" applyBorder="1" applyAlignment="1" applyProtection="1">
      <alignment vertical="center"/>
      <protection hidden="1"/>
    </xf>
    <xf numFmtId="0" fontId="8" fillId="5" borderId="0" xfId="0" applyFont="1" applyFill="1" applyAlignment="1" applyProtection="1">
      <alignment horizontal="center" vertical="center"/>
      <protection hidden="1"/>
    </xf>
    <xf numFmtId="0" fontId="7" fillId="5" borderId="74" xfId="0" applyFont="1" applyFill="1" applyBorder="1" applyAlignment="1" applyProtection="1">
      <alignment horizontal="center" vertical="center"/>
      <protection hidden="1"/>
    </xf>
    <xf numFmtId="0" fontId="7" fillId="5" borderId="0" xfId="0" applyFont="1" applyFill="1" applyAlignment="1" applyProtection="1">
      <alignment horizontal="center" vertical="center"/>
      <protection hidden="1"/>
    </xf>
    <xf numFmtId="0" fontId="8" fillId="5" borderId="17" xfId="0" applyFont="1" applyFill="1" applyBorder="1" applyAlignment="1" applyProtection="1">
      <alignment horizontal="center" vertical="center" wrapText="1"/>
      <protection hidden="1"/>
    </xf>
    <xf numFmtId="44" fontId="7" fillId="7" borderId="62" xfId="1" applyFont="1" applyFill="1" applyBorder="1" applyAlignment="1" applyProtection="1">
      <alignment vertical="center"/>
      <protection hidden="1"/>
    </xf>
    <xf numFmtId="44" fontId="7" fillId="7" borderId="63" xfId="1" applyFont="1" applyFill="1" applyBorder="1" applyAlignment="1" applyProtection="1">
      <alignment vertical="center"/>
      <protection hidden="1"/>
    </xf>
    <xf numFmtId="44" fontId="7" fillId="7" borderId="64" xfId="1" applyFont="1" applyFill="1" applyBorder="1" applyAlignment="1" applyProtection="1">
      <alignment vertical="center"/>
      <protection hidden="1"/>
    </xf>
    <xf numFmtId="44" fontId="7" fillId="7" borderId="85" xfId="1" applyFont="1" applyFill="1" applyBorder="1" applyAlignment="1" applyProtection="1">
      <alignment vertical="center"/>
      <protection hidden="1"/>
    </xf>
    <xf numFmtId="44" fontId="7" fillId="7" borderId="86" xfId="1" applyFont="1" applyFill="1" applyBorder="1" applyAlignment="1" applyProtection="1">
      <alignment vertical="center"/>
      <protection hidden="1"/>
    </xf>
    <xf numFmtId="44" fontId="7" fillId="7" borderId="87" xfId="1" applyFont="1" applyFill="1" applyBorder="1" applyAlignment="1" applyProtection="1">
      <alignment vertical="center"/>
      <protection hidden="1"/>
    </xf>
    <xf numFmtId="44" fontId="7" fillId="35" borderId="6" xfId="1" applyFont="1" applyFill="1" applyBorder="1" applyAlignment="1" applyProtection="1">
      <alignment vertical="center"/>
      <protection hidden="1"/>
    </xf>
    <xf numFmtId="44" fontId="7" fillId="35" borderId="10" xfId="1" applyFont="1" applyFill="1" applyBorder="1" applyAlignment="1" applyProtection="1">
      <alignment vertical="center"/>
      <protection hidden="1"/>
    </xf>
    <xf numFmtId="0" fontId="8" fillId="0" borderId="17" xfId="0" applyFont="1" applyBorder="1" applyAlignment="1" applyProtection="1">
      <alignment horizontal="left" vertical="center"/>
      <protection hidden="1"/>
    </xf>
    <xf numFmtId="0" fontId="8" fillId="0" borderId="10" xfId="0" applyFont="1" applyBorder="1" applyAlignment="1" applyProtection="1">
      <alignment horizontal="left" vertical="center"/>
      <protection hidden="1"/>
    </xf>
    <xf numFmtId="0" fontId="8" fillId="0" borderId="18" xfId="0" applyFont="1" applyBorder="1" applyAlignment="1" applyProtection="1">
      <alignment horizontal="left" vertical="center"/>
      <protection hidden="1"/>
    </xf>
    <xf numFmtId="44" fontId="7" fillId="4" borderId="6" xfId="1" applyFont="1" applyFill="1" applyBorder="1" applyAlignment="1" applyProtection="1">
      <alignment horizontal="center" vertical="center"/>
      <protection locked="0"/>
    </xf>
    <xf numFmtId="44" fontId="7" fillId="4" borderId="10" xfId="1" applyFont="1" applyFill="1" applyBorder="1" applyAlignment="1" applyProtection="1">
      <alignment horizontal="center" vertical="center"/>
      <protection locked="0"/>
    </xf>
    <xf numFmtId="0" fontId="8" fillId="0" borderId="25" xfId="0" applyFont="1" applyBorder="1" applyAlignment="1" applyProtection="1">
      <alignment horizontal="left" vertical="center" wrapText="1"/>
      <protection hidden="1"/>
    </xf>
    <xf numFmtId="0" fontId="8" fillId="0" borderId="63" xfId="0" applyFont="1" applyBorder="1" applyAlignment="1" applyProtection="1">
      <alignment horizontal="left" vertical="center" wrapText="1"/>
      <protection hidden="1"/>
    </xf>
    <xf numFmtId="0" fontId="8" fillId="0" borderId="24" xfId="0" applyFont="1" applyBorder="1" applyAlignment="1" applyProtection="1">
      <alignment horizontal="left" vertical="center" wrapText="1"/>
      <protection hidden="1"/>
    </xf>
    <xf numFmtId="0" fontId="8" fillId="0" borderId="52" xfId="0" applyFont="1" applyBorder="1" applyAlignment="1" applyProtection="1">
      <alignment horizontal="left" vertical="center" wrapText="1"/>
      <protection hidden="1"/>
    </xf>
    <xf numFmtId="0" fontId="8" fillId="0" borderId="0" xfId="0" applyFont="1" applyAlignment="1" applyProtection="1">
      <alignment horizontal="left" vertical="center" wrapText="1"/>
      <protection hidden="1"/>
    </xf>
    <xf numFmtId="0" fontId="8" fillId="0" borderId="9" xfId="0" applyFont="1" applyBorder="1" applyAlignment="1" applyProtection="1">
      <alignment horizontal="left" vertical="center" wrapText="1"/>
      <protection hidden="1"/>
    </xf>
    <xf numFmtId="0" fontId="8" fillId="0" borderId="53" xfId="0" applyFont="1" applyBorder="1" applyAlignment="1" applyProtection="1">
      <alignment horizontal="left" vertical="center" wrapText="1"/>
      <protection hidden="1"/>
    </xf>
    <xf numFmtId="0" fontId="8" fillId="0" borderId="86" xfId="0" applyFont="1" applyBorder="1" applyAlignment="1" applyProtection="1">
      <alignment horizontal="left" vertical="center" wrapText="1"/>
      <protection hidden="1"/>
    </xf>
    <xf numFmtId="0" fontId="8" fillId="0" borderId="51" xfId="0" applyFont="1" applyBorder="1" applyAlignment="1" applyProtection="1">
      <alignment horizontal="left" vertical="center" wrapText="1"/>
      <protection hidden="1"/>
    </xf>
    <xf numFmtId="0" fontId="8" fillId="2" borderId="17" xfId="0" applyFont="1" applyFill="1" applyBorder="1" applyAlignment="1" applyProtection="1">
      <alignment horizontal="left" vertical="center"/>
      <protection hidden="1"/>
    </xf>
    <xf numFmtId="0" fontId="8" fillId="2" borderId="10" xfId="0" applyFont="1" applyFill="1" applyBorder="1" applyAlignment="1" applyProtection="1">
      <alignment horizontal="left" vertical="center"/>
      <protection hidden="1"/>
    </xf>
    <xf numFmtId="0" fontId="8" fillId="2" borderId="18" xfId="0" applyFont="1" applyFill="1" applyBorder="1" applyAlignment="1" applyProtection="1">
      <alignment horizontal="left" vertical="center"/>
      <protection hidden="1"/>
    </xf>
    <xf numFmtId="0" fontId="8" fillId="5" borderId="113" xfId="0" applyFont="1" applyFill="1" applyBorder="1" applyAlignment="1" applyProtection="1">
      <alignment horizontal="center" vertical="center"/>
      <protection hidden="1"/>
    </xf>
    <xf numFmtId="0" fontId="8" fillId="5" borderId="30" xfId="0" applyFont="1" applyFill="1" applyBorder="1" applyAlignment="1" applyProtection="1">
      <alignment horizontal="center" vertical="center"/>
      <protection hidden="1"/>
    </xf>
    <xf numFmtId="0" fontId="8" fillId="0" borderId="25" xfId="0" applyFont="1" applyBorder="1" applyAlignment="1" applyProtection="1">
      <alignment horizontal="left" vertical="center"/>
      <protection hidden="1"/>
    </xf>
    <xf numFmtId="0" fontId="8" fillId="0" borderId="63" xfId="0" applyFont="1" applyBorder="1" applyAlignment="1" applyProtection="1">
      <alignment horizontal="left" vertical="center"/>
      <protection hidden="1"/>
    </xf>
    <xf numFmtId="0" fontId="8" fillId="0" borderId="24" xfId="0" applyFont="1" applyBorder="1" applyAlignment="1" applyProtection="1">
      <alignment horizontal="left" vertical="center"/>
      <protection hidden="1"/>
    </xf>
    <xf numFmtId="0" fontId="8" fillId="0" borderId="53" xfId="0" applyFont="1" applyBorder="1" applyAlignment="1" applyProtection="1">
      <alignment horizontal="left" vertical="center"/>
      <protection hidden="1"/>
    </xf>
    <xf numFmtId="0" fontId="8" fillId="0" borderId="86" xfId="0" applyFont="1" applyBorder="1" applyAlignment="1" applyProtection="1">
      <alignment horizontal="left" vertical="center"/>
      <protection hidden="1"/>
    </xf>
    <xf numFmtId="0" fontId="8" fillId="0" borderId="51" xfId="0" applyFont="1" applyBorder="1" applyAlignment="1" applyProtection="1">
      <alignment horizontal="left" vertical="center"/>
      <protection hidden="1"/>
    </xf>
    <xf numFmtId="0" fontId="7" fillId="4" borderId="25" xfId="0" applyFont="1" applyFill="1" applyBorder="1" applyAlignment="1" applyProtection="1">
      <alignment horizontal="center" vertical="center"/>
      <protection locked="0"/>
    </xf>
    <xf numFmtId="0" fontId="7" fillId="4" borderId="63" xfId="0" applyFont="1" applyFill="1" applyBorder="1" applyAlignment="1" applyProtection="1">
      <alignment horizontal="center" vertical="center"/>
      <protection locked="0"/>
    </xf>
    <xf numFmtId="0" fontId="7" fillId="4" borderId="64" xfId="0" applyFont="1" applyFill="1" applyBorder="1" applyAlignment="1" applyProtection="1">
      <alignment horizontal="center" vertical="center"/>
      <protection locked="0"/>
    </xf>
    <xf numFmtId="0" fontId="7" fillId="4" borderId="53" xfId="0" applyFont="1" applyFill="1" applyBorder="1" applyAlignment="1" applyProtection="1">
      <alignment horizontal="center" vertical="center"/>
      <protection locked="0"/>
    </xf>
    <xf numFmtId="0" fontId="8" fillId="2" borderId="25" xfId="0" applyFont="1" applyFill="1" applyBorder="1" applyAlignment="1" applyProtection="1">
      <alignment horizontal="left" vertical="center" wrapText="1"/>
      <protection hidden="1"/>
    </xf>
    <xf numFmtId="0" fontId="8" fillId="2" borderId="63" xfId="0" applyFont="1" applyFill="1" applyBorder="1" applyAlignment="1" applyProtection="1">
      <alignment horizontal="left" vertical="center" wrapText="1"/>
      <protection hidden="1"/>
    </xf>
    <xf numFmtId="0" fontId="8" fillId="2" borderId="24" xfId="0" applyFont="1" applyFill="1" applyBorder="1" applyAlignment="1" applyProtection="1">
      <alignment horizontal="left" vertical="center" wrapText="1"/>
      <protection hidden="1"/>
    </xf>
    <xf numFmtId="0" fontId="8" fillId="2" borderId="52" xfId="0" applyFont="1" applyFill="1" applyBorder="1" applyAlignment="1" applyProtection="1">
      <alignment horizontal="left" vertical="center" wrapText="1"/>
      <protection hidden="1"/>
    </xf>
    <xf numFmtId="0" fontId="8" fillId="2" borderId="9" xfId="0" applyFont="1" applyFill="1" applyBorder="1" applyAlignment="1" applyProtection="1">
      <alignment horizontal="left" vertical="center" wrapText="1"/>
      <protection hidden="1"/>
    </xf>
    <xf numFmtId="0" fontId="8" fillId="2" borderId="53" xfId="0" applyFont="1" applyFill="1" applyBorder="1" applyAlignment="1" applyProtection="1">
      <alignment horizontal="left" vertical="center" wrapText="1"/>
      <protection hidden="1"/>
    </xf>
    <xf numFmtId="0" fontId="8" fillId="2" borderId="86" xfId="0" applyFont="1" applyFill="1" applyBorder="1" applyAlignment="1" applyProtection="1">
      <alignment horizontal="left" vertical="center" wrapText="1"/>
      <protection hidden="1"/>
    </xf>
    <xf numFmtId="0" fontId="8" fillId="2" borderId="51" xfId="0" applyFont="1" applyFill="1" applyBorder="1" applyAlignment="1" applyProtection="1">
      <alignment horizontal="left" vertical="center" wrapText="1"/>
      <protection hidden="1"/>
    </xf>
    <xf numFmtId="0" fontId="7" fillId="4" borderId="25" xfId="0" applyFont="1" applyFill="1" applyBorder="1" applyAlignment="1" applyProtection="1">
      <alignment horizontal="center" vertical="center" wrapText="1"/>
      <protection locked="0"/>
    </xf>
    <xf numFmtId="0" fontId="7" fillId="4" borderId="63" xfId="0" applyFont="1" applyFill="1" applyBorder="1" applyAlignment="1" applyProtection="1">
      <alignment horizontal="center" vertical="center" wrapText="1"/>
      <protection locked="0"/>
    </xf>
    <xf numFmtId="0" fontId="7" fillId="4" borderId="64" xfId="0" applyFont="1" applyFill="1" applyBorder="1" applyAlignment="1" applyProtection="1">
      <alignment horizontal="center" vertical="center" wrapText="1"/>
      <protection locked="0"/>
    </xf>
    <xf numFmtId="0" fontId="7" fillId="4" borderId="52" xfId="0" applyFont="1" applyFill="1" applyBorder="1" applyAlignment="1" applyProtection="1">
      <alignment horizontal="center" vertical="center" wrapText="1"/>
      <protection locked="0"/>
    </xf>
    <xf numFmtId="0" fontId="7" fillId="4" borderId="0" xfId="0" applyFont="1" applyFill="1" applyAlignment="1" applyProtection="1">
      <alignment horizontal="center" vertical="center" wrapText="1"/>
      <protection locked="0"/>
    </xf>
    <xf numFmtId="0" fontId="7" fillId="4" borderId="75" xfId="0" applyFont="1" applyFill="1" applyBorder="1" applyAlignment="1" applyProtection="1">
      <alignment horizontal="center" vertical="center" wrapText="1"/>
      <protection locked="0"/>
    </xf>
    <xf numFmtId="0" fontId="7" fillId="4" borderId="53" xfId="0" applyFont="1" applyFill="1" applyBorder="1" applyAlignment="1" applyProtection="1">
      <alignment horizontal="center" vertical="center" wrapText="1"/>
      <protection locked="0"/>
    </xf>
    <xf numFmtId="0" fontId="7" fillId="4" borderId="86" xfId="0" applyFont="1" applyFill="1" applyBorder="1" applyAlignment="1" applyProtection="1">
      <alignment horizontal="center" vertical="center" wrapText="1"/>
      <protection locked="0"/>
    </xf>
    <xf numFmtId="0" fontId="7" fillId="4" borderId="87" xfId="0" applyFont="1" applyFill="1" applyBorder="1" applyAlignment="1" applyProtection="1">
      <alignment horizontal="center" vertical="center" wrapText="1"/>
      <protection locked="0"/>
    </xf>
    <xf numFmtId="0" fontId="8" fillId="2" borderId="17" xfId="0" applyFont="1" applyFill="1" applyBorder="1" applyAlignment="1" applyProtection="1">
      <alignment horizontal="left" vertical="center" wrapText="1"/>
      <protection hidden="1"/>
    </xf>
    <xf numFmtId="0" fontId="8" fillId="2" borderId="10" xfId="0" applyFont="1" applyFill="1" applyBorder="1" applyAlignment="1" applyProtection="1">
      <alignment horizontal="left" vertical="center" wrapText="1"/>
      <protection hidden="1"/>
    </xf>
    <xf numFmtId="0" fontId="8" fillId="2" borderId="18" xfId="0" applyFont="1" applyFill="1" applyBorder="1" applyAlignment="1" applyProtection="1">
      <alignment horizontal="left" vertical="center" wrapText="1"/>
      <protection hidden="1"/>
    </xf>
    <xf numFmtId="0" fontId="8" fillId="0" borderId="17" xfId="0" applyFont="1" applyBorder="1" applyAlignment="1" applyProtection="1">
      <alignment horizontal="left" vertical="center" wrapText="1"/>
      <protection hidden="1"/>
    </xf>
    <xf numFmtId="0" fontId="8" fillId="0" borderId="10"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7" fillId="3" borderId="130" xfId="0" applyFont="1" applyFill="1" applyBorder="1" applyAlignment="1" applyProtection="1">
      <alignment horizontal="center" vertical="center"/>
      <protection hidden="1"/>
    </xf>
    <xf numFmtId="0" fontId="7" fillId="3" borderId="129" xfId="0" applyFont="1" applyFill="1" applyBorder="1" applyAlignment="1" applyProtection="1">
      <alignment horizontal="center" vertical="center"/>
      <protection hidden="1"/>
    </xf>
    <xf numFmtId="0" fontId="7" fillId="3" borderId="131" xfId="0" applyFont="1" applyFill="1" applyBorder="1" applyAlignment="1" applyProtection="1">
      <alignment horizontal="center" vertical="center"/>
      <protection hidden="1"/>
    </xf>
    <xf numFmtId="0" fontId="7" fillId="3" borderId="30" xfId="0" applyFont="1" applyFill="1" applyBorder="1" applyAlignment="1" applyProtection="1">
      <alignment horizontal="center" vertical="center"/>
      <protection hidden="1"/>
    </xf>
    <xf numFmtId="0" fontId="7" fillId="3" borderId="69" xfId="0" applyFont="1" applyFill="1" applyBorder="1" applyAlignment="1" applyProtection="1">
      <alignment horizontal="center" vertical="center"/>
      <protection hidden="1"/>
    </xf>
    <xf numFmtId="0" fontId="7" fillId="3" borderId="29" xfId="0" applyFont="1" applyFill="1" applyBorder="1" applyAlignment="1" applyProtection="1">
      <alignment horizontal="center" vertical="center"/>
      <protection hidden="1"/>
    </xf>
    <xf numFmtId="0" fontId="7" fillId="7" borderId="130" xfId="0" applyFont="1" applyFill="1" applyBorder="1" applyAlignment="1" applyProtection="1">
      <alignment horizontal="center" vertical="center"/>
      <protection hidden="1"/>
    </xf>
    <xf numFmtId="0" fontId="7" fillId="7" borderId="129" xfId="0" applyFont="1" applyFill="1" applyBorder="1" applyAlignment="1" applyProtection="1">
      <alignment horizontal="center" vertical="center"/>
      <protection hidden="1"/>
    </xf>
    <xf numFmtId="0" fontId="7" fillId="7" borderId="132" xfId="0" applyFont="1" applyFill="1" applyBorder="1" applyAlignment="1" applyProtection="1">
      <alignment horizontal="center" vertical="center"/>
      <protection hidden="1"/>
    </xf>
    <xf numFmtId="0" fontId="7" fillId="7" borderId="30" xfId="0" applyFont="1" applyFill="1" applyBorder="1" applyAlignment="1" applyProtection="1">
      <alignment horizontal="center" vertical="center"/>
      <protection hidden="1"/>
    </xf>
    <xf numFmtId="0" fontId="7" fillId="7" borderId="69" xfId="0" applyFont="1" applyFill="1" applyBorder="1" applyAlignment="1" applyProtection="1">
      <alignment horizontal="center" vertical="center"/>
      <protection hidden="1"/>
    </xf>
    <xf numFmtId="0" fontId="7" fillId="7" borderId="70" xfId="0" applyFont="1" applyFill="1" applyBorder="1" applyAlignment="1" applyProtection="1">
      <alignment horizontal="center" vertical="center"/>
      <protection hidden="1"/>
    </xf>
    <xf numFmtId="0" fontId="8" fillId="7" borderId="48" xfId="0" applyFont="1" applyFill="1" applyBorder="1" applyAlignment="1" applyProtection="1">
      <alignment horizontal="center" vertical="center"/>
      <protection hidden="1"/>
    </xf>
    <xf numFmtId="0" fontId="8" fillId="7" borderId="11" xfId="0" applyFont="1" applyFill="1" applyBorder="1" applyAlignment="1" applyProtection="1">
      <alignment horizontal="center" vertical="center"/>
      <protection hidden="1"/>
    </xf>
    <xf numFmtId="0" fontId="8" fillId="7" borderId="49" xfId="0" applyFont="1" applyFill="1" applyBorder="1" applyAlignment="1" applyProtection="1">
      <alignment horizontal="center" vertical="center"/>
      <protection hidden="1"/>
    </xf>
    <xf numFmtId="0" fontId="8" fillId="7" borderId="38" xfId="0" applyFont="1" applyFill="1" applyBorder="1" applyAlignment="1" applyProtection="1">
      <alignment horizontal="center" vertical="center"/>
      <protection hidden="1"/>
    </xf>
    <xf numFmtId="0" fontId="8" fillId="7" borderId="39" xfId="0" applyFont="1" applyFill="1" applyBorder="1" applyAlignment="1" applyProtection="1">
      <alignment horizontal="center" vertical="center"/>
      <protection hidden="1"/>
    </xf>
    <xf numFmtId="0" fontId="8" fillId="7" borderId="40" xfId="0" applyFont="1" applyFill="1" applyBorder="1" applyAlignment="1" applyProtection="1">
      <alignment horizontal="center" vertical="center"/>
      <protection hidden="1"/>
    </xf>
    <xf numFmtId="44" fontId="7" fillId="7" borderId="51" xfId="0" applyNumberFormat="1" applyFont="1" applyFill="1" applyBorder="1" applyAlignment="1" applyProtection="1">
      <alignment horizontal="center" vertical="center"/>
      <protection hidden="1"/>
    </xf>
    <xf numFmtId="0" fontId="7" fillId="7" borderId="11" xfId="0" applyFont="1" applyFill="1" applyBorder="1" applyAlignment="1" applyProtection="1">
      <alignment horizontal="center" vertical="center"/>
      <protection hidden="1"/>
    </xf>
    <xf numFmtId="0" fontId="7" fillId="7" borderId="47" xfId="0" applyFont="1" applyFill="1" applyBorder="1" applyAlignment="1" applyProtection="1">
      <alignment horizontal="center" vertical="center"/>
      <protection hidden="1"/>
    </xf>
    <xf numFmtId="0" fontId="7" fillId="7" borderId="39" xfId="0" applyFont="1" applyFill="1" applyBorder="1" applyAlignment="1" applyProtection="1">
      <alignment horizontal="center" vertical="center"/>
      <protection hidden="1"/>
    </xf>
    <xf numFmtId="0" fontId="8" fillId="0" borderId="48" xfId="0" applyFont="1" applyBorder="1" applyAlignment="1" applyProtection="1">
      <alignment horizontal="left" vertical="center"/>
      <protection hidden="1"/>
    </xf>
    <xf numFmtId="0" fontId="8" fillId="0" borderId="11" xfId="0" applyFont="1" applyBorder="1" applyAlignment="1" applyProtection="1">
      <alignment horizontal="left" vertical="center"/>
      <protection hidden="1"/>
    </xf>
    <xf numFmtId="0" fontId="8" fillId="0" borderId="49" xfId="0" applyFont="1" applyBorder="1" applyAlignment="1" applyProtection="1">
      <alignment horizontal="left" vertical="center"/>
      <protection hidden="1"/>
    </xf>
    <xf numFmtId="44" fontId="7" fillId="4" borderId="11" xfId="1" applyFont="1" applyFill="1" applyBorder="1" applyAlignment="1" applyProtection="1">
      <alignment horizontal="center" vertical="center"/>
      <protection locked="0"/>
    </xf>
    <xf numFmtId="0" fontId="7" fillId="5" borderId="80" xfId="0" applyFont="1" applyFill="1" applyBorder="1" applyAlignment="1" applyProtection="1">
      <alignment horizontal="center" vertical="center"/>
      <protection hidden="1"/>
    </xf>
    <xf numFmtId="0" fontId="8" fillId="0" borderId="65" xfId="0" applyFont="1" applyBorder="1" applyAlignment="1" applyProtection="1">
      <alignment vertical="center"/>
      <protection hidden="1"/>
    </xf>
    <xf numFmtId="0" fontId="8" fillId="0" borderId="66" xfId="0" applyFont="1" applyBorder="1" applyAlignment="1" applyProtection="1">
      <alignment vertical="center"/>
      <protection hidden="1"/>
    </xf>
    <xf numFmtId="0" fontId="8" fillId="0" borderId="67" xfId="0" applyFont="1" applyBorder="1" applyAlignment="1" applyProtection="1">
      <alignment vertical="center"/>
      <protection hidden="1"/>
    </xf>
    <xf numFmtId="0" fontId="8" fillId="0" borderId="113" xfId="0" applyFont="1" applyBorder="1" applyAlignment="1" applyProtection="1">
      <alignment horizontal="left" vertical="center" wrapText="1"/>
      <protection hidden="1"/>
    </xf>
    <xf numFmtId="0" fontId="8" fillId="0" borderId="79" xfId="0" applyFont="1" applyBorder="1" applyAlignment="1" applyProtection="1">
      <alignment horizontal="left" vertical="center" wrapText="1"/>
      <protection hidden="1"/>
    </xf>
    <xf numFmtId="0" fontId="8" fillId="0" borderId="46" xfId="0" applyFont="1" applyBorder="1" applyAlignment="1" applyProtection="1">
      <alignment horizontal="left" vertical="center" wrapText="1"/>
      <protection hidden="1"/>
    </xf>
    <xf numFmtId="0" fontId="7" fillId="4" borderId="113" xfId="0" applyFont="1" applyFill="1" applyBorder="1" applyAlignment="1" applyProtection="1">
      <alignment horizontal="center" vertical="center"/>
      <protection locked="0"/>
    </xf>
    <xf numFmtId="0" fontId="7" fillId="4" borderId="79" xfId="0" applyFont="1" applyFill="1" applyBorder="1" applyAlignment="1" applyProtection="1">
      <alignment horizontal="center" vertical="center"/>
      <protection locked="0"/>
    </xf>
    <xf numFmtId="0" fontId="7" fillId="4" borderId="80" xfId="0" applyFont="1" applyFill="1" applyBorder="1" applyAlignment="1" applyProtection="1">
      <alignment horizontal="center" vertical="center"/>
      <protection locked="0"/>
    </xf>
    <xf numFmtId="0" fontId="8" fillId="2" borderId="25" xfId="0" applyFont="1" applyFill="1" applyBorder="1" applyAlignment="1" applyProtection="1">
      <alignment horizontal="left" vertical="center"/>
      <protection hidden="1"/>
    </xf>
    <xf numFmtId="0" fontId="8" fillId="2" borderId="63" xfId="0" applyFont="1" applyFill="1" applyBorder="1" applyAlignment="1" applyProtection="1">
      <alignment horizontal="left" vertical="center"/>
      <protection hidden="1"/>
    </xf>
    <xf numFmtId="0" fontId="8" fillId="2" borderId="24" xfId="0" applyFont="1" applyFill="1" applyBorder="1" applyAlignment="1" applyProtection="1">
      <alignment horizontal="left" vertical="center"/>
      <protection hidden="1"/>
    </xf>
    <xf numFmtId="0" fontId="8" fillId="2" borderId="53" xfId="0" applyFont="1" applyFill="1" applyBorder="1" applyAlignment="1" applyProtection="1">
      <alignment horizontal="left" vertical="center"/>
      <protection hidden="1"/>
    </xf>
    <xf numFmtId="0" fontId="8" fillId="2" borderId="86" xfId="0" applyFont="1" applyFill="1" applyBorder="1" applyAlignment="1" applyProtection="1">
      <alignment horizontal="left" vertical="center"/>
      <protection hidden="1"/>
    </xf>
    <xf numFmtId="0" fontId="8" fillId="2" borderId="51" xfId="0" applyFont="1" applyFill="1" applyBorder="1" applyAlignment="1" applyProtection="1">
      <alignment horizontal="left" vertical="center"/>
      <protection hidden="1"/>
    </xf>
    <xf numFmtId="44" fontId="7" fillId="7" borderId="35" xfId="0" applyNumberFormat="1" applyFont="1" applyFill="1" applyBorder="1" applyAlignment="1" applyProtection="1">
      <alignment vertical="center"/>
      <protection hidden="1"/>
    </xf>
    <xf numFmtId="0" fontId="7" fillId="7" borderId="36" xfId="0" applyFont="1" applyFill="1" applyBorder="1" applyAlignment="1" applyProtection="1">
      <alignment vertical="center"/>
      <protection hidden="1"/>
    </xf>
    <xf numFmtId="0" fontId="7" fillId="7" borderId="37" xfId="0" applyFont="1" applyFill="1" applyBorder="1" applyAlignment="1" applyProtection="1">
      <alignment vertical="center"/>
      <protection hidden="1"/>
    </xf>
    <xf numFmtId="0" fontId="7" fillId="7" borderId="26" xfId="0" applyFont="1" applyFill="1" applyBorder="1" applyAlignment="1" applyProtection="1">
      <alignment horizontal="center" vertical="center"/>
      <protection hidden="1"/>
    </xf>
    <xf numFmtId="44" fontId="7" fillId="7" borderId="35" xfId="1" applyFont="1" applyFill="1" applyBorder="1" applyAlignment="1" applyProtection="1">
      <alignment vertical="center"/>
      <protection hidden="1"/>
    </xf>
    <xf numFmtId="44" fontId="7" fillId="7" borderId="36" xfId="1" applyFont="1" applyFill="1" applyBorder="1" applyAlignment="1" applyProtection="1">
      <alignment vertical="center"/>
      <protection hidden="1"/>
    </xf>
    <xf numFmtId="44" fontId="7" fillId="7" borderId="37" xfId="1" applyFont="1" applyFill="1" applyBorder="1" applyAlignment="1" applyProtection="1">
      <alignment vertical="center"/>
      <protection hidden="1"/>
    </xf>
    <xf numFmtId="0" fontId="8" fillId="0" borderId="14" xfId="0" applyFont="1" applyBorder="1" applyAlignment="1" applyProtection="1">
      <alignment vertical="center"/>
      <protection hidden="1"/>
    </xf>
    <xf numFmtId="0" fontId="8" fillId="0" borderId="15" xfId="0" applyFont="1" applyBorder="1" applyAlignment="1" applyProtection="1">
      <alignment vertical="center"/>
      <protection hidden="1"/>
    </xf>
    <xf numFmtId="0" fontId="8" fillId="0" borderId="16" xfId="0" applyFont="1" applyBorder="1" applyAlignment="1" applyProtection="1">
      <alignment vertical="center"/>
      <protection hidden="1"/>
    </xf>
    <xf numFmtId="0" fontId="8" fillId="2" borderId="31" xfId="0" applyFont="1" applyFill="1" applyBorder="1" applyAlignment="1" applyProtection="1">
      <alignment vertical="center"/>
      <protection hidden="1"/>
    </xf>
    <xf numFmtId="0" fontId="8" fillId="2" borderId="12" xfId="0" applyFont="1" applyFill="1" applyBorder="1" applyAlignment="1" applyProtection="1">
      <alignment vertical="center"/>
      <protection hidden="1"/>
    </xf>
    <xf numFmtId="0" fontId="8" fillId="2" borderId="32" xfId="0" applyFont="1" applyFill="1" applyBorder="1" applyAlignment="1" applyProtection="1">
      <alignment vertical="center"/>
      <protection hidden="1"/>
    </xf>
    <xf numFmtId="0" fontId="8" fillId="2" borderId="65" xfId="0" applyFont="1" applyFill="1" applyBorder="1" applyAlignment="1" applyProtection="1">
      <alignment vertical="center"/>
      <protection hidden="1"/>
    </xf>
    <xf numFmtId="0" fontId="8" fillId="2" borderId="66" xfId="0" applyFont="1" applyFill="1" applyBorder="1" applyAlignment="1" applyProtection="1">
      <alignment vertical="center"/>
      <protection hidden="1"/>
    </xf>
    <xf numFmtId="0" fontId="8" fillId="2" borderId="67" xfId="0" applyFont="1" applyFill="1" applyBorder="1" applyAlignment="1" applyProtection="1">
      <alignment vertical="center"/>
      <protection hidden="1"/>
    </xf>
    <xf numFmtId="44" fontId="7" fillId="7" borderId="33" xfId="1" applyFont="1" applyFill="1" applyBorder="1" applyAlignment="1" applyProtection="1">
      <alignment vertical="center"/>
      <protection hidden="1"/>
    </xf>
    <xf numFmtId="44" fontId="7" fillId="7" borderId="12" xfId="1" applyFont="1" applyFill="1" applyBorder="1" applyAlignment="1" applyProtection="1">
      <alignment vertical="center"/>
      <protection hidden="1"/>
    </xf>
    <xf numFmtId="44" fontId="7" fillId="7" borderId="32" xfId="1" applyFont="1" applyFill="1" applyBorder="1" applyAlignment="1" applyProtection="1">
      <alignment vertical="center"/>
      <protection hidden="1"/>
    </xf>
    <xf numFmtId="44" fontId="7" fillId="7" borderId="78" xfId="1" applyFont="1" applyFill="1" applyBorder="1" applyAlignment="1" applyProtection="1">
      <alignment vertical="center"/>
      <protection hidden="1"/>
    </xf>
    <xf numFmtId="0" fontId="8" fillId="20" borderId="0" xfId="0" applyFont="1" applyFill="1" applyAlignment="1" applyProtection="1">
      <alignment horizontal="left" vertical="center" wrapText="1"/>
      <protection hidden="1"/>
    </xf>
    <xf numFmtId="0" fontId="8" fillId="20" borderId="0" xfId="0" applyFont="1" applyFill="1" applyAlignment="1" applyProtection="1">
      <alignment vertical="center" wrapText="1"/>
      <protection hidden="1"/>
    </xf>
    <xf numFmtId="0" fontId="8" fillId="20" borderId="0" xfId="0" applyFont="1" applyFill="1" applyAlignment="1" applyProtection="1">
      <alignment horizontal="right" vertical="center"/>
      <protection hidden="1"/>
    </xf>
    <xf numFmtId="0" fontId="7" fillId="20" borderId="0" xfId="0" applyFont="1" applyFill="1" applyAlignment="1" applyProtection="1">
      <alignment horizontal="right" vertical="center"/>
      <protection hidden="1"/>
    </xf>
    <xf numFmtId="0" fontId="7" fillId="20" borderId="9" xfId="0" applyFont="1" applyFill="1" applyBorder="1" applyAlignment="1" applyProtection="1">
      <alignment horizontal="right" vertical="center"/>
      <protection hidden="1"/>
    </xf>
    <xf numFmtId="0" fontId="7" fillId="16" borderId="4" xfId="0" applyFont="1" applyFill="1" applyBorder="1" applyAlignment="1" applyProtection="1">
      <alignment horizontal="center" vertical="center"/>
      <protection locked="0" hidden="1"/>
    </xf>
    <xf numFmtId="0" fontId="7" fillId="16" borderId="5" xfId="0" applyFont="1" applyFill="1" applyBorder="1" applyAlignment="1" applyProtection="1">
      <alignment horizontal="center" vertical="center"/>
      <protection locked="0" hidden="1"/>
    </xf>
    <xf numFmtId="0" fontId="7" fillId="16" borderId="6" xfId="0" applyFont="1" applyFill="1" applyBorder="1" applyAlignment="1" applyProtection="1">
      <alignment horizontal="center" vertical="center"/>
      <protection locked="0" hidden="1"/>
    </xf>
    <xf numFmtId="0" fontId="8" fillId="2" borderId="0" xfId="0" applyFont="1" applyFill="1" applyAlignment="1" applyProtection="1">
      <alignment horizontal="right" vertical="center"/>
      <protection hidden="1"/>
    </xf>
    <xf numFmtId="0" fontId="7" fillId="2" borderId="0" xfId="0" applyFont="1" applyFill="1" applyAlignment="1" applyProtection="1">
      <alignment horizontal="right" vertical="center"/>
      <protection hidden="1"/>
    </xf>
    <xf numFmtId="0" fontId="7" fillId="2" borderId="9" xfId="0" applyFont="1" applyFill="1" applyBorder="1" applyAlignment="1" applyProtection="1">
      <alignment horizontal="right" vertical="center"/>
      <protection hidden="1"/>
    </xf>
    <xf numFmtId="0" fontId="8" fillId="37" borderId="0" xfId="0" applyFont="1" applyFill="1" applyAlignment="1" applyProtection="1">
      <alignment vertical="center" wrapText="1"/>
      <protection hidden="1"/>
    </xf>
    <xf numFmtId="0" fontId="23" fillId="2" borderId="0" xfId="0" applyFont="1" applyFill="1" applyAlignment="1" applyProtection="1">
      <alignment horizontal="left" vertical="center"/>
      <protection hidden="1"/>
    </xf>
    <xf numFmtId="0" fontId="8" fillId="0" borderId="17" xfId="0" applyFont="1" applyBorder="1" applyAlignment="1" applyProtection="1">
      <alignment vertical="center"/>
      <protection hidden="1"/>
    </xf>
    <xf numFmtId="0" fontId="8" fillId="0" borderId="10" xfId="0" applyFont="1" applyBorder="1" applyAlignment="1" applyProtection="1">
      <alignment vertical="center"/>
      <protection hidden="1"/>
    </xf>
    <xf numFmtId="0" fontId="8" fillId="0" borderId="4" xfId="0" applyFont="1" applyBorder="1" applyAlignment="1" applyProtection="1">
      <alignment vertical="center"/>
      <protection hidden="1"/>
    </xf>
    <xf numFmtId="0" fontId="8" fillId="2" borderId="17" xfId="0" applyFont="1" applyFill="1" applyBorder="1" applyAlignment="1" applyProtection="1">
      <alignment vertical="center"/>
      <protection hidden="1"/>
    </xf>
    <xf numFmtId="0" fontId="8" fillId="2" borderId="10" xfId="0" applyFont="1" applyFill="1" applyBorder="1" applyAlignment="1" applyProtection="1">
      <alignment vertical="center"/>
      <protection hidden="1"/>
    </xf>
    <xf numFmtId="0" fontId="8" fillId="2" borderId="4" xfId="0" applyFont="1" applyFill="1" applyBorder="1" applyAlignment="1" applyProtection="1">
      <alignment vertical="center"/>
      <protection hidden="1"/>
    </xf>
    <xf numFmtId="0" fontId="8" fillId="2" borderId="38" xfId="0" applyFont="1" applyFill="1" applyBorder="1" applyAlignment="1" applyProtection="1">
      <alignment vertical="center"/>
      <protection hidden="1"/>
    </xf>
    <xf numFmtId="0" fontId="8" fillId="2" borderId="39" xfId="0" applyFont="1" applyFill="1" applyBorder="1" applyAlignment="1" applyProtection="1">
      <alignment vertical="center"/>
      <protection hidden="1"/>
    </xf>
    <xf numFmtId="0" fontId="8" fillId="2" borderId="42" xfId="0" applyFont="1" applyFill="1" applyBorder="1" applyAlignment="1" applyProtection="1">
      <alignment vertical="center"/>
      <protection hidden="1"/>
    </xf>
    <xf numFmtId="0" fontId="7" fillId="4" borderId="14" xfId="0" applyFont="1" applyFill="1" applyBorder="1" applyAlignment="1" applyProtection="1">
      <alignment horizontal="center" vertical="center"/>
      <protection locked="0"/>
    </xf>
    <xf numFmtId="0" fontId="7" fillId="4" borderId="15" xfId="0" applyFont="1" applyFill="1" applyBorder="1" applyAlignment="1" applyProtection="1">
      <alignment horizontal="center" vertical="center"/>
      <protection locked="0"/>
    </xf>
    <xf numFmtId="0" fontId="7" fillId="4" borderId="16" xfId="0" applyFont="1" applyFill="1" applyBorder="1" applyAlignment="1" applyProtection="1">
      <alignment horizontal="center" vertical="center"/>
      <protection locked="0"/>
    </xf>
    <xf numFmtId="0" fontId="7" fillId="4" borderId="17" xfId="0" applyFont="1" applyFill="1" applyBorder="1" applyAlignment="1" applyProtection="1">
      <alignment horizontal="center" vertical="center"/>
      <protection locked="0"/>
    </xf>
    <xf numFmtId="0" fontId="7" fillId="5" borderId="65" xfId="0" applyFont="1" applyFill="1" applyBorder="1" applyAlignment="1" applyProtection="1">
      <alignment horizontal="center" vertical="center"/>
      <protection hidden="1"/>
    </xf>
    <xf numFmtId="0" fontId="7" fillId="5" borderId="66" xfId="0" applyFont="1" applyFill="1" applyBorder="1" applyAlignment="1" applyProtection="1">
      <alignment horizontal="center" vertical="center"/>
      <protection hidden="1"/>
    </xf>
    <xf numFmtId="0" fontId="7" fillId="5" borderId="67" xfId="0" applyFont="1" applyFill="1" applyBorder="1" applyAlignment="1" applyProtection="1">
      <alignment horizontal="center" vertical="center"/>
      <protection hidden="1"/>
    </xf>
    <xf numFmtId="0" fontId="8" fillId="0" borderId="48" xfId="0" applyFont="1" applyBorder="1" applyAlignment="1" applyProtection="1">
      <alignment vertical="center"/>
      <protection hidden="1"/>
    </xf>
    <xf numFmtId="0" fontId="8" fillId="0" borderId="11" xfId="0" applyFont="1" applyBorder="1" applyAlignment="1" applyProtection="1">
      <alignment vertical="center"/>
      <protection hidden="1"/>
    </xf>
    <xf numFmtId="0" fontId="8" fillId="0" borderId="53" xfId="0" applyFont="1" applyBorder="1" applyAlignment="1" applyProtection="1">
      <alignment vertical="center"/>
      <protection hidden="1"/>
    </xf>
    <xf numFmtId="0" fontId="7" fillId="4" borderId="38" xfId="0" applyFont="1" applyFill="1" applyBorder="1" applyAlignment="1" applyProtection="1">
      <alignment horizontal="center" vertical="center"/>
      <protection locked="0"/>
    </xf>
    <xf numFmtId="0" fontId="8" fillId="2" borderId="9" xfId="0" applyFont="1" applyFill="1" applyBorder="1" applyAlignment="1" applyProtection="1">
      <alignment horizontal="right" vertical="center"/>
      <protection hidden="1"/>
    </xf>
    <xf numFmtId="0" fontId="8" fillId="20" borderId="0" xfId="0" applyFont="1" applyFill="1" applyAlignment="1" applyProtection="1">
      <alignment horizontal="right" vertical="center" indent="1"/>
      <protection hidden="1"/>
    </xf>
    <xf numFmtId="0" fontId="7" fillId="46" borderId="4" xfId="0" applyFont="1" applyFill="1" applyBorder="1" applyAlignment="1" applyProtection="1">
      <alignment horizontal="center" vertical="center"/>
      <protection locked="0" hidden="1"/>
    </xf>
    <xf numFmtId="0" fontId="7" fillId="46" borderId="5" xfId="0" applyFont="1" applyFill="1" applyBorder="1" applyAlignment="1" applyProtection="1">
      <alignment horizontal="center" vertical="center"/>
      <protection locked="0" hidden="1"/>
    </xf>
    <xf numFmtId="0" fontId="7" fillId="46" borderId="6" xfId="0" applyFont="1" applyFill="1" applyBorder="1" applyAlignment="1" applyProtection="1">
      <alignment horizontal="center" vertical="center"/>
      <protection locked="0" hidden="1"/>
    </xf>
    <xf numFmtId="0" fontId="8" fillId="45" borderId="0" xfId="0" applyFont="1" applyFill="1" applyAlignment="1" applyProtection="1">
      <alignment vertical="center" wrapText="1"/>
      <protection hidden="1"/>
    </xf>
    <xf numFmtId="0" fontId="8" fillId="20" borderId="0" xfId="0" applyFont="1" applyFill="1" applyAlignment="1" applyProtection="1">
      <alignment horizontal="left" vertical="center"/>
      <protection hidden="1"/>
    </xf>
    <xf numFmtId="0" fontId="8" fillId="20" borderId="9" xfId="0" applyFont="1" applyFill="1" applyBorder="1" applyAlignment="1" applyProtection="1">
      <alignment horizontal="left" vertical="center"/>
      <protection hidden="1"/>
    </xf>
    <xf numFmtId="14" fontId="7" fillId="16" borderId="10" xfId="0" applyNumberFormat="1" applyFont="1" applyFill="1" applyBorder="1" applyAlignment="1" applyProtection="1">
      <alignment horizontal="center" vertical="center"/>
      <protection locked="0"/>
    </xf>
    <xf numFmtId="0" fontId="7" fillId="16" borderId="10" xfId="0" applyFont="1" applyFill="1" applyBorder="1" applyAlignment="1" applyProtection="1">
      <alignment horizontal="center" vertical="center"/>
      <protection locked="0"/>
    </xf>
    <xf numFmtId="0" fontId="8" fillId="37" borderId="0" xfId="0" applyFont="1" applyFill="1" applyAlignment="1" applyProtection="1">
      <alignment horizontal="center" vertical="center" wrapText="1"/>
      <protection hidden="1"/>
    </xf>
    <xf numFmtId="0" fontId="8" fillId="37" borderId="9" xfId="0" applyFont="1" applyFill="1" applyBorder="1" applyAlignment="1" applyProtection="1">
      <alignment horizontal="center" vertical="center" wrapText="1"/>
      <protection hidden="1"/>
    </xf>
    <xf numFmtId="0" fontId="7" fillId="38" borderId="25" xfId="0" applyFont="1" applyFill="1" applyBorder="1" applyAlignment="1" applyProtection="1">
      <alignment horizontal="center" vertical="center" wrapText="1"/>
      <protection locked="0"/>
    </xf>
    <xf numFmtId="0" fontId="7" fillId="38" borderId="63" xfId="0" applyFont="1" applyFill="1" applyBorder="1" applyAlignment="1" applyProtection="1">
      <alignment horizontal="center" vertical="center" wrapText="1"/>
      <protection locked="0"/>
    </xf>
    <xf numFmtId="0" fontId="7" fillId="38" borderId="24" xfId="0" applyFont="1" applyFill="1" applyBorder="1" applyAlignment="1" applyProtection="1">
      <alignment horizontal="center" vertical="center" wrapText="1"/>
      <protection locked="0"/>
    </xf>
    <xf numFmtId="0" fontId="7" fillId="38" borderId="52" xfId="0" applyFont="1" applyFill="1" applyBorder="1" applyAlignment="1" applyProtection="1">
      <alignment horizontal="center" vertical="center" wrapText="1"/>
      <protection locked="0"/>
    </xf>
    <xf numFmtId="0" fontId="7" fillId="38" borderId="0" xfId="0" applyFont="1" applyFill="1" applyAlignment="1" applyProtection="1">
      <alignment horizontal="center" vertical="center" wrapText="1"/>
      <protection locked="0"/>
    </xf>
    <xf numFmtId="0" fontId="7" fillId="38" borderId="9" xfId="0" applyFont="1" applyFill="1" applyBorder="1" applyAlignment="1" applyProtection="1">
      <alignment horizontal="center" vertical="center" wrapText="1"/>
      <protection locked="0"/>
    </xf>
    <xf numFmtId="0" fontId="7" fillId="38" borderId="53" xfId="0" applyFont="1" applyFill="1" applyBorder="1" applyAlignment="1" applyProtection="1">
      <alignment horizontal="center" vertical="center" wrapText="1"/>
      <protection locked="0"/>
    </xf>
    <xf numFmtId="0" fontId="7" fillId="38" borderId="86" xfId="0" applyFont="1" applyFill="1" applyBorder="1" applyAlignment="1" applyProtection="1">
      <alignment horizontal="center" vertical="center" wrapText="1"/>
      <protection locked="0"/>
    </xf>
    <xf numFmtId="0" fontId="7" fillId="38" borderId="51" xfId="0" applyFont="1" applyFill="1" applyBorder="1" applyAlignment="1" applyProtection="1">
      <alignment horizontal="center" vertical="center" wrapText="1"/>
      <protection locked="0"/>
    </xf>
    <xf numFmtId="0" fontId="8" fillId="33" borderId="0" xfId="0" applyFont="1" applyFill="1" applyAlignment="1" applyProtection="1">
      <alignment horizontal="left" vertical="top" wrapText="1"/>
      <protection hidden="1"/>
    </xf>
    <xf numFmtId="0" fontId="8" fillId="2" borderId="0" xfId="0" applyFont="1" applyFill="1" applyAlignment="1" applyProtection="1">
      <alignment horizontal="left"/>
      <protection hidden="1"/>
    </xf>
    <xf numFmtId="0" fontId="8" fillId="2" borderId="9" xfId="0" applyFont="1" applyFill="1" applyBorder="1" applyAlignment="1" applyProtection="1">
      <alignment horizontal="left"/>
      <protection hidden="1"/>
    </xf>
    <xf numFmtId="0" fontId="8" fillId="33" borderId="0" xfId="0" applyFont="1" applyFill="1" applyAlignment="1" applyProtection="1">
      <alignment horizontal="left" vertical="center" wrapText="1"/>
      <protection hidden="1"/>
    </xf>
    <xf numFmtId="0" fontId="2" fillId="6" borderId="117" xfId="0" applyFont="1" applyFill="1" applyBorder="1" applyAlignment="1" applyProtection="1">
      <alignment horizontal="center" vertical="center"/>
      <protection hidden="1"/>
    </xf>
    <xf numFmtId="0" fontId="2" fillId="6" borderId="118" xfId="0" applyFont="1" applyFill="1" applyBorder="1" applyAlignment="1" applyProtection="1">
      <alignment horizontal="center" vertical="center"/>
      <protection hidden="1"/>
    </xf>
    <xf numFmtId="0" fontId="2" fillId="6" borderId="119" xfId="0" applyFont="1" applyFill="1" applyBorder="1" applyAlignment="1" applyProtection="1">
      <alignment horizontal="center" vertical="center"/>
      <protection hidden="1"/>
    </xf>
    <xf numFmtId="0" fontId="8" fillId="47" borderId="4" xfId="0" applyFont="1" applyFill="1" applyBorder="1" applyAlignment="1" applyProtection="1">
      <alignment horizontal="right" vertical="center" wrapText="1"/>
      <protection hidden="1"/>
    </xf>
    <xf numFmtId="0" fontId="8" fillId="47" borderId="5" xfId="0" applyFont="1" applyFill="1" applyBorder="1" applyAlignment="1" applyProtection="1">
      <alignment horizontal="right" vertical="center" wrapText="1"/>
      <protection hidden="1"/>
    </xf>
    <xf numFmtId="0" fontId="8" fillId="47" borderId="6" xfId="0" applyFont="1" applyFill="1" applyBorder="1" applyAlignment="1" applyProtection="1">
      <alignment horizontal="right" vertical="center" wrapText="1"/>
      <protection hidden="1"/>
    </xf>
    <xf numFmtId="0" fontId="7" fillId="48" borderId="4" xfId="0" applyFont="1" applyFill="1" applyBorder="1" applyAlignment="1" applyProtection="1">
      <alignment horizontal="center" vertical="center"/>
      <protection hidden="1"/>
    </xf>
    <xf numFmtId="0" fontId="7" fillId="48" borderId="5" xfId="0" applyFont="1" applyFill="1" applyBorder="1" applyAlignment="1" applyProtection="1">
      <alignment horizontal="center" vertical="center"/>
      <protection hidden="1"/>
    </xf>
    <xf numFmtId="0" fontId="7" fillId="48" borderId="6" xfId="0" applyFont="1" applyFill="1" applyBorder="1" applyAlignment="1" applyProtection="1">
      <alignment horizontal="center" vertical="center"/>
      <protection hidden="1"/>
    </xf>
    <xf numFmtId="0" fontId="8" fillId="45" borderId="0" xfId="0" applyFont="1" applyFill="1" applyAlignment="1" applyProtection="1">
      <alignment vertical="center"/>
      <protection hidden="1"/>
    </xf>
    <xf numFmtId="0" fontId="8" fillId="5" borderId="35" xfId="0" applyFont="1" applyFill="1" applyBorder="1" applyAlignment="1" applyProtection="1">
      <alignment vertical="center"/>
      <protection hidden="1"/>
    </xf>
    <xf numFmtId="0" fontId="8" fillId="5" borderId="36" xfId="0" applyFont="1" applyFill="1" applyBorder="1" applyAlignment="1" applyProtection="1">
      <alignment vertical="center"/>
      <protection hidden="1"/>
    </xf>
    <xf numFmtId="0" fontId="8" fillId="5" borderId="37" xfId="0" applyFont="1" applyFill="1" applyBorder="1" applyAlignment="1" applyProtection="1">
      <alignment vertical="center"/>
      <protection hidden="1"/>
    </xf>
    <xf numFmtId="0" fontId="8" fillId="0" borderId="49" xfId="0" applyFont="1" applyBorder="1" applyAlignment="1" applyProtection="1">
      <alignment vertical="center"/>
      <protection hidden="1"/>
    </xf>
    <xf numFmtId="165" fontId="8" fillId="5" borderId="50" xfId="0" applyNumberFormat="1" applyFont="1" applyFill="1" applyBorder="1" applyAlignment="1" applyProtection="1">
      <alignment horizontal="center" vertical="center"/>
      <protection hidden="1"/>
    </xf>
    <xf numFmtId="165" fontId="8" fillId="5" borderId="36" xfId="0" applyNumberFormat="1" applyFont="1" applyFill="1" applyBorder="1" applyAlignment="1" applyProtection="1">
      <alignment horizontal="center" vertical="center"/>
      <protection hidden="1"/>
    </xf>
    <xf numFmtId="165" fontId="8" fillId="5" borderId="37" xfId="0" applyNumberFormat="1" applyFont="1" applyFill="1" applyBorder="1" applyAlignment="1" applyProtection="1">
      <alignment horizontal="center" vertical="center"/>
      <protection hidden="1"/>
    </xf>
    <xf numFmtId="17" fontId="7" fillId="4" borderId="19" xfId="0" applyNumberFormat="1" applyFont="1" applyFill="1" applyBorder="1" applyAlignment="1" applyProtection="1">
      <alignment horizontal="center" vertical="center"/>
      <protection locked="0"/>
    </xf>
    <xf numFmtId="17" fontId="7" fillId="4" borderId="6" xfId="0" applyNumberFormat="1" applyFont="1" applyFill="1" applyBorder="1" applyAlignment="1" applyProtection="1">
      <alignment horizontal="center" vertical="center"/>
      <protection locked="0"/>
    </xf>
    <xf numFmtId="14" fontId="7" fillId="16" borderId="4" xfId="0" applyNumberFormat="1" applyFont="1" applyFill="1" applyBorder="1" applyAlignment="1" applyProtection="1">
      <alignment horizontal="center" vertical="center"/>
      <protection locked="0"/>
    </xf>
    <xf numFmtId="0" fontId="8" fillId="2" borderId="18" xfId="0" applyFont="1" applyFill="1" applyBorder="1" applyAlignment="1" applyProtection="1">
      <alignment vertical="center"/>
      <protection hidden="1"/>
    </xf>
    <xf numFmtId="0" fontId="8" fillId="0" borderId="18" xfId="0" applyFont="1" applyBorder="1" applyAlignment="1" applyProtection="1">
      <alignment vertical="center"/>
      <protection hidden="1"/>
    </xf>
    <xf numFmtId="0" fontId="8" fillId="2" borderId="40" xfId="0" applyFont="1" applyFill="1" applyBorder="1" applyAlignment="1" applyProtection="1">
      <alignment vertical="center"/>
      <protection hidden="1"/>
    </xf>
    <xf numFmtId="0" fontId="7" fillId="4" borderId="47" xfId="0" applyFont="1" applyFill="1" applyBorder="1" applyAlignment="1" applyProtection="1">
      <alignment horizontal="center" vertical="center"/>
      <protection locked="0"/>
    </xf>
    <xf numFmtId="0" fontId="8" fillId="0" borderId="6" xfId="0" applyFont="1" applyBorder="1" applyAlignment="1" applyProtection="1">
      <alignment horizontal="left" vertical="center" wrapText="1"/>
      <protection hidden="1"/>
    </xf>
    <xf numFmtId="0" fontId="7" fillId="7" borderId="10" xfId="0" applyFont="1" applyFill="1" applyBorder="1" applyAlignment="1" applyProtection="1">
      <alignment horizontal="center" vertical="center" wrapText="1"/>
      <protection hidden="1"/>
    </xf>
    <xf numFmtId="0" fontId="7" fillId="0" borderId="10" xfId="0" applyFont="1" applyBorder="1" applyAlignment="1" applyProtection="1">
      <alignment horizontal="center" vertical="center" wrapText="1"/>
      <protection hidden="1"/>
    </xf>
    <xf numFmtId="0" fontId="10" fillId="4" borderId="10" xfId="0"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hidden="1"/>
    </xf>
    <xf numFmtId="0" fontId="10" fillId="0" borderId="18" xfId="0" applyFont="1" applyBorder="1" applyAlignment="1" applyProtection="1">
      <alignment horizontal="center" vertical="center" wrapText="1"/>
      <protection hidden="1"/>
    </xf>
    <xf numFmtId="0" fontId="6" fillId="0" borderId="17" xfId="0" applyFont="1" applyBorder="1" applyAlignment="1" applyProtection="1">
      <alignment horizontal="center" vertical="center" wrapText="1"/>
      <protection hidden="1"/>
    </xf>
    <xf numFmtId="0" fontId="6" fillId="0" borderId="18" xfId="0" applyFont="1" applyBorder="1" applyAlignment="1" applyProtection="1">
      <alignment horizontal="center" vertical="center" wrapText="1"/>
      <protection hidden="1"/>
    </xf>
    <xf numFmtId="0" fontId="6" fillId="0" borderId="48" xfId="0" applyFont="1" applyBorder="1" applyAlignment="1" applyProtection="1">
      <alignment horizontal="center" vertical="center" wrapText="1"/>
      <protection hidden="1"/>
    </xf>
    <xf numFmtId="0" fontId="6" fillId="0" borderId="49" xfId="0" applyFont="1" applyBorder="1" applyAlignment="1" applyProtection="1">
      <alignment horizontal="center" vertical="center" wrapText="1"/>
      <protection hidden="1"/>
    </xf>
    <xf numFmtId="0" fontId="8" fillId="0" borderId="11" xfId="0" applyFont="1" applyBorder="1" applyAlignment="1" applyProtection="1">
      <alignment horizontal="left" vertical="center" wrapText="1"/>
      <protection hidden="1"/>
    </xf>
    <xf numFmtId="0" fontId="7" fillId="7" borderId="11" xfId="0" applyFont="1" applyFill="1" applyBorder="1" applyAlignment="1" applyProtection="1">
      <alignment horizontal="center" vertical="center" wrapText="1"/>
      <protection hidden="1"/>
    </xf>
    <xf numFmtId="0" fontId="7" fillId="0" borderId="11" xfId="0" applyFont="1" applyBorder="1" applyAlignment="1" applyProtection="1">
      <alignment horizontal="center" vertical="center" wrapText="1"/>
      <protection hidden="1"/>
    </xf>
    <xf numFmtId="0" fontId="10" fillId="4" borderId="11" xfId="0" applyFont="1" applyFill="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hidden="1"/>
    </xf>
    <xf numFmtId="0" fontId="10" fillId="0" borderId="49" xfId="0" applyFont="1" applyBorder="1" applyAlignment="1" applyProtection="1">
      <alignment horizontal="center" vertical="center" wrapText="1"/>
      <protection hidden="1"/>
    </xf>
    <xf numFmtId="0" fontId="10" fillId="0" borderId="25" xfId="0" applyFont="1" applyBorder="1" applyAlignment="1" applyProtection="1">
      <alignment horizontal="center" vertical="center" wrapText="1"/>
      <protection hidden="1"/>
    </xf>
    <xf numFmtId="0" fontId="10" fillId="0" borderId="63" xfId="0" applyFont="1" applyBorder="1" applyAlignment="1" applyProtection="1">
      <alignment horizontal="center" vertical="center" wrapText="1"/>
      <protection hidden="1"/>
    </xf>
    <xf numFmtId="0" fontId="10" fillId="0" borderId="64" xfId="0" applyFont="1" applyBorder="1" applyAlignment="1" applyProtection="1">
      <alignment horizontal="center" vertical="center" wrapText="1"/>
      <protection hidden="1"/>
    </xf>
    <xf numFmtId="0" fontId="10" fillId="0" borderId="53" xfId="0" applyFont="1" applyBorder="1" applyAlignment="1" applyProtection="1">
      <alignment horizontal="center" vertical="center" wrapText="1"/>
      <protection hidden="1"/>
    </xf>
    <xf numFmtId="0" fontId="10" fillId="0" borderId="86" xfId="0" applyFont="1" applyBorder="1" applyAlignment="1" applyProtection="1">
      <alignment horizontal="center" vertical="center" wrapText="1"/>
      <protection hidden="1"/>
    </xf>
    <xf numFmtId="0" fontId="10" fillId="0" borderId="87" xfId="0" applyFont="1" applyBorder="1" applyAlignment="1" applyProtection="1">
      <alignment horizontal="center" vertical="center" wrapText="1"/>
      <protection hidden="1"/>
    </xf>
    <xf numFmtId="0" fontId="6" fillId="0" borderId="62" xfId="0" applyFont="1" applyBorder="1" applyAlignment="1" applyProtection="1">
      <alignment horizontal="center" vertical="center" wrapText="1"/>
      <protection hidden="1"/>
    </xf>
    <xf numFmtId="0" fontId="6" fillId="0" borderId="64" xfId="0" applyFont="1" applyBorder="1" applyAlignment="1" applyProtection="1">
      <alignment horizontal="center" vertical="center" wrapText="1"/>
      <protection hidden="1"/>
    </xf>
    <xf numFmtId="0" fontId="6" fillId="0" borderId="85" xfId="0" applyFont="1" applyBorder="1" applyAlignment="1" applyProtection="1">
      <alignment horizontal="center" vertical="center" wrapText="1"/>
      <protection hidden="1"/>
    </xf>
    <xf numFmtId="0" fontId="6" fillId="0" borderId="87" xfId="0" applyFont="1" applyBorder="1" applyAlignment="1" applyProtection="1">
      <alignment horizontal="center" vertical="center" wrapText="1"/>
      <protection hidden="1"/>
    </xf>
    <xf numFmtId="0" fontId="8" fillId="0" borderId="62" xfId="0" applyFont="1" applyBorder="1" applyAlignment="1" applyProtection="1">
      <alignment horizontal="left" vertical="center" wrapText="1"/>
      <protection hidden="1"/>
    </xf>
    <xf numFmtId="0" fontId="8" fillId="0" borderId="85" xfId="0" applyFont="1" applyBorder="1" applyAlignment="1" applyProtection="1">
      <alignment horizontal="left" vertical="center" wrapText="1"/>
      <protection hidden="1"/>
    </xf>
    <xf numFmtId="0" fontId="7" fillId="7" borderId="25" xfId="0" applyFont="1" applyFill="1" applyBorder="1" applyAlignment="1" applyProtection="1">
      <alignment horizontal="center" vertical="center" wrapText="1"/>
      <protection hidden="1"/>
    </xf>
    <xf numFmtId="0" fontId="7" fillId="7" borderId="63" xfId="0" applyFont="1" applyFill="1" applyBorder="1" applyAlignment="1" applyProtection="1">
      <alignment horizontal="center" vertical="center" wrapText="1"/>
      <protection hidden="1"/>
    </xf>
    <xf numFmtId="0" fontId="7" fillId="7" borderId="24" xfId="0" applyFont="1" applyFill="1" applyBorder="1" applyAlignment="1" applyProtection="1">
      <alignment horizontal="center" vertical="center" wrapText="1"/>
      <protection hidden="1"/>
    </xf>
    <xf numFmtId="0" fontId="7" fillId="7" borderId="53" xfId="0" applyFont="1" applyFill="1" applyBorder="1" applyAlignment="1" applyProtection="1">
      <alignment horizontal="center" vertical="center" wrapText="1"/>
      <protection hidden="1"/>
    </xf>
    <xf numFmtId="0" fontId="7" fillId="7" borderId="86" xfId="0" applyFont="1" applyFill="1" applyBorder="1" applyAlignment="1" applyProtection="1">
      <alignment horizontal="center" vertical="center" wrapText="1"/>
      <protection hidden="1"/>
    </xf>
    <xf numFmtId="0" fontId="7" fillId="7" borderId="51" xfId="0" applyFont="1" applyFill="1" applyBorder="1" applyAlignment="1" applyProtection="1">
      <alignment horizontal="center" vertical="center" wrapText="1"/>
      <protection hidden="1"/>
    </xf>
    <xf numFmtId="0" fontId="10" fillId="4" borderId="25" xfId="0" applyFont="1" applyFill="1" applyBorder="1" applyAlignment="1" applyProtection="1">
      <alignment horizontal="center" vertical="center" wrapText="1"/>
      <protection locked="0"/>
    </xf>
    <xf numFmtId="0" fontId="10" fillId="4" borderId="63" xfId="0" applyFont="1" applyFill="1" applyBorder="1" applyAlignment="1" applyProtection="1">
      <alignment horizontal="center" vertical="center" wrapText="1"/>
      <protection locked="0"/>
    </xf>
    <xf numFmtId="0" fontId="10" fillId="4" borderId="24" xfId="0" applyFont="1" applyFill="1" applyBorder="1" applyAlignment="1" applyProtection="1">
      <alignment horizontal="center" vertical="center" wrapText="1"/>
      <protection locked="0"/>
    </xf>
    <xf numFmtId="0" fontId="10" fillId="4" borderId="53" xfId="0" applyFont="1" applyFill="1" applyBorder="1" applyAlignment="1" applyProtection="1">
      <alignment horizontal="center" vertical="center" wrapText="1"/>
      <protection locked="0"/>
    </xf>
    <xf numFmtId="0" fontId="10" fillId="4" borderId="86" xfId="0" applyFont="1" applyFill="1" applyBorder="1" applyAlignment="1" applyProtection="1">
      <alignment horizontal="center" vertical="center" wrapText="1"/>
      <protection locked="0"/>
    </xf>
    <xf numFmtId="0" fontId="10" fillId="4" borderId="51" xfId="0" applyFont="1" applyFill="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hidden="1"/>
    </xf>
    <xf numFmtId="0" fontId="7" fillId="0" borderId="63" xfId="0" applyFont="1" applyBorder="1" applyAlignment="1" applyProtection="1">
      <alignment horizontal="center" vertical="center" wrapText="1"/>
      <protection hidden="1"/>
    </xf>
    <xf numFmtId="0" fontId="7" fillId="0" borderId="24" xfId="0" applyFont="1" applyBorder="1" applyAlignment="1" applyProtection="1">
      <alignment horizontal="center" vertical="center" wrapText="1"/>
      <protection hidden="1"/>
    </xf>
    <xf numFmtId="0" fontId="7" fillId="0" borderId="53" xfId="0" applyFont="1" applyBorder="1" applyAlignment="1" applyProtection="1">
      <alignment horizontal="center" vertical="center" wrapText="1"/>
      <protection hidden="1"/>
    </xf>
    <xf numFmtId="0" fontId="7" fillId="0" borderId="86" xfId="0" applyFont="1" applyBorder="1" applyAlignment="1" applyProtection="1">
      <alignment horizontal="center" vertical="center" wrapText="1"/>
      <protection hidden="1"/>
    </xf>
    <xf numFmtId="0" fontId="7" fillId="0" borderId="51" xfId="0" applyFont="1" applyBorder="1" applyAlignment="1" applyProtection="1">
      <alignment horizontal="center" vertical="center" wrapText="1"/>
      <protection hidden="1"/>
    </xf>
    <xf numFmtId="0" fontId="7" fillId="41" borderId="29" xfId="0" applyFont="1" applyFill="1" applyBorder="1" applyAlignment="1" applyProtection="1">
      <alignment vertical="center"/>
      <protection hidden="1"/>
    </xf>
    <xf numFmtId="0" fontId="7" fillId="41" borderId="27" xfId="0" applyFont="1" applyFill="1" applyBorder="1" applyAlignment="1" applyProtection="1">
      <alignment vertical="center"/>
      <protection hidden="1"/>
    </xf>
    <xf numFmtId="0" fontId="8" fillId="7" borderId="68" xfId="0" applyFont="1" applyFill="1" applyBorder="1" applyAlignment="1" applyProtection="1">
      <alignment vertical="center"/>
      <protection hidden="1"/>
    </xf>
    <xf numFmtId="0" fontId="8" fillId="7" borderId="69" xfId="0" applyFont="1" applyFill="1" applyBorder="1" applyAlignment="1" applyProtection="1">
      <alignment vertical="center"/>
      <protection hidden="1"/>
    </xf>
    <xf numFmtId="0" fontId="8" fillId="7" borderId="70" xfId="0" applyFont="1" applyFill="1" applyBorder="1" applyAlignment="1" applyProtection="1">
      <alignment vertical="center"/>
      <protection hidden="1"/>
    </xf>
    <xf numFmtId="0" fontId="7" fillId="4" borderId="51" xfId="0" applyFont="1" applyFill="1" applyBorder="1" applyAlignment="1" applyProtection="1">
      <alignment horizontal="center" vertical="center"/>
      <protection locked="0" hidden="1"/>
    </xf>
    <xf numFmtId="0" fontId="7" fillId="4" borderId="11" xfId="0" applyFont="1" applyFill="1" applyBorder="1" applyAlignment="1" applyProtection="1">
      <alignment horizontal="center" vertical="center"/>
      <protection locked="0" hidden="1"/>
    </xf>
    <xf numFmtId="0" fontId="7" fillId="4" borderId="33" xfId="0" applyFont="1" applyFill="1" applyBorder="1" applyAlignment="1" applyProtection="1">
      <alignment horizontal="center" vertical="center"/>
      <protection locked="0" hidden="1"/>
    </xf>
    <xf numFmtId="0" fontId="7" fillId="4" borderId="12" xfId="0" applyFont="1" applyFill="1" applyBorder="1" applyAlignment="1" applyProtection="1">
      <alignment horizontal="center" vertical="center"/>
      <protection locked="0" hidden="1"/>
    </xf>
    <xf numFmtId="0" fontId="7" fillId="40" borderId="10" xfId="0" applyFont="1" applyFill="1" applyBorder="1" applyAlignment="1" applyProtection="1">
      <alignment horizontal="center" vertical="center"/>
      <protection hidden="1"/>
    </xf>
    <xf numFmtId="0" fontId="7" fillId="40" borderId="4" xfId="0" applyFont="1" applyFill="1" applyBorder="1" applyAlignment="1" applyProtection="1">
      <alignment horizontal="center" vertical="center"/>
      <protection hidden="1"/>
    </xf>
    <xf numFmtId="0" fontId="7" fillId="40" borderId="22" xfId="0" applyFont="1" applyFill="1" applyBorder="1" applyAlignment="1" applyProtection="1">
      <alignment horizontal="center" vertical="center"/>
      <protection hidden="1"/>
    </xf>
    <xf numFmtId="0" fontId="7" fillId="40" borderId="25" xfId="0" applyFont="1" applyFill="1" applyBorder="1" applyAlignment="1" applyProtection="1">
      <alignment horizontal="center" vertical="center"/>
      <protection hidden="1"/>
    </xf>
    <xf numFmtId="0" fontId="7" fillId="40" borderId="12" xfId="0" applyFont="1" applyFill="1" applyBorder="1" applyAlignment="1" applyProtection="1">
      <alignment horizontal="center" vertical="center"/>
      <protection hidden="1"/>
    </xf>
    <xf numFmtId="0" fontId="7" fillId="40" borderId="34" xfId="0" applyFont="1" applyFill="1" applyBorder="1" applyAlignment="1" applyProtection="1">
      <alignment horizontal="center" vertical="center"/>
      <protection hidden="1"/>
    </xf>
    <xf numFmtId="9" fontId="8" fillId="40" borderId="62" xfId="0" applyNumberFormat="1" applyFont="1" applyFill="1" applyBorder="1" applyAlignment="1" applyProtection="1">
      <alignment horizontal="left" vertical="center" wrapText="1"/>
      <protection hidden="1"/>
    </xf>
    <xf numFmtId="9" fontId="8" fillId="40" borderId="63" xfId="0" applyNumberFormat="1" applyFont="1" applyFill="1" applyBorder="1" applyAlignment="1" applyProtection="1">
      <alignment horizontal="left" vertical="center" wrapText="1"/>
      <protection hidden="1"/>
    </xf>
    <xf numFmtId="9" fontId="8" fillId="40" borderId="64" xfId="0" applyNumberFormat="1" applyFont="1" applyFill="1" applyBorder="1" applyAlignment="1" applyProtection="1">
      <alignment horizontal="left" vertical="center" wrapText="1"/>
      <protection hidden="1"/>
    </xf>
    <xf numFmtId="9" fontId="8" fillId="40" borderId="74" xfId="0" applyNumberFormat="1" applyFont="1" applyFill="1" applyBorder="1" applyAlignment="1" applyProtection="1">
      <alignment horizontal="left" vertical="center" wrapText="1"/>
      <protection hidden="1"/>
    </xf>
    <xf numFmtId="9" fontId="8" fillId="40" borderId="0" xfId="0" applyNumberFormat="1" applyFont="1" applyFill="1" applyAlignment="1" applyProtection="1">
      <alignment horizontal="left" vertical="center" wrapText="1"/>
      <protection hidden="1"/>
    </xf>
    <xf numFmtId="9" fontId="8" fillId="40" borderId="75" xfId="0" applyNumberFormat="1" applyFont="1" applyFill="1" applyBorder="1" applyAlignment="1" applyProtection="1">
      <alignment horizontal="left" vertical="center" wrapText="1"/>
      <protection hidden="1"/>
    </xf>
    <xf numFmtId="9" fontId="8" fillId="40" borderId="94" xfId="0" applyNumberFormat="1" applyFont="1" applyFill="1" applyBorder="1" applyAlignment="1" applyProtection="1">
      <alignment horizontal="left" vertical="center" wrapText="1"/>
      <protection hidden="1"/>
    </xf>
    <xf numFmtId="9" fontId="8" fillId="40" borderId="95" xfId="0" applyNumberFormat="1" applyFont="1" applyFill="1" applyBorder="1" applyAlignment="1" applyProtection="1">
      <alignment horizontal="left" vertical="center" wrapText="1"/>
      <protection hidden="1"/>
    </xf>
    <xf numFmtId="9" fontId="8" fillId="40" borderId="96" xfId="0" applyNumberFormat="1" applyFont="1" applyFill="1" applyBorder="1" applyAlignment="1" applyProtection="1">
      <alignment horizontal="left" vertical="center" wrapText="1"/>
      <protection hidden="1"/>
    </xf>
    <xf numFmtId="0" fontId="8" fillId="7" borderId="101" xfId="0" applyFont="1" applyFill="1" applyBorder="1" applyAlignment="1" applyProtection="1">
      <alignment horizontal="left" vertical="center"/>
      <protection hidden="1"/>
    </xf>
    <xf numFmtId="0" fontId="8" fillId="7" borderId="98" xfId="0" applyFont="1" applyFill="1" applyBorder="1" applyAlignment="1" applyProtection="1">
      <alignment horizontal="left" vertical="center"/>
      <protection hidden="1"/>
    </xf>
    <xf numFmtId="0" fontId="8" fillId="7" borderId="99" xfId="0" applyFont="1" applyFill="1" applyBorder="1" applyAlignment="1" applyProtection="1">
      <alignment horizontal="left" vertical="center"/>
      <protection hidden="1"/>
    </xf>
    <xf numFmtId="0" fontId="7" fillId="19" borderId="29" xfId="0" applyFont="1" applyFill="1" applyBorder="1" applyAlignment="1" applyProtection="1">
      <alignment horizontal="center" vertical="center"/>
      <protection hidden="1"/>
    </xf>
    <xf numFmtId="0" fontId="10" fillId="4" borderId="6" xfId="0" applyFont="1" applyFill="1" applyBorder="1" applyAlignment="1" applyProtection="1">
      <alignment horizontal="center" vertical="center" wrapText="1"/>
      <protection locked="0"/>
    </xf>
    <xf numFmtId="0" fontId="10" fillId="4" borderId="22" xfId="0" applyFont="1" applyFill="1" applyBorder="1" applyAlignment="1" applyProtection="1">
      <alignment horizontal="center" vertical="center" wrapText="1"/>
      <protection locked="0"/>
    </xf>
    <xf numFmtId="0" fontId="10" fillId="4" borderId="33" xfId="0" applyFont="1" applyFill="1" applyBorder="1" applyAlignment="1" applyProtection="1">
      <alignment horizontal="center" vertical="center" wrapText="1"/>
      <protection locked="0"/>
    </xf>
    <xf numFmtId="0" fontId="10" fillId="4" borderId="12" xfId="0" applyFont="1" applyFill="1" applyBorder="1" applyAlignment="1" applyProtection="1">
      <alignment horizontal="center" vertical="center" wrapText="1"/>
      <protection locked="0"/>
    </xf>
    <xf numFmtId="0" fontId="7" fillId="7" borderId="10" xfId="0" applyFont="1" applyFill="1" applyBorder="1" applyAlignment="1" applyProtection="1">
      <alignment horizontal="center" vertical="center"/>
      <protection hidden="1"/>
    </xf>
    <xf numFmtId="0" fontId="7" fillId="7" borderId="22" xfId="0" applyFont="1" applyFill="1" applyBorder="1" applyAlignment="1" applyProtection="1">
      <alignment horizontal="center" vertical="center"/>
      <protection hidden="1"/>
    </xf>
    <xf numFmtId="0" fontId="7" fillId="7" borderId="12" xfId="0" applyFont="1" applyFill="1" applyBorder="1" applyAlignment="1" applyProtection="1">
      <alignment horizontal="center" vertical="center"/>
      <protection hidden="1"/>
    </xf>
    <xf numFmtId="10" fontId="7" fillId="7" borderId="10" xfId="2" applyNumberFormat="1" applyFont="1" applyFill="1" applyBorder="1" applyAlignment="1" applyProtection="1">
      <alignment horizontal="center" vertical="center"/>
      <protection hidden="1"/>
    </xf>
    <xf numFmtId="10" fontId="7" fillId="7" borderId="22" xfId="2" applyNumberFormat="1" applyFont="1" applyFill="1" applyBorder="1" applyAlignment="1" applyProtection="1">
      <alignment horizontal="center" vertical="center"/>
      <protection hidden="1"/>
    </xf>
    <xf numFmtId="10" fontId="7" fillId="7" borderId="12" xfId="2" applyNumberFormat="1" applyFont="1" applyFill="1" applyBorder="1" applyAlignment="1" applyProtection="1">
      <alignment horizontal="center" vertical="center"/>
      <protection hidden="1"/>
    </xf>
    <xf numFmtId="0" fontId="7" fillId="7" borderId="17" xfId="0" applyFont="1" applyFill="1" applyBorder="1" applyAlignment="1" applyProtection="1">
      <alignment horizontal="center" vertical="center"/>
      <protection hidden="1"/>
    </xf>
    <xf numFmtId="0" fontId="7" fillId="7" borderId="18" xfId="0" applyFont="1" applyFill="1" applyBorder="1" applyAlignment="1" applyProtection="1">
      <alignment horizontal="center" vertical="center"/>
      <protection hidden="1"/>
    </xf>
    <xf numFmtId="0" fontId="7" fillId="7" borderId="21" xfId="0" applyFont="1" applyFill="1" applyBorder="1" applyAlignment="1" applyProtection="1">
      <alignment horizontal="center" vertical="center"/>
      <protection hidden="1"/>
    </xf>
    <xf numFmtId="0" fontId="7" fillId="7" borderId="23" xfId="0" applyFont="1" applyFill="1" applyBorder="1" applyAlignment="1" applyProtection="1">
      <alignment horizontal="center" vertical="center"/>
      <protection hidden="1"/>
    </xf>
    <xf numFmtId="0" fontId="7" fillId="7" borderId="31" xfId="0" applyFont="1" applyFill="1" applyBorder="1" applyAlignment="1" applyProtection="1">
      <alignment horizontal="center" vertical="center"/>
      <protection hidden="1"/>
    </xf>
    <xf numFmtId="0" fontId="7" fillId="7" borderId="32" xfId="0" applyFont="1" applyFill="1" applyBorder="1" applyAlignment="1" applyProtection="1">
      <alignment horizontal="center" vertical="center"/>
      <protection hidden="1"/>
    </xf>
    <xf numFmtId="0" fontId="7" fillId="4" borderId="22" xfId="0" applyFont="1" applyFill="1" applyBorder="1" applyAlignment="1" applyProtection="1">
      <alignment horizontal="center" vertical="center"/>
      <protection locked="0"/>
    </xf>
    <xf numFmtId="0" fontId="3" fillId="6" borderId="14" xfId="0" applyFont="1" applyFill="1" applyBorder="1" applyAlignment="1" applyProtection="1">
      <alignment horizontal="left" vertical="center" wrapText="1"/>
      <protection hidden="1"/>
    </xf>
    <xf numFmtId="0" fontId="3" fillId="6" borderId="15" xfId="0" applyFont="1" applyFill="1" applyBorder="1" applyAlignment="1" applyProtection="1">
      <alignment horizontal="left" vertical="center" wrapText="1"/>
      <protection hidden="1"/>
    </xf>
    <xf numFmtId="0" fontId="3" fillId="6" borderId="16" xfId="0" applyFont="1" applyFill="1" applyBorder="1" applyAlignment="1" applyProtection="1">
      <alignment horizontal="left" vertical="center" wrapText="1"/>
      <protection hidden="1"/>
    </xf>
    <xf numFmtId="0" fontId="6" fillId="0" borderId="13" xfId="0" applyFont="1" applyBorder="1" applyAlignment="1" applyProtection="1">
      <alignment horizontal="right" vertical="center"/>
      <protection hidden="1"/>
    </xf>
    <xf numFmtId="10" fontId="7" fillId="7" borderId="11" xfId="2" applyNumberFormat="1" applyFont="1" applyFill="1" applyBorder="1" applyAlignment="1" applyProtection="1">
      <alignment horizontal="center" vertical="center"/>
      <protection hidden="1"/>
    </xf>
    <xf numFmtId="0" fontId="7" fillId="7" borderId="51" xfId="0" applyFont="1" applyFill="1" applyBorder="1" applyAlignment="1" applyProtection="1">
      <alignment horizontal="center" vertical="center"/>
      <protection hidden="1"/>
    </xf>
    <xf numFmtId="0" fontId="7" fillId="7" borderId="49" xfId="0" applyFont="1" applyFill="1" applyBorder="1" applyAlignment="1" applyProtection="1">
      <alignment horizontal="center" vertical="center"/>
      <protection hidden="1"/>
    </xf>
    <xf numFmtId="0" fontId="7" fillId="7" borderId="33" xfId="0" applyFont="1" applyFill="1" applyBorder="1" applyAlignment="1" applyProtection="1">
      <alignment horizontal="center" vertical="center"/>
      <protection hidden="1"/>
    </xf>
    <xf numFmtId="0" fontId="7" fillId="7" borderId="29" xfId="0" applyFont="1" applyFill="1" applyBorder="1" applyAlignment="1" applyProtection="1">
      <alignment horizontal="center" vertical="center"/>
      <protection hidden="1"/>
    </xf>
    <xf numFmtId="0" fontId="7" fillId="0" borderId="11" xfId="0" applyFont="1" applyBorder="1" applyAlignment="1" applyProtection="1">
      <alignment horizontal="center" vertical="center"/>
      <protection hidden="1"/>
    </xf>
    <xf numFmtId="0" fontId="7" fillId="0" borderId="49" xfId="0" applyFont="1" applyBorder="1" applyAlignment="1" applyProtection="1">
      <alignment horizontal="center" vertical="center"/>
      <protection hidden="1"/>
    </xf>
    <xf numFmtId="0" fontId="7" fillId="2" borderId="12" xfId="0" applyFont="1" applyFill="1" applyBorder="1" applyAlignment="1" applyProtection="1">
      <alignment horizontal="center" vertical="center"/>
      <protection hidden="1"/>
    </xf>
    <xf numFmtId="0" fontId="7" fillId="2" borderId="32" xfId="0" applyFont="1" applyFill="1" applyBorder="1" applyAlignment="1" applyProtection="1">
      <alignment horizontal="center" vertical="center"/>
      <protection hidden="1"/>
    </xf>
    <xf numFmtId="0" fontId="5" fillId="6" borderId="0" xfId="0" applyFont="1" applyFill="1" applyAlignment="1" applyProtection="1">
      <alignment vertical="center"/>
      <protection hidden="1"/>
    </xf>
    <xf numFmtId="3" fontId="7" fillId="7" borderId="11" xfId="0" applyNumberFormat="1" applyFont="1" applyFill="1" applyBorder="1" applyAlignment="1" applyProtection="1">
      <alignment horizontal="center" vertical="center"/>
      <protection hidden="1"/>
    </xf>
    <xf numFmtId="3" fontId="7" fillId="7" borderId="12" xfId="0" applyNumberFormat="1" applyFont="1" applyFill="1" applyBorder="1" applyAlignment="1" applyProtection="1">
      <alignment horizontal="center" vertical="center"/>
      <protection hidden="1"/>
    </xf>
    <xf numFmtId="3" fontId="7" fillId="7" borderId="48" xfId="0" applyNumberFormat="1" applyFont="1" applyFill="1" applyBorder="1" applyAlignment="1" applyProtection="1">
      <alignment horizontal="center" vertical="center"/>
      <protection hidden="1"/>
    </xf>
    <xf numFmtId="0" fontId="8" fillId="2" borderId="34" xfId="0" applyFont="1" applyFill="1" applyBorder="1" applyAlignment="1" applyProtection="1">
      <alignment vertical="center"/>
      <protection hidden="1"/>
    </xf>
    <xf numFmtId="3" fontId="7" fillId="7" borderId="31" xfId="0" applyNumberFormat="1" applyFont="1" applyFill="1" applyBorder="1" applyAlignment="1" applyProtection="1">
      <alignment horizontal="center" vertical="center"/>
      <protection hidden="1"/>
    </xf>
    <xf numFmtId="0" fontId="8" fillId="7" borderId="30" xfId="0" applyFont="1" applyFill="1" applyBorder="1" applyAlignment="1" applyProtection="1">
      <alignment vertical="center"/>
      <protection hidden="1"/>
    </xf>
    <xf numFmtId="0" fontId="8" fillId="19" borderId="26" xfId="0" applyFont="1" applyFill="1" applyBorder="1" applyAlignment="1" applyProtection="1">
      <alignment horizontal="center" vertical="center"/>
      <protection hidden="1"/>
    </xf>
    <xf numFmtId="0" fontId="8" fillId="19" borderId="27" xfId="0" applyFont="1" applyFill="1" applyBorder="1" applyAlignment="1" applyProtection="1">
      <alignment horizontal="center" vertical="center"/>
      <protection hidden="1"/>
    </xf>
    <xf numFmtId="0" fontId="8" fillId="36" borderId="0" xfId="0" applyFont="1" applyFill="1" applyAlignment="1" applyProtection="1">
      <alignment vertical="center" wrapText="1"/>
      <protection hidden="1"/>
    </xf>
    <xf numFmtId="0" fontId="7" fillId="7" borderId="27" xfId="0" applyFont="1" applyFill="1" applyBorder="1" applyAlignment="1" applyProtection="1">
      <alignment vertical="center"/>
      <protection hidden="1"/>
    </xf>
    <xf numFmtId="0" fontId="7" fillId="7" borderId="28" xfId="0" applyFont="1" applyFill="1" applyBorder="1" applyAlignment="1" applyProtection="1">
      <alignment vertical="center"/>
      <protection hidden="1"/>
    </xf>
    <xf numFmtId="0" fontId="9" fillId="5" borderId="14" xfId="0" applyFont="1" applyFill="1" applyBorder="1" applyAlignment="1" applyProtection="1">
      <alignment horizontal="center" vertical="center" wrapText="1"/>
      <protection hidden="1"/>
    </xf>
    <xf numFmtId="0" fontId="9" fillId="5" borderId="38" xfId="0" applyFont="1" applyFill="1" applyBorder="1" applyAlignment="1" applyProtection="1">
      <alignment horizontal="center" vertical="center" wrapText="1"/>
      <protection hidden="1"/>
    </xf>
    <xf numFmtId="0" fontId="9" fillId="5" borderId="19" xfId="0" applyFont="1" applyFill="1" applyBorder="1" applyAlignment="1" applyProtection="1">
      <alignment horizontal="center" vertical="center" wrapText="1"/>
      <protection hidden="1"/>
    </xf>
    <xf numFmtId="0" fontId="9" fillId="5" borderId="47" xfId="0" applyFont="1" applyFill="1" applyBorder="1" applyAlignment="1" applyProtection="1">
      <alignment horizontal="center" vertical="center" wrapText="1"/>
      <protection hidden="1"/>
    </xf>
    <xf numFmtId="0" fontId="8" fillId="40" borderId="85" xfId="0" applyFont="1" applyFill="1" applyBorder="1" applyAlignment="1" applyProtection="1">
      <alignment vertical="center"/>
      <protection hidden="1"/>
    </xf>
    <xf numFmtId="0" fontId="8" fillId="40" borderId="86" xfId="0" applyFont="1" applyFill="1" applyBorder="1" applyAlignment="1" applyProtection="1">
      <alignment vertical="center"/>
      <protection hidden="1"/>
    </xf>
    <xf numFmtId="0" fontId="8" fillId="40" borderId="87" xfId="0" applyFont="1" applyFill="1" applyBorder="1" applyAlignment="1" applyProtection="1">
      <alignment vertical="center"/>
      <protection hidden="1"/>
    </xf>
    <xf numFmtId="0" fontId="8" fillId="2" borderId="57" xfId="0" applyFont="1" applyFill="1" applyBorder="1" applyAlignment="1" applyProtection="1">
      <alignment vertical="center" wrapText="1"/>
      <protection hidden="1"/>
    </xf>
    <xf numFmtId="0" fontId="8" fillId="2" borderId="5" xfId="0" applyFont="1" applyFill="1" applyBorder="1" applyAlignment="1" applyProtection="1">
      <alignment vertical="center" wrapText="1"/>
      <protection hidden="1"/>
    </xf>
    <xf numFmtId="0" fontId="8" fillId="2" borderId="58" xfId="0" applyFont="1" applyFill="1" applyBorder="1" applyAlignment="1" applyProtection="1">
      <alignment vertical="center" wrapText="1"/>
      <protection hidden="1"/>
    </xf>
    <xf numFmtId="0" fontId="8" fillId="40" borderId="57" xfId="0" applyFont="1" applyFill="1" applyBorder="1" applyAlignment="1" applyProtection="1">
      <alignment vertical="center" wrapText="1"/>
      <protection hidden="1"/>
    </xf>
    <xf numFmtId="0" fontId="8" fillId="40" borderId="5" xfId="0" applyFont="1" applyFill="1" applyBorder="1" applyAlignment="1" applyProtection="1">
      <alignment vertical="center" wrapText="1"/>
      <protection hidden="1"/>
    </xf>
    <xf numFmtId="0" fontId="8" fillId="40" borderId="58" xfId="0" applyFont="1" applyFill="1" applyBorder="1" applyAlignment="1" applyProtection="1">
      <alignment vertical="center" wrapText="1"/>
      <protection hidden="1"/>
    </xf>
    <xf numFmtId="0" fontId="8" fillId="2" borderId="71" xfId="0" applyFont="1" applyFill="1" applyBorder="1" applyAlignment="1" applyProtection="1">
      <alignment vertical="center" wrapText="1"/>
      <protection hidden="1"/>
    </xf>
    <xf numFmtId="0" fontId="8" fillId="2" borderId="72" xfId="0" applyFont="1" applyFill="1" applyBorder="1" applyAlignment="1" applyProtection="1">
      <alignment vertical="center" wrapText="1"/>
      <protection hidden="1"/>
    </xf>
    <xf numFmtId="0" fontId="8" fillId="2" borderId="73" xfId="0" applyFont="1" applyFill="1" applyBorder="1" applyAlignment="1" applyProtection="1">
      <alignment vertical="center" wrapText="1"/>
      <protection hidden="1"/>
    </xf>
    <xf numFmtId="0" fontId="7" fillId="7" borderId="48" xfId="0" applyFont="1" applyFill="1" applyBorder="1" applyAlignment="1" applyProtection="1">
      <alignment horizontal="center" vertical="center"/>
      <protection hidden="1"/>
    </xf>
    <xf numFmtId="0" fontId="7" fillId="4" borderId="10" xfId="0" applyFont="1" applyFill="1" applyBorder="1" applyAlignment="1" applyProtection="1">
      <alignment horizontal="center" vertical="center"/>
      <protection locked="0" hidden="1"/>
    </xf>
    <xf numFmtId="0" fontId="7" fillId="0" borderId="53" xfId="0" applyFont="1" applyBorder="1" applyAlignment="1" applyProtection="1">
      <alignment horizontal="center" vertical="center"/>
      <protection hidden="1"/>
    </xf>
    <xf numFmtId="0" fontId="7" fillId="2" borderId="10" xfId="0" applyFont="1" applyFill="1" applyBorder="1" applyAlignment="1" applyProtection="1">
      <alignment horizontal="center" vertical="center"/>
      <protection hidden="1"/>
    </xf>
    <xf numFmtId="0" fontId="7" fillId="2" borderId="4" xfId="0" applyFont="1" applyFill="1" applyBorder="1" applyAlignment="1" applyProtection="1">
      <alignment horizontal="center" vertical="center"/>
      <protection hidden="1"/>
    </xf>
    <xf numFmtId="0" fontId="7" fillId="2" borderId="34" xfId="0" applyFont="1" applyFill="1" applyBorder="1" applyAlignment="1" applyProtection="1">
      <alignment horizontal="center" vertical="center"/>
      <protection hidden="1"/>
    </xf>
    <xf numFmtId="0" fontId="9" fillId="5" borderId="81" xfId="0" applyFont="1" applyFill="1" applyBorder="1" applyAlignment="1" applyProtection="1">
      <alignment horizontal="center" vertical="center" wrapText="1"/>
      <protection hidden="1"/>
    </xf>
    <xf numFmtId="0" fontId="9" fillId="5" borderId="79" xfId="0" applyFont="1" applyFill="1" applyBorder="1" applyAlignment="1" applyProtection="1">
      <alignment horizontal="center" vertical="center" wrapText="1"/>
      <protection hidden="1"/>
    </xf>
    <xf numFmtId="0" fontId="9" fillId="5" borderId="80" xfId="0" applyFont="1" applyFill="1" applyBorder="1" applyAlignment="1" applyProtection="1">
      <alignment horizontal="center" vertical="center" wrapText="1"/>
      <protection hidden="1"/>
    </xf>
    <xf numFmtId="0" fontId="9" fillId="5" borderId="68" xfId="0" applyFont="1" applyFill="1" applyBorder="1" applyAlignment="1" applyProtection="1">
      <alignment horizontal="center" vertical="center" wrapText="1"/>
      <protection hidden="1"/>
    </xf>
    <xf numFmtId="0" fontId="9" fillId="5" borderId="69" xfId="0" applyFont="1" applyFill="1" applyBorder="1" applyAlignment="1" applyProtection="1">
      <alignment horizontal="center" vertical="center" wrapText="1"/>
      <protection hidden="1"/>
    </xf>
    <xf numFmtId="0" fontId="9" fillId="5" borderId="70" xfId="0" applyFont="1" applyFill="1" applyBorder="1" applyAlignment="1" applyProtection="1">
      <alignment horizontal="center" vertical="center" wrapText="1"/>
      <protection hidden="1"/>
    </xf>
    <xf numFmtId="0" fontId="9" fillId="5" borderId="113" xfId="0" applyFont="1" applyFill="1" applyBorder="1" applyAlignment="1" applyProtection="1">
      <alignment horizontal="center" vertical="center" wrapText="1"/>
      <protection hidden="1"/>
    </xf>
    <xf numFmtId="0" fontId="9" fillId="5" borderId="30" xfId="0" applyFont="1" applyFill="1" applyBorder="1" applyAlignment="1" applyProtection="1">
      <alignment horizontal="center" vertical="center" wrapText="1"/>
      <protection hidden="1"/>
    </xf>
    <xf numFmtId="0" fontId="8" fillId="40" borderId="81" xfId="0" applyFont="1" applyFill="1" applyBorder="1" applyAlignment="1" applyProtection="1">
      <alignment horizontal="left" vertical="center" wrapText="1"/>
      <protection hidden="1"/>
    </xf>
    <xf numFmtId="0" fontId="8" fillId="40" borderId="79" xfId="0" applyFont="1" applyFill="1" applyBorder="1" applyAlignment="1" applyProtection="1">
      <alignment horizontal="left" vertical="center" wrapText="1"/>
      <protection hidden="1"/>
    </xf>
    <xf numFmtId="0" fontId="8" fillId="40" borderId="80" xfId="0" applyFont="1" applyFill="1" applyBorder="1" applyAlignment="1" applyProtection="1">
      <alignment horizontal="left" vertical="center" wrapText="1"/>
      <protection hidden="1"/>
    </xf>
    <xf numFmtId="0" fontId="8" fillId="40" borderId="94" xfId="0" applyFont="1" applyFill="1" applyBorder="1" applyAlignment="1" applyProtection="1">
      <alignment horizontal="left" vertical="center" wrapText="1"/>
      <protection hidden="1"/>
    </xf>
    <xf numFmtId="0" fontId="8" fillId="40" borderId="95" xfId="0" applyFont="1" applyFill="1" applyBorder="1" applyAlignment="1" applyProtection="1">
      <alignment horizontal="left" vertical="center" wrapText="1"/>
      <protection hidden="1"/>
    </xf>
    <xf numFmtId="0" fontId="8" fillId="40" borderId="96" xfId="0" applyFont="1" applyFill="1" applyBorder="1" applyAlignment="1" applyProtection="1">
      <alignment horizontal="left" vertical="center" wrapText="1"/>
      <protection hidden="1"/>
    </xf>
    <xf numFmtId="0" fontId="7" fillId="4" borderId="79" xfId="0" applyFont="1" applyFill="1" applyBorder="1" applyAlignment="1" applyProtection="1">
      <alignment horizontal="center" vertical="center"/>
      <protection locked="0" hidden="1"/>
    </xf>
    <xf numFmtId="0" fontId="7" fillId="4" borderId="46" xfId="0" applyFont="1" applyFill="1" applyBorder="1" applyAlignment="1" applyProtection="1">
      <alignment horizontal="center" vertical="center"/>
      <protection locked="0" hidden="1"/>
    </xf>
    <xf numFmtId="0" fontId="7" fillId="4" borderId="95" xfId="0" applyFont="1" applyFill="1" applyBorder="1" applyAlignment="1" applyProtection="1">
      <alignment horizontal="center" vertical="center"/>
      <protection locked="0" hidden="1"/>
    </xf>
    <xf numFmtId="0" fontId="7" fillId="4" borderId="102" xfId="0" applyFont="1" applyFill="1" applyBorder="1" applyAlignment="1" applyProtection="1">
      <alignment horizontal="center" vertical="center"/>
      <protection locked="0" hidden="1"/>
    </xf>
    <xf numFmtId="0" fontId="9" fillId="5" borderId="20" xfId="0" applyFont="1" applyFill="1" applyBorder="1" applyAlignment="1" applyProtection="1">
      <alignment horizontal="center" vertical="center" wrapText="1"/>
      <protection hidden="1"/>
    </xf>
    <xf numFmtId="0" fontId="9" fillId="5" borderId="42" xfId="0" applyFont="1" applyFill="1" applyBorder="1" applyAlignment="1" applyProtection="1">
      <alignment horizontal="center" vertical="center" wrapText="1"/>
      <protection hidden="1"/>
    </xf>
    <xf numFmtId="0" fontId="7" fillId="0" borderId="113" xfId="0" applyFont="1" applyBorder="1" applyAlignment="1" applyProtection="1">
      <alignment horizontal="center" vertical="center"/>
      <protection hidden="1"/>
    </xf>
    <xf numFmtId="0" fontId="7" fillId="0" borderId="79" xfId="0" applyFont="1" applyBorder="1" applyAlignment="1" applyProtection="1">
      <alignment horizontal="center" vertical="center"/>
      <protection hidden="1"/>
    </xf>
    <xf numFmtId="0" fontId="7" fillId="0" borderId="103" xfId="0" applyFont="1" applyBorder="1" applyAlignment="1" applyProtection="1">
      <alignment horizontal="center" vertical="center"/>
      <protection hidden="1"/>
    </xf>
    <xf numFmtId="0" fontId="7" fillId="0" borderId="95" xfId="0" applyFont="1" applyBorder="1" applyAlignment="1" applyProtection="1">
      <alignment horizontal="center" vertical="center"/>
      <protection hidden="1"/>
    </xf>
    <xf numFmtId="0" fontId="7" fillId="7" borderId="81" xfId="0" applyFont="1" applyFill="1" applyBorder="1" applyAlignment="1" applyProtection="1">
      <alignment horizontal="center" vertical="center"/>
      <protection hidden="1"/>
    </xf>
    <xf numFmtId="0" fontId="7" fillId="7" borderId="79" xfId="0" applyFont="1" applyFill="1" applyBorder="1" applyAlignment="1" applyProtection="1">
      <alignment horizontal="center" vertical="center"/>
      <protection hidden="1"/>
    </xf>
    <xf numFmtId="0" fontId="7" fillId="7" borderId="80" xfId="0" applyFont="1" applyFill="1" applyBorder="1" applyAlignment="1" applyProtection="1">
      <alignment horizontal="center" vertical="center"/>
      <protection hidden="1"/>
    </xf>
    <xf numFmtId="0" fontId="7" fillId="7" borderId="94" xfId="0" applyFont="1" applyFill="1" applyBorder="1" applyAlignment="1" applyProtection="1">
      <alignment horizontal="center" vertical="center"/>
      <protection hidden="1"/>
    </xf>
    <xf numFmtId="0" fontId="7" fillId="7" borderId="95" xfId="0" applyFont="1" applyFill="1" applyBorder="1" applyAlignment="1" applyProtection="1">
      <alignment horizontal="center" vertical="center"/>
      <protection hidden="1"/>
    </xf>
    <xf numFmtId="0" fontId="7" fillId="7" borderId="96" xfId="0" applyFont="1" applyFill="1" applyBorder="1" applyAlignment="1" applyProtection="1">
      <alignment horizontal="center" vertical="center"/>
      <protection hidden="1"/>
    </xf>
    <xf numFmtId="0" fontId="7" fillId="7" borderId="147" xfId="0" applyFont="1" applyFill="1" applyBorder="1" applyAlignment="1" applyProtection="1">
      <alignment horizontal="center" vertical="center"/>
      <protection hidden="1"/>
    </xf>
    <xf numFmtId="0" fontId="7" fillId="7" borderId="88" xfId="0" applyFont="1" applyFill="1" applyBorder="1" applyAlignment="1" applyProtection="1">
      <alignment horizontal="center" vertical="center"/>
      <protection hidden="1"/>
    </xf>
    <xf numFmtId="0" fontId="7" fillId="7" borderId="89" xfId="0" applyFont="1" applyFill="1" applyBorder="1" applyAlignment="1" applyProtection="1">
      <alignment horizontal="center" vertical="center"/>
      <protection hidden="1"/>
    </xf>
    <xf numFmtId="0" fontId="7" fillId="32" borderId="10" xfId="0" applyFont="1" applyFill="1" applyBorder="1" applyAlignment="1" applyProtection="1">
      <alignment horizontal="center" vertical="center"/>
      <protection locked="0"/>
    </xf>
    <xf numFmtId="0" fontId="7" fillId="2" borderId="18" xfId="0" applyFont="1" applyFill="1" applyBorder="1" applyAlignment="1" applyProtection="1">
      <alignment horizontal="center" vertical="center"/>
      <protection hidden="1"/>
    </xf>
    <xf numFmtId="0" fontId="7" fillId="7" borderId="6" xfId="0" applyFont="1" applyFill="1" applyBorder="1" applyAlignment="1" applyProtection="1">
      <alignment horizontal="center" vertical="center"/>
      <protection hidden="1"/>
    </xf>
    <xf numFmtId="0" fontId="7" fillId="59" borderId="4" xfId="0" applyFont="1" applyFill="1" applyBorder="1" applyAlignment="1" applyProtection="1">
      <alignment horizontal="center" vertical="center"/>
      <protection locked="0"/>
    </xf>
    <xf numFmtId="0" fontId="7" fillId="59" borderId="5" xfId="0" applyFont="1" applyFill="1" applyBorder="1" applyAlignment="1" applyProtection="1">
      <alignment horizontal="center" vertical="center"/>
      <protection locked="0"/>
    </xf>
    <xf numFmtId="0" fontId="7" fillId="59" borderId="6" xfId="0" applyFont="1" applyFill="1" applyBorder="1" applyAlignment="1" applyProtection="1">
      <alignment horizontal="center" vertical="center"/>
      <protection locked="0"/>
    </xf>
    <xf numFmtId="0" fontId="8" fillId="40" borderId="57" xfId="0" applyFont="1" applyFill="1" applyBorder="1" applyAlignment="1" applyProtection="1">
      <alignment horizontal="left" vertical="center" wrapText="1" indent="1"/>
      <protection hidden="1"/>
    </xf>
    <xf numFmtId="0" fontId="8" fillId="40" borderId="5" xfId="0" applyFont="1" applyFill="1" applyBorder="1" applyAlignment="1" applyProtection="1">
      <alignment horizontal="left" vertical="center" wrapText="1" indent="1"/>
      <protection hidden="1"/>
    </xf>
    <xf numFmtId="0" fontId="8" fillId="40" borderId="58" xfId="0" applyFont="1" applyFill="1" applyBorder="1" applyAlignment="1" applyProtection="1">
      <alignment horizontal="left" vertical="center" wrapText="1" indent="1"/>
      <protection hidden="1"/>
    </xf>
    <xf numFmtId="0" fontId="7" fillId="40" borderId="18" xfId="0" applyFont="1" applyFill="1" applyBorder="1" applyAlignment="1" applyProtection="1">
      <alignment horizontal="center" vertical="center"/>
      <protection hidden="1"/>
    </xf>
    <xf numFmtId="0" fontId="8" fillId="2" borderId="57" xfId="0" applyFont="1" applyFill="1" applyBorder="1" applyAlignment="1" applyProtection="1">
      <alignment horizontal="left" vertical="center" wrapText="1"/>
      <protection hidden="1"/>
    </xf>
    <xf numFmtId="0" fontId="8" fillId="2" borderId="5" xfId="0" applyFont="1" applyFill="1" applyBorder="1" applyAlignment="1" applyProtection="1">
      <alignment horizontal="left" vertical="center" wrapText="1"/>
      <protection hidden="1"/>
    </xf>
    <xf numFmtId="0" fontId="8" fillId="2" borderId="58" xfId="0" applyFont="1" applyFill="1" applyBorder="1" applyAlignment="1" applyProtection="1">
      <alignment horizontal="left" vertical="center" wrapText="1"/>
      <protection hidden="1"/>
    </xf>
    <xf numFmtId="0" fontId="7" fillId="2" borderId="5" xfId="0" applyFont="1" applyFill="1" applyBorder="1" applyAlignment="1" applyProtection="1">
      <alignment horizontal="center" vertical="center"/>
      <protection hidden="1"/>
    </xf>
    <xf numFmtId="0" fontId="7" fillId="2" borderId="58" xfId="0" applyFont="1" applyFill="1" applyBorder="1" applyAlignment="1" applyProtection="1">
      <alignment horizontal="center" vertical="center"/>
      <protection hidden="1"/>
    </xf>
    <xf numFmtId="0" fontId="7" fillId="0" borderId="10" xfId="0" applyFont="1" applyBorder="1" applyAlignment="1" applyProtection="1">
      <alignment horizontal="center" vertical="center"/>
      <protection hidden="1"/>
    </xf>
    <xf numFmtId="0" fontId="7" fillId="0" borderId="18" xfId="0" applyFont="1" applyBorder="1" applyAlignment="1" applyProtection="1">
      <alignment horizontal="center" vertical="center"/>
      <protection hidden="1"/>
    </xf>
    <xf numFmtId="0" fontId="7" fillId="19" borderId="101" xfId="0" applyFont="1" applyFill="1" applyBorder="1" applyAlignment="1" applyProtection="1">
      <alignment horizontal="center" vertical="center"/>
      <protection hidden="1"/>
    </xf>
    <xf numFmtId="0" fontId="7" fillId="7" borderId="97" xfId="0" applyFont="1" applyFill="1" applyBorder="1" applyAlignment="1" applyProtection="1">
      <alignment horizontal="center" vertical="center"/>
      <protection hidden="1"/>
    </xf>
    <xf numFmtId="0" fontId="7" fillId="7" borderId="98" xfId="0" applyFont="1" applyFill="1" applyBorder="1" applyAlignment="1" applyProtection="1">
      <alignment horizontal="center" vertical="center"/>
      <protection hidden="1"/>
    </xf>
    <xf numFmtId="0" fontId="7" fillId="7" borderId="99" xfId="0" applyFont="1" applyFill="1" applyBorder="1" applyAlignment="1" applyProtection="1">
      <alignment horizontal="center" vertical="center"/>
      <protection hidden="1"/>
    </xf>
    <xf numFmtId="0" fontId="7" fillId="7" borderId="101" xfId="0" applyFont="1" applyFill="1" applyBorder="1" applyAlignment="1" applyProtection="1">
      <alignment horizontal="center" vertical="center"/>
      <protection hidden="1"/>
    </xf>
    <xf numFmtId="0" fontId="8" fillId="2" borderId="57" xfId="0" applyFont="1" applyFill="1" applyBorder="1" applyAlignment="1" applyProtection="1">
      <alignment horizontal="left" vertical="center" wrapText="1" indent="1"/>
      <protection hidden="1"/>
    </xf>
    <xf numFmtId="0" fontId="8" fillId="2" borderId="5" xfId="0" applyFont="1" applyFill="1" applyBorder="1" applyAlignment="1" applyProtection="1">
      <alignment horizontal="left" vertical="center" wrapText="1" indent="1"/>
      <protection hidden="1"/>
    </xf>
    <xf numFmtId="0" fontId="8" fillId="2" borderId="58" xfId="0" applyFont="1" applyFill="1" applyBorder="1" applyAlignment="1" applyProtection="1">
      <alignment horizontal="left" vertical="center" wrapText="1" indent="1"/>
      <protection hidden="1"/>
    </xf>
    <xf numFmtId="0" fontId="3" fillId="6" borderId="65" xfId="0" applyFont="1" applyFill="1" applyBorder="1" applyAlignment="1" applyProtection="1">
      <alignment horizontal="left" vertical="center" wrapText="1"/>
      <protection hidden="1"/>
    </xf>
    <xf numFmtId="0" fontId="3" fillId="6" borderId="66" xfId="0" applyFont="1" applyFill="1" applyBorder="1" applyAlignment="1" applyProtection="1">
      <alignment horizontal="left" vertical="center" wrapText="1"/>
      <protection hidden="1"/>
    </xf>
    <xf numFmtId="0" fontId="3" fillId="6" borderId="67" xfId="0" applyFont="1" applyFill="1" applyBorder="1" applyAlignment="1" applyProtection="1">
      <alignment horizontal="left" vertical="center" wrapText="1"/>
      <protection hidden="1"/>
    </xf>
    <xf numFmtId="0" fontId="8" fillId="7" borderId="144" xfId="0" applyFont="1" applyFill="1" applyBorder="1" applyAlignment="1" applyProtection="1">
      <alignment horizontal="right" vertical="center" wrapText="1" indent="1"/>
      <protection hidden="1"/>
    </xf>
    <xf numFmtId="0" fontId="8" fillId="7" borderId="145" xfId="0" applyFont="1" applyFill="1" applyBorder="1" applyAlignment="1" applyProtection="1">
      <alignment horizontal="right" vertical="center" wrapText="1" indent="1"/>
      <protection hidden="1"/>
    </xf>
    <xf numFmtId="0" fontId="8" fillId="7" borderId="146" xfId="0" applyFont="1" applyFill="1" applyBorder="1" applyAlignment="1" applyProtection="1">
      <alignment horizontal="right" vertical="center" wrapText="1" indent="1"/>
      <protection hidden="1"/>
    </xf>
    <xf numFmtId="0" fontId="7" fillId="26" borderId="90" xfId="0" applyFont="1" applyFill="1" applyBorder="1" applyAlignment="1" applyProtection="1">
      <alignment horizontal="center" vertical="center"/>
      <protection hidden="1"/>
    </xf>
    <xf numFmtId="0" fontId="7" fillId="26" borderId="88" xfId="0" applyFont="1" applyFill="1" applyBorder="1" applyAlignment="1" applyProtection="1">
      <alignment horizontal="center" vertical="center"/>
      <protection hidden="1"/>
    </xf>
    <xf numFmtId="0" fontId="6" fillId="4" borderId="62" xfId="0" applyFont="1" applyFill="1" applyBorder="1" applyAlignment="1" applyProtection="1">
      <alignment horizontal="center" vertical="center"/>
      <protection locked="0"/>
    </xf>
    <xf numFmtId="0" fontId="6" fillId="4" borderId="6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7" fillId="40" borderId="63" xfId="0" applyFont="1" applyFill="1" applyBorder="1" applyAlignment="1" applyProtection="1">
      <alignment horizontal="center" vertical="center"/>
      <protection hidden="1"/>
    </xf>
    <xf numFmtId="0" fontId="7" fillId="40" borderId="64" xfId="0" applyFont="1" applyFill="1" applyBorder="1" applyAlignment="1" applyProtection="1">
      <alignment horizontal="center" vertical="center"/>
      <protection hidden="1"/>
    </xf>
    <xf numFmtId="0" fontId="7" fillId="16" borderId="10" xfId="0" applyFont="1" applyFill="1" applyBorder="1" applyAlignment="1" applyProtection="1">
      <alignment horizontal="center" vertical="center"/>
      <protection hidden="1"/>
    </xf>
    <xf numFmtId="0" fontId="8" fillId="0" borderId="64" xfId="0" applyFont="1" applyBorder="1" applyAlignment="1" applyProtection="1">
      <alignment horizontal="left" vertical="center" wrapText="1"/>
      <protection hidden="1"/>
    </xf>
    <xf numFmtId="0" fontId="7" fillId="0" borderId="25" xfId="0" applyFont="1" applyBorder="1" applyAlignment="1" applyProtection="1">
      <alignment horizontal="center" vertical="center"/>
      <protection hidden="1"/>
    </xf>
    <xf numFmtId="0" fontId="7" fillId="0" borderId="63" xfId="0" applyFont="1" applyBorder="1" applyAlignment="1" applyProtection="1">
      <alignment horizontal="center" vertical="center"/>
      <protection hidden="1"/>
    </xf>
    <xf numFmtId="0" fontId="7" fillId="0" borderId="64" xfId="0" applyFont="1" applyBorder="1" applyAlignment="1" applyProtection="1">
      <alignment horizontal="center" vertical="center"/>
      <protection hidden="1"/>
    </xf>
    <xf numFmtId="0" fontId="7" fillId="7" borderId="62" xfId="0" applyFont="1" applyFill="1" applyBorder="1" applyAlignment="1" applyProtection="1">
      <alignment horizontal="center" vertical="center"/>
      <protection hidden="1"/>
    </xf>
    <xf numFmtId="0" fontId="7" fillId="7" borderId="63" xfId="0" applyFont="1" applyFill="1" applyBorder="1" applyAlignment="1" applyProtection="1">
      <alignment horizontal="center" vertical="center"/>
      <protection hidden="1"/>
    </xf>
    <xf numFmtId="0" fontId="7" fillId="7" borderId="64" xfId="0" applyFont="1" applyFill="1" applyBorder="1" applyAlignment="1" applyProtection="1">
      <alignment horizontal="center" vertical="center"/>
      <protection hidden="1"/>
    </xf>
    <xf numFmtId="0" fontId="7" fillId="7" borderId="153" xfId="0" applyFont="1" applyFill="1" applyBorder="1" applyAlignment="1" applyProtection="1">
      <alignment horizontal="center" vertical="center"/>
      <protection hidden="1"/>
    </xf>
    <xf numFmtId="0" fontId="7" fillId="7" borderId="145" xfId="0" applyFont="1" applyFill="1" applyBorder="1" applyAlignment="1" applyProtection="1">
      <alignment horizontal="center" vertical="center"/>
      <protection hidden="1"/>
    </xf>
    <xf numFmtId="0" fontId="7" fillId="7" borderId="146" xfId="0" applyFont="1" applyFill="1" applyBorder="1" applyAlignment="1" applyProtection="1">
      <alignment horizontal="center" vertical="center"/>
      <protection hidden="1"/>
    </xf>
    <xf numFmtId="0" fontId="7" fillId="7" borderId="144" xfId="0" applyFont="1" applyFill="1" applyBorder="1" applyAlignment="1" applyProtection="1">
      <alignment horizontal="center" vertical="center"/>
      <protection hidden="1"/>
    </xf>
    <xf numFmtId="0" fontId="7" fillId="4" borderId="156" xfId="0" applyFont="1" applyFill="1" applyBorder="1" applyAlignment="1" applyProtection="1">
      <alignment horizontal="center" vertical="center"/>
      <protection locked="0"/>
    </xf>
    <xf numFmtId="0" fontId="7" fillId="4" borderId="149" xfId="0" applyFont="1" applyFill="1" applyBorder="1" applyAlignment="1" applyProtection="1">
      <alignment horizontal="center" vertical="center"/>
      <protection locked="0"/>
    </xf>
    <xf numFmtId="0" fontId="7" fillId="4" borderId="109" xfId="0" applyFont="1" applyFill="1" applyBorder="1" applyAlignment="1" applyProtection="1">
      <alignment horizontal="center" vertical="center"/>
      <protection locked="0"/>
    </xf>
    <xf numFmtId="0" fontId="8" fillId="2" borderId="71" xfId="0" applyFont="1" applyFill="1" applyBorder="1" applyAlignment="1" applyProtection="1">
      <alignment horizontal="left" vertical="center" wrapText="1"/>
      <protection hidden="1"/>
    </xf>
    <xf numFmtId="0" fontId="8" fillId="2" borderId="72" xfId="0" applyFont="1" applyFill="1" applyBorder="1" applyAlignment="1" applyProtection="1">
      <alignment horizontal="left" vertical="center" wrapText="1"/>
      <protection hidden="1"/>
    </xf>
    <xf numFmtId="0" fontId="8" fillId="2" borderId="73" xfId="0" applyFont="1" applyFill="1" applyBorder="1" applyAlignment="1" applyProtection="1">
      <alignment horizontal="left" vertical="center" wrapText="1"/>
      <protection hidden="1"/>
    </xf>
    <xf numFmtId="0" fontId="7" fillId="2" borderId="25" xfId="0" applyFont="1" applyFill="1" applyBorder="1" applyAlignment="1" applyProtection="1">
      <alignment horizontal="center" vertical="center"/>
      <protection hidden="1"/>
    </xf>
    <xf numFmtId="0" fontId="7" fillId="2" borderId="63" xfId="0" applyFont="1" applyFill="1" applyBorder="1" applyAlignment="1" applyProtection="1">
      <alignment horizontal="center" vertical="center"/>
      <protection hidden="1"/>
    </xf>
    <xf numFmtId="0" fontId="7" fillId="2" borderId="64" xfId="0" applyFont="1" applyFill="1" applyBorder="1" applyAlignment="1" applyProtection="1">
      <alignment horizontal="center" vertical="center"/>
      <protection hidden="1"/>
    </xf>
    <xf numFmtId="0" fontId="7" fillId="59" borderId="34" xfId="0" applyFont="1" applyFill="1" applyBorder="1" applyAlignment="1" applyProtection="1">
      <alignment horizontal="center" vertical="center"/>
      <protection locked="0"/>
    </xf>
    <xf numFmtId="0" fontId="7" fillId="59" borderId="72" xfId="0" applyFont="1" applyFill="1" applyBorder="1" applyAlignment="1" applyProtection="1">
      <alignment horizontal="center" vertical="center"/>
      <protection locked="0"/>
    </xf>
    <xf numFmtId="0" fontId="7" fillId="59" borderId="33" xfId="0" applyFont="1" applyFill="1" applyBorder="1" applyAlignment="1" applyProtection="1">
      <alignment horizontal="center" vertical="center"/>
      <protection locked="0"/>
    </xf>
    <xf numFmtId="0" fontId="8" fillId="40" borderId="57" xfId="0" applyFont="1" applyFill="1" applyBorder="1" applyAlignment="1" applyProtection="1">
      <alignment horizontal="left" vertical="center" wrapText="1"/>
      <protection hidden="1"/>
    </xf>
    <xf numFmtId="0" fontId="8" fillId="40" borderId="5" xfId="0" applyFont="1" applyFill="1" applyBorder="1" applyAlignment="1" applyProtection="1">
      <alignment horizontal="left" vertical="center" wrapText="1"/>
      <protection hidden="1"/>
    </xf>
    <xf numFmtId="0" fontId="8" fillId="40" borderId="58" xfId="0" applyFont="1" applyFill="1" applyBorder="1" applyAlignment="1" applyProtection="1">
      <alignment horizontal="left" vertical="center" wrapText="1"/>
      <protection hidden="1"/>
    </xf>
    <xf numFmtId="0" fontId="7" fillId="40" borderId="5" xfId="0" applyFont="1" applyFill="1" applyBorder="1" applyAlignment="1" applyProtection="1">
      <alignment horizontal="center" vertical="center"/>
      <protection hidden="1"/>
    </xf>
    <xf numFmtId="0" fontId="7" fillId="40" borderId="58" xfId="0" applyFont="1" applyFill="1" applyBorder="1" applyAlignment="1" applyProtection="1">
      <alignment horizontal="center" vertical="center"/>
      <protection hidden="1"/>
    </xf>
    <xf numFmtId="0" fontId="7" fillId="59" borderId="10" xfId="0" applyFont="1" applyFill="1" applyBorder="1" applyAlignment="1" applyProtection="1">
      <alignment horizontal="center" vertical="center"/>
      <protection locked="0"/>
    </xf>
    <xf numFmtId="0" fontId="7" fillId="7" borderId="100" xfId="0" applyFont="1" applyFill="1" applyBorder="1" applyAlignment="1" applyProtection="1">
      <alignment horizontal="center" vertical="center"/>
      <protection hidden="1"/>
    </xf>
    <xf numFmtId="0" fontId="8" fillId="0" borderId="87" xfId="0" applyFont="1" applyBorder="1" applyAlignment="1" applyProtection="1">
      <alignment horizontal="left" vertical="center" wrapText="1"/>
      <protection hidden="1"/>
    </xf>
    <xf numFmtId="0" fontId="29" fillId="16" borderId="10" xfId="0" applyFont="1" applyFill="1" applyBorder="1" applyAlignment="1" applyProtection="1">
      <alignment horizontal="center" vertical="center"/>
      <protection hidden="1"/>
    </xf>
    <xf numFmtId="0" fontId="8" fillId="2" borderId="62" xfId="0" applyFont="1" applyFill="1" applyBorder="1" applyAlignment="1" applyProtection="1">
      <alignment horizontal="left" vertical="center" wrapText="1"/>
      <protection hidden="1"/>
    </xf>
    <xf numFmtId="0" fontId="8" fillId="2" borderId="64" xfId="0" applyFont="1" applyFill="1" applyBorder="1" applyAlignment="1" applyProtection="1">
      <alignment horizontal="left" vertical="center" wrapText="1"/>
      <protection hidden="1"/>
    </xf>
    <xf numFmtId="0" fontId="8" fillId="2" borderId="85" xfId="0" applyFont="1" applyFill="1" applyBorder="1" applyAlignment="1" applyProtection="1">
      <alignment horizontal="left" vertical="center" wrapText="1"/>
      <protection hidden="1"/>
    </xf>
    <xf numFmtId="0" fontId="8" fillId="2" borderId="87" xfId="0" applyFont="1" applyFill="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2" borderId="94" xfId="0" applyFont="1" applyFill="1" applyBorder="1" applyAlignment="1" applyProtection="1">
      <alignment horizontal="left" vertical="center" wrapText="1"/>
      <protection hidden="1"/>
    </xf>
    <xf numFmtId="0" fontId="8" fillId="2" borderId="95" xfId="0" applyFont="1" applyFill="1" applyBorder="1" applyAlignment="1" applyProtection="1">
      <alignment horizontal="left" vertical="center" wrapText="1"/>
      <protection hidden="1"/>
    </xf>
    <xf numFmtId="0" fontId="8" fillId="2" borderId="96" xfId="0" applyFont="1" applyFill="1" applyBorder="1" applyAlignment="1" applyProtection="1">
      <alignment horizontal="left" vertical="center" wrapText="1"/>
      <protection hidden="1"/>
    </xf>
    <xf numFmtId="0" fontId="7" fillId="4" borderId="24" xfId="0" applyFont="1" applyFill="1" applyBorder="1" applyAlignment="1" applyProtection="1">
      <alignment horizontal="center" vertical="center"/>
      <protection locked="0"/>
    </xf>
    <xf numFmtId="0" fontId="7" fillId="16" borderId="22" xfId="0" applyFont="1" applyFill="1" applyBorder="1" applyAlignment="1" applyProtection="1">
      <alignment horizontal="center" vertical="center"/>
      <protection hidden="1"/>
    </xf>
    <xf numFmtId="0" fontId="7" fillId="2" borderId="22" xfId="0" applyFont="1" applyFill="1" applyBorder="1" applyAlignment="1" applyProtection="1">
      <alignment horizontal="center" vertical="center"/>
      <protection hidden="1"/>
    </xf>
    <xf numFmtId="0" fontId="7" fillId="2" borderId="23" xfId="0" applyFont="1" applyFill="1" applyBorder="1" applyAlignment="1" applyProtection="1">
      <alignment horizontal="center" vertical="center"/>
      <protection hidden="1"/>
    </xf>
    <xf numFmtId="0" fontId="7" fillId="7" borderId="24" xfId="0" applyFont="1" applyFill="1" applyBorder="1" applyAlignment="1" applyProtection="1">
      <alignment horizontal="center" vertical="center"/>
      <protection hidden="1"/>
    </xf>
    <xf numFmtId="0" fontId="8" fillId="7" borderId="91" xfId="0" applyFont="1" applyFill="1" applyBorder="1" applyAlignment="1" applyProtection="1">
      <alignment vertical="center"/>
      <protection hidden="1"/>
    </xf>
    <xf numFmtId="0" fontId="8" fillId="7" borderId="92" xfId="0" applyFont="1" applyFill="1" applyBorder="1" applyAlignment="1" applyProtection="1">
      <alignment vertical="center"/>
      <protection hidden="1"/>
    </xf>
    <xf numFmtId="0" fontId="8" fillId="7" borderId="93" xfId="0" applyFont="1" applyFill="1" applyBorder="1" applyAlignment="1" applyProtection="1">
      <alignment vertical="center"/>
      <protection hidden="1"/>
    </xf>
    <xf numFmtId="0" fontId="7" fillId="7" borderId="85" xfId="0" applyFont="1" applyFill="1" applyBorder="1" applyAlignment="1" applyProtection="1">
      <alignment horizontal="center" vertical="center"/>
      <protection hidden="1"/>
    </xf>
    <xf numFmtId="0" fontId="7" fillId="7" borderId="86" xfId="0" applyFont="1" applyFill="1" applyBorder="1" applyAlignment="1" applyProtection="1">
      <alignment horizontal="center" vertical="center"/>
      <protection hidden="1"/>
    </xf>
    <xf numFmtId="0" fontId="7" fillId="7" borderId="87" xfId="0" applyFont="1" applyFill="1" applyBorder="1" applyAlignment="1" applyProtection="1">
      <alignment horizontal="center" vertical="center"/>
      <protection hidden="1"/>
    </xf>
    <xf numFmtId="0" fontId="7" fillId="4" borderId="62" xfId="0" applyFont="1" applyFill="1" applyBorder="1" applyAlignment="1" applyProtection="1">
      <alignment horizontal="center" vertical="center"/>
      <protection locked="0"/>
    </xf>
    <xf numFmtId="0" fontId="7" fillId="4" borderId="51" xfId="0" applyFont="1" applyFill="1" applyBorder="1" applyAlignment="1" applyProtection="1">
      <alignment horizontal="center" vertical="center"/>
      <protection locked="0"/>
    </xf>
    <xf numFmtId="0" fontId="29" fillId="16" borderId="25" xfId="0" applyFont="1" applyFill="1" applyBorder="1" applyAlignment="1" applyProtection="1">
      <alignment horizontal="center" vertical="center"/>
      <protection hidden="1"/>
    </xf>
    <xf numFmtId="0" fontId="29" fillId="16" borderId="63" xfId="0" applyFont="1" applyFill="1" applyBorder="1" applyAlignment="1" applyProtection="1">
      <alignment horizontal="center" vertical="center"/>
      <protection hidden="1"/>
    </xf>
    <xf numFmtId="0" fontId="29" fillId="16" borderId="24" xfId="0" applyFont="1" applyFill="1" applyBorder="1" applyAlignment="1" applyProtection="1">
      <alignment horizontal="center" vertical="center"/>
      <protection hidden="1"/>
    </xf>
    <xf numFmtId="0" fontId="29" fillId="16" borderId="53" xfId="0" applyFont="1" applyFill="1" applyBorder="1" applyAlignment="1" applyProtection="1">
      <alignment horizontal="center" vertical="center"/>
      <protection hidden="1"/>
    </xf>
    <xf numFmtId="0" fontId="29" fillId="16" borderId="86" xfId="0" applyFont="1" applyFill="1" applyBorder="1" applyAlignment="1" applyProtection="1">
      <alignment horizontal="center" vertical="center"/>
      <protection hidden="1"/>
    </xf>
    <xf numFmtId="0" fontId="29" fillId="16" borderId="51" xfId="0" applyFont="1" applyFill="1" applyBorder="1" applyAlignment="1" applyProtection="1">
      <alignment horizontal="center" vertical="center"/>
      <protection hidden="1"/>
    </xf>
    <xf numFmtId="0" fontId="7" fillId="2" borderId="53" xfId="0" applyFont="1" applyFill="1" applyBorder="1" applyAlignment="1" applyProtection="1">
      <alignment horizontal="center" vertical="center"/>
      <protection hidden="1"/>
    </xf>
    <xf numFmtId="0" fontId="7" fillId="2" borderId="86" xfId="0" applyFont="1" applyFill="1" applyBorder="1" applyAlignment="1" applyProtection="1">
      <alignment horizontal="center" vertical="center"/>
      <protection hidden="1"/>
    </xf>
    <xf numFmtId="0" fontId="7" fillId="2" borderId="87" xfId="0" applyFont="1" applyFill="1" applyBorder="1" applyAlignment="1" applyProtection="1">
      <alignment horizontal="center" vertical="center"/>
      <protection hidden="1"/>
    </xf>
    <xf numFmtId="0" fontId="29" fillId="28" borderId="113" xfId="0" applyFont="1" applyFill="1" applyBorder="1" applyAlignment="1" applyProtection="1">
      <alignment horizontal="center" vertical="center"/>
      <protection locked="0"/>
    </xf>
    <xf numFmtId="0" fontId="29" fillId="28" borderId="79" xfId="0" applyFont="1" applyFill="1" applyBorder="1" applyAlignment="1" applyProtection="1">
      <alignment horizontal="center" vertical="center"/>
      <protection locked="0"/>
    </xf>
    <xf numFmtId="0" fontId="29" fillId="28" borderId="46" xfId="0" applyFont="1" applyFill="1" applyBorder="1" applyAlignment="1" applyProtection="1">
      <alignment horizontal="center" vertical="center"/>
      <protection locked="0"/>
    </xf>
    <xf numFmtId="0" fontId="29" fillId="28" borderId="53" xfId="0" applyFont="1" applyFill="1" applyBorder="1" applyAlignment="1" applyProtection="1">
      <alignment horizontal="center" vertical="center"/>
      <protection locked="0"/>
    </xf>
    <xf numFmtId="0" fontId="29" fillId="28" borderId="86" xfId="0" applyFont="1" applyFill="1" applyBorder="1" applyAlignment="1" applyProtection="1">
      <alignment horizontal="center" vertical="center"/>
      <protection locked="0"/>
    </xf>
    <xf numFmtId="0" fontId="29" fillId="28" borderId="51" xfId="0" applyFont="1" applyFill="1" applyBorder="1" applyAlignment="1" applyProtection="1">
      <alignment horizontal="center" vertical="center"/>
      <protection locked="0"/>
    </xf>
    <xf numFmtId="0" fontId="7" fillId="4" borderId="46" xfId="0" applyFont="1" applyFill="1" applyBorder="1" applyAlignment="1" applyProtection="1">
      <alignment horizontal="center" vertical="center"/>
      <protection locked="0"/>
    </xf>
    <xf numFmtId="0" fontId="7" fillId="0" borderId="80" xfId="0" applyFont="1" applyBorder="1" applyAlignment="1" applyProtection="1">
      <alignment horizontal="center" vertical="center"/>
      <protection hidden="1"/>
    </xf>
    <xf numFmtId="0" fontId="7" fillId="0" borderId="86" xfId="0" applyFont="1" applyBorder="1" applyAlignment="1" applyProtection="1">
      <alignment horizontal="center" vertical="center"/>
      <protection hidden="1"/>
    </xf>
    <xf numFmtId="0" fontId="7" fillId="0" borderId="87" xfId="0" applyFont="1" applyBorder="1" applyAlignment="1" applyProtection="1">
      <alignment horizontal="center" vertical="center"/>
      <protection hidden="1"/>
    </xf>
    <xf numFmtId="0" fontId="7" fillId="41" borderId="100" xfId="0" applyFont="1" applyFill="1" applyBorder="1" applyAlignment="1" applyProtection="1">
      <alignment vertical="center"/>
      <protection hidden="1"/>
    </xf>
    <xf numFmtId="0" fontId="7" fillId="41" borderId="92" xfId="0" applyFont="1" applyFill="1" applyBorder="1" applyAlignment="1" applyProtection="1">
      <alignment vertical="center"/>
      <protection hidden="1"/>
    </xf>
    <xf numFmtId="0" fontId="7" fillId="7" borderId="91" xfId="0" applyFont="1" applyFill="1" applyBorder="1" applyAlignment="1" applyProtection="1">
      <alignment horizontal="center" vertical="center"/>
      <protection hidden="1"/>
    </xf>
    <xf numFmtId="0" fontId="8" fillId="40" borderId="74" xfId="0" applyFont="1" applyFill="1" applyBorder="1" applyAlignment="1" applyProtection="1">
      <alignment vertical="center" wrapText="1"/>
      <protection hidden="1"/>
    </xf>
    <xf numFmtId="0" fontId="8" fillId="40" borderId="0" xfId="0" applyFont="1" applyFill="1" applyAlignment="1" applyProtection="1">
      <alignment vertical="center" wrapText="1"/>
      <protection hidden="1"/>
    </xf>
    <xf numFmtId="0" fontId="8" fillId="40" borderId="75" xfId="0" applyFont="1" applyFill="1" applyBorder="1" applyAlignment="1" applyProtection="1">
      <alignment vertical="center" wrapText="1"/>
      <protection hidden="1"/>
    </xf>
    <xf numFmtId="0" fontId="7" fillId="4" borderId="9" xfId="0" applyFont="1" applyFill="1" applyBorder="1" applyAlignment="1" applyProtection="1">
      <alignment horizontal="center" vertical="center"/>
      <protection locked="0" hidden="1"/>
    </xf>
    <xf numFmtId="0" fontId="7" fillId="4" borderId="76" xfId="0" applyFont="1" applyFill="1" applyBorder="1" applyAlignment="1" applyProtection="1">
      <alignment horizontal="center" vertical="center"/>
      <protection locked="0" hidden="1"/>
    </xf>
    <xf numFmtId="0" fontId="7" fillId="28" borderId="76" xfId="0" applyFont="1" applyFill="1" applyBorder="1" applyAlignment="1" applyProtection="1">
      <alignment horizontal="center" vertical="center"/>
      <protection locked="0" hidden="1"/>
    </xf>
    <xf numFmtId="0" fontId="7" fillId="0" borderId="76" xfId="0" applyFont="1" applyBorder="1" applyAlignment="1" applyProtection="1">
      <alignment horizontal="center" vertical="center"/>
      <protection hidden="1"/>
    </xf>
    <xf numFmtId="0" fontId="7" fillId="0" borderId="52" xfId="0" applyFont="1" applyBorder="1" applyAlignment="1" applyProtection="1">
      <alignment horizontal="center" vertical="center"/>
      <protection hidden="1"/>
    </xf>
    <xf numFmtId="0" fontId="7" fillId="7" borderId="77" xfId="0" applyFont="1" applyFill="1" applyBorder="1" applyAlignment="1" applyProtection="1">
      <alignment horizontal="center" vertical="center"/>
      <protection hidden="1"/>
    </xf>
    <xf numFmtId="0" fontId="7" fillId="7" borderId="76" xfId="0" applyFont="1" applyFill="1" applyBorder="1" applyAlignment="1" applyProtection="1">
      <alignment horizontal="center" vertical="center"/>
      <protection hidden="1"/>
    </xf>
    <xf numFmtId="0" fontId="7" fillId="7" borderId="78" xfId="0" applyFont="1" applyFill="1" applyBorder="1" applyAlignment="1" applyProtection="1">
      <alignment horizontal="center" vertical="center"/>
      <protection hidden="1"/>
    </xf>
    <xf numFmtId="0" fontId="8" fillId="0" borderId="31" xfId="0" applyFont="1" applyBorder="1" applyAlignment="1" applyProtection="1">
      <alignment vertical="top" wrapText="1"/>
      <protection hidden="1"/>
    </xf>
    <xf numFmtId="0" fontId="8" fillId="0" borderId="12" xfId="0" applyFont="1" applyBorder="1" applyAlignment="1" applyProtection="1">
      <alignment vertical="top" wrapText="1"/>
      <protection hidden="1"/>
    </xf>
    <xf numFmtId="0" fontId="8" fillId="0" borderId="32" xfId="0" applyFont="1" applyBorder="1" applyAlignment="1" applyProtection="1">
      <alignment vertical="top" wrapText="1"/>
      <protection hidden="1"/>
    </xf>
    <xf numFmtId="0" fontId="7" fillId="4" borderId="57" xfId="0" applyFont="1" applyFill="1" applyBorder="1" applyAlignment="1" applyProtection="1">
      <alignment vertical="center"/>
      <protection locked="0"/>
    </xf>
    <xf numFmtId="0" fontId="7" fillId="28" borderId="10" xfId="0" applyFont="1" applyFill="1" applyBorder="1" applyAlignment="1" applyProtection="1">
      <alignment vertical="center"/>
      <protection hidden="1"/>
    </xf>
    <xf numFmtId="0" fontId="7" fillId="4" borderId="24" xfId="0" applyFont="1" applyFill="1" applyBorder="1" applyAlignment="1" applyProtection="1">
      <alignment vertical="center"/>
      <protection locked="0"/>
    </xf>
    <xf numFmtId="0" fontId="7" fillId="4" borderId="22" xfId="0" applyFont="1" applyFill="1" applyBorder="1" applyAlignment="1" applyProtection="1">
      <alignment vertical="center"/>
      <protection locked="0"/>
    </xf>
    <xf numFmtId="0" fontId="7" fillId="28" borderId="22" xfId="0" applyFont="1" applyFill="1" applyBorder="1" applyAlignment="1" applyProtection="1">
      <alignment vertical="center"/>
      <protection hidden="1"/>
    </xf>
    <xf numFmtId="0" fontId="7" fillId="0" borderId="22" xfId="0" applyFont="1" applyBorder="1" applyAlignment="1" applyProtection="1">
      <alignment horizontal="center" vertical="center"/>
      <protection hidden="1"/>
    </xf>
    <xf numFmtId="0" fontId="7" fillId="0" borderId="23" xfId="0" applyFont="1" applyBorder="1" applyAlignment="1" applyProtection="1">
      <alignment horizontal="center" vertical="center"/>
      <protection hidden="1"/>
    </xf>
    <xf numFmtId="0" fontId="8" fillId="2" borderId="17" xfId="0" applyFont="1" applyFill="1" applyBorder="1" applyAlignment="1" applyProtection="1">
      <alignment vertical="top" wrapText="1"/>
      <protection hidden="1"/>
    </xf>
    <xf numFmtId="0" fontId="8" fillId="2" borderId="10" xfId="0" applyFont="1" applyFill="1" applyBorder="1" applyAlignment="1" applyProtection="1">
      <alignment vertical="top" wrapText="1"/>
      <protection hidden="1"/>
    </xf>
    <xf numFmtId="0" fontId="8" fillId="2" borderId="18" xfId="0" applyFont="1" applyFill="1" applyBorder="1" applyAlignment="1" applyProtection="1">
      <alignment vertical="top" wrapText="1"/>
      <protection hidden="1"/>
    </xf>
    <xf numFmtId="0" fontId="8" fillId="0" borderId="57" xfId="0" applyFont="1" applyBorder="1" applyAlignment="1" applyProtection="1">
      <alignment vertical="top" wrapText="1"/>
      <protection hidden="1"/>
    </xf>
    <xf numFmtId="0" fontId="8" fillId="0" borderId="5" xfId="0" applyFont="1" applyBorder="1" applyAlignment="1" applyProtection="1">
      <alignment vertical="top" wrapText="1"/>
      <protection hidden="1"/>
    </xf>
    <xf numFmtId="0" fontId="8" fillId="0" borderId="58" xfId="0" applyFont="1" applyBorder="1" applyAlignment="1" applyProtection="1">
      <alignment vertical="top" wrapText="1"/>
      <protection hidden="1"/>
    </xf>
    <xf numFmtId="0" fontId="8" fillId="40" borderId="54" xfId="0" applyFont="1" applyFill="1" applyBorder="1" applyAlignment="1" applyProtection="1">
      <alignment horizontal="left" vertical="center" wrapText="1" indent="1"/>
      <protection hidden="1"/>
    </xf>
    <xf numFmtId="0" fontId="8" fillId="40" borderId="55" xfId="0" applyFont="1" applyFill="1" applyBorder="1" applyAlignment="1" applyProtection="1">
      <alignment horizontal="left" vertical="center" wrapText="1" indent="1"/>
      <protection hidden="1"/>
    </xf>
    <xf numFmtId="0" fontId="8" fillId="40" borderId="56" xfId="0" applyFont="1" applyFill="1" applyBorder="1" applyAlignment="1" applyProtection="1">
      <alignment horizontal="left" vertical="center" wrapText="1" indent="1"/>
      <protection hidden="1"/>
    </xf>
    <xf numFmtId="0" fontId="7" fillId="59" borderId="113" xfId="0" applyFont="1" applyFill="1" applyBorder="1" applyAlignment="1" applyProtection="1">
      <alignment horizontal="center" vertical="center"/>
      <protection locked="0"/>
    </xf>
    <xf numFmtId="0" fontId="7" fillId="59" borderId="79" xfId="0" applyFont="1" applyFill="1" applyBorder="1" applyAlignment="1" applyProtection="1">
      <alignment horizontal="center" vertical="center"/>
      <protection locked="0"/>
    </xf>
    <xf numFmtId="0" fontId="7" fillId="59" borderId="46" xfId="0" applyFont="1" applyFill="1" applyBorder="1" applyAlignment="1" applyProtection="1">
      <alignment horizontal="center" vertical="center"/>
      <protection locked="0"/>
    </xf>
    <xf numFmtId="0" fontId="7" fillId="40" borderId="11" xfId="0" applyFont="1" applyFill="1" applyBorder="1" applyAlignment="1" applyProtection="1">
      <alignment horizontal="center" vertical="center"/>
      <protection hidden="1"/>
    </xf>
    <xf numFmtId="0" fontId="7" fillId="40" borderId="49" xfId="0" applyFont="1" applyFill="1" applyBorder="1" applyAlignment="1" applyProtection="1">
      <alignment horizontal="center" vertical="center"/>
      <protection hidden="1"/>
    </xf>
    <xf numFmtId="0" fontId="8" fillId="40" borderId="17" xfId="0" applyFont="1" applyFill="1" applyBorder="1" applyAlignment="1" applyProtection="1">
      <alignment horizontal="left" vertical="center" wrapText="1"/>
      <protection hidden="1"/>
    </xf>
    <xf numFmtId="0" fontId="8" fillId="40" borderId="10" xfId="0" applyFont="1" applyFill="1" applyBorder="1" applyAlignment="1" applyProtection="1">
      <alignment horizontal="left" vertical="center" wrapText="1"/>
      <protection hidden="1"/>
    </xf>
    <xf numFmtId="0" fontId="8" fillId="40" borderId="18" xfId="0" applyFont="1" applyFill="1" applyBorder="1" applyAlignment="1" applyProtection="1">
      <alignment horizontal="left" vertical="center" wrapText="1"/>
      <protection hidden="1"/>
    </xf>
    <xf numFmtId="0" fontId="8" fillId="7" borderId="90" xfId="0" applyFont="1" applyFill="1" applyBorder="1" applyAlignment="1" applyProtection="1">
      <alignment horizontal="left" vertical="center"/>
      <protection hidden="1"/>
    </xf>
    <xf numFmtId="0" fontId="8" fillId="7" borderId="88" xfId="0" applyFont="1" applyFill="1" applyBorder="1" applyAlignment="1" applyProtection="1">
      <alignment horizontal="left" vertical="center"/>
      <protection hidden="1"/>
    </xf>
    <xf numFmtId="0" fontId="7" fillId="42" borderId="88" xfId="0" applyFont="1" applyFill="1" applyBorder="1" applyAlignment="1" applyProtection="1">
      <alignment horizontal="center" vertical="center"/>
      <protection hidden="1"/>
    </xf>
    <xf numFmtId="0" fontId="8" fillId="7" borderId="91" xfId="0" applyFont="1" applyFill="1" applyBorder="1" applyAlignment="1" applyProtection="1">
      <alignment horizontal="left" vertical="center"/>
      <protection hidden="1"/>
    </xf>
    <xf numFmtId="0" fontId="8" fillId="7" borderId="92" xfId="0" applyFont="1" applyFill="1" applyBorder="1" applyAlignment="1" applyProtection="1">
      <alignment horizontal="left" vertical="center"/>
      <protection hidden="1"/>
    </xf>
    <xf numFmtId="0" fontId="7" fillId="42" borderId="92" xfId="0" applyFont="1" applyFill="1" applyBorder="1" applyAlignment="1" applyProtection="1">
      <alignment horizontal="center" vertical="center"/>
      <protection hidden="1"/>
    </xf>
    <xf numFmtId="0" fontId="8" fillId="4" borderId="4" xfId="0" applyFont="1" applyFill="1" applyBorder="1" applyAlignment="1" applyProtection="1">
      <alignment horizontal="center" vertical="center"/>
      <protection locked="0"/>
    </xf>
    <xf numFmtId="0" fontId="8" fillId="4" borderId="5"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protection locked="0"/>
    </xf>
    <xf numFmtId="0" fontId="7" fillId="4" borderId="81" xfId="0" applyFont="1" applyFill="1" applyBorder="1" applyAlignment="1" applyProtection="1">
      <alignment horizontal="center" vertical="center"/>
      <protection locked="0"/>
    </xf>
    <xf numFmtId="0" fontId="7" fillId="0" borderId="81" xfId="0" applyFont="1" applyBorder="1" applyAlignment="1" applyProtection="1">
      <alignment horizontal="center" vertical="center"/>
      <protection hidden="1"/>
    </xf>
    <xf numFmtId="0" fontId="8" fillId="7" borderId="152" xfId="0" applyFont="1" applyFill="1" applyBorder="1" applyAlignment="1" applyProtection="1">
      <alignment vertical="center"/>
      <protection hidden="1"/>
    </xf>
    <xf numFmtId="0" fontId="8" fillId="7" borderId="129" xfId="0" applyFont="1" applyFill="1" applyBorder="1" applyAlignment="1" applyProtection="1">
      <alignment vertical="center"/>
      <protection hidden="1"/>
    </xf>
    <xf numFmtId="0" fontId="8" fillId="7" borderId="132" xfId="0" applyFont="1" applyFill="1" applyBorder="1" applyAlignment="1" applyProtection="1">
      <alignment vertical="center"/>
      <protection hidden="1"/>
    </xf>
    <xf numFmtId="0" fontId="7" fillId="41" borderId="152" xfId="0" applyFont="1" applyFill="1" applyBorder="1" applyAlignment="1" applyProtection="1">
      <alignment horizontal="center" vertical="center"/>
      <protection hidden="1"/>
    </xf>
    <xf numFmtId="0" fontId="7" fillId="41" borderId="129" xfId="0" applyFont="1" applyFill="1" applyBorder="1" applyAlignment="1" applyProtection="1">
      <alignment horizontal="center" vertical="center"/>
      <protection hidden="1"/>
    </xf>
    <xf numFmtId="0" fontId="7" fillId="41" borderId="132" xfId="0" applyFont="1" applyFill="1" applyBorder="1" applyAlignment="1" applyProtection="1">
      <alignment horizontal="center" vertical="center"/>
      <protection hidden="1"/>
    </xf>
    <xf numFmtId="0" fontId="7" fillId="7" borderId="152" xfId="0" applyFont="1" applyFill="1" applyBorder="1" applyAlignment="1" applyProtection="1">
      <alignment horizontal="center" vertical="center"/>
      <protection hidden="1"/>
    </xf>
    <xf numFmtId="0" fontId="8" fillId="2" borderId="4" xfId="0" applyFont="1" applyFill="1" applyBorder="1" applyAlignment="1" applyProtection="1">
      <alignment horizontal="left" vertical="center"/>
      <protection hidden="1"/>
    </xf>
    <xf numFmtId="0" fontId="8" fillId="0" borderId="57" xfId="0" applyFont="1" applyBorder="1" applyAlignment="1" applyProtection="1">
      <alignment horizontal="left" vertical="center"/>
      <protection hidden="1"/>
    </xf>
    <xf numFmtId="0" fontId="8" fillId="0" borderId="5" xfId="0" applyFont="1" applyBorder="1" applyAlignment="1" applyProtection="1">
      <alignment horizontal="left" vertical="center"/>
      <protection hidden="1"/>
    </xf>
    <xf numFmtId="0" fontId="8" fillId="0" borderId="58" xfId="0" applyFont="1" applyBorder="1" applyAlignment="1" applyProtection="1">
      <alignment horizontal="left" vertical="center"/>
      <protection hidden="1"/>
    </xf>
    <xf numFmtId="0" fontId="8" fillId="0" borderId="4" xfId="0" applyFont="1" applyBorder="1" applyAlignment="1" applyProtection="1">
      <alignment horizontal="left" vertical="center"/>
      <protection hidden="1"/>
    </xf>
    <xf numFmtId="0" fontId="7" fillId="0" borderId="15" xfId="0" applyFont="1" applyBorder="1" applyAlignment="1" applyProtection="1">
      <alignment horizontal="center" vertical="center"/>
      <protection hidden="1"/>
    </xf>
    <xf numFmtId="0" fontId="7" fillId="0" borderId="20"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7" fillId="7" borderId="14" xfId="0" applyFont="1" applyFill="1" applyBorder="1" applyAlignment="1" applyProtection="1">
      <alignment horizontal="center" vertical="center"/>
      <protection hidden="1"/>
    </xf>
    <xf numFmtId="0" fontId="7" fillId="7" borderId="15" xfId="0" applyFont="1" applyFill="1" applyBorder="1" applyAlignment="1" applyProtection="1">
      <alignment horizontal="center" vertical="center"/>
      <protection hidden="1"/>
    </xf>
    <xf numFmtId="0" fontId="7" fillId="7" borderId="16" xfId="0" applyFont="1" applyFill="1" applyBorder="1" applyAlignment="1" applyProtection="1">
      <alignment horizontal="center" vertical="center"/>
      <protection hidden="1"/>
    </xf>
    <xf numFmtId="0" fontId="8" fillId="0" borderId="81" xfId="0" applyFont="1" applyBorder="1" applyAlignment="1" applyProtection="1">
      <alignment vertical="center" wrapText="1"/>
      <protection hidden="1"/>
    </xf>
    <xf numFmtId="0" fontId="8" fillId="0" borderId="79" xfId="0" applyFont="1" applyBorder="1" applyAlignment="1" applyProtection="1">
      <alignment vertical="center" wrapText="1"/>
      <protection hidden="1"/>
    </xf>
    <xf numFmtId="0" fontId="8" fillId="0" borderId="80" xfId="0" applyFont="1" applyBorder="1" applyAlignment="1" applyProtection="1">
      <alignment vertical="center" wrapText="1"/>
      <protection hidden="1"/>
    </xf>
    <xf numFmtId="0" fontId="8" fillId="2" borderId="17" xfId="0" applyFont="1" applyFill="1" applyBorder="1" applyAlignment="1" applyProtection="1">
      <alignment vertical="center" wrapText="1"/>
      <protection hidden="1"/>
    </xf>
    <xf numFmtId="0" fontId="27" fillId="2" borderId="10" xfId="0" applyFont="1" applyFill="1" applyBorder="1" applyAlignment="1" applyProtection="1">
      <alignment vertical="center" wrapText="1"/>
      <protection hidden="1"/>
    </xf>
    <xf numFmtId="0" fontId="27" fillId="2" borderId="18" xfId="0" applyFont="1" applyFill="1" applyBorder="1" applyAlignment="1" applyProtection="1">
      <alignment vertical="center" wrapText="1"/>
      <protection hidden="1"/>
    </xf>
    <xf numFmtId="0" fontId="27" fillId="2" borderId="21" xfId="0" applyFont="1" applyFill="1" applyBorder="1" applyAlignment="1" applyProtection="1">
      <alignment vertical="center" wrapText="1"/>
      <protection hidden="1"/>
    </xf>
    <xf numFmtId="0" fontId="27" fillId="2" borderId="22" xfId="0" applyFont="1" applyFill="1" applyBorder="1" applyAlignment="1" applyProtection="1">
      <alignment vertical="center" wrapText="1"/>
      <protection hidden="1"/>
    </xf>
    <xf numFmtId="0" fontId="27" fillId="2" borderId="23" xfId="0" applyFont="1" applyFill="1" applyBorder="1" applyAlignment="1" applyProtection="1">
      <alignment vertical="center" wrapText="1"/>
      <protection hidden="1"/>
    </xf>
    <xf numFmtId="0" fontId="8" fillId="54" borderId="0" xfId="0" applyFont="1" applyFill="1" applyAlignment="1" applyProtection="1">
      <alignment vertical="center" wrapText="1"/>
      <protection hidden="1"/>
    </xf>
    <xf numFmtId="0" fontId="8" fillId="54" borderId="0" xfId="0" applyFont="1" applyFill="1" applyAlignment="1" applyProtection="1">
      <alignment vertical="center"/>
      <protection hidden="1"/>
    </xf>
    <xf numFmtId="0" fontId="8" fillId="55" borderId="81" xfId="0" applyFont="1" applyFill="1" applyBorder="1" applyAlignment="1" applyProtection="1">
      <alignment horizontal="center" vertical="center" wrapText="1"/>
      <protection hidden="1"/>
    </xf>
    <xf numFmtId="0" fontId="8" fillId="55" borderId="79" xfId="0" applyFont="1" applyFill="1" applyBorder="1" applyAlignment="1" applyProtection="1">
      <alignment horizontal="center" vertical="center" wrapText="1"/>
      <protection hidden="1"/>
    </xf>
    <xf numFmtId="0" fontId="8" fillId="55" borderId="80" xfId="0" applyFont="1" applyFill="1" applyBorder="1" applyAlignment="1" applyProtection="1">
      <alignment horizontal="center" vertical="center" wrapText="1"/>
      <protection hidden="1"/>
    </xf>
    <xf numFmtId="0" fontId="8" fillId="55" borderId="68" xfId="0" applyFont="1" applyFill="1" applyBorder="1" applyAlignment="1" applyProtection="1">
      <alignment horizontal="center" vertical="center" wrapText="1"/>
      <protection hidden="1"/>
    </xf>
    <xf numFmtId="0" fontId="8" fillId="55" borderId="69" xfId="0" applyFont="1" applyFill="1" applyBorder="1" applyAlignment="1" applyProtection="1">
      <alignment horizontal="center" vertical="center" wrapText="1"/>
      <protection hidden="1"/>
    </xf>
    <xf numFmtId="0" fontId="8" fillId="55" borderId="70" xfId="0" applyFont="1" applyFill="1" applyBorder="1" applyAlignment="1" applyProtection="1">
      <alignment horizontal="center" vertical="center" wrapText="1"/>
      <protection hidden="1"/>
    </xf>
    <xf numFmtId="0" fontId="8" fillId="54" borderId="85" xfId="0" applyFont="1" applyFill="1" applyBorder="1" applyAlignment="1" applyProtection="1">
      <alignment horizontal="left" vertical="center" wrapText="1" indent="2"/>
      <protection hidden="1"/>
    </xf>
    <xf numFmtId="0" fontId="8" fillId="54" borderId="86" xfId="0" applyFont="1" applyFill="1" applyBorder="1" applyAlignment="1" applyProtection="1">
      <alignment horizontal="left" vertical="center" wrapText="1" indent="2"/>
      <protection hidden="1"/>
    </xf>
    <xf numFmtId="0" fontId="8" fillId="54" borderId="87" xfId="0" applyFont="1" applyFill="1" applyBorder="1" applyAlignment="1" applyProtection="1">
      <alignment horizontal="left" vertical="center" wrapText="1" indent="2"/>
      <protection hidden="1"/>
    </xf>
    <xf numFmtId="0" fontId="7" fillId="56" borderId="85" xfId="0" applyFont="1" applyFill="1" applyBorder="1" applyAlignment="1" applyProtection="1">
      <alignment horizontal="center" vertical="center"/>
      <protection locked="0"/>
    </xf>
    <xf numFmtId="0" fontId="7" fillId="56" borderId="86" xfId="0" applyFont="1" applyFill="1" applyBorder="1" applyAlignment="1" applyProtection="1">
      <alignment horizontal="center" vertical="center"/>
      <protection locked="0"/>
    </xf>
    <xf numFmtId="0" fontId="7" fillId="56" borderId="51" xfId="0" applyFont="1" applyFill="1" applyBorder="1" applyAlignment="1" applyProtection="1">
      <alignment horizontal="center" vertical="center"/>
      <protection locked="0"/>
    </xf>
    <xf numFmtId="0" fontId="7" fillId="25" borderId="53" xfId="0" applyFont="1" applyFill="1" applyBorder="1" applyAlignment="1" applyProtection="1">
      <alignment horizontal="center" vertical="center"/>
      <protection locked="0"/>
    </xf>
    <xf numFmtId="0" fontId="7" fillId="25" borderId="86" xfId="0" applyFont="1" applyFill="1" applyBorder="1" applyAlignment="1" applyProtection="1">
      <alignment horizontal="center" vertical="center"/>
      <protection locked="0"/>
    </xf>
    <xf numFmtId="0" fontId="7" fillId="25" borderId="51" xfId="0" applyFont="1" applyFill="1" applyBorder="1" applyAlignment="1" applyProtection="1">
      <alignment horizontal="center" vertical="center"/>
      <protection locked="0"/>
    </xf>
    <xf numFmtId="0" fontId="28" fillId="15" borderId="53" xfId="0" applyFont="1" applyFill="1" applyBorder="1" applyAlignment="1" applyProtection="1">
      <alignment horizontal="center" vertical="center"/>
      <protection hidden="1"/>
    </xf>
    <xf numFmtId="0" fontId="28" fillId="15" borderId="86" xfId="0" applyFont="1" applyFill="1" applyBorder="1" applyAlignment="1" applyProtection="1">
      <alignment horizontal="center" vertical="center"/>
      <protection hidden="1"/>
    </xf>
    <xf numFmtId="0" fontId="28" fillId="15" borderId="87" xfId="0" applyFont="1" applyFill="1" applyBorder="1" applyAlignment="1" applyProtection="1">
      <alignment horizontal="center" vertical="center"/>
      <protection hidden="1"/>
    </xf>
    <xf numFmtId="0" fontId="28" fillId="19" borderId="85" xfId="0" applyFont="1" applyFill="1" applyBorder="1" applyAlignment="1" applyProtection="1">
      <alignment horizontal="center" vertical="center"/>
      <protection hidden="1"/>
    </xf>
    <xf numFmtId="0" fontId="28" fillId="19" borderId="86" xfId="0" applyFont="1" applyFill="1" applyBorder="1" applyAlignment="1" applyProtection="1">
      <alignment horizontal="center" vertical="center"/>
      <protection hidden="1"/>
    </xf>
    <xf numFmtId="0" fontId="28" fillId="19" borderId="87" xfId="0" applyFont="1" applyFill="1" applyBorder="1" applyAlignment="1" applyProtection="1">
      <alignment horizontal="center" vertical="center"/>
      <protection hidden="1"/>
    </xf>
    <xf numFmtId="0" fontId="6" fillId="5" borderId="81" xfId="0" applyFont="1" applyFill="1" applyBorder="1" applyAlignment="1" applyProtection="1">
      <alignment horizontal="center" vertical="center"/>
      <protection hidden="1"/>
    </xf>
    <xf numFmtId="0" fontId="6" fillId="5" borderId="79" xfId="0" applyFont="1" applyFill="1" applyBorder="1" applyAlignment="1" applyProtection="1">
      <alignment horizontal="center" vertical="center"/>
      <protection hidden="1"/>
    </xf>
    <xf numFmtId="0" fontId="6" fillId="5" borderId="80" xfId="0" applyFont="1" applyFill="1" applyBorder="1" applyAlignment="1" applyProtection="1">
      <alignment horizontal="center" vertical="center"/>
      <protection hidden="1"/>
    </xf>
    <xf numFmtId="0" fontId="6" fillId="5" borderId="68" xfId="0" applyFont="1" applyFill="1" applyBorder="1" applyAlignment="1" applyProtection="1">
      <alignment horizontal="center" vertical="center"/>
      <protection hidden="1"/>
    </xf>
    <xf numFmtId="0" fontId="6" fillId="5" borderId="69" xfId="0" applyFont="1" applyFill="1" applyBorder="1" applyAlignment="1" applyProtection="1">
      <alignment horizontal="center" vertical="center"/>
      <protection hidden="1"/>
    </xf>
    <xf numFmtId="0" fontId="6" fillId="5" borderId="70" xfId="0" applyFont="1" applyFill="1" applyBorder="1" applyAlignment="1" applyProtection="1">
      <alignment horizontal="center" vertical="center"/>
      <protection hidden="1"/>
    </xf>
    <xf numFmtId="170" fontId="7" fillId="44" borderId="68" xfId="0" applyNumberFormat="1" applyFont="1" applyFill="1" applyBorder="1" applyAlignment="1" applyProtection="1">
      <alignment horizontal="center" vertical="center"/>
      <protection hidden="1"/>
    </xf>
    <xf numFmtId="170" fontId="7" fillId="44" borderId="70" xfId="0" applyNumberFormat="1" applyFont="1" applyFill="1" applyBorder="1" applyAlignment="1" applyProtection="1">
      <alignment horizontal="center" vertical="center"/>
      <protection hidden="1"/>
    </xf>
    <xf numFmtId="0" fontId="7" fillId="7" borderId="65" xfId="0" applyFont="1" applyFill="1" applyBorder="1" applyAlignment="1" applyProtection="1">
      <alignment horizontal="center" vertical="center"/>
      <protection hidden="1"/>
    </xf>
    <xf numFmtId="0" fontId="7" fillId="7" borderId="67" xfId="0" applyFont="1" applyFill="1" applyBorder="1" applyAlignment="1" applyProtection="1">
      <alignment horizontal="center" vertical="center"/>
      <protection hidden="1"/>
    </xf>
    <xf numFmtId="0" fontId="8" fillId="53" borderId="62" xfId="0" applyFont="1" applyFill="1" applyBorder="1" applyAlignment="1" applyProtection="1">
      <alignment horizontal="left" wrapText="1"/>
      <protection hidden="1"/>
    </xf>
    <xf numFmtId="0" fontId="8" fillId="53" borderId="63" xfId="0" applyFont="1" applyFill="1" applyBorder="1" applyAlignment="1" applyProtection="1">
      <alignment horizontal="left" wrapText="1"/>
      <protection hidden="1"/>
    </xf>
    <xf numFmtId="0" fontId="8" fillId="53" borderId="64" xfId="0" applyFont="1" applyFill="1" applyBorder="1" applyAlignment="1" applyProtection="1">
      <alignment horizontal="left" wrapText="1"/>
      <protection hidden="1"/>
    </xf>
    <xf numFmtId="0" fontId="8" fillId="53" borderId="85" xfId="0" applyFont="1" applyFill="1" applyBorder="1" applyAlignment="1" applyProtection="1">
      <alignment horizontal="left" wrapText="1"/>
      <protection hidden="1"/>
    </xf>
    <xf numFmtId="0" fontId="8" fillId="53" borderId="86" xfId="0" applyFont="1" applyFill="1" applyBorder="1" applyAlignment="1" applyProtection="1">
      <alignment horizontal="left" wrapText="1"/>
      <protection hidden="1"/>
    </xf>
    <xf numFmtId="0" fontId="8" fillId="53" borderId="87" xfId="0" applyFont="1" applyFill="1" applyBorder="1" applyAlignment="1" applyProtection="1">
      <alignment horizontal="left" wrapText="1"/>
      <protection hidden="1"/>
    </xf>
    <xf numFmtId="0" fontId="7" fillId="56" borderId="62" xfId="0" applyFont="1" applyFill="1" applyBorder="1" applyAlignment="1" applyProtection="1">
      <alignment horizontal="center" vertical="center"/>
      <protection locked="0"/>
    </xf>
    <xf numFmtId="0" fontId="7" fillId="56" borderId="63" xfId="0" applyFont="1" applyFill="1" applyBorder="1" applyAlignment="1" applyProtection="1">
      <alignment horizontal="center" vertical="center"/>
      <protection locked="0"/>
    </xf>
    <xf numFmtId="0" fontId="7" fillId="16" borderId="25" xfId="0" applyFont="1" applyFill="1" applyBorder="1" applyAlignment="1" applyProtection="1">
      <alignment horizontal="center" vertical="center"/>
      <protection locked="0"/>
    </xf>
    <xf numFmtId="0" fontId="7" fillId="16" borderId="63" xfId="0" applyFont="1" applyFill="1" applyBorder="1" applyAlignment="1" applyProtection="1">
      <alignment horizontal="center" vertical="center"/>
      <protection locked="0"/>
    </xf>
    <xf numFmtId="0" fontId="7" fillId="16" borderId="24" xfId="0" applyFont="1" applyFill="1" applyBorder="1" applyAlignment="1" applyProtection="1">
      <alignment horizontal="center" vertical="center"/>
      <protection locked="0"/>
    </xf>
    <xf numFmtId="0" fontId="7" fillId="16" borderId="53" xfId="0" applyFont="1" applyFill="1" applyBorder="1" applyAlignment="1" applyProtection="1">
      <alignment horizontal="center" vertical="center"/>
      <protection locked="0"/>
    </xf>
    <xf numFmtId="0" fontId="7" fillId="16" borderId="86" xfId="0" applyFont="1" applyFill="1" applyBorder="1" applyAlignment="1" applyProtection="1">
      <alignment horizontal="center" vertical="center"/>
      <protection locked="0"/>
    </xf>
    <xf numFmtId="0" fontId="7" fillId="16" borderId="51" xfId="0" applyFont="1" applyFill="1" applyBorder="1" applyAlignment="1" applyProtection="1">
      <alignment horizontal="center" vertical="center"/>
      <protection locked="0"/>
    </xf>
    <xf numFmtId="0" fontId="7" fillId="15" borderId="25" xfId="0" applyFont="1" applyFill="1" applyBorder="1" applyAlignment="1" applyProtection="1">
      <alignment horizontal="center" vertical="center"/>
      <protection hidden="1"/>
    </xf>
    <xf numFmtId="0" fontId="7" fillId="15" borderId="63" xfId="0" applyFont="1" applyFill="1" applyBorder="1" applyAlignment="1" applyProtection="1">
      <alignment horizontal="center" vertical="center"/>
      <protection hidden="1"/>
    </xf>
    <xf numFmtId="0" fontId="7" fillId="15" borderId="64" xfId="0" applyFont="1" applyFill="1" applyBorder="1" applyAlignment="1" applyProtection="1">
      <alignment horizontal="center" vertical="center"/>
      <protection hidden="1"/>
    </xf>
    <xf numFmtId="0" fontId="7" fillId="15" borderId="53" xfId="0" applyFont="1" applyFill="1" applyBorder="1" applyAlignment="1" applyProtection="1">
      <alignment horizontal="center" vertical="center"/>
      <protection hidden="1"/>
    </xf>
    <xf numFmtId="0" fontId="7" fillId="15" borderId="86" xfId="0" applyFont="1" applyFill="1" applyBorder="1" applyAlignment="1" applyProtection="1">
      <alignment horizontal="center" vertical="center"/>
      <protection hidden="1"/>
    </xf>
    <xf numFmtId="0" fontId="7" fillId="15" borderId="87" xfId="0" applyFont="1" applyFill="1" applyBorder="1" applyAlignment="1" applyProtection="1">
      <alignment horizontal="center" vertical="center"/>
      <protection hidden="1"/>
    </xf>
    <xf numFmtId="0" fontId="7" fillId="19" borderId="62" xfId="0" applyFont="1" applyFill="1" applyBorder="1" applyAlignment="1" applyProtection="1">
      <alignment horizontal="center" vertical="center"/>
      <protection hidden="1"/>
    </xf>
    <xf numFmtId="0" fontId="7" fillId="19" borderId="63" xfId="0" applyFont="1" applyFill="1" applyBorder="1" applyAlignment="1" applyProtection="1">
      <alignment horizontal="center" vertical="center"/>
      <protection hidden="1"/>
    </xf>
    <xf numFmtId="0" fontId="7" fillId="19" borderId="64" xfId="0" applyFont="1" applyFill="1" applyBorder="1" applyAlignment="1" applyProtection="1">
      <alignment horizontal="center" vertical="center"/>
      <protection hidden="1"/>
    </xf>
    <xf numFmtId="0" fontId="7" fillId="19" borderId="85" xfId="0" applyFont="1" applyFill="1" applyBorder="1" applyAlignment="1" applyProtection="1">
      <alignment horizontal="center" vertical="center"/>
      <protection hidden="1"/>
    </xf>
    <xf numFmtId="0" fontId="7" fillId="19" borderId="86" xfId="0" applyFont="1" applyFill="1" applyBorder="1" applyAlignment="1" applyProtection="1">
      <alignment horizontal="center" vertical="center"/>
      <protection hidden="1"/>
    </xf>
    <xf numFmtId="0" fontId="7" fillId="19" borderId="87" xfId="0" applyFont="1" applyFill="1" applyBorder="1" applyAlignment="1" applyProtection="1">
      <alignment horizontal="center" vertical="center"/>
      <protection hidden="1"/>
    </xf>
    <xf numFmtId="10" fontId="7" fillId="7" borderId="68" xfId="0" applyNumberFormat="1" applyFont="1" applyFill="1" applyBorder="1" applyAlignment="1" applyProtection="1">
      <alignment horizontal="center" vertical="center"/>
      <protection hidden="1"/>
    </xf>
    <xf numFmtId="10" fontId="7" fillId="7" borderId="70" xfId="0" applyNumberFormat="1" applyFont="1" applyFill="1" applyBorder="1" applyAlignment="1" applyProtection="1">
      <alignment horizontal="center" vertical="center"/>
      <protection hidden="1"/>
    </xf>
    <xf numFmtId="0" fontId="7" fillId="57" borderId="144" xfId="0" applyFont="1" applyFill="1" applyBorder="1" applyAlignment="1" applyProtection="1">
      <alignment horizontal="center" vertical="center"/>
      <protection hidden="1"/>
    </xf>
    <xf numFmtId="0" fontId="7" fillId="57" borderId="145" xfId="0" applyFont="1" applyFill="1" applyBorder="1" applyAlignment="1" applyProtection="1">
      <alignment horizontal="center" vertical="center"/>
      <protection hidden="1"/>
    </xf>
    <xf numFmtId="0" fontId="7" fillId="57" borderId="147" xfId="0" applyFont="1" applyFill="1" applyBorder="1" applyAlignment="1" applyProtection="1">
      <alignment horizontal="center" vertical="center"/>
      <protection hidden="1"/>
    </xf>
    <xf numFmtId="0" fontId="7" fillId="56" borderId="153" xfId="0" applyFont="1" applyFill="1" applyBorder="1" applyAlignment="1" applyProtection="1">
      <alignment horizontal="center" vertical="center"/>
      <protection locked="0"/>
    </xf>
    <xf numFmtId="0" fontId="7" fillId="56" borderId="145" xfId="0" applyFont="1" applyFill="1" applyBorder="1" applyAlignment="1" applyProtection="1">
      <alignment horizontal="center" vertical="center"/>
      <protection locked="0"/>
    </xf>
    <xf numFmtId="0" fontId="7" fillId="56" borderId="147" xfId="0" applyFont="1" applyFill="1" applyBorder="1" applyAlignment="1" applyProtection="1">
      <alignment horizontal="center" vertical="center"/>
      <protection locked="0"/>
    </xf>
    <xf numFmtId="0" fontId="7" fillId="0" borderId="153" xfId="0" applyFont="1" applyBorder="1" applyAlignment="1" applyProtection="1">
      <alignment horizontal="center" vertical="center"/>
      <protection hidden="1"/>
    </xf>
    <xf numFmtId="0" fontId="7" fillId="0" borderId="145" xfId="0" applyFont="1" applyBorder="1" applyAlignment="1" applyProtection="1">
      <alignment horizontal="center" vertical="center"/>
      <protection hidden="1"/>
    </xf>
    <xf numFmtId="0" fontId="7" fillId="0" borderId="146" xfId="0" applyFont="1" applyBorder="1" applyAlignment="1" applyProtection="1">
      <alignment horizontal="center" vertical="center"/>
      <protection hidden="1"/>
    </xf>
    <xf numFmtId="0" fontId="8" fillId="53" borderId="71" xfId="0" applyFont="1" applyFill="1" applyBorder="1" applyAlignment="1" applyProtection="1">
      <alignment horizontal="left" vertical="center" wrapText="1" indent="2"/>
      <protection hidden="1"/>
    </xf>
    <xf numFmtId="0" fontId="8" fillId="53" borderId="72" xfId="0" applyFont="1" applyFill="1" applyBorder="1" applyAlignment="1" applyProtection="1">
      <alignment horizontal="left" vertical="center" wrapText="1" indent="2"/>
      <protection hidden="1"/>
    </xf>
    <xf numFmtId="0" fontId="8" fillId="53" borderId="73" xfId="0" applyFont="1" applyFill="1" applyBorder="1" applyAlignment="1" applyProtection="1">
      <alignment horizontal="left" vertical="center" wrapText="1" indent="2"/>
      <protection hidden="1"/>
    </xf>
    <xf numFmtId="0" fontId="7" fillId="56" borderId="71" xfId="0" applyFont="1" applyFill="1" applyBorder="1" applyAlignment="1" applyProtection="1">
      <alignment horizontal="center" vertical="center"/>
      <protection locked="0"/>
    </xf>
    <xf numFmtId="0" fontId="7" fillId="56" borderId="72" xfId="0" applyFont="1" applyFill="1" applyBorder="1" applyAlignment="1" applyProtection="1">
      <alignment horizontal="center" vertical="center"/>
      <protection locked="0"/>
    </xf>
    <xf numFmtId="0" fontId="7" fillId="56" borderId="33" xfId="0" applyFont="1" applyFill="1" applyBorder="1" applyAlignment="1" applyProtection="1">
      <alignment horizontal="center" vertical="center"/>
      <protection locked="0"/>
    </xf>
    <xf numFmtId="0" fontId="7" fillId="25" borderId="34" xfId="0" applyFont="1" applyFill="1" applyBorder="1" applyAlignment="1" applyProtection="1">
      <alignment horizontal="center" vertical="center"/>
      <protection locked="0"/>
    </xf>
    <xf numFmtId="0" fontId="7" fillId="25" borderId="72" xfId="0" applyFont="1" applyFill="1" applyBorder="1" applyAlignment="1" applyProtection="1">
      <alignment horizontal="center" vertical="center"/>
      <protection locked="0"/>
    </xf>
    <xf numFmtId="0" fontId="7" fillId="25" borderId="33" xfId="0" applyFont="1" applyFill="1" applyBorder="1" applyAlignment="1" applyProtection="1">
      <alignment horizontal="center" vertical="center"/>
      <protection locked="0"/>
    </xf>
    <xf numFmtId="0" fontId="28" fillId="15" borderId="34" xfId="0" applyFont="1" applyFill="1" applyBorder="1" applyAlignment="1" applyProtection="1">
      <alignment horizontal="center" vertical="center"/>
      <protection hidden="1"/>
    </xf>
    <xf numFmtId="0" fontId="28" fillId="15" borderId="72" xfId="0" applyFont="1" applyFill="1" applyBorder="1" applyAlignment="1" applyProtection="1">
      <alignment horizontal="center" vertical="center"/>
      <protection hidden="1"/>
    </xf>
    <xf numFmtId="0" fontId="28" fillId="15" borderId="73" xfId="0" applyFont="1" applyFill="1" applyBorder="1" applyAlignment="1" applyProtection="1">
      <alignment horizontal="center" vertical="center"/>
      <protection hidden="1"/>
    </xf>
    <xf numFmtId="0" fontId="28" fillId="19" borderId="71" xfId="0" applyFont="1" applyFill="1" applyBorder="1" applyAlignment="1" applyProtection="1">
      <alignment horizontal="center" vertical="center"/>
      <protection hidden="1"/>
    </xf>
    <xf numFmtId="0" fontId="28" fillId="19" borderId="72" xfId="0" applyFont="1" applyFill="1" applyBorder="1" applyAlignment="1" applyProtection="1">
      <alignment horizontal="center" vertical="center"/>
      <protection hidden="1"/>
    </xf>
    <xf numFmtId="0" fontId="28" fillId="19" borderId="73" xfId="0" applyFont="1" applyFill="1" applyBorder="1" applyAlignment="1" applyProtection="1">
      <alignment horizontal="center" vertical="center"/>
      <protection hidden="1"/>
    </xf>
    <xf numFmtId="0" fontId="7" fillId="57" borderId="146" xfId="0" applyFont="1" applyFill="1" applyBorder="1" applyAlignment="1" applyProtection="1">
      <alignment horizontal="center" vertical="center"/>
      <protection hidden="1"/>
    </xf>
    <xf numFmtId="10" fontId="7" fillId="7" borderId="4" xfId="2" applyNumberFormat="1" applyFont="1" applyFill="1" applyBorder="1" applyAlignment="1" applyProtection="1">
      <alignment horizontal="center" vertical="center"/>
      <protection hidden="1"/>
    </xf>
    <xf numFmtId="10" fontId="7" fillId="7" borderId="34" xfId="2" applyNumberFormat="1" applyFont="1" applyFill="1" applyBorder="1" applyAlignment="1" applyProtection="1">
      <alignment horizontal="center" vertical="center"/>
      <protection hidden="1"/>
    </xf>
    <xf numFmtId="0" fontId="7" fillId="4" borderId="31" xfId="0" applyFont="1" applyFill="1" applyBorder="1" applyAlignment="1" applyProtection="1">
      <alignment horizontal="center" vertical="center"/>
      <protection locked="0"/>
    </xf>
    <xf numFmtId="0" fontId="8" fillId="2" borderId="4" xfId="0" applyFont="1" applyFill="1" applyBorder="1" applyAlignment="1" applyProtection="1">
      <alignment horizontal="left" vertical="center" wrapText="1"/>
      <protection hidden="1"/>
    </xf>
    <xf numFmtId="0" fontId="7" fillId="4" borderId="48"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protection hidden="1"/>
    </xf>
    <xf numFmtId="0" fontId="8" fillId="5" borderId="21" xfId="0" applyFont="1" applyFill="1" applyBorder="1" applyAlignment="1" applyProtection="1">
      <alignment horizontal="center" vertical="center" wrapText="1"/>
      <protection hidden="1"/>
    </xf>
    <xf numFmtId="0" fontId="8" fillId="7" borderId="97" xfId="0" applyFont="1" applyFill="1" applyBorder="1" applyAlignment="1" applyProtection="1">
      <alignment horizontal="left" vertical="center"/>
      <protection hidden="1"/>
    </xf>
    <xf numFmtId="0" fontId="7" fillId="19" borderId="91" xfId="0" applyFont="1" applyFill="1" applyBorder="1" applyAlignment="1" applyProtection="1">
      <alignment horizontal="center" vertical="center"/>
      <protection hidden="1"/>
    </xf>
    <xf numFmtId="10" fontId="7" fillId="7" borderId="15" xfId="2" applyNumberFormat="1" applyFont="1" applyFill="1" applyBorder="1" applyAlignment="1" applyProtection="1">
      <alignment horizontal="center" vertical="center"/>
      <protection hidden="1"/>
    </xf>
    <xf numFmtId="10" fontId="7" fillId="7" borderId="20" xfId="2" applyNumberFormat="1" applyFont="1" applyFill="1" applyBorder="1" applyAlignment="1" applyProtection="1">
      <alignment horizontal="center" vertical="center"/>
      <protection hidden="1"/>
    </xf>
    <xf numFmtId="0" fontId="7" fillId="4" borderId="0" xfId="0" applyFont="1" applyFill="1" applyAlignment="1" applyProtection="1">
      <alignment horizontal="center" vertical="center"/>
      <protection locked="0"/>
    </xf>
    <xf numFmtId="0" fontId="7" fillId="4" borderId="9" xfId="0" applyFont="1" applyFill="1" applyBorder="1" applyAlignment="1" applyProtection="1">
      <alignment horizontal="center" vertical="center"/>
      <protection locked="0"/>
    </xf>
    <xf numFmtId="0" fontId="7" fillId="4" borderId="69" xfId="0" applyFont="1" applyFill="1" applyBorder="1" applyAlignment="1" applyProtection="1">
      <alignment horizontal="center" vertical="center"/>
      <protection locked="0"/>
    </xf>
    <xf numFmtId="0" fontId="7" fillId="4" borderId="29" xfId="0" applyFont="1" applyFill="1" applyBorder="1" applyAlignment="1" applyProtection="1">
      <alignment horizontal="center" vertical="center"/>
      <protection locked="0"/>
    </xf>
    <xf numFmtId="0" fontId="7" fillId="0" borderId="5" xfId="0" applyFont="1" applyBorder="1" applyAlignment="1" applyProtection="1">
      <alignment horizontal="center" vertical="center"/>
      <protection hidden="1"/>
    </xf>
    <xf numFmtId="0" fontId="7" fillId="0" borderId="58" xfId="0" applyFont="1" applyBorder="1" applyAlignment="1" applyProtection="1">
      <alignment horizontal="center" vertical="center"/>
      <protection hidden="1"/>
    </xf>
    <xf numFmtId="0" fontId="8" fillId="7" borderId="26" xfId="0" applyFont="1" applyFill="1" applyBorder="1" applyAlignment="1" applyProtection="1">
      <alignment horizontal="left" vertical="center"/>
      <protection hidden="1"/>
    </xf>
    <xf numFmtId="0" fontId="8" fillId="7" borderId="27" xfId="0" applyFont="1" applyFill="1" applyBorder="1" applyAlignment="1" applyProtection="1">
      <alignment horizontal="left" vertical="center"/>
      <protection hidden="1"/>
    </xf>
    <xf numFmtId="0" fontId="8" fillId="7" borderId="30" xfId="0" applyFont="1" applyFill="1" applyBorder="1" applyAlignment="1" applyProtection="1">
      <alignment horizontal="left" vertical="center"/>
      <protection hidden="1"/>
    </xf>
    <xf numFmtId="0" fontId="8" fillId="0" borderId="94" xfId="0" applyFont="1" applyBorder="1" applyAlignment="1" applyProtection="1">
      <alignment vertical="center"/>
      <protection hidden="1"/>
    </xf>
    <xf numFmtId="0" fontId="8" fillId="0" borderId="95" xfId="0" applyFont="1" applyBorder="1" applyAlignment="1" applyProtection="1">
      <alignment vertical="center"/>
      <protection hidden="1"/>
    </xf>
    <xf numFmtId="0" fontId="8" fillId="0" borderId="96" xfId="0" applyFont="1" applyBorder="1" applyAlignment="1" applyProtection="1">
      <alignment vertical="center"/>
      <protection hidden="1"/>
    </xf>
    <xf numFmtId="0" fontId="7" fillId="2" borderId="111" xfId="0" applyFont="1" applyFill="1" applyBorder="1" applyAlignment="1" applyProtection="1">
      <alignment horizontal="center" vertical="center"/>
      <protection hidden="1"/>
    </xf>
    <xf numFmtId="0" fontId="7" fillId="2" borderId="112" xfId="0" applyFont="1" applyFill="1" applyBorder="1" applyAlignment="1" applyProtection="1">
      <alignment horizontal="center" vertical="center"/>
      <protection hidden="1"/>
    </xf>
    <xf numFmtId="0" fontId="7" fillId="19" borderId="26" xfId="0" applyFont="1" applyFill="1" applyBorder="1" applyAlignment="1" applyProtection="1">
      <alignment horizontal="center" vertical="center"/>
      <protection hidden="1"/>
    </xf>
    <xf numFmtId="0" fontId="7" fillId="7" borderId="57" xfId="0" applyFont="1" applyFill="1" applyBorder="1" applyAlignment="1" applyProtection="1">
      <alignment horizontal="center" vertical="center"/>
      <protection hidden="1"/>
    </xf>
    <xf numFmtId="0" fontId="7" fillId="7" borderId="5" xfId="0" applyFont="1" applyFill="1" applyBorder="1" applyAlignment="1" applyProtection="1">
      <alignment horizontal="center" vertical="center"/>
      <protection hidden="1"/>
    </xf>
    <xf numFmtId="0" fontId="7" fillId="7" borderId="58" xfId="0" applyFont="1" applyFill="1" applyBorder="1" applyAlignment="1" applyProtection="1">
      <alignment horizontal="center" vertical="center"/>
      <protection hidden="1"/>
    </xf>
    <xf numFmtId="0" fontId="8" fillId="0" borderId="81" xfId="0" applyFont="1" applyBorder="1" applyAlignment="1" applyProtection="1">
      <alignment horizontal="left" vertical="center"/>
      <protection hidden="1"/>
    </xf>
    <xf numFmtId="0" fontId="8" fillId="0" borderId="79" xfId="0" applyFont="1" applyBorder="1" applyAlignment="1" applyProtection="1">
      <alignment horizontal="left" vertical="center"/>
      <protection hidden="1"/>
    </xf>
    <xf numFmtId="0" fontId="8" fillId="0" borderId="80" xfId="0" applyFont="1" applyBorder="1" applyAlignment="1" applyProtection="1">
      <alignment horizontal="left" vertical="center"/>
      <protection hidden="1"/>
    </xf>
    <xf numFmtId="0" fontId="7" fillId="7" borderId="19" xfId="0" applyFont="1" applyFill="1" applyBorder="1" applyAlignment="1" applyProtection="1">
      <alignment horizontal="center" vertical="center"/>
      <protection hidden="1"/>
    </xf>
    <xf numFmtId="0" fontId="7" fillId="7" borderId="40" xfId="0" applyFont="1" applyFill="1" applyBorder="1" applyAlignment="1" applyProtection="1">
      <alignment horizontal="center" vertical="center"/>
      <protection hidden="1"/>
    </xf>
    <xf numFmtId="0" fontId="8" fillId="0" borderId="51" xfId="0" applyFont="1" applyBorder="1" applyAlignment="1" applyProtection="1">
      <alignment horizontal="center" vertical="center"/>
      <protection hidden="1"/>
    </xf>
    <xf numFmtId="0" fontId="8" fillId="0" borderId="54" xfId="0" applyFont="1" applyBorder="1" applyAlignment="1" applyProtection="1">
      <alignment horizontal="center" vertical="center"/>
      <protection hidden="1"/>
    </xf>
    <xf numFmtId="0" fontId="8" fillId="0" borderId="55" xfId="0" applyFont="1" applyBorder="1" applyAlignment="1" applyProtection="1">
      <alignment horizontal="center" vertical="center"/>
      <protection hidden="1"/>
    </xf>
    <xf numFmtId="0" fontId="8" fillId="0" borderId="56" xfId="0" applyFont="1" applyBorder="1" applyAlignment="1" applyProtection="1">
      <alignment horizontal="center" vertical="center"/>
      <protection hidden="1"/>
    </xf>
    <xf numFmtId="0" fontId="8" fillId="55" borderId="14" xfId="0" applyFont="1" applyFill="1" applyBorder="1" applyAlignment="1" applyProtection="1">
      <alignment horizontal="center" vertical="center" wrapText="1"/>
      <protection hidden="1"/>
    </xf>
    <xf numFmtId="0" fontId="8" fillId="55" borderId="15" xfId="0" applyFont="1" applyFill="1" applyBorder="1" applyAlignment="1" applyProtection="1">
      <alignment horizontal="center" vertical="center" wrapText="1"/>
      <protection hidden="1"/>
    </xf>
    <xf numFmtId="0" fontId="8" fillId="55" borderId="38" xfId="0" applyFont="1" applyFill="1" applyBorder="1" applyAlignment="1" applyProtection="1">
      <alignment horizontal="center" vertical="center" wrapText="1"/>
      <protection hidden="1"/>
    </xf>
    <xf numFmtId="0" fontId="8" fillId="55" borderId="39" xfId="0" applyFont="1" applyFill="1" applyBorder="1" applyAlignment="1" applyProtection="1">
      <alignment horizontal="center" vertical="center" wrapText="1"/>
      <protection hidden="1"/>
    </xf>
    <xf numFmtId="0" fontId="8" fillId="55" borderId="19" xfId="0" applyFont="1" applyFill="1" applyBorder="1" applyAlignment="1" applyProtection="1">
      <alignment horizontal="center" vertical="center" wrapText="1"/>
      <protection hidden="1"/>
    </xf>
    <xf numFmtId="0" fontId="8" fillId="55" borderId="47" xfId="0" applyFont="1" applyFill="1" applyBorder="1" applyAlignment="1" applyProtection="1">
      <alignment horizontal="center" vertical="center" wrapText="1"/>
      <protection hidden="1"/>
    </xf>
    <xf numFmtId="0" fontId="8" fillId="55" borderId="16" xfId="0" applyFont="1" applyFill="1" applyBorder="1" applyAlignment="1" applyProtection="1">
      <alignment horizontal="center" vertical="center" wrapText="1"/>
      <protection hidden="1"/>
    </xf>
    <xf numFmtId="0" fontId="8" fillId="55" borderId="40" xfId="0" applyFont="1" applyFill="1" applyBorder="1" applyAlignment="1" applyProtection="1">
      <alignment horizontal="center" vertical="center" wrapText="1"/>
      <protection hidden="1"/>
    </xf>
    <xf numFmtId="0" fontId="8" fillId="53" borderId="14" xfId="0" applyFont="1" applyFill="1" applyBorder="1" applyAlignment="1" applyProtection="1">
      <alignment horizontal="left" vertical="center" wrapText="1"/>
      <protection hidden="1"/>
    </xf>
    <xf numFmtId="0" fontId="8" fillId="53" borderId="15" xfId="0" applyFont="1" applyFill="1" applyBorder="1" applyAlignment="1" applyProtection="1">
      <alignment horizontal="left" vertical="center" wrapText="1"/>
      <protection hidden="1"/>
    </xf>
    <xf numFmtId="0" fontId="8" fillId="53" borderId="20" xfId="0" applyFont="1" applyFill="1" applyBorder="1" applyAlignment="1" applyProtection="1">
      <alignment horizontal="left" vertical="center" wrapText="1"/>
      <protection hidden="1"/>
    </xf>
    <xf numFmtId="0" fontId="8" fillId="53" borderId="17" xfId="0" applyFont="1" applyFill="1" applyBorder="1" applyAlignment="1" applyProtection="1">
      <alignment horizontal="left" vertical="center" wrapText="1"/>
      <protection hidden="1"/>
    </xf>
    <xf numFmtId="0" fontId="8" fillId="53" borderId="10" xfId="0" applyFont="1" applyFill="1" applyBorder="1" applyAlignment="1" applyProtection="1">
      <alignment horizontal="left" vertical="center" wrapText="1"/>
      <protection hidden="1"/>
    </xf>
    <xf numFmtId="0" fontId="8" fillId="53" borderId="4" xfId="0" applyFont="1" applyFill="1" applyBorder="1" applyAlignment="1" applyProtection="1">
      <alignment horizontal="left" vertical="center" wrapText="1"/>
      <protection hidden="1"/>
    </xf>
    <xf numFmtId="0" fontId="6" fillId="53" borderId="13" xfId="0" applyFont="1" applyFill="1" applyBorder="1" applyAlignment="1" applyProtection="1">
      <alignment vertical="center"/>
      <protection hidden="1"/>
    </xf>
    <xf numFmtId="0" fontId="6" fillId="53" borderId="13" xfId="0" applyFont="1" applyFill="1" applyBorder="1" applyAlignment="1" applyProtection="1">
      <alignment horizontal="right" vertical="center"/>
      <protection hidden="1"/>
    </xf>
    <xf numFmtId="0" fontId="8" fillId="57" borderId="68" xfId="0" applyFont="1" applyFill="1" applyBorder="1" applyAlignment="1" applyProtection="1">
      <alignment vertical="center"/>
      <protection hidden="1"/>
    </xf>
    <xf numFmtId="0" fontId="8" fillId="57" borderId="69" xfId="0" applyFont="1" applyFill="1" applyBorder="1" applyAlignment="1" applyProtection="1">
      <alignment vertical="center"/>
      <protection hidden="1"/>
    </xf>
    <xf numFmtId="0" fontId="8" fillId="57" borderId="70" xfId="0" applyFont="1" applyFill="1" applyBorder="1" applyAlignment="1" applyProtection="1">
      <alignment vertical="center"/>
      <protection hidden="1"/>
    </xf>
    <xf numFmtId="0" fontId="7" fillId="26" borderId="30" xfId="0" applyFont="1" applyFill="1" applyBorder="1" applyAlignment="1" applyProtection="1">
      <alignment horizontal="center" vertical="center"/>
      <protection locked="0"/>
    </xf>
    <xf numFmtId="0" fontId="7" fillId="26" borderId="69" xfId="0" applyFont="1" applyFill="1" applyBorder="1" applyAlignment="1" applyProtection="1">
      <alignment horizontal="center" vertical="center"/>
      <protection locked="0"/>
    </xf>
    <xf numFmtId="0" fontId="7" fillId="26" borderId="29" xfId="0" applyFont="1" applyFill="1" applyBorder="1" applyAlignment="1" applyProtection="1">
      <alignment horizontal="center" vertical="center"/>
      <protection locked="0"/>
    </xf>
    <xf numFmtId="0" fontId="7" fillId="57" borderId="27" xfId="0" applyFont="1" applyFill="1" applyBorder="1" applyAlignment="1" applyProtection="1">
      <alignment horizontal="center" vertical="center"/>
      <protection hidden="1"/>
    </xf>
    <xf numFmtId="0" fontId="7" fillId="57" borderId="28" xfId="0" applyFont="1" applyFill="1" applyBorder="1" applyAlignment="1" applyProtection="1">
      <alignment horizontal="center" vertical="center"/>
      <protection hidden="1"/>
    </xf>
    <xf numFmtId="0" fontId="7" fillId="56" borderId="14" xfId="0" applyFont="1" applyFill="1" applyBorder="1" applyAlignment="1" applyProtection="1">
      <alignment horizontal="center" vertical="center"/>
      <protection locked="0"/>
    </xf>
    <xf numFmtId="0" fontId="7" fillId="56" borderId="15" xfId="0" applyFont="1" applyFill="1" applyBorder="1" applyAlignment="1" applyProtection="1">
      <alignment horizontal="center" vertical="center"/>
      <protection locked="0"/>
    </xf>
    <xf numFmtId="0" fontId="7" fillId="56" borderId="17" xfId="0" applyFont="1" applyFill="1" applyBorder="1" applyAlignment="1" applyProtection="1">
      <alignment horizontal="center" vertical="center"/>
      <protection locked="0"/>
    </xf>
    <xf numFmtId="0" fontId="7" fillId="56" borderId="10" xfId="0" applyFont="1" applyFill="1" applyBorder="1" applyAlignment="1" applyProtection="1">
      <alignment horizontal="center" vertical="center"/>
      <protection locked="0"/>
    </xf>
    <xf numFmtId="0" fontId="7" fillId="53" borderId="15" xfId="0" applyFont="1" applyFill="1" applyBorder="1" applyAlignment="1" applyProtection="1">
      <alignment horizontal="center" vertical="center"/>
      <protection hidden="1"/>
    </xf>
    <xf numFmtId="0" fontId="7" fillId="53" borderId="20" xfId="0" applyFont="1" applyFill="1" applyBorder="1" applyAlignment="1" applyProtection="1">
      <alignment horizontal="center" vertical="center"/>
      <protection hidden="1"/>
    </xf>
    <xf numFmtId="0" fontId="7" fillId="53" borderId="10" xfId="0" applyFont="1" applyFill="1" applyBorder="1" applyAlignment="1" applyProtection="1">
      <alignment horizontal="center" vertical="center"/>
      <protection hidden="1"/>
    </xf>
    <xf numFmtId="0" fontId="7" fillId="53" borderId="4" xfId="0" applyFont="1" applyFill="1" applyBorder="1" applyAlignment="1" applyProtection="1">
      <alignment horizontal="center" vertical="center"/>
      <protection hidden="1"/>
    </xf>
    <xf numFmtId="0" fontId="7" fillId="57" borderId="14" xfId="0" applyFont="1" applyFill="1" applyBorder="1" applyAlignment="1" applyProtection="1">
      <alignment horizontal="center" vertical="center"/>
      <protection hidden="1"/>
    </xf>
    <xf numFmtId="0" fontId="7" fillId="57" borderId="15" xfId="0" applyFont="1" applyFill="1" applyBorder="1" applyAlignment="1" applyProtection="1">
      <alignment horizontal="center" vertical="center"/>
      <protection hidden="1"/>
    </xf>
    <xf numFmtId="0" fontId="7" fillId="57" borderId="16" xfId="0" applyFont="1" applyFill="1" applyBorder="1" applyAlignment="1" applyProtection="1">
      <alignment horizontal="center" vertical="center"/>
      <protection hidden="1"/>
    </xf>
    <xf numFmtId="0" fontId="7" fillId="57" borderId="17" xfId="0" applyFont="1" applyFill="1" applyBorder="1" applyAlignment="1" applyProtection="1">
      <alignment horizontal="center" vertical="center"/>
      <protection hidden="1"/>
    </xf>
    <xf numFmtId="0" fontId="7" fillId="57" borderId="10" xfId="0" applyFont="1" applyFill="1" applyBorder="1" applyAlignment="1" applyProtection="1">
      <alignment horizontal="center" vertical="center"/>
      <protection hidden="1"/>
    </xf>
    <xf numFmtId="0" fontId="7" fillId="57" borderId="18" xfId="0" applyFont="1" applyFill="1" applyBorder="1" applyAlignment="1" applyProtection="1">
      <alignment horizontal="center" vertical="center"/>
      <protection hidden="1"/>
    </xf>
    <xf numFmtId="0" fontId="7" fillId="57" borderId="29" xfId="0" applyFont="1" applyFill="1" applyBorder="1" applyAlignment="1" applyProtection="1">
      <alignment horizontal="center" vertical="center"/>
      <protection hidden="1"/>
    </xf>
    <xf numFmtId="0" fontId="7" fillId="26" borderId="26" xfId="0" applyFont="1" applyFill="1" applyBorder="1" applyAlignment="1" applyProtection="1">
      <alignment horizontal="center" vertical="center"/>
      <protection hidden="1"/>
    </xf>
    <xf numFmtId="0" fontId="7" fillId="26" borderId="27" xfId="0" applyFont="1" applyFill="1" applyBorder="1" applyAlignment="1" applyProtection="1">
      <alignment horizontal="center" vertical="center"/>
      <protection hidden="1"/>
    </xf>
    <xf numFmtId="0" fontId="8" fillId="57" borderId="144" xfId="0" applyFont="1" applyFill="1" applyBorder="1" applyAlignment="1" applyProtection="1">
      <alignment vertical="center"/>
      <protection hidden="1"/>
    </xf>
    <xf numFmtId="0" fontId="8" fillId="57" borderId="145" xfId="0" applyFont="1" applyFill="1" applyBorder="1" applyAlignment="1" applyProtection="1">
      <alignment vertical="center"/>
      <protection hidden="1"/>
    </xf>
    <xf numFmtId="0" fontId="8" fillId="57" borderId="146" xfId="0" applyFont="1" applyFill="1" applyBorder="1" applyAlignment="1" applyProtection="1">
      <alignment vertical="center"/>
      <protection hidden="1"/>
    </xf>
    <xf numFmtId="0" fontId="7" fillId="16" borderId="15" xfId="0" applyFont="1" applyFill="1" applyBorder="1" applyAlignment="1" applyProtection="1">
      <alignment horizontal="center" vertical="center"/>
      <protection locked="0"/>
    </xf>
    <xf numFmtId="0" fontId="8" fillId="40" borderId="57" xfId="0" applyFont="1" applyFill="1" applyBorder="1" applyAlignment="1" applyProtection="1">
      <alignment vertical="center"/>
      <protection hidden="1"/>
    </xf>
    <xf numFmtId="0" fontId="8" fillId="40" borderId="5" xfId="0" applyFont="1" applyFill="1" applyBorder="1" applyAlignment="1" applyProtection="1">
      <alignment vertical="center"/>
      <protection hidden="1"/>
    </xf>
    <xf numFmtId="0" fontId="8" fillId="40" borderId="58" xfId="0" applyFont="1" applyFill="1" applyBorder="1" applyAlignment="1" applyProtection="1">
      <alignment vertical="center"/>
      <protection hidden="1"/>
    </xf>
    <xf numFmtId="0" fontId="7" fillId="0" borderId="16" xfId="0" applyFont="1" applyBorder="1" applyAlignment="1" applyProtection="1">
      <alignment horizontal="center" vertical="center"/>
      <protection hidden="1"/>
    </xf>
    <xf numFmtId="0" fontId="8" fillId="5" borderId="76" xfId="0" applyFont="1" applyFill="1" applyBorder="1" applyAlignment="1" applyProtection="1">
      <alignment horizontal="center" vertical="center" wrapText="1"/>
      <protection hidden="1"/>
    </xf>
    <xf numFmtId="0" fontId="8" fillId="5" borderId="78"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protection hidden="1"/>
    </xf>
    <xf numFmtId="0" fontId="8" fillId="0" borderId="6" xfId="0" applyFont="1" applyBorder="1" applyAlignment="1" applyProtection="1">
      <alignment horizontal="center" vertical="center"/>
      <protection hidden="1"/>
    </xf>
    <xf numFmtId="0" fontId="8" fillId="2" borderId="47" xfId="0" applyFont="1" applyFill="1" applyBorder="1" applyAlignment="1" applyProtection="1">
      <alignment horizontal="center" vertical="center"/>
      <protection hidden="1"/>
    </xf>
    <xf numFmtId="0" fontId="8" fillId="2" borderId="39" xfId="0" applyFont="1" applyFill="1" applyBorder="1" applyAlignment="1" applyProtection="1">
      <alignment horizontal="center" vertical="center"/>
      <protection hidden="1"/>
    </xf>
    <xf numFmtId="0" fontId="8" fillId="2" borderId="40" xfId="0" applyFont="1" applyFill="1" applyBorder="1" applyAlignment="1" applyProtection="1">
      <alignment horizontal="center" vertical="center"/>
      <protection hidden="1"/>
    </xf>
    <xf numFmtId="0" fontId="8" fillId="57" borderId="101" xfId="0" applyFont="1" applyFill="1" applyBorder="1" applyAlignment="1" applyProtection="1">
      <alignment vertical="center"/>
      <protection hidden="1"/>
    </xf>
    <xf numFmtId="0" fontId="8" fillId="57" borderId="98" xfId="0" applyFont="1" applyFill="1" applyBorder="1" applyAlignment="1" applyProtection="1">
      <alignment vertical="center"/>
      <protection hidden="1"/>
    </xf>
    <xf numFmtId="0" fontId="8" fillId="57" borderId="99" xfId="0" applyFont="1" applyFill="1" applyBorder="1" applyAlignment="1" applyProtection="1">
      <alignment vertical="center"/>
      <protection hidden="1"/>
    </xf>
    <xf numFmtId="0" fontId="7" fillId="26" borderId="101" xfId="0" applyFont="1" applyFill="1" applyBorder="1" applyAlignment="1" applyProtection="1">
      <alignment horizontal="center" vertical="center"/>
      <protection hidden="1"/>
    </xf>
    <xf numFmtId="0" fontId="7" fillId="26" borderId="98" xfId="0" applyFont="1" applyFill="1" applyBorder="1" applyAlignment="1" applyProtection="1">
      <alignment horizontal="center" vertical="center"/>
      <protection hidden="1"/>
    </xf>
    <xf numFmtId="0" fontId="7" fillId="26" borderId="100" xfId="0" applyFont="1" applyFill="1" applyBorder="1" applyAlignment="1" applyProtection="1">
      <alignment horizontal="center" vertical="center"/>
      <protection hidden="1"/>
    </xf>
    <xf numFmtId="0" fontId="7" fillId="26" borderId="97" xfId="0" applyFont="1" applyFill="1" applyBorder="1" applyAlignment="1" applyProtection="1">
      <alignment horizontal="center" vertical="center"/>
      <protection locked="0"/>
    </xf>
    <xf numFmtId="0" fontId="7" fillId="26" borderId="98" xfId="0" applyFont="1" applyFill="1" applyBorder="1" applyAlignment="1" applyProtection="1">
      <alignment horizontal="center" vertical="center"/>
      <protection locked="0"/>
    </xf>
    <xf numFmtId="0" fontId="7" fillId="26" borderId="100" xfId="0" applyFont="1" applyFill="1" applyBorder="1" applyAlignment="1" applyProtection="1">
      <alignment horizontal="center" vertical="center"/>
      <protection locked="0"/>
    </xf>
    <xf numFmtId="0" fontId="7" fillId="57" borderId="92" xfId="0" applyFont="1" applyFill="1" applyBorder="1" applyAlignment="1" applyProtection="1">
      <alignment horizontal="center" vertical="center"/>
      <protection hidden="1"/>
    </xf>
    <xf numFmtId="0" fontId="7" fillId="57" borderId="93" xfId="0" applyFont="1" applyFill="1" applyBorder="1" applyAlignment="1" applyProtection="1">
      <alignment horizontal="center" vertical="center"/>
      <protection hidden="1"/>
    </xf>
    <xf numFmtId="0" fontId="7" fillId="57" borderId="91" xfId="0" applyFont="1" applyFill="1" applyBorder="1" applyAlignment="1" applyProtection="1">
      <alignment horizontal="center" vertical="center"/>
      <protection hidden="1"/>
    </xf>
    <xf numFmtId="0" fontId="8" fillId="53" borderId="21" xfId="0" applyFont="1" applyFill="1" applyBorder="1" applyAlignment="1" applyProtection="1">
      <alignment horizontal="left" vertical="center" wrapText="1"/>
      <protection hidden="1"/>
    </xf>
    <xf numFmtId="0" fontId="8" fillId="53" borderId="22" xfId="0" applyFont="1" applyFill="1" applyBorder="1" applyAlignment="1" applyProtection="1">
      <alignment horizontal="left" vertical="center" wrapText="1"/>
      <protection hidden="1"/>
    </xf>
    <xf numFmtId="0" fontId="8" fillId="53" borderId="25" xfId="0" applyFont="1" applyFill="1" applyBorder="1" applyAlignment="1" applyProtection="1">
      <alignment horizontal="left" vertical="center" wrapText="1"/>
      <protection hidden="1"/>
    </xf>
    <xf numFmtId="0" fontId="7" fillId="56" borderId="21" xfId="0" applyFont="1" applyFill="1" applyBorder="1" applyAlignment="1" applyProtection="1">
      <alignment horizontal="center" vertical="center"/>
      <protection locked="0"/>
    </xf>
    <xf numFmtId="0" fontId="7" fillId="56" borderId="22" xfId="0" applyFont="1" applyFill="1" applyBorder="1" applyAlignment="1" applyProtection="1">
      <alignment horizontal="center" vertical="center"/>
      <protection locked="0"/>
    </xf>
    <xf numFmtId="0" fontId="7" fillId="53" borderId="22" xfId="0" applyFont="1" applyFill="1" applyBorder="1" applyAlignment="1" applyProtection="1">
      <alignment horizontal="center" vertical="center"/>
      <protection hidden="1"/>
    </xf>
    <xf numFmtId="0" fontId="7" fillId="53" borderId="25" xfId="0" applyFont="1" applyFill="1" applyBorder="1" applyAlignment="1" applyProtection="1">
      <alignment horizontal="center" vertical="center"/>
      <protection hidden="1"/>
    </xf>
    <xf numFmtId="0" fontId="7" fillId="57" borderId="21" xfId="0" applyFont="1" applyFill="1" applyBorder="1" applyAlignment="1" applyProtection="1">
      <alignment horizontal="center" vertical="center"/>
      <protection hidden="1"/>
    </xf>
    <xf numFmtId="0" fontId="7" fillId="57" borderId="22" xfId="0" applyFont="1" applyFill="1" applyBorder="1" applyAlignment="1" applyProtection="1">
      <alignment horizontal="center" vertical="center"/>
      <protection hidden="1"/>
    </xf>
    <xf numFmtId="0" fontId="7" fillId="57" borderId="23" xfId="0" applyFont="1" applyFill="1" applyBorder="1" applyAlignment="1" applyProtection="1">
      <alignment horizontal="center" vertical="center"/>
      <protection hidden="1"/>
    </xf>
    <xf numFmtId="0" fontId="7" fillId="54" borderId="10" xfId="0" applyFont="1" applyFill="1" applyBorder="1" applyAlignment="1" applyProtection="1">
      <alignment horizontal="center" vertical="center"/>
      <protection hidden="1"/>
    </xf>
    <xf numFmtId="0" fontId="7" fillId="54" borderId="4" xfId="0" applyFont="1" applyFill="1" applyBorder="1" applyAlignment="1" applyProtection="1">
      <alignment horizontal="center" vertical="center"/>
      <protection hidden="1"/>
    </xf>
    <xf numFmtId="0" fontId="8" fillId="54" borderId="17" xfId="0" applyFont="1" applyFill="1" applyBorder="1" applyAlignment="1" applyProtection="1">
      <alignment horizontal="left" vertical="center" wrapText="1"/>
      <protection hidden="1"/>
    </xf>
    <xf numFmtId="0" fontId="8" fillId="54" borderId="10" xfId="0" applyFont="1" applyFill="1" applyBorder="1" applyAlignment="1" applyProtection="1">
      <alignment horizontal="left" vertical="center" wrapText="1"/>
      <protection hidden="1"/>
    </xf>
    <xf numFmtId="0" fontId="8" fillId="54" borderId="4" xfId="0" applyFont="1" applyFill="1" applyBorder="1" applyAlignment="1" applyProtection="1">
      <alignment horizontal="left" vertical="center" wrapText="1"/>
      <protection hidden="1"/>
    </xf>
    <xf numFmtId="0" fontId="7" fillId="15" borderId="15" xfId="0" applyFont="1" applyFill="1" applyBorder="1" applyAlignment="1" applyProtection="1">
      <alignment horizontal="center" vertical="center"/>
      <protection hidden="1"/>
    </xf>
    <xf numFmtId="0" fontId="7" fillId="15" borderId="20" xfId="0" applyFont="1" applyFill="1" applyBorder="1" applyAlignment="1" applyProtection="1">
      <alignment horizontal="center" vertical="center"/>
      <protection hidden="1"/>
    </xf>
    <xf numFmtId="0" fontId="7" fillId="15" borderId="10" xfId="0" applyFont="1" applyFill="1" applyBorder="1" applyAlignment="1" applyProtection="1">
      <alignment horizontal="center" vertical="center"/>
      <protection hidden="1"/>
    </xf>
    <xf numFmtId="0" fontId="7" fillId="15" borderId="4" xfId="0" applyFont="1" applyFill="1" applyBorder="1" applyAlignment="1" applyProtection="1">
      <alignment horizontal="center" vertical="center"/>
      <protection hidden="1"/>
    </xf>
    <xf numFmtId="0" fontId="7" fillId="19" borderId="14" xfId="0" applyFont="1" applyFill="1" applyBorder="1" applyAlignment="1" applyProtection="1">
      <alignment horizontal="center" vertical="center"/>
      <protection hidden="1"/>
    </xf>
    <xf numFmtId="0" fontId="7" fillId="19" borderId="15" xfId="0" applyFont="1" applyFill="1" applyBorder="1" applyAlignment="1" applyProtection="1">
      <alignment horizontal="center" vertical="center"/>
      <protection hidden="1"/>
    </xf>
    <xf numFmtId="0" fontId="7" fillId="19" borderId="16" xfId="0" applyFont="1" applyFill="1" applyBorder="1" applyAlignment="1" applyProtection="1">
      <alignment horizontal="center" vertical="center"/>
      <protection hidden="1"/>
    </xf>
    <xf numFmtId="0" fontId="7" fillId="19" borderId="17" xfId="0" applyFont="1" applyFill="1" applyBorder="1" applyAlignment="1" applyProtection="1">
      <alignment horizontal="center" vertical="center"/>
      <protection hidden="1"/>
    </xf>
    <xf numFmtId="0" fontId="7" fillId="19" borderId="10" xfId="0" applyFont="1" applyFill="1" applyBorder="1" applyAlignment="1" applyProtection="1">
      <alignment horizontal="center" vertical="center"/>
      <protection hidden="1"/>
    </xf>
    <xf numFmtId="0" fontId="7" fillId="19" borderId="18" xfId="0" applyFont="1" applyFill="1" applyBorder="1" applyAlignment="1" applyProtection="1">
      <alignment horizontal="center" vertical="center"/>
      <protection hidden="1"/>
    </xf>
    <xf numFmtId="0" fontId="7" fillId="57" borderId="101" xfId="0" applyFont="1" applyFill="1" applyBorder="1" applyAlignment="1" applyProtection="1">
      <alignment horizontal="center" vertical="center"/>
      <protection hidden="1"/>
    </xf>
    <xf numFmtId="0" fontId="7" fillId="57" borderId="98" xfId="0" applyFont="1" applyFill="1" applyBorder="1" applyAlignment="1" applyProtection="1">
      <alignment horizontal="center" vertical="center"/>
      <protection hidden="1"/>
    </xf>
    <xf numFmtId="0" fontId="7" fillId="57" borderId="100" xfId="0" applyFont="1" applyFill="1" applyBorder="1" applyAlignment="1" applyProtection="1">
      <alignment horizontal="center" vertical="center"/>
      <protection hidden="1"/>
    </xf>
    <xf numFmtId="0" fontId="7" fillId="56" borderId="97" xfId="0" applyFont="1" applyFill="1" applyBorder="1" applyAlignment="1" applyProtection="1">
      <alignment horizontal="center" vertical="center"/>
      <protection locked="0"/>
    </xf>
    <xf numFmtId="0" fontId="7" fillId="56" borderId="98" xfId="0" applyFont="1" applyFill="1" applyBorder="1" applyAlignment="1" applyProtection="1">
      <alignment horizontal="center" vertical="center"/>
      <protection locked="0"/>
    </xf>
    <xf numFmtId="0" fontId="7" fillId="56" borderId="100" xfId="0" applyFont="1" applyFill="1" applyBorder="1" applyAlignment="1" applyProtection="1">
      <alignment horizontal="center" vertical="center"/>
      <protection locked="0"/>
    </xf>
    <xf numFmtId="0" fontId="7" fillId="0" borderId="97" xfId="0" applyFont="1" applyBorder="1" applyAlignment="1" applyProtection="1">
      <alignment horizontal="center" vertical="center"/>
      <protection hidden="1"/>
    </xf>
    <xf numFmtId="0" fontId="7" fillId="0" borderId="98" xfId="0" applyFont="1" applyBorder="1" applyAlignment="1" applyProtection="1">
      <alignment horizontal="center" vertical="center"/>
      <protection hidden="1"/>
    </xf>
    <xf numFmtId="0" fontId="7" fillId="0" borderId="99" xfId="0" applyFont="1" applyBorder="1" applyAlignment="1" applyProtection="1">
      <alignment horizontal="center" vertical="center"/>
      <protection hidden="1"/>
    </xf>
    <xf numFmtId="0" fontId="7" fillId="57" borderId="99" xfId="0" applyFont="1" applyFill="1" applyBorder="1" applyAlignment="1" applyProtection="1">
      <alignment horizontal="center" vertical="center"/>
      <protection hidden="1"/>
    </xf>
    <xf numFmtId="0" fontId="7" fillId="56" borderId="57" xfId="0" applyFont="1" applyFill="1" applyBorder="1" applyAlignment="1" applyProtection="1">
      <alignment horizontal="center" vertical="center"/>
      <protection locked="0"/>
    </xf>
    <xf numFmtId="0" fontId="7" fillId="56" borderId="5" xfId="0" applyFont="1" applyFill="1" applyBorder="1" applyAlignment="1" applyProtection="1">
      <alignment horizontal="center" vertical="center"/>
      <protection locked="0"/>
    </xf>
    <xf numFmtId="0" fontId="7" fillId="56" borderId="6" xfId="0" applyFont="1" applyFill="1" applyBorder="1" applyAlignment="1" applyProtection="1">
      <alignment horizontal="center" vertical="center"/>
      <protection locked="0"/>
    </xf>
    <xf numFmtId="0" fontId="7" fillId="15" borderId="5" xfId="0" applyFont="1" applyFill="1" applyBorder="1" applyAlignment="1" applyProtection="1">
      <alignment horizontal="center" vertical="center"/>
      <protection hidden="1"/>
    </xf>
    <xf numFmtId="0" fontId="7" fillId="15" borderId="58" xfId="0" applyFont="1" applyFill="1" applyBorder="1" applyAlignment="1" applyProtection="1">
      <alignment horizontal="center" vertical="center"/>
      <protection hidden="1"/>
    </xf>
    <xf numFmtId="0" fontId="7" fillId="19" borderId="57" xfId="0" applyFont="1" applyFill="1" applyBorder="1" applyAlignment="1" applyProtection="1">
      <alignment horizontal="center" vertical="center"/>
      <protection hidden="1"/>
    </xf>
    <xf numFmtId="0" fontId="7" fillId="19" borderId="5" xfId="0" applyFont="1" applyFill="1" applyBorder="1" applyAlignment="1" applyProtection="1">
      <alignment horizontal="center" vertical="center"/>
      <protection hidden="1"/>
    </xf>
    <xf numFmtId="0" fontId="7" fillId="19" borderId="58" xfId="0" applyFont="1" applyFill="1" applyBorder="1" applyAlignment="1" applyProtection="1">
      <alignment horizontal="center" vertical="center"/>
      <protection hidden="1"/>
    </xf>
    <xf numFmtId="0" fontId="8" fillId="53" borderId="17" xfId="0" applyFont="1" applyFill="1" applyBorder="1" applyAlignment="1" applyProtection="1">
      <alignment horizontal="left" vertical="center" wrapText="1" indent="2"/>
      <protection hidden="1"/>
    </xf>
    <xf numFmtId="0" fontId="8" fillId="53" borderId="10" xfId="0" applyFont="1" applyFill="1" applyBorder="1" applyAlignment="1" applyProtection="1">
      <alignment horizontal="left" vertical="center" wrapText="1" indent="2"/>
      <protection hidden="1"/>
    </xf>
    <xf numFmtId="0" fontId="8" fillId="53" borderId="4" xfId="0" applyFont="1" applyFill="1" applyBorder="1" applyAlignment="1" applyProtection="1">
      <alignment horizontal="left" vertical="center" wrapText="1" indent="2"/>
      <protection hidden="1"/>
    </xf>
    <xf numFmtId="0" fontId="8" fillId="27" borderId="10" xfId="0" applyFont="1" applyFill="1" applyBorder="1" applyAlignment="1" applyProtection="1">
      <alignment horizontal="center" vertical="center" wrapText="1"/>
      <protection hidden="1"/>
    </xf>
    <xf numFmtId="0" fontId="8" fillId="27" borderId="18" xfId="0" applyFont="1" applyFill="1" applyBorder="1" applyAlignment="1" applyProtection="1">
      <alignment horizontal="center" vertical="center" wrapText="1"/>
      <protection hidden="1"/>
    </xf>
    <xf numFmtId="0" fontId="8" fillId="53" borderId="57" xfId="0" applyFont="1" applyFill="1" applyBorder="1" applyAlignment="1" applyProtection="1">
      <alignment horizontal="left" vertical="center" wrapText="1" indent="2"/>
      <protection hidden="1"/>
    </xf>
    <xf numFmtId="0" fontId="8" fillId="53" borderId="5" xfId="0" applyFont="1" applyFill="1" applyBorder="1" applyAlignment="1" applyProtection="1">
      <alignment horizontal="left" vertical="center" wrapText="1" indent="2"/>
      <protection hidden="1"/>
    </xf>
    <xf numFmtId="0" fontId="8" fillId="53" borderId="58" xfId="0" applyFont="1" applyFill="1" applyBorder="1" applyAlignment="1" applyProtection="1">
      <alignment horizontal="left" vertical="center" wrapText="1" indent="2"/>
      <protection hidden="1"/>
    </xf>
    <xf numFmtId="0" fontId="7" fillId="41" borderId="101" xfId="0" applyFont="1" applyFill="1" applyBorder="1" applyAlignment="1" applyProtection="1">
      <alignment horizontal="center" vertical="center"/>
      <protection hidden="1"/>
    </xf>
    <xf numFmtId="0" fontId="7" fillId="41" borderId="98" xfId="0" applyFont="1" applyFill="1" applyBorder="1" applyAlignment="1" applyProtection="1">
      <alignment horizontal="center" vertical="center"/>
      <protection hidden="1"/>
    </xf>
    <xf numFmtId="0" fontId="7" fillId="41" borderId="99" xfId="0" applyFont="1" applyFill="1" applyBorder="1" applyAlignment="1" applyProtection="1">
      <alignment horizontal="center" vertical="center"/>
      <protection hidden="1"/>
    </xf>
    <xf numFmtId="0" fontId="7" fillId="26" borderId="91" xfId="0" applyFont="1" applyFill="1" applyBorder="1" applyAlignment="1" applyProtection="1">
      <alignment horizontal="center" vertical="center"/>
      <protection hidden="1"/>
    </xf>
    <xf numFmtId="0" fontId="7" fillId="26" borderId="92" xfId="0" applyFont="1" applyFill="1" applyBorder="1" applyAlignment="1" applyProtection="1">
      <alignment horizontal="center" vertical="center"/>
      <protection hidden="1"/>
    </xf>
    <xf numFmtId="0" fontId="8" fillId="0" borderId="71" xfId="0" applyFont="1" applyBorder="1" applyAlignment="1" applyProtection="1">
      <alignment horizontal="left" vertical="center"/>
      <protection hidden="1"/>
    </xf>
    <xf numFmtId="0" fontId="8" fillId="0" borderId="72" xfId="0" applyFont="1" applyBorder="1" applyAlignment="1" applyProtection="1">
      <alignment horizontal="left" vertical="center"/>
      <protection hidden="1"/>
    </xf>
    <xf numFmtId="0" fontId="8" fillId="0" borderId="73" xfId="0" applyFont="1" applyBorder="1" applyAlignment="1" applyProtection="1">
      <alignment horizontal="left" vertical="center"/>
      <protection hidden="1"/>
    </xf>
    <xf numFmtId="0" fontId="7" fillId="4" borderId="71" xfId="0" applyFont="1" applyFill="1" applyBorder="1" applyAlignment="1" applyProtection="1">
      <alignment horizontal="center" vertical="center"/>
      <protection locked="0"/>
    </xf>
    <xf numFmtId="0" fontId="7" fillId="4" borderId="72" xfId="0" applyFont="1" applyFill="1" applyBorder="1" applyAlignment="1" applyProtection="1">
      <alignment horizontal="center" vertical="center"/>
      <protection locked="0"/>
    </xf>
    <xf numFmtId="0" fontId="7" fillId="4" borderId="33" xfId="0" applyFont="1" applyFill="1" applyBorder="1" applyAlignment="1" applyProtection="1">
      <alignment horizontal="center" vertical="center"/>
      <protection locked="0"/>
    </xf>
    <xf numFmtId="0" fontId="7" fillId="0" borderId="34" xfId="0" applyFont="1" applyBorder="1" applyAlignment="1" applyProtection="1">
      <alignment horizontal="center" vertical="center"/>
      <protection hidden="1"/>
    </xf>
    <xf numFmtId="0" fontId="7" fillId="0" borderId="72" xfId="0" applyFont="1" applyBorder="1" applyAlignment="1" applyProtection="1">
      <alignment horizontal="center" vertical="center"/>
      <protection hidden="1"/>
    </xf>
    <xf numFmtId="0" fontId="7" fillId="0" borderId="73" xfId="0" applyFont="1" applyBorder="1" applyAlignment="1" applyProtection="1">
      <alignment horizontal="center" vertical="center"/>
      <protection hidden="1"/>
    </xf>
    <xf numFmtId="0" fontId="7" fillId="7" borderId="71" xfId="0" applyFont="1" applyFill="1" applyBorder="1" applyAlignment="1" applyProtection="1">
      <alignment horizontal="center" vertical="center"/>
      <protection hidden="1"/>
    </xf>
    <xf numFmtId="0" fontId="7" fillId="7" borderId="72" xfId="0" applyFont="1" applyFill="1" applyBorder="1" applyAlignment="1" applyProtection="1">
      <alignment horizontal="center" vertical="center"/>
      <protection hidden="1"/>
    </xf>
    <xf numFmtId="0" fontId="7" fillId="7" borderId="73" xfId="0" applyFont="1" applyFill="1" applyBorder="1" applyAlignment="1" applyProtection="1">
      <alignment horizontal="center" vertical="center"/>
      <protection hidden="1"/>
    </xf>
    <xf numFmtId="0" fontId="8" fillId="2" borderId="59" xfId="0" applyFont="1" applyFill="1" applyBorder="1" applyAlignment="1" applyProtection="1">
      <alignment horizontal="center" vertical="center"/>
      <protection hidden="1"/>
    </xf>
    <xf numFmtId="0" fontId="8" fillId="2" borderId="60" xfId="0" applyFont="1" applyFill="1" applyBorder="1" applyAlignment="1" applyProtection="1">
      <alignment horizontal="center" vertical="center"/>
      <protection hidden="1"/>
    </xf>
    <xf numFmtId="0" fontId="8" fillId="2" borderId="61" xfId="0" applyFont="1" applyFill="1" applyBorder="1" applyAlignment="1" applyProtection="1">
      <alignment horizontal="center" vertical="center"/>
      <protection hidden="1"/>
    </xf>
    <xf numFmtId="0" fontId="8" fillId="54" borderId="57" xfId="0" applyFont="1" applyFill="1" applyBorder="1" applyAlignment="1" applyProtection="1">
      <alignment horizontal="left" vertical="center" wrapText="1" indent="2"/>
      <protection hidden="1"/>
    </xf>
    <xf numFmtId="0" fontId="8" fillId="54" borderId="5" xfId="0" applyFont="1" applyFill="1" applyBorder="1" applyAlignment="1" applyProtection="1">
      <alignment horizontal="left" vertical="center" wrapText="1" indent="2"/>
      <protection hidden="1"/>
    </xf>
    <xf numFmtId="0" fontId="8" fillId="54" borderId="58" xfId="0" applyFont="1" applyFill="1" applyBorder="1" applyAlignment="1" applyProtection="1">
      <alignment horizontal="left" vertical="center" wrapText="1" indent="2"/>
      <protection hidden="1"/>
    </xf>
    <xf numFmtId="0" fontId="8" fillId="19" borderId="6" xfId="0" applyFont="1" applyFill="1" applyBorder="1" applyAlignment="1" applyProtection="1">
      <alignment horizontal="center" vertical="center" wrapText="1"/>
      <protection hidden="1"/>
    </xf>
    <xf numFmtId="0" fontId="8" fillId="19" borderId="10" xfId="0" applyFont="1" applyFill="1" applyBorder="1" applyAlignment="1" applyProtection="1">
      <alignment horizontal="center" vertical="center" wrapText="1"/>
      <protection hidden="1"/>
    </xf>
    <xf numFmtId="0" fontId="8" fillId="19" borderId="18" xfId="0" applyFont="1" applyFill="1" applyBorder="1" applyAlignment="1" applyProtection="1">
      <alignment horizontal="center" vertical="center" wrapText="1"/>
      <protection hidden="1"/>
    </xf>
    <xf numFmtId="0" fontId="8" fillId="54" borderId="21" xfId="0" applyFont="1" applyFill="1" applyBorder="1" applyAlignment="1" applyProtection="1">
      <alignment horizontal="left" vertical="center" wrapText="1" indent="2"/>
      <protection hidden="1"/>
    </xf>
    <xf numFmtId="0" fontId="8" fillId="54" borderId="22" xfId="0" applyFont="1" applyFill="1" applyBorder="1" applyAlignment="1" applyProtection="1">
      <alignment horizontal="left" vertical="center" wrapText="1" indent="2"/>
      <protection hidden="1"/>
    </xf>
    <xf numFmtId="0" fontId="8" fillId="54" borderId="25" xfId="0" applyFont="1" applyFill="1" applyBorder="1" applyAlignment="1" applyProtection="1">
      <alignment horizontal="left" vertical="center" wrapText="1" indent="2"/>
      <protection hidden="1"/>
    </xf>
    <xf numFmtId="0" fontId="7" fillId="56" borderId="24" xfId="0" applyFont="1" applyFill="1" applyBorder="1" applyAlignment="1" applyProtection="1">
      <alignment horizontal="center" vertical="center"/>
      <protection locked="0"/>
    </xf>
    <xf numFmtId="0" fontId="7" fillId="25" borderId="25" xfId="0" applyFont="1" applyFill="1" applyBorder="1" applyAlignment="1" applyProtection="1">
      <alignment horizontal="center" vertical="center"/>
      <protection locked="0"/>
    </xf>
    <xf numFmtId="0" fontId="7" fillId="25" borderId="63" xfId="0" applyFont="1" applyFill="1" applyBorder="1" applyAlignment="1" applyProtection="1">
      <alignment horizontal="center" vertical="center"/>
      <protection locked="0"/>
    </xf>
    <xf numFmtId="0" fontId="7" fillId="25" borderId="24" xfId="0" applyFont="1" applyFill="1" applyBorder="1" applyAlignment="1" applyProtection="1">
      <alignment horizontal="center" vertical="center"/>
      <protection locked="0"/>
    </xf>
    <xf numFmtId="0" fontId="8" fillId="27" borderId="25" xfId="0" applyFont="1" applyFill="1" applyBorder="1" applyAlignment="1" applyProtection="1">
      <alignment horizontal="center" vertical="center" wrapText="1"/>
      <protection hidden="1"/>
    </xf>
    <xf numFmtId="0" fontId="8" fillId="27" borderId="63" xfId="0" applyFont="1" applyFill="1" applyBorder="1" applyAlignment="1" applyProtection="1">
      <alignment horizontal="center" vertical="center" wrapText="1"/>
      <protection hidden="1"/>
    </xf>
    <xf numFmtId="0" fontId="8" fillId="27" borderId="64" xfId="0" applyFont="1" applyFill="1" applyBorder="1" applyAlignment="1" applyProtection="1">
      <alignment horizontal="center" vertical="center" wrapText="1"/>
      <protection hidden="1"/>
    </xf>
    <xf numFmtId="0" fontId="8" fillId="19" borderId="24" xfId="0" applyFont="1" applyFill="1" applyBorder="1" applyAlignment="1" applyProtection="1">
      <alignment horizontal="center" vertical="center" wrapText="1"/>
      <protection hidden="1"/>
    </xf>
    <xf numFmtId="0" fontId="8" fillId="19" borderId="22" xfId="0" applyFont="1" applyFill="1" applyBorder="1" applyAlignment="1" applyProtection="1">
      <alignment horizontal="center" vertical="center" wrapText="1"/>
      <protection hidden="1"/>
    </xf>
    <xf numFmtId="0" fontId="8" fillId="19" borderId="23" xfId="0" applyFont="1" applyFill="1" applyBorder="1" applyAlignment="1" applyProtection="1">
      <alignment horizontal="center" vertical="center" wrapText="1"/>
      <protection hidden="1"/>
    </xf>
    <xf numFmtId="0" fontId="8" fillId="2" borderId="57"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58" xfId="0" applyFont="1" applyFill="1" applyBorder="1" applyAlignment="1" applyProtection="1">
      <alignment horizontal="center" vertical="center"/>
      <protection hidden="1"/>
    </xf>
    <xf numFmtId="0" fontId="8" fillId="0" borderId="57" xfId="0" applyFont="1" applyBorder="1" applyAlignment="1" applyProtection="1">
      <alignment horizontal="center" vertical="center"/>
      <protection hidden="1"/>
    </xf>
    <xf numFmtId="0" fontId="8" fillId="0" borderId="5" xfId="0" applyFont="1" applyBorder="1" applyAlignment="1" applyProtection="1">
      <alignment horizontal="center" vertical="center"/>
      <protection hidden="1"/>
    </xf>
    <xf numFmtId="0" fontId="8" fillId="0" borderId="58" xfId="0" applyFont="1" applyBorder="1" applyAlignment="1" applyProtection="1">
      <alignment horizontal="center" vertical="center"/>
      <protection hidden="1"/>
    </xf>
    <xf numFmtId="0" fontId="7" fillId="0" borderId="15" xfId="0" quotePrefix="1" applyFont="1" applyBorder="1" applyAlignment="1" applyProtection="1">
      <alignment horizontal="center" vertical="center"/>
      <protection hidden="1"/>
    </xf>
    <xf numFmtId="0" fontId="7" fillId="0" borderId="39" xfId="0" applyFont="1" applyBorder="1" applyAlignment="1" applyProtection="1">
      <alignment horizontal="center" vertical="center"/>
      <protection hidden="1"/>
    </xf>
    <xf numFmtId="0" fontId="7" fillId="0" borderId="40" xfId="0" applyFont="1" applyBorder="1" applyAlignment="1" applyProtection="1">
      <alignment horizontal="center" vertical="center"/>
      <protection hidden="1"/>
    </xf>
    <xf numFmtId="0" fontId="8" fillId="0" borderId="74" xfId="0" applyFont="1" applyBorder="1" applyAlignment="1" applyProtection="1">
      <alignment horizontal="left" vertical="center" wrapText="1"/>
      <protection hidden="1"/>
    </xf>
    <xf numFmtId="0" fontId="8" fillId="0" borderId="75" xfId="0" applyFont="1" applyBorder="1" applyAlignment="1" applyProtection="1">
      <alignment horizontal="left" vertical="center" wrapText="1"/>
      <protection hidden="1"/>
    </xf>
    <xf numFmtId="0" fontId="8" fillId="0" borderId="68" xfId="0" applyFont="1" applyBorder="1" applyAlignment="1" applyProtection="1">
      <alignment horizontal="left" vertical="center" wrapText="1"/>
      <protection hidden="1"/>
    </xf>
    <xf numFmtId="0" fontId="8" fillId="0" borderId="69" xfId="0" applyFont="1" applyBorder="1" applyAlignment="1" applyProtection="1">
      <alignment horizontal="left" vertical="center" wrapText="1"/>
      <protection hidden="1"/>
    </xf>
    <xf numFmtId="0" fontId="8" fillId="0" borderId="70" xfId="0" applyFont="1" applyBorder="1" applyAlignment="1" applyProtection="1">
      <alignment horizontal="left" vertical="center" wrapText="1"/>
      <protection hidden="1"/>
    </xf>
    <xf numFmtId="0" fontId="8" fillId="58" borderId="54" xfId="0" applyFont="1" applyFill="1" applyBorder="1" applyAlignment="1" applyProtection="1">
      <alignment horizontal="left" vertical="center"/>
      <protection hidden="1"/>
    </xf>
    <xf numFmtId="0" fontId="8" fillId="58" borderId="55" xfId="0" applyFont="1" applyFill="1" applyBorder="1" applyAlignment="1" applyProtection="1">
      <alignment horizontal="left" vertical="center"/>
      <protection hidden="1"/>
    </xf>
    <xf numFmtId="0" fontId="8" fillId="58" borderId="56" xfId="0" applyFont="1" applyFill="1" applyBorder="1" applyAlignment="1" applyProtection="1">
      <alignment horizontal="left" vertical="center"/>
      <protection hidden="1"/>
    </xf>
    <xf numFmtId="0" fontId="7" fillId="17" borderId="15" xfId="0" applyFont="1" applyFill="1" applyBorder="1" applyAlignment="1" applyProtection="1">
      <alignment horizontal="center" vertical="center"/>
      <protection hidden="1"/>
    </xf>
    <xf numFmtId="0" fontId="7" fillId="17" borderId="16" xfId="0" applyFont="1" applyFill="1" applyBorder="1" applyAlignment="1" applyProtection="1">
      <alignment horizontal="center" vertical="center"/>
      <protection hidden="1"/>
    </xf>
    <xf numFmtId="0" fontId="7" fillId="18" borderId="19" xfId="0" applyFont="1" applyFill="1" applyBorder="1" applyAlignment="1" applyProtection="1">
      <alignment horizontal="center" vertical="center"/>
      <protection hidden="1"/>
    </xf>
    <xf numFmtId="0" fontId="7" fillId="18" borderId="15" xfId="0" applyFont="1" applyFill="1" applyBorder="1" applyAlignment="1" applyProtection="1">
      <alignment horizontal="center" vertical="center"/>
      <protection hidden="1"/>
    </xf>
    <xf numFmtId="0" fontId="7" fillId="18" borderId="16" xfId="0" applyFont="1" applyFill="1" applyBorder="1" applyAlignment="1" applyProtection="1">
      <alignment horizontal="center" vertical="center"/>
      <protection hidden="1"/>
    </xf>
    <xf numFmtId="0" fontId="7" fillId="34" borderId="55" xfId="0" applyFont="1" applyFill="1" applyBorder="1" applyAlignment="1" applyProtection="1">
      <alignment horizontal="center" vertical="center"/>
      <protection locked="0"/>
    </xf>
    <xf numFmtId="0" fontId="7" fillId="34" borderId="19" xfId="0" applyFont="1" applyFill="1" applyBorder="1" applyAlignment="1" applyProtection="1">
      <alignment horizontal="center" vertical="center"/>
      <protection locked="0"/>
    </xf>
    <xf numFmtId="0" fontId="8" fillId="33" borderId="68" xfId="0" applyFont="1" applyFill="1" applyBorder="1" applyAlignment="1" applyProtection="1">
      <alignment horizontal="left" vertical="center" wrapText="1"/>
      <protection hidden="1"/>
    </xf>
    <xf numFmtId="0" fontId="8" fillId="33" borderId="69" xfId="0" applyFont="1" applyFill="1" applyBorder="1" applyAlignment="1" applyProtection="1">
      <alignment horizontal="left" vertical="center" wrapText="1"/>
      <protection hidden="1"/>
    </xf>
    <xf numFmtId="0" fontId="8" fillId="33" borderId="70" xfId="0" applyFont="1" applyFill="1" applyBorder="1" applyAlignment="1" applyProtection="1">
      <alignment horizontal="left" vertical="center" wrapText="1"/>
      <protection hidden="1"/>
    </xf>
    <xf numFmtId="0" fontId="7" fillId="34" borderId="69" xfId="0" applyFont="1" applyFill="1" applyBorder="1" applyAlignment="1" applyProtection="1">
      <alignment horizontal="center" vertical="center"/>
      <protection locked="0"/>
    </xf>
    <xf numFmtId="0" fontId="7" fillId="34" borderId="29" xfId="0" applyFont="1" applyFill="1" applyBorder="1" applyAlignment="1" applyProtection="1">
      <alignment horizontal="center" vertical="center"/>
      <protection locked="0"/>
    </xf>
    <xf numFmtId="0" fontId="7" fillId="33" borderId="27" xfId="0" applyFont="1" applyFill="1" applyBorder="1" applyAlignment="1" applyProtection="1">
      <alignment horizontal="center" vertical="center"/>
      <protection hidden="1"/>
    </xf>
    <xf numFmtId="0" fontId="7" fillId="33" borderId="28" xfId="0" applyFont="1" applyFill="1" applyBorder="1" applyAlignment="1" applyProtection="1">
      <alignment horizontal="center" vertical="center"/>
      <protection hidden="1"/>
    </xf>
    <xf numFmtId="0" fontId="7" fillId="18" borderId="29" xfId="0" applyFont="1" applyFill="1" applyBorder="1" applyAlignment="1" applyProtection="1">
      <alignment horizontal="center" vertical="center"/>
      <protection hidden="1"/>
    </xf>
    <xf numFmtId="0" fontId="7" fillId="18" borderId="27" xfId="0" applyFont="1" applyFill="1" applyBorder="1" applyAlignment="1" applyProtection="1">
      <alignment horizontal="center" vertical="center"/>
      <protection hidden="1"/>
    </xf>
    <xf numFmtId="0" fontId="7" fillId="18" borderId="28" xfId="0" applyFont="1" applyFill="1" applyBorder="1" applyAlignment="1" applyProtection="1">
      <alignment horizontal="center" vertical="center"/>
      <protection hidden="1"/>
    </xf>
    <xf numFmtId="0" fontId="0" fillId="0" borderId="0" xfId="0" applyAlignment="1">
      <alignment horizontal="center"/>
    </xf>
    <xf numFmtId="44" fontId="7" fillId="4" borderId="25" xfId="1" applyFont="1" applyFill="1" applyBorder="1" applyAlignment="1" applyProtection="1">
      <alignment horizontal="center" vertical="center" wrapText="1"/>
      <protection locked="0"/>
    </xf>
    <xf numFmtId="44" fontId="7" fillId="4" borderId="63" xfId="1" applyFont="1" applyFill="1" applyBorder="1" applyAlignment="1" applyProtection="1">
      <alignment horizontal="center" vertical="center" wrapText="1"/>
      <protection locked="0"/>
    </xf>
    <xf numFmtId="44" fontId="7" fillId="4" borderId="24" xfId="1" applyFont="1" applyFill="1" applyBorder="1" applyAlignment="1" applyProtection="1">
      <alignment horizontal="center" vertical="center" wrapText="1"/>
      <protection locked="0"/>
    </xf>
    <xf numFmtId="44" fontId="7" fillId="4" borderId="53" xfId="1" applyFont="1" applyFill="1" applyBorder="1" applyAlignment="1" applyProtection="1">
      <alignment horizontal="center" vertical="center" wrapText="1"/>
      <protection locked="0"/>
    </xf>
    <xf numFmtId="44" fontId="7" fillId="4" borderId="86" xfId="1" applyFont="1" applyFill="1" applyBorder="1" applyAlignment="1" applyProtection="1">
      <alignment horizontal="center" vertical="center" wrapText="1"/>
      <protection locked="0"/>
    </xf>
    <xf numFmtId="44" fontId="7" fillId="4" borderId="51" xfId="1" applyFont="1" applyFill="1" applyBorder="1" applyAlignment="1" applyProtection="1">
      <alignment horizontal="center" vertical="center" wrapText="1"/>
      <protection locked="0"/>
    </xf>
    <xf numFmtId="44" fontId="7" fillId="4" borderId="103" xfId="1" applyFont="1" applyFill="1" applyBorder="1" applyAlignment="1" applyProtection="1">
      <alignment horizontal="center" vertical="center" wrapText="1"/>
      <protection locked="0"/>
    </xf>
    <xf numFmtId="44" fontId="7" fillId="4" borderId="95" xfId="1" applyFont="1" applyFill="1" applyBorder="1" applyAlignment="1" applyProtection="1">
      <alignment horizontal="center" vertical="center" wrapText="1"/>
      <protection locked="0"/>
    </xf>
    <xf numFmtId="44" fontId="7" fillId="4" borderId="102" xfId="1" applyFont="1" applyFill="1" applyBorder="1" applyAlignment="1" applyProtection="1">
      <alignment horizontal="center" vertical="center" wrapText="1"/>
      <protection locked="0"/>
    </xf>
    <xf numFmtId="44" fontId="7" fillId="7" borderId="97" xfId="1" applyFont="1" applyFill="1" applyBorder="1" applyAlignment="1" applyProtection="1">
      <alignment horizontal="center" vertical="center"/>
      <protection hidden="1"/>
    </xf>
    <xf numFmtId="44" fontId="7" fillId="7" borderId="98" xfId="1" applyFont="1" applyFill="1" applyBorder="1" applyAlignment="1" applyProtection="1">
      <alignment horizontal="center" vertical="center"/>
      <protection hidden="1"/>
    </xf>
    <xf numFmtId="44" fontId="7" fillId="7" borderId="100" xfId="1" applyFont="1" applyFill="1" applyBorder="1" applyAlignment="1" applyProtection="1">
      <alignment horizontal="center" vertical="center"/>
      <protection hidden="1"/>
    </xf>
    <xf numFmtId="0" fontId="8" fillId="7" borderId="17" xfId="0" applyFont="1" applyFill="1" applyBorder="1" applyAlignment="1" applyProtection="1">
      <alignment horizontal="center" vertical="center"/>
      <protection hidden="1"/>
    </xf>
    <xf numFmtId="0" fontId="8" fillId="7" borderId="10" xfId="0" applyFont="1" applyFill="1" applyBorder="1" applyAlignment="1" applyProtection="1">
      <alignment horizontal="center" vertical="center"/>
      <protection hidden="1"/>
    </xf>
    <xf numFmtId="0" fontId="8" fillId="7" borderId="18" xfId="0" applyFont="1" applyFill="1" applyBorder="1" applyAlignment="1" applyProtection="1">
      <alignment horizontal="center" vertical="center"/>
      <protection hidden="1"/>
    </xf>
    <xf numFmtId="10" fontId="8" fillId="0" borderId="5" xfId="2" applyNumberFormat="1" applyFont="1" applyFill="1" applyBorder="1" applyAlignment="1" applyProtection="1">
      <alignment horizontal="center" vertical="center"/>
      <protection hidden="1"/>
    </xf>
    <xf numFmtId="10" fontId="8" fillId="0" borderId="58" xfId="2" applyNumberFormat="1" applyFont="1" applyFill="1" applyBorder="1" applyAlignment="1" applyProtection="1">
      <alignment horizontal="center" vertical="center"/>
      <protection hidden="1"/>
    </xf>
    <xf numFmtId="10" fontId="8" fillId="0" borderId="57" xfId="2" applyNumberFormat="1" applyFont="1" applyFill="1" applyBorder="1" applyAlignment="1" applyProtection="1">
      <alignment horizontal="center" vertical="center"/>
      <protection hidden="1"/>
    </xf>
    <xf numFmtId="10" fontId="8" fillId="2" borderId="5" xfId="2" applyNumberFormat="1" applyFont="1" applyFill="1" applyBorder="1" applyAlignment="1" applyProtection="1">
      <alignment horizontal="center" vertical="center"/>
      <protection hidden="1"/>
    </xf>
    <xf numFmtId="10" fontId="8" fillId="2" borderId="58" xfId="2" applyNumberFormat="1" applyFont="1" applyFill="1" applyBorder="1" applyAlignment="1" applyProtection="1">
      <alignment horizontal="center" vertical="center"/>
      <protection hidden="1"/>
    </xf>
    <xf numFmtId="10" fontId="8" fillId="2" borderId="57" xfId="2" applyNumberFormat="1" applyFont="1" applyFill="1" applyBorder="1" applyAlignment="1" applyProtection="1">
      <alignment horizontal="center" vertical="center"/>
      <protection hidden="1"/>
    </xf>
    <xf numFmtId="0" fontId="7" fillId="4" borderId="62" xfId="0" applyFont="1" applyFill="1" applyBorder="1" applyAlignment="1" applyProtection="1">
      <alignment horizontal="left" vertical="center" wrapText="1"/>
      <protection locked="0"/>
    </xf>
    <xf numFmtId="0" fontId="7" fillId="4" borderId="63" xfId="0" applyFont="1" applyFill="1" applyBorder="1" applyAlignment="1" applyProtection="1">
      <alignment horizontal="left" vertical="center" wrapText="1"/>
      <protection locked="0"/>
    </xf>
    <xf numFmtId="0" fontId="7" fillId="4" borderId="24" xfId="0" applyFont="1" applyFill="1" applyBorder="1" applyAlignment="1" applyProtection="1">
      <alignment horizontal="left" vertical="center" wrapText="1"/>
      <protection locked="0"/>
    </xf>
    <xf numFmtId="0" fontId="7" fillId="4" borderId="85" xfId="0" applyFont="1" applyFill="1" applyBorder="1" applyAlignment="1" applyProtection="1">
      <alignment horizontal="left" vertical="center" wrapText="1"/>
      <protection locked="0"/>
    </xf>
    <xf numFmtId="0" fontId="7" fillId="4" borderId="86" xfId="0" applyFont="1" applyFill="1" applyBorder="1" applyAlignment="1" applyProtection="1">
      <alignment horizontal="left" vertical="center" wrapText="1"/>
      <protection locked="0"/>
    </xf>
    <xf numFmtId="0" fontId="7" fillId="4" borderId="51" xfId="0" applyFont="1" applyFill="1" applyBorder="1" applyAlignment="1" applyProtection="1">
      <alignment horizontal="left" vertical="center" wrapText="1"/>
      <protection locked="0"/>
    </xf>
    <xf numFmtId="0" fontId="8" fillId="5" borderId="82" xfId="0" applyFont="1" applyFill="1" applyBorder="1" applyAlignment="1" applyProtection="1">
      <alignment horizontal="center" vertical="center"/>
      <protection hidden="1"/>
    </xf>
    <xf numFmtId="0" fontId="8" fillId="5" borderId="83" xfId="0" applyFont="1" applyFill="1" applyBorder="1" applyAlignment="1" applyProtection="1">
      <alignment horizontal="center" vertical="center"/>
      <protection hidden="1"/>
    </xf>
    <xf numFmtId="0" fontId="8" fillId="5" borderId="84" xfId="0" applyFont="1" applyFill="1" applyBorder="1" applyAlignment="1" applyProtection="1">
      <alignment horizontal="center" vertical="center"/>
      <protection hidden="1"/>
    </xf>
    <xf numFmtId="44" fontId="7" fillId="4" borderId="113" xfId="1" applyFont="1" applyFill="1" applyBorder="1" applyAlignment="1" applyProtection="1">
      <alignment horizontal="center" vertical="center"/>
      <protection locked="0"/>
    </xf>
    <xf numFmtId="44" fontId="7" fillId="4" borderId="79" xfId="1" applyFont="1" applyFill="1" applyBorder="1" applyAlignment="1" applyProtection="1">
      <alignment horizontal="center" vertical="center"/>
      <protection locked="0"/>
    </xf>
    <xf numFmtId="44" fontId="7" fillId="4" borderId="46" xfId="1" applyFont="1" applyFill="1" applyBorder="1" applyAlignment="1" applyProtection="1">
      <alignment horizontal="center" vertical="center"/>
      <protection locked="0"/>
    </xf>
    <xf numFmtId="0" fontId="7" fillId="4" borderId="94" xfId="0" applyFont="1" applyFill="1" applyBorder="1" applyAlignment="1" applyProtection="1">
      <alignment horizontal="left" vertical="center" wrapText="1"/>
      <protection locked="0"/>
    </xf>
    <xf numFmtId="0" fontId="7" fillId="4" borderId="95" xfId="0" applyFont="1" applyFill="1" applyBorder="1" applyAlignment="1" applyProtection="1">
      <alignment horizontal="left" vertical="center" wrapText="1"/>
      <protection locked="0"/>
    </xf>
    <xf numFmtId="0" fontId="7" fillId="4" borderId="102" xfId="0" applyFont="1" applyFill="1" applyBorder="1" applyAlignment="1" applyProtection="1">
      <alignment horizontal="left" vertical="center" wrapText="1"/>
      <protection locked="0"/>
    </xf>
    <xf numFmtId="10" fontId="8" fillId="0" borderId="68" xfId="2" applyNumberFormat="1" applyFont="1" applyFill="1" applyBorder="1" applyAlignment="1" applyProtection="1">
      <alignment horizontal="center" vertical="center"/>
      <protection hidden="1"/>
    </xf>
    <xf numFmtId="10" fontId="8" fillId="0" borderId="69" xfId="2" applyNumberFormat="1" applyFont="1" applyFill="1" applyBorder="1" applyAlignment="1" applyProtection="1">
      <alignment horizontal="center" vertical="center"/>
      <protection hidden="1"/>
    </xf>
    <xf numFmtId="0" fontId="7" fillId="19" borderId="71" xfId="0" applyFont="1" applyFill="1" applyBorder="1" applyAlignment="1" applyProtection="1">
      <alignment horizontal="center" vertical="center"/>
      <protection hidden="1"/>
    </xf>
    <xf numFmtId="0" fontId="7" fillId="19" borderId="72" xfId="0" applyFont="1" applyFill="1" applyBorder="1" applyAlignment="1" applyProtection="1">
      <alignment horizontal="center" vertical="center"/>
      <protection hidden="1"/>
    </xf>
    <xf numFmtId="0" fontId="7" fillId="19" borderId="73" xfId="0" applyFont="1" applyFill="1" applyBorder="1" applyAlignment="1" applyProtection="1">
      <alignment horizontal="center" vertical="center"/>
      <protection hidden="1"/>
    </xf>
    <xf numFmtId="10" fontId="7" fillId="7" borderId="27" xfId="2" applyNumberFormat="1" applyFont="1" applyFill="1" applyBorder="1" applyAlignment="1" applyProtection="1">
      <alignment horizontal="center" vertical="center"/>
      <protection hidden="1"/>
    </xf>
    <xf numFmtId="0" fontId="7" fillId="19" borderId="4" xfId="0" applyFont="1" applyFill="1" applyBorder="1" applyAlignment="1" applyProtection="1">
      <alignment horizontal="center" vertical="center"/>
      <protection hidden="1"/>
    </xf>
    <xf numFmtId="0" fontId="7" fillId="19" borderId="6" xfId="0" applyFont="1" applyFill="1" applyBorder="1" applyAlignment="1" applyProtection="1">
      <alignment horizontal="center" vertical="center"/>
      <protection hidden="1"/>
    </xf>
    <xf numFmtId="0" fontId="7" fillId="19" borderId="34" xfId="0" applyFont="1" applyFill="1" applyBorder="1" applyAlignment="1" applyProtection="1">
      <alignment horizontal="center" vertical="center"/>
      <protection hidden="1"/>
    </xf>
    <xf numFmtId="0" fontId="7" fillId="19" borderId="33" xfId="0" applyFont="1" applyFill="1" applyBorder="1" applyAlignment="1" applyProtection="1">
      <alignment horizontal="center" vertical="center"/>
      <protection hidden="1"/>
    </xf>
    <xf numFmtId="0" fontId="7" fillId="4" borderId="52" xfId="0" applyFont="1" applyFill="1" applyBorder="1" applyAlignment="1" applyProtection="1">
      <alignment horizontal="center" vertical="center"/>
      <protection locked="0"/>
    </xf>
    <xf numFmtId="0" fontId="7" fillId="27" borderId="4" xfId="0" applyFont="1" applyFill="1" applyBorder="1" applyAlignment="1" applyProtection="1">
      <alignment horizontal="center" vertical="center"/>
      <protection hidden="1"/>
    </xf>
    <xf numFmtId="0" fontId="7" fillId="27" borderId="5" xfId="0" applyFont="1" applyFill="1" applyBorder="1" applyAlignment="1" applyProtection="1">
      <alignment horizontal="center" vertical="center"/>
      <protection hidden="1"/>
    </xf>
    <xf numFmtId="0" fontId="7" fillId="27" borderId="58" xfId="0" applyFont="1" applyFill="1" applyBorder="1" applyAlignment="1" applyProtection="1">
      <alignment horizontal="center" vertical="center"/>
      <protection hidden="1"/>
    </xf>
    <xf numFmtId="0" fontId="7" fillId="27" borderId="34" xfId="0" applyFont="1" applyFill="1" applyBorder="1" applyAlignment="1" applyProtection="1">
      <alignment horizontal="center" vertical="center"/>
      <protection hidden="1"/>
    </xf>
    <xf numFmtId="0" fontId="7" fillId="27" borderId="72" xfId="0" applyFont="1" applyFill="1" applyBorder="1" applyAlignment="1" applyProtection="1">
      <alignment horizontal="center" vertical="center"/>
      <protection hidden="1"/>
    </xf>
    <xf numFmtId="0" fontId="7" fillId="27" borderId="73" xfId="0" applyFont="1" applyFill="1" applyBorder="1" applyAlignment="1" applyProtection="1">
      <alignment horizontal="center" vertical="center"/>
      <protection hidden="1"/>
    </xf>
    <xf numFmtId="0" fontId="8" fillId="0" borderId="69" xfId="0" applyFont="1" applyBorder="1" applyAlignment="1" applyProtection="1">
      <alignment horizontal="center" vertical="center"/>
      <protection hidden="1"/>
    </xf>
    <xf numFmtId="0" fontId="8" fillId="0" borderId="70" xfId="0" applyFont="1" applyBorder="1" applyAlignment="1" applyProtection="1">
      <alignment horizontal="center" vertical="center"/>
      <protection hidden="1"/>
    </xf>
    <xf numFmtId="0" fontId="7" fillId="19" borderId="25" xfId="0" applyFont="1" applyFill="1" applyBorder="1" applyAlignment="1" applyProtection="1">
      <alignment horizontal="center" vertical="center"/>
      <protection hidden="1"/>
    </xf>
    <xf numFmtId="0" fontId="7" fillId="19" borderId="24" xfId="0" applyFont="1" applyFill="1" applyBorder="1" applyAlignment="1" applyProtection="1">
      <alignment horizontal="center" vertical="center"/>
      <protection hidden="1"/>
    </xf>
    <xf numFmtId="0" fontId="7" fillId="19" borderId="53" xfId="0" applyFont="1" applyFill="1" applyBorder="1" applyAlignment="1" applyProtection="1">
      <alignment horizontal="center" vertical="center"/>
      <protection hidden="1"/>
    </xf>
    <xf numFmtId="0" fontId="7" fillId="19" borderId="51" xfId="0" applyFont="1" applyFill="1" applyBorder="1" applyAlignment="1" applyProtection="1">
      <alignment horizontal="center" vertical="center"/>
      <protection hidden="1"/>
    </xf>
    <xf numFmtId="0" fontId="7" fillId="27" borderId="25" xfId="0" applyFont="1" applyFill="1" applyBorder="1" applyAlignment="1" applyProtection="1">
      <alignment horizontal="center" vertical="center"/>
      <protection hidden="1"/>
    </xf>
    <xf numFmtId="0" fontId="7" fillId="27" borderId="63" xfId="0" applyFont="1" applyFill="1" applyBorder="1" applyAlignment="1" applyProtection="1">
      <alignment horizontal="center" vertical="center"/>
      <protection hidden="1"/>
    </xf>
    <xf numFmtId="0" fontId="7" fillId="27" borderId="64" xfId="0" applyFont="1" applyFill="1" applyBorder="1" applyAlignment="1" applyProtection="1">
      <alignment horizontal="center" vertical="center"/>
      <protection hidden="1"/>
    </xf>
    <xf numFmtId="0" fontId="7" fillId="27" borderId="53" xfId="0" applyFont="1" applyFill="1" applyBorder="1" applyAlignment="1" applyProtection="1">
      <alignment horizontal="center" vertical="center"/>
      <protection hidden="1"/>
    </xf>
    <xf numFmtId="0" fontId="7" fillId="27" borderId="86" xfId="0" applyFont="1" applyFill="1" applyBorder="1" applyAlignment="1" applyProtection="1">
      <alignment horizontal="center" vertical="center"/>
      <protection hidden="1"/>
    </xf>
    <xf numFmtId="0" fontId="7" fillId="27" borderId="87" xfId="0" applyFont="1" applyFill="1" applyBorder="1" applyAlignment="1" applyProtection="1">
      <alignment horizontal="center" vertical="center"/>
      <protection hidden="1"/>
    </xf>
    <xf numFmtId="0" fontId="7" fillId="19" borderId="113" xfId="0" applyFont="1" applyFill="1" applyBorder="1" applyAlignment="1" applyProtection="1">
      <alignment horizontal="center" vertical="center"/>
      <protection hidden="1"/>
    </xf>
    <xf numFmtId="0" fontId="7" fillId="19" borderId="79" xfId="0" applyFont="1" applyFill="1" applyBorder="1" applyAlignment="1" applyProtection="1">
      <alignment horizontal="center" vertical="center"/>
      <protection hidden="1"/>
    </xf>
    <xf numFmtId="0" fontId="7" fillId="19" borderId="46" xfId="0" applyFont="1" applyFill="1" applyBorder="1" applyAlignment="1" applyProtection="1">
      <alignment horizontal="center" vertical="center"/>
      <protection hidden="1"/>
    </xf>
    <xf numFmtId="0" fontId="7" fillId="4" borderId="20" xfId="0" applyFont="1" applyFill="1" applyBorder="1" applyAlignment="1" applyProtection="1">
      <alignment horizontal="center" vertical="center"/>
      <protection locked="0"/>
    </xf>
    <xf numFmtId="0" fontId="7" fillId="4" borderId="55" xfId="0" applyFont="1" applyFill="1" applyBorder="1" applyAlignment="1" applyProtection="1">
      <alignment horizontal="center" vertical="center"/>
      <protection locked="0"/>
    </xf>
    <xf numFmtId="0" fontId="7" fillId="4" borderId="19" xfId="0" applyFont="1" applyFill="1" applyBorder="1" applyAlignment="1" applyProtection="1">
      <alignment horizontal="center" vertical="center"/>
      <protection locked="0"/>
    </xf>
    <xf numFmtId="0" fontId="7" fillId="27" borderId="113" xfId="0" applyFont="1" applyFill="1" applyBorder="1" applyAlignment="1" applyProtection="1">
      <alignment horizontal="center" vertical="center"/>
      <protection hidden="1"/>
    </xf>
    <xf numFmtId="0" fontId="7" fillId="27" borderId="79" xfId="0" applyFont="1" applyFill="1" applyBorder="1" applyAlignment="1" applyProtection="1">
      <alignment horizontal="center" vertical="center"/>
      <protection hidden="1"/>
    </xf>
    <xf numFmtId="0" fontId="7" fillId="27" borderId="80" xfId="0" applyFont="1" applyFill="1" applyBorder="1" applyAlignment="1" applyProtection="1">
      <alignment horizontal="center" vertical="center"/>
      <protection hidden="1"/>
    </xf>
    <xf numFmtId="0" fontId="7" fillId="19" borderId="81" xfId="0" applyFont="1" applyFill="1" applyBorder="1" applyAlignment="1" applyProtection="1">
      <alignment horizontal="center" vertical="center"/>
      <protection hidden="1"/>
    </xf>
    <xf numFmtId="0" fontId="7" fillId="19" borderId="80" xfId="0" applyFont="1" applyFill="1" applyBorder="1" applyAlignment="1" applyProtection="1">
      <alignment horizontal="center" vertical="center"/>
      <protection hidden="1"/>
    </xf>
    <xf numFmtId="0" fontId="8" fillId="5" borderId="4" xfId="0" applyFont="1" applyFill="1" applyBorder="1" applyAlignment="1" applyProtection="1">
      <alignment horizontal="center" vertical="center" wrapText="1"/>
      <protection hidden="1"/>
    </xf>
    <xf numFmtId="0" fontId="7" fillId="4" borderId="81" xfId="0" applyFont="1" applyFill="1" applyBorder="1" applyAlignment="1" applyProtection="1">
      <alignment horizontal="left" vertical="center" wrapText="1"/>
      <protection locked="0"/>
    </xf>
    <xf numFmtId="0" fontId="7" fillId="4" borderId="79" xfId="0" applyFont="1" applyFill="1" applyBorder="1" applyAlignment="1" applyProtection="1">
      <alignment horizontal="left" vertical="center" wrapText="1"/>
      <protection locked="0"/>
    </xf>
    <xf numFmtId="0" fontId="7" fillId="4" borderId="46" xfId="0" applyFont="1" applyFill="1" applyBorder="1" applyAlignment="1" applyProtection="1">
      <alignment horizontal="left" vertical="center" wrapText="1"/>
      <protection locked="0"/>
    </xf>
    <xf numFmtId="0" fontId="7" fillId="4" borderId="81" xfId="0" applyFont="1" applyFill="1" applyBorder="1" applyAlignment="1" applyProtection="1">
      <alignment horizontal="left" vertical="top" wrapText="1"/>
      <protection locked="0"/>
    </xf>
    <xf numFmtId="0" fontId="7" fillId="4" borderId="79" xfId="0" applyFont="1" applyFill="1" applyBorder="1" applyAlignment="1" applyProtection="1">
      <alignment horizontal="left" vertical="top" wrapText="1"/>
      <protection locked="0"/>
    </xf>
    <xf numFmtId="0" fontId="7" fillId="4" borderId="80" xfId="0" applyFont="1" applyFill="1" applyBorder="1" applyAlignment="1" applyProtection="1">
      <alignment horizontal="left" vertical="top" wrapText="1"/>
      <protection locked="0"/>
    </xf>
    <xf numFmtId="0" fontId="7" fillId="4" borderId="74" xfId="0" applyFont="1" applyFill="1" applyBorder="1" applyAlignment="1" applyProtection="1">
      <alignment horizontal="left" vertical="top" wrapText="1"/>
      <protection locked="0"/>
    </xf>
    <xf numFmtId="0" fontId="7" fillId="4" borderId="75" xfId="0" applyFont="1" applyFill="1" applyBorder="1" applyAlignment="1" applyProtection="1">
      <alignment horizontal="left" vertical="top" wrapText="1"/>
      <protection locked="0"/>
    </xf>
    <xf numFmtId="0" fontId="7" fillId="4" borderId="68" xfId="0" applyFont="1" applyFill="1" applyBorder="1" applyAlignment="1" applyProtection="1">
      <alignment horizontal="left" vertical="top" wrapText="1"/>
      <protection locked="0"/>
    </xf>
    <xf numFmtId="0" fontId="7" fillId="4" borderId="69" xfId="0" applyFont="1" applyFill="1" applyBorder="1" applyAlignment="1" applyProtection="1">
      <alignment horizontal="left" vertical="top" wrapText="1"/>
      <protection locked="0"/>
    </xf>
    <xf numFmtId="0" fontId="7" fillId="4" borderId="70" xfId="0" applyFont="1" applyFill="1" applyBorder="1" applyAlignment="1" applyProtection="1">
      <alignment horizontal="left" vertical="top" wrapText="1"/>
      <protection locked="0"/>
    </xf>
    <xf numFmtId="0" fontId="7" fillId="4" borderId="14" xfId="0" applyFont="1" applyFill="1" applyBorder="1" applyAlignment="1" applyProtection="1">
      <alignment horizontal="left" vertical="top" wrapText="1"/>
      <protection locked="0"/>
    </xf>
    <xf numFmtId="0" fontId="7" fillId="4" borderId="15" xfId="0" applyFont="1" applyFill="1" applyBorder="1" applyAlignment="1" applyProtection="1">
      <alignment horizontal="left" vertical="top" wrapText="1"/>
      <protection locked="0"/>
    </xf>
    <xf numFmtId="0" fontId="7" fillId="4" borderId="16" xfId="0" applyFont="1" applyFill="1" applyBorder="1" applyAlignment="1" applyProtection="1">
      <alignment horizontal="left" vertical="top" wrapText="1"/>
      <protection locked="0"/>
    </xf>
    <xf numFmtId="0" fontId="7" fillId="4" borderId="17" xfId="0" applyFont="1" applyFill="1" applyBorder="1" applyAlignment="1" applyProtection="1">
      <alignment horizontal="left" vertical="top" wrapText="1"/>
      <protection locked="0"/>
    </xf>
    <xf numFmtId="0" fontId="7" fillId="4" borderId="10" xfId="0" applyFont="1" applyFill="1" applyBorder="1" applyAlignment="1" applyProtection="1">
      <alignment horizontal="left" vertical="top" wrapText="1"/>
      <protection locked="0"/>
    </xf>
    <xf numFmtId="0" fontId="7" fillId="4" borderId="18" xfId="0" applyFont="1" applyFill="1" applyBorder="1" applyAlignment="1" applyProtection="1">
      <alignment horizontal="left" vertical="top" wrapText="1"/>
      <protection locked="0"/>
    </xf>
    <xf numFmtId="0" fontId="7" fillId="4" borderId="38" xfId="0" applyFont="1" applyFill="1" applyBorder="1" applyAlignment="1" applyProtection="1">
      <alignment horizontal="left" vertical="top" wrapText="1"/>
      <protection locked="0"/>
    </xf>
    <xf numFmtId="0" fontId="7" fillId="4" borderId="39" xfId="0" applyFont="1" applyFill="1" applyBorder="1" applyAlignment="1" applyProtection="1">
      <alignment horizontal="left" vertical="top" wrapText="1"/>
      <protection locked="0"/>
    </xf>
    <xf numFmtId="0" fontId="7" fillId="4" borderId="40" xfId="0" applyFont="1" applyFill="1" applyBorder="1" applyAlignment="1" applyProtection="1">
      <alignment horizontal="left" vertical="top" wrapText="1"/>
      <protection locked="0"/>
    </xf>
    <xf numFmtId="0" fontId="7" fillId="0" borderId="24" xfId="0" applyFont="1" applyBorder="1" applyAlignment="1" applyProtection="1">
      <alignment horizontal="center" vertical="center"/>
      <protection hidden="1"/>
    </xf>
    <xf numFmtId="0" fontId="7" fillId="0" borderId="51" xfId="0" applyFont="1" applyBorder="1" applyAlignment="1" applyProtection="1">
      <alignment horizontal="center" vertical="center"/>
      <protection hidden="1"/>
    </xf>
    <xf numFmtId="0" fontId="7" fillId="7" borderId="4" xfId="0" applyFont="1" applyFill="1" applyBorder="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7" borderId="25" xfId="0" applyFont="1" applyFill="1" applyBorder="1" applyAlignment="1" applyProtection="1">
      <alignment horizontal="center" vertical="center"/>
      <protection hidden="1"/>
    </xf>
    <xf numFmtId="0" fontId="7" fillId="7" borderId="53" xfId="0" applyFont="1" applyFill="1" applyBorder="1" applyAlignment="1" applyProtection="1">
      <alignment horizontal="center" vertical="center"/>
      <protection hidden="1"/>
    </xf>
    <xf numFmtId="0" fontId="7" fillId="7" borderId="103" xfId="0" applyFont="1" applyFill="1" applyBorder="1" applyAlignment="1" applyProtection="1">
      <alignment horizontal="center" vertical="center"/>
      <protection hidden="1"/>
    </xf>
    <xf numFmtId="0" fontId="7" fillId="7" borderId="102" xfId="0" applyFont="1" applyFill="1" applyBorder="1" applyAlignment="1" applyProtection="1">
      <alignment horizontal="center" vertical="center"/>
      <protection hidden="1"/>
    </xf>
    <xf numFmtId="0" fontId="7" fillId="0" borderId="102" xfId="0" applyFont="1" applyBorder="1" applyAlignment="1" applyProtection="1">
      <alignment horizontal="center" vertical="center"/>
      <protection hidden="1"/>
    </xf>
    <xf numFmtId="0" fontId="7" fillId="19" borderId="103" xfId="0" applyFont="1" applyFill="1" applyBorder="1" applyAlignment="1" applyProtection="1">
      <alignment horizontal="center" vertical="center"/>
      <protection hidden="1"/>
    </xf>
    <xf numFmtId="0" fontId="7" fillId="19" borderId="95" xfId="0" applyFont="1" applyFill="1" applyBorder="1" applyAlignment="1" applyProtection="1">
      <alignment horizontal="center" vertical="center"/>
      <protection hidden="1"/>
    </xf>
    <xf numFmtId="0" fontId="7" fillId="19" borderId="96" xfId="0" applyFont="1" applyFill="1" applyBorder="1" applyAlignment="1" applyProtection="1">
      <alignment horizontal="center" vertical="center"/>
      <protection hidden="1"/>
    </xf>
    <xf numFmtId="0" fontId="7" fillId="19" borderId="52" xfId="0" applyFont="1" applyFill="1" applyBorder="1" applyAlignment="1" applyProtection="1">
      <alignment horizontal="center" vertical="center"/>
      <protection hidden="1"/>
    </xf>
    <xf numFmtId="0" fontId="7" fillId="19" borderId="0" xfId="0" applyFont="1" applyFill="1" applyAlignment="1" applyProtection="1">
      <alignment horizontal="center" vertical="center"/>
      <protection hidden="1"/>
    </xf>
    <xf numFmtId="0" fontId="7" fillId="19" borderId="75" xfId="0" applyFont="1" applyFill="1" applyBorder="1" applyAlignment="1" applyProtection="1">
      <alignment horizontal="center" vertical="center"/>
      <protection hidden="1"/>
    </xf>
    <xf numFmtId="0" fontId="8" fillId="10" borderId="54" xfId="0" applyFont="1" applyFill="1" applyBorder="1" applyAlignment="1" applyProtection="1">
      <alignment horizontal="left" vertical="center" indent="1"/>
      <protection hidden="1"/>
    </xf>
    <xf numFmtId="0" fontId="8" fillId="10" borderId="55" xfId="0" applyFont="1" applyFill="1" applyBorder="1" applyAlignment="1" applyProtection="1">
      <alignment horizontal="left" vertical="center" indent="1"/>
      <protection hidden="1"/>
    </xf>
    <xf numFmtId="0" fontId="8" fillId="10" borderId="56" xfId="0" applyFont="1" applyFill="1" applyBorder="1" applyAlignment="1" applyProtection="1">
      <alignment horizontal="left" vertical="center" indent="1"/>
      <protection hidden="1"/>
    </xf>
    <xf numFmtId="0" fontId="8" fillId="0" borderId="62" xfId="0" applyFont="1" applyBorder="1" applyAlignment="1" applyProtection="1">
      <alignment horizontal="left" vertical="center" wrapText="1" indent="1"/>
      <protection hidden="1"/>
    </xf>
    <xf numFmtId="0" fontId="8" fillId="0" borderId="63" xfId="0" applyFont="1" applyBorder="1" applyAlignment="1" applyProtection="1">
      <alignment horizontal="left" vertical="center" wrapText="1" indent="1"/>
      <protection hidden="1"/>
    </xf>
    <xf numFmtId="0" fontId="8" fillId="0" borderId="64" xfId="0" applyFont="1" applyBorder="1" applyAlignment="1" applyProtection="1">
      <alignment horizontal="left" vertical="center" wrapText="1" indent="1"/>
      <protection hidden="1"/>
    </xf>
    <xf numFmtId="0" fontId="8" fillId="0" borderId="74" xfId="0" applyFont="1" applyBorder="1" applyAlignment="1" applyProtection="1">
      <alignment horizontal="left" vertical="center" wrapText="1" indent="1"/>
      <protection hidden="1"/>
    </xf>
    <xf numFmtId="0" fontId="8" fillId="0" borderId="0" xfId="0" applyFont="1" applyAlignment="1" applyProtection="1">
      <alignment horizontal="left" vertical="center" wrapText="1" indent="1"/>
      <protection hidden="1"/>
    </xf>
    <xf numFmtId="0" fontId="8" fillId="0" borderId="75" xfId="0" applyFont="1" applyBorder="1" applyAlignment="1" applyProtection="1">
      <alignment horizontal="left" vertical="center" wrapText="1" indent="1"/>
      <protection hidden="1"/>
    </xf>
    <xf numFmtId="0" fontId="8" fillId="0" borderId="85" xfId="0" applyFont="1" applyBorder="1" applyAlignment="1" applyProtection="1">
      <alignment horizontal="left" vertical="center" wrapText="1" indent="1"/>
      <protection hidden="1"/>
    </xf>
    <xf numFmtId="0" fontId="8" fillId="0" borderId="86" xfId="0" applyFont="1" applyBorder="1" applyAlignment="1" applyProtection="1">
      <alignment horizontal="left" vertical="center" wrapText="1" indent="1"/>
      <protection hidden="1"/>
    </xf>
    <xf numFmtId="0" fontId="8" fillId="0" borderId="87" xfId="0" applyFont="1" applyBorder="1" applyAlignment="1" applyProtection="1">
      <alignment horizontal="left" vertical="center" wrapText="1" indent="1"/>
      <protection hidden="1"/>
    </xf>
    <xf numFmtId="0" fontId="8" fillId="0" borderId="94" xfId="0" applyFont="1" applyBorder="1" applyAlignment="1" applyProtection="1">
      <alignment horizontal="left" vertical="center" wrapText="1" indent="1"/>
      <protection hidden="1"/>
    </xf>
    <xf numFmtId="0" fontId="8" fillId="0" borderId="95" xfId="0" applyFont="1" applyBorder="1" applyAlignment="1" applyProtection="1">
      <alignment horizontal="left" vertical="center" wrapText="1" indent="1"/>
      <protection hidden="1"/>
    </xf>
    <xf numFmtId="0" fontId="8" fillId="0" borderId="96" xfId="0" applyFont="1" applyBorder="1" applyAlignment="1" applyProtection="1">
      <alignment horizontal="left" vertical="center" wrapText="1" indent="1"/>
      <protection hidden="1"/>
    </xf>
    <xf numFmtId="0" fontId="7" fillId="62" borderId="10" xfId="0" applyFont="1" applyFill="1" applyBorder="1" applyAlignment="1" applyProtection="1">
      <alignment horizontal="center" vertical="center"/>
      <protection hidden="1"/>
    </xf>
    <xf numFmtId="0" fontId="7" fillId="62" borderId="4" xfId="0" applyFont="1" applyFill="1" applyBorder="1" applyAlignment="1" applyProtection="1">
      <alignment horizontal="center" vertical="center"/>
      <protection hidden="1"/>
    </xf>
    <xf numFmtId="0" fontId="7" fillId="62" borderId="18" xfId="0" applyFont="1" applyFill="1" applyBorder="1" applyAlignment="1" applyProtection="1">
      <alignment horizontal="center" vertical="center"/>
      <protection hidden="1"/>
    </xf>
    <xf numFmtId="0" fontId="7" fillId="62" borderId="22" xfId="0" applyFont="1" applyFill="1" applyBorder="1" applyAlignment="1" applyProtection="1">
      <alignment horizontal="center" vertical="center"/>
      <protection hidden="1"/>
    </xf>
    <xf numFmtId="0" fontId="7" fillId="62" borderId="23" xfId="0" applyFont="1" applyFill="1" applyBorder="1" applyAlignment="1" applyProtection="1">
      <alignment horizontal="center" vertical="center"/>
      <protection hidden="1"/>
    </xf>
    <xf numFmtId="0" fontId="7" fillId="62" borderId="12" xfId="0" applyFont="1" applyFill="1" applyBorder="1" applyAlignment="1" applyProtection="1">
      <alignment horizontal="center" vertical="center"/>
      <protection hidden="1"/>
    </xf>
    <xf numFmtId="0" fontId="7" fillId="62" borderId="32" xfId="0" applyFont="1" applyFill="1" applyBorder="1" applyAlignment="1" applyProtection="1">
      <alignment horizontal="center" vertical="center"/>
      <protection hidden="1"/>
    </xf>
    <xf numFmtId="0" fontId="6" fillId="26" borderId="27" xfId="0" applyFont="1" applyFill="1" applyBorder="1" applyAlignment="1" applyProtection="1">
      <alignment horizontal="center" vertical="center"/>
      <protection hidden="1"/>
    </xf>
    <xf numFmtId="0" fontId="6" fillId="26" borderId="30" xfId="0" applyFont="1" applyFill="1" applyBorder="1" applyAlignment="1" applyProtection="1">
      <alignment horizontal="center" vertical="center"/>
      <protection hidden="1"/>
    </xf>
    <xf numFmtId="0" fontId="7" fillId="0" borderId="0" xfId="0" applyFont="1" applyAlignment="1" applyProtection="1">
      <alignment horizontal="center" vertical="center"/>
      <protection hidden="1"/>
    </xf>
    <xf numFmtId="0" fontId="7" fillId="0" borderId="9" xfId="0" applyFont="1" applyBorder="1" applyAlignment="1" applyProtection="1">
      <alignment horizontal="center" vertical="center"/>
      <protection hidden="1"/>
    </xf>
    <xf numFmtId="0" fontId="7" fillId="0" borderId="57" xfId="0" applyFont="1" applyBorder="1" applyAlignment="1" applyProtection="1">
      <alignment horizontal="center" vertical="center"/>
      <protection hidden="1"/>
    </xf>
    <xf numFmtId="0" fontId="7" fillId="4" borderId="48" xfId="0" applyFont="1" applyFill="1" applyBorder="1" applyAlignment="1" applyProtection="1">
      <alignment horizontal="left" vertical="top" wrapText="1"/>
      <protection locked="0"/>
    </xf>
    <xf numFmtId="0" fontId="7" fillId="4" borderId="11" xfId="0" applyFont="1" applyFill="1" applyBorder="1" applyAlignment="1" applyProtection="1">
      <alignment horizontal="left" vertical="top" wrapText="1"/>
      <protection locked="0"/>
    </xf>
    <xf numFmtId="0" fontId="7" fillId="4" borderId="49" xfId="0" applyFont="1" applyFill="1" applyBorder="1" applyAlignment="1" applyProtection="1">
      <alignment horizontal="left" vertical="top" wrapText="1"/>
      <protection locked="0"/>
    </xf>
    <xf numFmtId="0" fontId="7" fillId="0" borderId="33" xfId="0" applyFont="1" applyBorder="1" applyAlignment="1" applyProtection="1">
      <alignment horizontal="center" vertical="center"/>
      <protection hidden="1"/>
    </xf>
    <xf numFmtId="0" fontId="7" fillId="0" borderId="12" xfId="0" applyFont="1" applyBorder="1" applyAlignment="1" applyProtection="1">
      <alignment horizontal="center" vertical="center"/>
      <protection hidden="1"/>
    </xf>
    <xf numFmtId="0" fontId="7" fillId="28" borderId="65" xfId="0" applyFont="1" applyFill="1" applyBorder="1" applyAlignment="1" applyProtection="1">
      <alignment horizontal="left" vertical="top" wrapText="1"/>
      <protection locked="0"/>
    </xf>
    <xf numFmtId="0" fontId="7" fillId="28" borderId="66" xfId="0" applyFont="1" applyFill="1" applyBorder="1" applyAlignment="1" applyProtection="1">
      <alignment horizontal="left" vertical="top" wrapText="1"/>
      <protection locked="0"/>
    </xf>
    <xf numFmtId="0" fontId="7" fillId="28" borderId="67" xfId="0" applyFont="1" applyFill="1" applyBorder="1" applyAlignment="1" applyProtection="1">
      <alignment horizontal="left" vertical="top" wrapText="1"/>
      <protection locked="0"/>
    </xf>
    <xf numFmtId="0" fontId="3" fillId="6" borderId="65" xfId="0" applyFont="1" applyFill="1" applyBorder="1" applyAlignment="1" applyProtection="1">
      <alignment horizontal="left" vertical="center"/>
      <protection hidden="1"/>
    </xf>
    <xf numFmtId="0" fontId="3" fillId="6" borderId="66" xfId="0" applyFont="1" applyFill="1" applyBorder="1" applyAlignment="1" applyProtection="1">
      <alignment horizontal="left" vertical="center"/>
      <protection hidden="1"/>
    </xf>
    <xf numFmtId="0" fontId="3" fillId="6" borderId="69" xfId="0" applyFont="1" applyFill="1" applyBorder="1" applyAlignment="1" applyProtection="1">
      <alignment horizontal="left" vertical="center"/>
      <protection hidden="1"/>
    </xf>
    <xf numFmtId="0" fontId="3" fillId="6" borderId="67" xfId="0" applyFont="1" applyFill="1" applyBorder="1" applyAlignment="1" applyProtection="1">
      <alignment horizontal="left" vertical="center"/>
      <protection hidden="1"/>
    </xf>
    <xf numFmtId="0" fontId="7" fillId="28" borderId="65" xfId="0" applyFont="1" applyFill="1" applyBorder="1" applyAlignment="1" applyProtection="1">
      <alignment horizontal="center" vertical="top" wrapText="1"/>
      <protection locked="0"/>
    </xf>
    <xf numFmtId="0" fontId="7" fillId="28" borderId="66" xfId="0" applyFont="1" applyFill="1" applyBorder="1" applyAlignment="1" applyProtection="1">
      <alignment horizontal="center" vertical="top" wrapText="1"/>
      <protection locked="0"/>
    </xf>
    <xf numFmtId="0" fontId="7" fillId="28" borderId="67" xfId="0" applyFont="1" applyFill="1" applyBorder="1" applyAlignment="1" applyProtection="1">
      <alignment horizontal="center" vertical="top" wrapText="1"/>
      <protection locked="0"/>
    </xf>
    <xf numFmtId="0" fontId="8" fillId="7" borderId="152" xfId="0" applyFont="1" applyFill="1" applyBorder="1" applyAlignment="1" applyProtection="1">
      <alignment horizontal="right" vertical="center" indent="1"/>
      <protection hidden="1"/>
    </xf>
    <xf numFmtId="0" fontId="8" fillId="7" borderId="129" xfId="0" applyFont="1" applyFill="1" applyBorder="1" applyAlignment="1" applyProtection="1">
      <alignment horizontal="right" vertical="center" indent="1"/>
      <protection hidden="1"/>
    </xf>
    <xf numFmtId="0" fontId="8" fillId="7" borderId="132" xfId="0" applyFont="1" applyFill="1" applyBorder="1" applyAlignment="1" applyProtection="1">
      <alignment horizontal="right" vertical="center" indent="1"/>
      <protection hidden="1"/>
    </xf>
    <xf numFmtId="0" fontId="6" fillId="8" borderId="9" xfId="0" applyFont="1" applyFill="1" applyBorder="1" applyAlignment="1" applyProtection="1">
      <alignment horizontal="center" vertical="center"/>
      <protection hidden="1"/>
    </xf>
    <xf numFmtId="0" fontId="6" fillId="8" borderId="76" xfId="0" applyFont="1" applyFill="1" applyBorder="1" applyAlignment="1" applyProtection="1">
      <alignment horizontal="center" vertical="center"/>
      <protection hidden="1"/>
    </xf>
    <xf numFmtId="0" fontId="6" fillId="7" borderId="130" xfId="0" applyFont="1" applyFill="1" applyBorder="1" applyAlignment="1" applyProtection="1">
      <alignment horizontal="center" vertical="center"/>
      <protection hidden="1"/>
    </xf>
    <xf numFmtId="0" fontId="6" fillId="7" borderId="129" xfId="0" applyFont="1" applyFill="1" applyBorder="1" applyAlignment="1" applyProtection="1">
      <alignment horizontal="center" vertical="center"/>
      <protection hidden="1"/>
    </xf>
    <xf numFmtId="0" fontId="6" fillId="7" borderId="131" xfId="0" applyFont="1" applyFill="1" applyBorder="1" applyAlignment="1" applyProtection="1">
      <alignment horizontal="center" vertical="center"/>
      <protection hidden="1"/>
    </xf>
    <xf numFmtId="0" fontId="6" fillId="19" borderId="130" xfId="0" applyFont="1" applyFill="1" applyBorder="1" applyAlignment="1" applyProtection="1">
      <alignment horizontal="center" vertical="center"/>
      <protection hidden="1"/>
    </xf>
    <xf numFmtId="0" fontId="6" fillId="19" borderId="129" xfId="0" applyFont="1" applyFill="1" applyBorder="1" applyAlignment="1" applyProtection="1">
      <alignment horizontal="center" vertical="center"/>
      <protection hidden="1"/>
    </xf>
    <xf numFmtId="0" fontId="6" fillId="19" borderId="132" xfId="0" applyFont="1" applyFill="1" applyBorder="1" applyAlignment="1" applyProtection="1">
      <alignment horizontal="center" vertical="center"/>
      <protection hidden="1"/>
    </xf>
    <xf numFmtId="0" fontId="7" fillId="19" borderId="12" xfId="0" applyFont="1" applyFill="1" applyBorder="1" applyAlignment="1" applyProtection="1">
      <alignment horizontal="center" vertical="center"/>
      <protection hidden="1"/>
    </xf>
    <xf numFmtId="0" fontId="7" fillId="19" borderId="32" xfId="0" applyFont="1" applyFill="1" applyBorder="1" applyAlignment="1" applyProtection="1">
      <alignment horizontal="center" vertical="center"/>
      <protection hidden="1"/>
    </xf>
    <xf numFmtId="0" fontId="6" fillId="8" borderId="36" xfId="0" applyFont="1" applyFill="1" applyBorder="1" applyAlignment="1" applyProtection="1">
      <alignment horizontal="center" vertical="center"/>
      <protection hidden="1"/>
    </xf>
    <xf numFmtId="0" fontId="6" fillId="8" borderId="41" xfId="0" applyFont="1" applyFill="1" applyBorder="1" applyAlignment="1" applyProtection="1">
      <alignment horizontal="center" vertical="center"/>
      <protection hidden="1"/>
    </xf>
    <xf numFmtId="0" fontId="6" fillId="8" borderId="66" xfId="0" applyFont="1" applyFill="1" applyBorder="1" applyAlignment="1" applyProtection="1">
      <alignment horizontal="center" vertical="center"/>
      <protection hidden="1"/>
    </xf>
    <xf numFmtId="0" fontId="6" fillId="8" borderId="50" xfId="0" applyFont="1" applyFill="1" applyBorder="1" applyAlignment="1" applyProtection="1">
      <alignment horizontal="center" vertical="center"/>
      <protection hidden="1"/>
    </xf>
    <xf numFmtId="0" fontId="6" fillId="7" borderId="29" xfId="0" applyFont="1" applyFill="1" applyBorder="1" applyAlignment="1" applyProtection="1">
      <alignment horizontal="center" vertical="center"/>
      <protection hidden="1"/>
    </xf>
    <xf numFmtId="0" fontId="6" fillId="7" borderId="27" xfId="0" applyFont="1" applyFill="1" applyBorder="1" applyAlignment="1" applyProtection="1">
      <alignment horizontal="center" vertical="center"/>
      <protection hidden="1"/>
    </xf>
    <xf numFmtId="0" fontId="8" fillId="7" borderId="26" xfId="0" applyFont="1" applyFill="1" applyBorder="1" applyAlignment="1" applyProtection="1">
      <alignment horizontal="right" vertical="center" indent="1"/>
      <protection hidden="1"/>
    </xf>
    <xf numFmtId="0" fontId="8" fillId="7" borderId="27" xfId="0" applyFont="1" applyFill="1" applyBorder="1" applyAlignment="1" applyProtection="1">
      <alignment horizontal="right" vertical="center" indent="1"/>
      <protection hidden="1"/>
    </xf>
    <xf numFmtId="0" fontId="8" fillId="7" borderId="28" xfId="0" applyFont="1" applyFill="1" applyBorder="1" applyAlignment="1" applyProtection="1">
      <alignment horizontal="right" vertical="center" indent="1"/>
      <protection hidden="1"/>
    </xf>
    <xf numFmtId="0" fontId="7" fillId="19" borderId="28" xfId="0" applyFont="1" applyFill="1" applyBorder="1" applyAlignment="1" applyProtection="1">
      <alignment horizontal="center" vertical="center"/>
      <protection hidden="1"/>
    </xf>
    <xf numFmtId="0" fontId="3" fillId="6" borderId="35" xfId="0" applyFont="1" applyFill="1" applyBorder="1" applyAlignment="1" applyProtection="1">
      <alignment horizontal="left" vertical="center"/>
      <protection hidden="1"/>
    </xf>
    <xf numFmtId="0" fontId="3" fillId="6" borderId="36" xfId="0" applyFont="1" applyFill="1" applyBorder="1" applyAlignment="1" applyProtection="1">
      <alignment horizontal="left" vertical="center"/>
      <protection hidden="1"/>
    </xf>
    <xf numFmtId="0" fontId="3" fillId="6" borderId="37" xfId="0" applyFont="1" applyFill="1" applyBorder="1" applyAlignment="1" applyProtection="1">
      <alignment horizontal="left" vertical="center"/>
      <protection hidden="1"/>
    </xf>
    <xf numFmtId="0" fontId="8" fillId="10" borderId="14" xfId="0" applyFont="1" applyFill="1" applyBorder="1" applyAlignment="1" applyProtection="1">
      <alignment horizontal="left" vertical="center" indent="1"/>
      <protection hidden="1"/>
    </xf>
    <xf numFmtId="0" fontId="8" fillId="10" borderId="15" xfId="0" applyFont="1" applyFill="1" applyBorder="1" applyAlignment="1" applyProtection="1">
      <alignment horizontal="left" vertical="center" indent="1"/>
      <protection hidden="1"/>
    </xf>
    <xf numFmtId="0" fontId="8" fillId="10" borderId="16" xfId="0" applyFont="1" applyFill="1" applyBorder="1" applyAlignment="1" applyProtection="1">
      <alignment horizontal="left" vertical="center" indent="1"/>
      <protection hidden="1"/>
    </xf>
    <xf numFmtId="0" fontId="8" fillId="0" borderId="71" xfId="0" applyFont="1" applyBorder="1" applyAlignment="1" applyProtection="1">
      <alignment horizontal="left" vertical="center" wrapText="1" indent="1"/>
      <protection hidden="1"/>
    </xf>
    <xf numFmtId="0" fontId="8" fillId="0" borderId="72" xfId="0" applyFont="1" applyBorder="1" applyAlignment="1" applyProtection="1">
      <alignment horizontal="left" vertical="center" wrapText="1" indent="1"/>
      <protection hidden="1"/>
    </xf>
    <xf numFmtId="0" fontId="8" fillId="0" borderId="73" xfId="0" applyFont="1" applyBorder="1" applyAlignment="1" applyProtection="1">
      <alignment horizontal="left" vertical="center" wrapText="1" indent="1"/>
      <protection hidden="1"/>
    </xf>
    <xf numFmtId="0" fontId="6" fillId="7" borderId="97" xfId="0" applyFont="1" applyFill="1" applyBorder="1" applyAlignment="1" applyProtection="1">
      <alignment horizontal="center" vertical="center"/>
      <protection hidden="1"/>
    </xf>
    <xf numFmtId="0" fontId="6" fillId="7" borderId="98" xfId="0" applyFont="1" applyFill="1" applyBorder="1" applyAlignment="1" applyProtection="1">
      <alignment horizontal="center" vertical="center"/>
      <protection hidden="1"/>
    </xf>
    <xf numFmtId="0" fontId="6" fillId="7" borderId="100" xfId="0" applyFont="1" applyFill="1" applyBorder="1" applyAlignment="1" applyProtection="1">
      <alignment horizontal="center" vertical="center"/>
      <protection hidden="1"/>
    </xf>
    <xf numFmtId="0" fontId="8" fillId="0" borderId="57" xfId="0" applyFont="1" applyBorder="1" applyAlignment="1" applyProtection="1">
      <alignment horizontal="left" vertical="center" indent="1"/>
      <protection hidden="1"/>
    </xf>
    <xf numFmtId="0" fontId="8" fillId="0" borderId="5" xfId="0" applyFont="1" applyBorder="1" applyAlignment="1" applyProtection="1">
      <alignment horizontal="left" vertical="center" indent="1"/>
      <protection hidden="1"/>
    </xf>
    <xf numFmtId="0" fontId="8" fillId="0" borderId="58" xfId="0" applyFont="1" applyBorder="1" applyAlignment="1" applyProtection="1">
      <alignment horizontal="left" vertical="center" indent="1"/>
      <protection hidden="1"/>
    </xf>
    <xf numFmtId="0" fontId="8" fillId="7" borderId="101" xfId="0" applyFont="1" applyFill="1" applyBorder="1" applyAlignment="1" applyProtection="1">
      <alignment horizontal="right" vertical="center" indent="1"/>
      <protection hidden="1"/>
    </xf>
    <xf numFmtId="0" fontId="8" fillId="7" borderId="98" xfId="0" applyFont="1" applyFill="1" applyBorder="1" applyAlignment="1" applyProtection="1">
      <alignment horizontal="right" vertical="center" indent="1"/>
      <protection hidden="1"/>
    </xf>
    <xf numFmtId="0" fontId="8" fillId="7" borderId="99" xfId="0" applyFont="1" applyFill="1" applyBorder="1" applyAlignment="1" applyProtection="1">
      <alignment horizontal="right" vertical="center" indent="1"/>
      <protection hidden="1"/>
    </xf>
    <xf numFmtId="0" fontId="6" fillId="7" borderId="101" xfId="0" applyFont="1" applyFill="1" applyBorder="1" applyAlignment="1" applyProtection="1">
      <alignment horizontal="center" vertical="center"/>
      <protection hidden="1"/>
    </xf>
    <xf numFmtId="0" fontId="6" fillId="26" borderId="69" xfId="0" applyFont="1" applyFill="1" applyBorder="1" applyAlignment="1" applyProtection="1">
      <alignment horizontal="center" vertical="center"/>
      <protection hidden="1"/>
    </xf>
    <xf numFmtId="0" fontId="6" fillId="26" borderId="70" xfId="0" applyFont="1" applyFill="1" applyBorder="1" applyAlignment="1" applyProtection="1">
      <alignment horizontal="center" vertical="center"/>
      <protection hidden="1"/>
    </xf>
    <xf numFmtId="0" fontId="8" fillId="0" borderId="17" xfId="0" applyFont="1" applyBorder="1" applyAlignment="1" applyProtection="1">
      <alignment horizontal="left" vertical="center" wrapText="1" indent="1"/>
      <protection hidden="1"/>
    </xf>
    <xf numFmtId="0" fontId="8" fillId="0" borderId="10" xfId="0" applyFont="1" applyBorder="1" applyAlignment="1" applyProtection="1">
      <alignment horizontal="left" vertical="center" wrapText="1" indent="1"/>
      <protection hidden="1"/>
    </xf>
    <xf numFmtId="0" fontId="8" fillId="0" borderId="18" xfId="0" applyFont="1" applyBorder="1" applyAlignment="1" applyProtection="1">
      <alignment horizontal="left" vertical="center" wrapText="1" indent="1"/>
      <protection hidden="1"/>
    </xf>
    <xf numFmtId="0" fontId="8" fillId="0" borderId="31" xfId="0" applyFont="1" applyBorder="1" applyAlignment="1" applyProtection="1">
      <alignment horizontal="left" vertical="center" wrapText="1" indent="1"/>
      <protection hidden="1"/>
    </xf>
    <xf numFmtId="0" fontId="8" fillId="0" borderId="12" xfId="0" applyFont="1" applyBorder="1" applyAlignment="1" applyProtection="1">
      <alignment horizontal="left" vertical="center" wrapText="1" indent="1"/>
      <protection hidden="1"/>
    </xf>
    <xf numFmtId="0" fontId="8" fillId="0" borderId="32" xfId="0" applyFont="1" applyBorder="1" applyAlignment="1" applyProtection="1">
      <alignment horizontal="left" vertical="center" wrapText="1" indent="1"/>
      <protection hidden="1"/>
    </xf>
    <xf numFmtId="0" fontId="6" fillId="19" borderId="27" xfId="0" applyFont="1" applyFill="1" applyBorder="1" applyAlignment="1" applyProtection="1">
      <alignment horizontal="center" vertical="center"/>
      <protection hidden="1"/>
    </xf>
    <xf numFmtId="0" fontId="6" fillId="19" borderId="30" xfId="0" applyFont="1" applyFill="1" applyBorder="1" applyAlignment="1" applyProtection="1">
      <alignment horizontal="center" vertical="center"/>
      <protection hidden="1"/>
    </xf>
    <xf numFmtId="0" fontId="7" fillId="16" borderId="77" xfId="0" applyFont="1" applyFill="1" applyBorder="1" applyAlignment="1" applyProtection="1">
      <alignment horizontal="left" vertical="center"/>
      <protection hidden="1"/>
    </xf>
    <xf numFmtId="0" fontId="7" fillId="16" borderId="76" xfId="0" applyFont="1" applyFill="1" applyBorder="1" applyAlignment="1" applyProtection="1">
      <alignment horizontal="left" vertical="center"/>
      <protection hidden="1"/>
    </xf>
    <xf numFmtId="0" fontId="7" fillId="16" borderId="78" xfId="0" applyFont="1" applyFill="1" applyBorder="1" applyAlignment="1" applyProtection="1">
      <alignment horizontal="left" vertical="center"/>
      <protection hidden="1"/>
    </xf>
    <xf numFmtId="0" fontId="8" fillId="8" borderId="26" xfId="0" applyFont="1" applyFill="1" applyBorder="1" applyAlignment="1" applyProtection="1">
      <alignment horizontal="right" vertical="center" indent="1"/>
      <protection hidden="1"/>
    </xf>
    <xf numFmtId="0" fontId="8" fillId="8" borderId="27" xfId="0" applyFont="1" applyFill="1" applyBorder="1" applyAlignment="1" applyProtection="1">
      <alignment horizontal="right" vertical="center" indent="1"/>
      <protection hidden="1"/>
    </xf>
    <xf numFmtId="0" fontId="8" fillId="8" borderId="28" xfId="0" applyFont="1" applyFill="1" applyBorder="1" applyAlignment="1" applyProtection="1">
      <alignment horizontal="right" vertical="center" indent="1"/>
      <protection hidden="1"/>
    </xf>
    <xf numFmtId="0" fontId="6" fillId="29" borderId="76" xfId="0" applyFont="1" applyFill="1" applyBorder="1" applyAlignment="1" applyProtection="1">
      <alignment horizontal="center" vertical="center"/>
      <protection hidden="1"/>
    </xf>
    <xf numFmtId="0" fontId="6" fillId="29" borderId="52" xfId="0" applyFont="1" applyFill="1" applyBorder="1" applyAlignment="1" applyProtection="1">
      <alignment horizontal="center" vertical="center"/>
      <protection hidden="1"/>
    </xf>
    <xf numFmtId="0" fontId="6" fillId="7" borderId="30" xfId="0" applyFont="1" applyFill="1" applyBorder="1" applyAlignment="1" applyProtection="1">
      <alignment horizontal="center" vertical="center"/>
      <protection hidden="1"/>
    </xf>
    <xf numFmtId="0" fontId="6" fillId="7" borderId="69" xfId="0" applyFont="1" applyFill="1" applyBorder="1" applyAlignment="1" applyProtection="1">
      <alignment horizontal="center" vertical="center"/>
      <protection hidden="1"/>
    </xf>
    <xf numFmtId="0" fontId="7" fillId="0" borderId="62" xfId="0" applyFont="1" applyBorder="1" applyAlignment="1" applyProtection="1">
      <alignment horizontal="center" vertical="center"/>
      <protection hidden="1"/>
    </xf>
    <xf numFmtId="0" fontId="8" fillId="0" borderId="17" xfId="0" applyFont="1" applyBorder="1" applyAlignment="1" applyProtection="1">
      <alignment horizontal="left" vertical="center" indent="1"/>
      <protection hidden="1"/>
    </xf>
    <xf numFmtId="0" fontId="8" fillId="0" borderId="10" xfId="0" applyFont="1" applyBorder="1" applyAlignment="1" applyProtection="1">
      <alignment horizontal="left" vertical="center" indent="1"/>
      <protection hidden="1"/>
    </xf>
    <xf numFmtId="0" fontId="8" fillId="0" borderId="18" xfId="0" applyFont="1" applyBorder="1" applyAlignment="1" applyProtection="1">
      <alignment horizontal="left" vertical="center" indent="1"/>
      <protection hidden="1"/>
    </xf>
    <xf numFmtId="0" fontId="8" fillId="0" borderId="57" xfId="0" applyFont="1" applyBorder="1" applyAlignment="1" applyProtection="1">
      <alignment horizontal="left" vertical="center" wrapText="1" indent="1"/>
      <protection hidden="1"/>
    </xf>
    <xf numFmtId="0" fontId="8" fillId="0" borderId="5" xfId="0" applyFont="1" applyBorder="1" applyAlignment="1" applyProtection="1">
      <alignment horizontal="left" vertical="center" wrapText="1" indent="1"/>
      <protection hidden="1"/>
    </xf>
    <xf numFmtId="0" fontId="8" fillId="0" borderId="58" xfId="0" applyFont="1" applyBorder="1" applyAlignment="1" applyProtection="1">
      <alignment horizontal="left" vertical="center" wrapText="1" indent="1"/>
      <protection hidden="1"/>
    </xf>
    <xf numFmtId="0" fontId="7" fillId="4" borderId="21" xfId="0" applyFont="1" applyFill="1" applyBorder="1" applyAlignment="1" applyProtection="1">
      <alignment horizontal="left" vertical="top" wrapText="1"/>
      <protection locked="0"/>
    </xf>
    <xf numFmtId="0" fontId="7" fillId="4" borderId="22" xfId="0" applyFont="1" applyFill="1" applyBorder="1" applyAlignment="1" applyProtection="1">
      <alignment horizontal="left" vertical="top" wrapText="1"/>
      <protection locked="0"/>
    </xf>
    <xf numFmtId="0" fontId="7" fillId="4" borderId="23" xfId="0" applyFont="1" applyFill="1" applyBorder="1" applyAlignment="1" applyProtection="1">
      <alignment horizontal="left" vertical="top" wrapText="1"/>
      <protection locked="0"/>
    </xf>
    <xf numFmtId="0" fontId="7" fillId="0" borderId="94" xfId="0" applyFont="1" applyBorder="1" applyAlignment="1" applyProtection="1">
      <alignment horizontal="center" vertical="center"/>
      <protection hidden="1"/>
    </xf>
    <xf numFmtId="0" fontId="8" fillId="7" borderId="68" xfId="0" applyFont="1" applyFill="1" applyBorder="1" applyAlignment="1" applyProtection="1">
      <alignment horizontal="right" vertical="center" indent="1"/>
      <protection hidden="1"/>
    </xf>
    <xf numFmtId="0" fontId="8" fillId="7" borderId="69" xfId="0" applyFont="1" applyFill="1" applyBorder="1" applyAlignment="1" applyProtection="1">
      <alignment horizontal="right" vertical="center" indent="1"/>
      <protection hidden="1"/>
    </xf>
    <xf numFmtId="0" fontId="8" fillId="7" borderId="70" xfId="0" applyFont="1" applyFill="1" applyBorder="1" applyAlignment="1" applyProtection="1">
      <alignment horizontal="right" vertical="center" indent="1"/>
      <protection hidden="1"/>
    </xf>
    <xf numFmtId="0" fontId="7" fillId="62" borderId="53" xfId="0" applyFont="1" applyFill="1" applyBorder="1" applyAlignment="1" applyProtection="1">
      <alignment horizontal="center" vertical="center"/>
      <protection hidden="1"/>
    </xf>
    <xf numFmtId="0" fontId="7" fillId="62" borderId="86" xfId="0" applyFont="1" applyFill="1" applyBorder="1" applyAlignment="1" applyProtection="1">
      <alignment horizontal="center" vertical="center"/>
      <protection hidden="1"/>
    </xf>
    <xf numFmtId="0" fontId="7" fillId="62" borderId="87" xfId="0" applyFont="1" applyFill="1" applyBorder="1" applyAlignment="1" applyProtection="1">
      <alignment horizontal="center" vertical="center"/>
      <protection hidden="1"/>
    </xf>
    <xf numFmtId="0" fontId="7" fillId="0" borderId="85" xfId="0" applyFont="1" applyBorder="1" applyAlignment="1" applyProtection="1">
      <alignment horizontal="center" vertical="center"/>
      <protection hidden="1"/>
    </xf>
    <xf numFmtId="0" fontId="8" fillId="0" borderId="85" xfId="0" applyFont="1" applyBorder="1" applyAlignment="1" applyProtection="1">
      <alignment horizontal="left" vertical="center" indent="1"/>
      <protection hidden="1"/>
    </xf>
    <xf numFmtId="0" fontId="8" fillId="0" borderId="86" xfId="0" applyFont="1" applyBorder="1" applyAlignment="1" applyProtection="1">
      <alignment horizontal="left" vertical="center" indent="1"/>
      <protection hidden="1"/>
    </xf>
    <xf numFmtId="0" fontId="8" fillId="0" borderId="87" xfId="0" applyFont="1" applyBorder="1" applyAlignment="1" applyProtection="1">
      <alignment horizontal="left" vertical="center" indent="1"/>
      <protection hidden="1"/>
    </xf>
    <xf numFmtId="0" fontId="8" fillId="6" borderId="0" xfId="0" applyFont="1" applyFill="1" applyAlignment="1" applyProtection="1">
      <alignment horizontal="center" vertical="center"/>
      <protection hidden="1"/>
    </xf>
    <xf numFmtId="0" fontId="8" fillId="9" borderId="26" xfId="0" applyFont="1" applyFill="1" applyBorder="1" applyAlignment="1" applyProtection="1">
      <alignment horizontal="right" vertical="center" indent="1"/>
      <protection hidden="1"/>
    </xf>
    <xf numFmtId="0" fontId="8" fillId="9" borderId="27" xfId="0" applyFont="1" applyFill="1" applyBorder="1" applyAlignment="1" applyProtection="1">
      <alignment horizontal="right" vertical="center" indent="1"/>
      <protection hidden="1"/>
    </xf>
    <xf numFmtId="0" fontId="8" fillId="9" borderId="28" xfId="0" applyFont="1" applyFill="1" applyBorder="1" applyAlignment="1" applyProtection="1">
      <alignment horizontal="right" vertical="center" indent="1"/>
      <protection hidden="1"/>
    </xf>
    <xf numFmtId="0" fontId="6" fillId="19" borderId="97" xfId="0" applyFont="1" applyFill="1" applyBorder="1" applyAlignment="1" applyProtection="1">
      <alignment horizontal="center" vertical="center"/>
      <protection hidden="1"/>
    </xf>
    <xf numFmtId="0" fontId="6" fillId="19" borderId="98" xfId="0" applyFont="1" applyFill="1" applyBorder="1" applyAlignment="1" applyProtection="1">
      <alignment horizontal="center" vertical="center"/>
      <protection hidden="1"/>
    </xf>
    <xf numFmtId="0" fontId="6" fillId="19" borderId="99" xfId="0" applyFont="1" applyFill="1" applyBorder="1" applyAlignment="1" applyProtection="1">
      <alignment horizontal="center" vertical="center"/>
      <protection hidden="1"/>
    </xf>
    <xf numFmtId="0" fontId="8" fillId="8" borderId="65" xfId="0" applyFont="1" applyFill="1" applyBorder="1" applyAlignment="1" applyProtection="1">
      <alignment horizontal="right" vertical="center" indent="1"/>
      <protection hidden="1"/>
    </xf>
    <xf numFmtId="0" fontId="8" fillId="8" borderId="66" xfId="0" applyFont="1" applyFill="1" applyBorder="1" applyAlignment="1" applyProtection="1">
      <alignment horizontal="right" vertical="center" indent="1"/>
      <protection hidden="1"/>
    </xf>
    <xf numFmtId="0" fontId="8" fillId="8" borderId="67" xfId="0" applyFont="1" applyFill="1" applyBorder="1" applyAlignment="1" applyProtection="1">
      <alignment horizontal="right" vertical="center" indent="1"/>
      <protection hidden="1"/>
    </xf>
    <xf numFmtId="0" fontId="6" fillId="64" borderId="36" xfId="0" applyFont="1" applyFill="1" applyBorder="1" applyAlignment="1" applyProtection="1">
      <alignment horizontal="center" vertical="center"/>
      <protection hidden="1"/>
    </xf>
    <xf numFmtId="0" fontId="6" fillId="64" borderId="41" xfId="0" applyFont="1" applyFill="1" applyBorder="1" applyAlignment="1" applyProtection="1">
      <alignment horizontal="center" vertical="center"/>
      <protection hidden="1"/>
    </xf>
    <xf numFmtId="0" fontId="7" fillId="16" borderId="35" xfId="0" applyFont="1" applyFill="1" applyBorder="1" applyAlignment="1" applyProtection="1">
      <alignment horizontal="center" vertical="center"/>
      <protection hidden="1"/>
    </xf>
    <xf numFmtId="0" fontId="7" fillId="16" borderId="36" xfId="0" applyFont="1" applyFill="1" applyBorder="1" applyAlignment="1" applyProtection="1">
      <alignment horizontal="center" vertical="center"/>
      <protection hidden="1"/>
    </xf>
    <xf numFmtId="0" fontId="7" fillId="16" borderId="37" xfId="0" applyFont="1" applyFill="1" applyBorder="1" applyAlignment="1" applyProtection="1">
      <alignment horizontal="center" vertical="center"/>
      <protection hidden="1"/>
    </xf>
    <xf numFmtId="0" fontId="8" fillId="0" borderId="31" xfId="0" applyFont="1" applyBorder="1" applyAlignment="1" applyProtection="1">
      <alignment horizontal="left" vertical="center" indent="2"/>
      <protection hidden="1"/>
    </xf>
    <xf numFmtId="0" fontId="8" fillId="0" borderId="12" xfId="0" applyFont="1" applyBorder="1" applyAlignment="1" applyProtection="1">
      <alignment horizontal="left" vertical="center" indent="2"/>
      <protection hidden="1"/>
    </xf>
    <xf numFmtId="0" fontId="8" fillId="0" borderId="32" xfId="0" applyFont="1" applyBorder="1" applyAlignment="1" applyProtection="1">
      <alignment horizontal="left" vertical="center" indent="2"/>
      <protection hidden="1"/>
    </xf>
    <xf numFmtId="0" fontId="6" fillId="9" borderId="29" xfId="0" applyFont="1" applyFill="1" applyBorder="1" applyAlignment="1" applyProtection="1">
      <alignment horizontal="center" vertical="center"/>
      <protection hidden="1"/>
    </xf>
    <xf numFmtId="0" fontId="6" fillId="9" borderId="27" xfId="0" applyFont="1" applyFill="1" applyBorder="1" applyAlignment="1" applyProtection="1">
      <alignment horizontal="center" vertical="center"/>
      <protection hidden="1"/>
    </xf>
    <xf numFmtId="0" fontId="7" fillId="30" borderId="41" xfId="0" applyFont="1" applyFill="1" applyBorder="1" applyAlignment="1" applyProtection="1">
      <alignment horizontal="center" vertical="center"/>
      <protection hidden="1"/>
    </xf>
    <xf numFmtId="0" fontId="7" fillId="30" borderId="66" xfId="0" applyFont="1" applyFill="1" applyBorder="1" applyAlignment="1" applyProtection="1">
      <alignment horizontal="center" vertical="center"/>
      <protection hidden="1"/>
    </xf>
    <xf numFmtId="0" fontId="7" fillId="30" borderId="67" xfId="0" applyFont="1" applyFill="1" applyBorder="1" applyAlignment="1" applyProtection="1">
      <alignment horizontal="center" vertical="center"/>
      <protection hidden="1"/>
    </xf>
    <xf numFmtId="0" fontId="6" fillId="8" borderId="35" xfId="0" applyFont="1" applyFill="1" applyBorder="1" applyAlignment="1" applyProtection="1">
      <alignment horizontal="center" vertical="center"/>
      <protection hidden="1"/>
    </xf>
    <xf numFmtId="0" fontId="7" fillId="16" borderId="77" xfId="0" applyFont="1" applyFill="1" applyBorder="1" applyAlignment="1" applyProtection="1">
      <alignment horizontal="center" vertical="center"/>
      <protection hidden="1"/>
    </xf>
    <xf numFmtId="0" fontId="7" fillId="16" borderId="76" xfId="0" applyFont="1" applyFill="1" applyBorder="1" applyAlignment="1" applyProtection="1">
      <alignment horizontal="center" vertical="center"/>
      <protection hidden="1"/>
    </xf>
    <xf numFmtId="0" fontId="7" fillId="16" borderId="78" xfId="0" applyFont="1" applyFill="1" applyBorder="1" applyAlignment="1" applyProtection="1">
      <alignment horizontal="center" vertical="center"/>
      <protection hidden="1"/>
    </xf>
    <xf numFmtId="0" fontId="6" fillId="29" borderId="41" xfId="0" applyFont="1" applyFill="1" applyBorder="1" applyAlignment="1" applyProtection="1">
      <alignment horizontal="center" vertical="center"/>
      <protection hidden="1"/>
    </xf>
    <xf numFmtId="0" fontId="6" fillId="29" borderId="66" xfId="0" applyFont="1" applyFill="1" applyBorder="1" applyAlignment="1" applyProtection="1">
      <alignment horizontal="center" vertical="center"/>
      <protection hidden="1"/>
    </xf>
    <xf numFmtId="0" fontId="6" fillId="29" borderId="67" xfId="0" applyFont="1" applyFill="1" applyBorder="1" applyAlignment="1" applyProtection="1">
      <alignment horizontal="center" vertical="center"/>
      <protection hidden="1"/>
    </xf>
    <xf numFmtId="0" fontId="6" fillId="7" borderId="152" xfId="0" applyFont="1" applyFill="1" applyBorder="1" applyAlignment="1" applyProtection="1">
      <alignment horizontal="center" vertical="center"/>
      <protection hidden="1"/>
    </xf>
    <xf numFmtId="0" fontId="8" fillId="0" borderId="71" xfId="0" applyFont="1" applyBorder="1" applyAlignment="1" applyProtection="1">
      <alignment horizontal="left" vertical="center" indent="1"/>
      <protection hidden="1"/>
    </xf>
    <xf numFmtId="0" fontId="8" fillId="0" borderId="72" xfId="0" applyFont="1" applyBorder="1" applyAlignment="1" applyProtection="1">
      <alignment horizontal="left" vertical="center" indent="1"/>
      <protection hidden="1"/>
    </xf>
    <xf numFmtId="0" fontId="8" fillId="0" borderId="73" xfId="0" applyFont="1" applyBorder="1" applyAlignment="1" applyProtection="1">
      <alignment horizontal="left" vertical="center" indent="1"/>
      <protection hidden="1"/>
    </xf>
    <xf numFmtId="0" fontId="4" fillId="0" borderId="62" xfId="0" applyFont="1" applyBorder="1" applyAlignment="1">
      <alignment horizontal="left" vertical="center" wrapText="1" indent="1"/>
    </xf>
    <xf numFmtId="0" fontId="4" fillId="0" borderId="63" xfId="0" applyFont="1" applyBorder="1" applyAlignment="1">
      <alignment horizontal="left" vertical="center" wrapText="1" indent="1"/>
    </xf>
    <xf numFmtId="0" fontId="4" fillId="0" borderId="64" xfId="0" applyFont="1" applyBorder="1" applyAlignment="1">
      <alignment horizontal="left" vertical="center" wrapText="1" indent="1"/>
    </xf>
    <xf numFmtId="0" fontId="4" fillId="0" borderId="85" xfId="0" applyFont="1" applyBorder="1" applyAlignment="1">
      <alignment horizontal="left" vertical="center" wrapText="1" indent="1"/>
    </xf>
    <xf numFmtId="0" fontId="4" fillId="0" borderId="86" xfId="0" applyFont="1" applyBorder="1" applyAlignment="1">
      <alignment horizontal="left" vertical="center" wrapText="1" indent="1"/>
    </xf>
    <xf numFmtId="0" fontId="4" fillId="0" borderId="87" xfId="0" applyFont="1" applyBorder="1" applyAlignment="1">
      <alignment horizontal="left" vertical="center" wrapText="1" indent="1"/>
    </xf>
    <xf numFmtId="0" fontId="4" fillId="0" borderId="94" xfId="0" applyFont="1" applyBorder="1" applyAlignment="1">
      <alignment horizontal="left" vertical="center" wrapText="1" indent="1"/>
    </xf>
    <xf numFmtId="0" fontId="4" fillId="0" borderId="95" xfId="0" applyFont="1" applyBorder="1" applyAlignment="1">
      <alignment horizontal="left" vertical="center" wrapText="1" indent="1"/>
    </xf>
    <xf numFmtId="0" fontId="4" fillId="0" borderId="96" xfId="0" applyFont="1" applyBorder="1" applyAlignment="1">
      <alignment horizontal="left" vertical="center" wrapText="1" indent="1"/>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24" xfId="0" applyBorder="1" applyAlignment="1">
      <alignment horizontal="center" vertical="center"/>
    </xf>
    <xf numFmtId="0" fontId="0" fillId="0" borderId="85" xfId="0" applyBorder="1" applyAlignment="1">
      <alignment horizontal="center" vertical="center"/>
    </xf>
    <xf numFmtId="0" fontId="0" fillId="0" borderId="86" xfId="0" applyBorder="1" applyAlignment="1">
      <alignment horizontal="center" vertical="center"/>
    </xf>
    <xf numFmtId="0" fontId="0" fillId="0" borderId="51" xfId="0" applyBorder="1" applyAlignment="1">
      <alignment horizontal="center" vertical="center"/>
    </xf>
    <xf numFmtId="0" fontId="6" fillId="26" borderId="30" xfId="0" applyFont="1" applyFill="1" applyBorder="1" applyAlignment="1" applyProtection="1">
      <alignment vertical="center"/>
      <protection hidden="1"/>
    </xf>
    <xf numFmtId="0" fontId="6" fillId="26" borderId="69" xfId="0" applyFont="1" applyFill="1" applyBorder="1" applyAlignment="1" applyProtection="1">
      <alignment vertical="center"/>
      <protection hidden="1"/>
    </xf>
    <xf numFmtId="0" fontId="6" fillId="26" borderId="70" xfId="0" applyFont="1" applyFill="1" applyBorder="1" applyAlignment="1" applyProtection="1">
      <alignment vertical="center"/>
      <protection hidden="1"/>
    </xf>
    <xf numFmtId="0" fontId="0" fillId="7" borderId="25" xfId="0" applyFill="1" applyBorder="1" applyAlignment="1">
      <alignment horizontal="center" vertical="center"/>
    </xf>
    <xf numFmtId="0" fontId="0" fillId="7" borderId="63" xfId="0" applyFill="1" applyBorder="1" applyAlignment="1">
      <alignment horizontal="center" vertical="center"/>
    </xf>
    <xf numFmtId="0" fontId="0" fillId="7" borderId="24" xfId="0" applyFill="1" applyBorder="1" applyAlignment="1">
      <alignment horizontal="center" vertical="center"/>
    </xf>
    <xf numFmtId="0" fontId="0" fillId="7" borderId="53" xfId="0" applyFill="1" applyBorder="1" applyAlignment="1">
      <alignment horizontal="center" vertical="center"/>
    </xf>
    <xf numFmtId="0" fontId="0" fillId="7" borderId="86" xfId="0" applyFill="1" applyBorder="1" applyAlignment="1">
      <alignment horizontal="center" vertical="center"/>
    </xf>
    <xf numFmtId="0" fontId="0" fillId="7" borderId="51" xfId="0" applyFill="1" applyBorder="1" applyAlignment="1">
      <alignment horizontal="center" vertical="center"/>
    </xf>
    <xf numFmtId="0" fontId="0" fillId="0" borderId="25" xfId="0" applyBorder="1" applyAlignment="1">
      <alignment horizontal="center" vertical="center"/>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95" xfId="0" applyBorder="1" applyAlignment="1">
      <alignment horizontal="center" vertical="center"/>
    </xf>
    <xf numFmtId="0" fontId="0" fillId="0" borderId="102" xfId="0" applyBorder="1" applyAlignment="1">
      <alignment horizontal="center" vertical="center"/>
    </xf>
    <xf numFmtId="0" fontId="6" fillId="26" borderId="42" xfId="0" applyFont="1" applyFill="1" applyBorder="1" applyAlignment="1" applyProtection="1">
      <alignment horizontal="center" vertical="center"/>
      <protection hidden="1"/>
    </xf>
    <xf numFmtId="0" fontId="6" fillId="26" borderId="60" xfId="0" applyFont="1" applyFill="1" applyBorder="1" applyAlignment="1" applyProtection="1">
      <alignment horizontal="center" vertical="center"/>
      <protection hidden="1"/>
    </xf>
    <xf numFmtId="0" fontId="6" fillId="26" borderId="61" xfId="0" applyFont="1" applyFill="1" applyBorder="1" applyAlignment="1" applyProtection="1">
      <alignment horizontal="center" vertical="center"/>
      <protection hidden="1"/>
    </xf>
    <xf numFmtId="0" fontId="7" fillId="60" borderId="81" xfId="0" applyFont="1" applyFill="1" applyBorder="1" applyAlignment="1" applyProtection="1">
      <alignment horizontal="left" vertical="center"/>
      <protection hidden="1"/>
    </xf>
    <xf numFmtId="0" fontId="7" fillId="60" borderId="79" xfId="0" applyFont="1" applyFill="1" applyBorder="1" applyAlignment="1" applyProtection="1">
      <alignment horizontal="left" vertical="center"/>
      <protection hidden="1"/>
    </xf>
    <xf numFmtId="0" fontId="7" fillId="60" borderId="80" xfId="0" applyFont="1" applyFill="1" applyBorder="1" applyAlignment="1" applyProtection="1">
      <alignment horizontal="left" vertical="center"/>
      <protection hidden="1"/>
    </xf>
    <xf numFmtId="0" fontId="7" fillId="60" borderId="74" xfId="0" applyFont="1" applyFill="1" applyBorder="1" applyAlignment="1" applyProtection="1">
      <alignment horizontal="left" vertical="center"/>
      <protection hidden="1"/>
    </xf>
    <xf numFmtId="0" fontId="7" fillId="60" borderId="0" xfId="0" applyFont="1" applyFill="1" applyAlignment="1" applyProtection="1">
      <alignment horizontal="left" vertical="center"/>
      <protection hidden="1"/>
    </xf>
    <xf numFmtId="0" fontId="7" fillId="60" borderId="75" xfId="0" applyFont="1" applyFill="1" applyBorder="1" applyAlignment="1" applyProtection="1">
      <alignment horizontal="left" vertical="center"/>
      <protection hidden="1"/>
    </xf>
    <xf numFmtId="0" fontId="7" fillId="60" borderId="68" xfId="0" applyFont="1" applyFill="1" applyBorder="1" applyAlignment="1" applyProtection="1">
      <alignment horizontal="left" vertical="center"/>
      <protection hidden="1"/>
    </xf>
    <xf numFmtId="0" fontId="7" fillId="60" borderId="69" xfId="0" applyFont="1" applyFill="1" applyBorder="1" applyAlignment="1" applyProtection="1">
      <alignment horizontal="left" vertical="center"/>
      <protection hidden="1"/>
    </xf>
    <xf numFmtId="0" fontId="7" fillId="60" borderId="70" xfId="0" applyFont="1" applyFill="1" applyBorder="1" applyAlignment="1" applyProtection="1">
      <alignment horizontal="left" vertical="center"/>
      <protection hidden="1"/>
    </xf>
    <xf numFmtId="0" fontId="4" fillId="0" borderId="59" xfId="0" applyFont="1" applyBorder="1" applyAlignment="1">
      <alignment horizontal="left" vertical="center" wrapText="1" indent="1"/>
    </xf>
    <xf numFmtId="0" fontId="4" fillId="0" borderId="60" xfId="0" applyFont="1" applyBorder="1" applyAlignment="1">
      <alignment horizontal="left" vertical="center" wrapText="1" indent="1"/>
    </xf>
    <xf numFmtId="0" fontId="4" fillId="0" borderId="61" xfId="0" applyFont="1" applyBorder="1" applyAlignment="1">
      <alignment horizontal="left" vertical="center" wrapText="1" indent="1"/>
    </xf>
    <xf numFmtId="0" fontId="0" fillId="0" borderId="6" xfId="0" applyBorder="1" applyAlignment="1">
      <alignment horizontal="center" vertical="center"/>
    </xf>
    <xf numFmtId="0" fontId="0" fillId="0" borderId="10" xfId="0" applyBorder="1" applyAlignment="1">
      <alignment horizontal="center" vertical="center"/>
    </xf>
    <xf numFmtId="0" fontId="0" fillId="7" borderId="10" xfId="0"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94" xfId="0" applyBorder="1" applyAlignment="1">
      <alignment horizontal="center" vertical="center"/>
    </xf>
    <xf numFmtId="0" fontId="0" fillId="7" borderId="103" xfId="0" applyFill="1" applyBorder="1" applyAlignment="1">
      <alignment horizontal="center" vertical="center"/>
    </xf>
    <xf numFmtId="0" fontId="0" fillId="7" borderId="95" xfId="0" applyFill="1" applyBorder="1" applyAlignment="1">
      <alignment horizontal="center" vertical="center"/>
    </xf>
    <xf numFmtId="0" fontId="0" fillId="7" borderId="102" xfId="0" applyFill="1" applyBorder="1" applyAlignment="1">
      <alignment horizontal="center" vertical="center"/>
    </xf>
    <xf numFmtId="0" fontId="0" fillId="7" borderId="4" xfId="0" applyFill="1" applyBorder="1" applyAlignment="1">
      <alignment horizontal="center" vertical="center"/>
    </xf>
    <xf numFmtId="0" fontId="0" fillId="7" borderId="5" xfId="0" applyFill="1" applyBorder="1" applyAlignment="1">
      <alignment horizontal="center" vertical="center"/>
    </xf>
    <xf numFmtId="0" fontId="0" fillId="7" borderId="6" xfId="0" applyFill="1" applyBorder="1" applyAlignment="1">
      <alignment horizontal="center" vertical="center"/>
    </xf>
    <xf numFmtId="0" fontId="8" fillId="0" borderId="57" xfId="0" applyFont="1" applyBorder="1" applyAlignment="1" applyProtection="1">
      <alignment horizontal="left" vertical="center" wrapText="1"/>
      <protection hidden="1"/>
    </xf>
    <xf numFmtId="0" fontId="8" fillId="0" borderId="5" xfId="0" applyFont="1" applyBorder="1" applyAlignment="1" applyProtection="1">
      <alignment horizontal="left" vertical="center" wrapText="1"/>
      <protection hidden="1"/>
    </xf>
    <xf numFmtId="0" fontId="8" fillId="0" borderId="58" xfId="0" applyFont="1" applyBorder="1" applyAlignment="1" applyProtection="1">
      <alignment horizontal="left" vertical="center" wrapText="1"/>
      <protection hidden="1"/>
    </xf>
    <xf numFmtId="0" fontId="0" fillId="0" borderId="57" xfId="0" applyBorder="1" applyAlignment="1">
      <alignment horizontal="center" vertical="center"/>
    </xf>
    <xf numFmtId="0" fontId="0" fillId="0" borderId="20" xfId="0" applyBorder="1" applyAlignment="1">
      <alignment horizontal="center" vertical="center"/>
    </xf>
    <xf numFmtId="0" fontId="0" fillId="0" borderId="55" xfId="0" applyBorder="1" applyAlignment="1">
      <alignment horizontal="center" vertical="center"/>
    </xf>
    <xf numFmtId="0" fontId="0" fillId="0" borderId="19" xfId="0" applyBorder="1" applyAlignment="1">
      <alignment horizontal="center" vertical="center"/>
    </xf>
    <xf numFmtId="0" fontId="8" fillId="0" borderId="54" xfId="0" applyFont="1" applyBorder="1" applyAlignment="1" applyProtection="1">
      <alignment horizontal="left" vertical="center" wrapText="1" indent="1"/>
      <protection hidden="1"/>
    </xf>
    <xf numFmtId="0" fontId="8" fillId="0" borderId="55" xfId="0" applyFont="1" applyBorder="1" applyAlignment="1" applyProtection="1">
      <alignment horizontal="left" vertical="center" wrapText="1" indent="1"/>
      <protection hidden="1"/>
    </xf>
    <xf numFmtId="0" fontId="8" fillId="0" borderId="56" xfId="0" applyFont="1" applyBorder="1" applyAlignment="1" applyProtection="1">
      <alignment horizontal="left" vertical="center" wrapText="1" indent="1"/>
      <protection hidden="1"/>
    </xf>
    <xf numFmtId="0" fontId="0" fillId="0" borderId="54" xfId="0" applyBorder="1" applyAlignment="1">
      <alignment horizontal="center" vertical="center"/>
    </xf>
    <xf numFmtId="0" fontId="0" fillId="7" borderId="20" xfId="0" applyFill="1" applyBorder="1" applyAlignment="1">
      <alignment horizontal="center" vertical="center"/>
    </xf>
    <xf numFmtId="0" fontId="0" fillId="7" borderId="55" xfId="0" applyFill="1" applyBorder="1" applyAlignment="1">
      <alignment horizontal="center" vertical="center"/>
    </xf>
    <xf numFmtId="0" fontId="0" fillId="7" borderId="19" xfId="0" applyFill="1" applyBorder="1" applyAlignment="1">
      <alignment horizontal="center" vertical="center"/>
    </xf>
    <xf numFmtId="0" fontId="8" fillId="0" borderId="81" xfId="0" applyFont="1" applyBorder="1" applyAlignment="1" applyProtection="1">
      <alignment horizontal="left" vertical="center" wrapText="1" indent="1"/>
      <protection hidden="1"/>
    </xf>
    <xf numFmtId="0" fontId="8" fillId="0" borderId="79" xfId="0" applyFont="1" applyBorder="1" applyAlignment="1" applyProtection="1">
      <alignment horizontal="left" vertical="center" wrapText="1" indent="1"/>
      <protection hidden="1"/>
    </xf>
    <xf numFmtId="0" fontId="8" fillId="0" borderId="80" xfId="0" applyFont="1" applyBorder="1" applyAlignment="1" applyProtection="1">
      <alignment horizontal="left" vertical="center" wrapText="1" indent="1"/>
      <protection hidden="1"/>
    </xf>
    <xf numFmtId="0" fontId="0" fillId="0" borderId="81" xfId="0" applyBorder="1" applyAlignment="1">
      <alignment horizontal="center" vertical="center"/>
    </xf>
    <xf numFmtId="0" fontId="0" fillId="0" borderId="79" xfId="0" applyBorder="1" applyAlignment="1">
      <alignment horizontal="center" vertical="center"/>
    </xf>
    <xf numFmtId="0" fontId="0" fillId="0" borderId="46" xfId="0" applyBorder="1" applyAlignment="1">
      <alignment horizontal="center" vertical="center"/>
    </xf>
    <xf numFmtId="0" fontId="0" fillId="0" borderId="74"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0" fillId="7" borderId="113" xfId="0" applyFill="1" applyBorder="1" applyAlignment="1">
      <alignment horizontal="center" vertical="center"/>
    </xf>
    <xf numFmtId="0" fontId="0" fillId="7" borderId="79" xfId="0" applyFill="1" applyBorder="1" applyAlignment="1">
      <alignment horizontal="center" vertical="center"/>
    </xf>
    <xf numFmtId="0" fontId="0" fillId="7" borderId="46" xfId="0" applyFill="1" applyBorder="1" applyAlignment="1">
      <alignment horizontal="center" vertical="center"/>
    </xf>
    <xf numFmtId="0" fontId="0" fillId="7" borderId="52" xfId="0" applyFill="1" applyBorder="1" applyAlignment="1">
      <alignment horizontal="center" vertical="center"/>
    </xf>
    <xf numFmtId="0" fontId="0" fillId="7" borderId="0" xfId="0" applyFill="1" applyAlignment="1">
      <alignment horizontal="center" vertical="center"/>
    </xf>
    <xf numFmtId="0" fontId="0" fillId="7" borderId="9" xfId="0" applyFill="1" applyBorder="1" applyAlignment="1">
      <alignment horizontal="center" vertical="center"/>
    </xf>
    <xf numFmtId="0" fontId="0" fillId="0" borderId="113" xfId="0" applyBorder="1" applyAlignment="1">
      <alignment horizontal="center" vertical="center"/>
    </xf>
    <xf numFmtId="0" fontId="0" fillId="0" borderId="52" xfId="0" applyBorder="1" applyAlignment="1">
      <alignment horizontal="center" vertical="center"/>
    </xf>
    <xf numFmtId="0" fontId="0" fillId="7" borderId="34" xfId="0" applyFill="1" applyBorder="1" applyAlignment="1">
      <alignment horizontal="center" vertical="center"/>
    </xf>
    <xf numFmtId="0" fontId="0" fillId="7" borderId="72" xfId="0" applyFill="1" applyBorder="1" applyAlignment="1">
      <alignment horizontal="center" vertical="center"/>
    </xf>
    <xf numFmtId="0" fontId="0" fillId="7" borderId="33" xfId="0" applyFill="1" applyBorder="1" applyAlignment="1">
      <alignment horizontal="center" vertical="center"/>
    </xf>
    <xf numFmtId="0" fontId="0" fillId="0" borderId="34" xfId="0" applyBorder="1" applyAlignment="1">
      <alignment horizontal="center" vertical="center"/>
    </xf>
    <xf numFmtId="0" fontId="0" fillId="0" borderId="72" xfId="0" applyBorder="1" applyAlignment="1">
      <alignment horizontal="center" vertical="center"/>
    </xf>
    <xf numFmtId="0" fontId="0" fillId="0" borderId="33" xfId="0" applyBorder="1" applyAlignment="1">
      <alignment horizontal="center" vertical="center"/>
    </xf>
    <xf numFmtId="0" fontId="7" fillId="62" borderId="5" xfId="0" applyFont="1" applyFill="1" applyBorder="1" applyAlignment="1" applyProtection="1">
      <alignment horizontal="center" vertical="center"/>
      <protection hidden="1"/>
    </xf>
    <xf numFmtId="0" fontId="7" fillId="62" borderId="58" xfId="0" applyFont="1" applyFill="1" applyBorder="1" applyAlignment="1" applyProtection="1">
      <alignment horizontal="center" vertical="center"/>
      <protection hidden="1"/>
    </xf>
    <xf numFmtId="0" fontId="7" fillId="62" borderId="34" xfId="0" applyFont="1" applyFill="1" applyBorder="1" applyAlignment="1" applyProtection="1">
      <alignment horizontal="center" vertical="center"/>
      <protection hidden="1"/>
    </xf>
    <xf numFmtId="0" fontId="7" fillId="62" borderId="72" xfId="0" applyFont="1" applyFill="1" applyBorder="1" applyAlignment="1" applyProtection="1">
      <alignment horizontal="center" vertical="center"/>
      <protection hidden="1"/>
    </xf>
    <xf numFmtId="0" fontId="7" fillId="62" borderId="73" xfId="0" applyFont="1" applyFill="1" applyBorder="1" applyAlignment="1" applyProtection="1">
      <alignment horizontal="center" vertical="center"/>
      <protection hidden="1"/>
    </xf>
    <xf numFmtId="0" fontId="7" fillId="63" borderId="4" xfId="0" applyFont="1" applyFill="1" applyBorder="1" applyAlignment="1" applyProtection="1">
      <alignment horizontal="center" vertical="center"/>
      <protection hidden="1"/>
    </xf>
    <xf numFmtId="0" fontId="7" fillId="63" borderId="5" xfId="0" applyFont="1" applyFill="1" applyBorder="1" applyAlignment="1" applyProtection="1">
      <alignment horizontal="center" vertical="center"/>
      <protection hidden="1"/>
    </xf>
    <xf numFmtId="0" fontId="7" fillId="63" borderId="58" xfId="0" applyFont="1" applyFill="1" applyBorder="1" applyAlignment="1" applyProtection="1">
      <alignment horizontal="center" vertical="center"/>
      <protection hidden="1"/>
    </xf>
    <xf numFmtId="0" fontId="6" fillId="26" borderId="52" xfId="0" applyFont="1" applyFill="1" applyBorder="1" applyAlignment="1" applyProtection="1">
      <alignment vertical="center"/>
      <protection hidden="1"/>
    </xf>
    <xf numFmtId="0" fontId="6" fillId="26" borderId="0" xfId="0" applyFont="1" applyFill="1" applyAlignment="1" applyProtection="1">
      <alignment vertical="center"/>
      <protection hidden="1"/>
    </xf>
    <xf numFmtId="0" fontId="6" fillId="26" borderId="75" xfId="0" applyFont="1" applyFill="1" applyBorder="1" applyAlignment="1" applyProtection="1">
      <alignment vertical="center"/>
      <protection hidden="1"/>
    </xf>
    <xf numFmtId="0" fontId="7" fillId="63" borderId="113" xfId="0" applyFont="1" applyFill="1" applyBorder="1" applyAlignment="1" applyProtection="1">
      <alignment horizontal="center" vertical="center"/>
      <protection hidden="1"/>
    </xf>
    <xf numFmtId="0" fontId="7" fillId="63" borderId="79" xfId="0" applyFont="1" applyFill="1" applyBorder="1" applyAlignment="1" applyProtection="1">
      <alignment horizontal="center" vertical="center"/>
      <protection hidden="1"/>
    </xf>
    <xf numFmtId="0" fontId="7" fillId="63" borderId="80" xfId="0" applyFont="1" applyFill="1" applyBorder="1" applyAlignment="1" applyProtection="1">
      <alignment horizontal="center" vertical="center"/>
      <protection hidden="1"/>
    </xf>
    <xf numFmtId="0" fontId="7" fillId="63" borderId="52" xfId="0" applyFont="1" applyFill="1" applyBorder="1" applyAlignment="1" applyProtection="1">
      <alignment horizontal="center" vertical="center"/>
      <protection hidden="1"/>
    </xf>
    <xf numFmtId="0" fontId="7" fillId="63" borderId="0" xfId="0" applyFont="1" applyFill="1" applyAlignment="1" applyProtection="1">
      <alignment horizontal="center" vertical="center"/>
      <protection hidden="1"/>
    </xf>
    <xf numFmtId="0" fontId="7" fillId="63" borderId="75" xfId="0" applyFont="1" applyFill="1" applyBorder="1" applyAlignment="1" applyProtection="1">
      <alignment horizontal="center" vertical="center"/>
      <protection hidden="1"/>
    </xf>
    <xf numFmtId="0" fontId="7" fillId="63" borderId="103" xfId="0" applyFont="1" applyFill="1" applyBorder="1" applyAlignment="1" applyProtection="1">
      <alignment horizontal="center" vertical="center"/>
      <protection hidden="1"/>
    </xf>
    <xf numFmtId="0" fontId="7" fillId="63" borderId="95" xfId="0" applyFont="1" applyFill="1" applyBorder="1" applyAlignment="1" applyProtection="1">
      <alignment horizontal="center" vertical="center"/>
      <protection hidden="1"/>
    </xf>
    <xf numFmtId="0" fontId="7" fillId="63" borderId="96" xfId="0" applyFont="1" applyFill="1" applyBorder="1" applyAlignment="1" applyProtection="1">
      <alignment horizontal="center" vertical="center"/>
      <protection hidden="1"/>
    </xf>
    <xf numFmtId="0" fontId="4" fillId="0" borderId="74" xfId="0" applyFont="1" applyBorder="1" applyAlignment="1">
      <alignment horizontal="left" vertical="center" wrapText="1" indent="1"/>
    </xf>
    <xf numFmtId="0" fontId="4" fillId="0" borderId="0" xfId="0" applyFont="1" applyAlignment="1">
      <alignment horizontal="left" vertical="center" wrapText="1" indent="1"/>
    </xf>
    <xf numFmtId="0" fontId="4" fillId="0" borderId="75" xfId="0" applyFont="1" applyBorder="1" applyAlignment="1">
      <alignment horizontal="left" vertical="center" wrapText="1" indent="1"/>
    </xf>
    <xf numFmtId="0" fontId="8" fillId="8" borderId="35" xfId="0" applyFont="1" applyFill="1" applyBorder="1" applyAlignment="1" applyProtection="1">
      <alignment horizontal="right" vertical="center" indent="1"/>
      <protection hidden="1"/>
    </xf>
    <xf numFmtId="0" fontId="8" fillId="8" borderId="36" xfId="0" applyFont="1" applyFill="1" applyBorder="1" applyAlignment="1" applyProtection="1">
      <alignment horizontal="right" vertical="center" indent="1"/>
      <protection hidden="1"/>
    </xf>
    <xf numFmtId="0" fontId="8" fillId="8" borderId="37" xfId="0" applyFont="1" applyFill="1" applyBorder="1" applyAlignment="1" applyProtection="1">
      <alignment horizontal="right" vertical="center" indent="1"/>
      <protection hidden="1"/>
    </xf>
    <xf numFmtId="0" fontId="6" fillId="29" borderId="36" xfId="0" applyFont="1" applyFill="1" applyBorder="1" applyAlignment="1" applyProtection="1">
      <alignment horizontal="center" vertical="center"/>
      <protection hidden="1"/>
    </xf>
    <xf numFmtId="0" fontId="7" fillId="16" borderId="35" xfId="0" applyFont="1" applyFill="1" applyBorder="1" applyAlignment="1" applyProtection="1">
      <alignment horizontal="left" vertical="center"/>
      <protection hidden="1"/>
    </xf>
    <xf numFmtId="0" fontId="7" fillId="16" borderId="36" xfId="0" applyFont="1" applyFill="1" applyBorder="1" applyAlignment="1" applyProtection="1">
      <alignment horizontal="left" vertical="center"/>
      <protection hidden="1"/>
    </xf>
    <xf numFmtId="0" fontId="7" fillId="16" borderId="37" xfId="0" applyFont="1" applyFill="1" applyBorder="1" applyAlignment="1" applyProtection="1">
      <alignment horizontal="left" vertical="center"/>
      <protection hidden="1"/>
    </xf>
    <xf numFmtId="0" fontId="7" fillId="63" borderId="20" xfId="0" applyFont="1" applyFill="1" applyBorder="1" applyAlignment="1" applyProtection="1">
      <alignment horizontal="center" vertical="center"/>
      <protection hidden="1"/>
    </xf>
    <xf numFmtId="0" fontId="7" fillId="63" borderId="55" xfId="0" applyFont="1" applyFill="1" applyBorder="1" applyAlignment="1" applyProtection="1">
      <alignment horizontal="center" vertical="center"/>
      <protection hidden="1"/>
    </xf>
    <xf numFmtId="0" fontId="7" fillId="63" borderId="56" xfId="0" applyFont="1" applyFill="1" applyBorder="1" applyAlignment="1" applyProtection="1">
      <alignment horizontal="center" vertical="center"/>
      <protection hidden="1"/>
    </xf>
    <xf numFmtId="0" fontId="6" fillId="19" borderId="69" xfId="0" applyFont="1" applyFill="1" applyBorder="1" applyAlignment="1" applyProtection="1">
      <alignment horizontal="center" vertical="center"/>
      <protection hidden="1"/>
    </xf>
    <xf numFmtId="0" fontId="6" fillId="19" borderId="70" xfId="0" applyFont="1" applyFill="1" applyBorder="1" applyAlignment="1" applyProtection="1">
      <alignment horizontal="center" vertical="center"/>
      <protection hidden="1"/>
    </xf>
    <xf numFmtId="0" fontId="7" fillId="0" borderId="17" xfId="0" applyFont="1" applyBorder="1" applyAlignment="1" applyProtection="1">
      <alignment horizontal="center" vertical="center"/>
      <protection hidden="1"/>
    </xf>
    <xf numFmtId="0" fontId="7" fillId="0" borderId="31" xfId="0" applyFont="1" applyBorder="1" applyAlignment="1" applyProtection="1">
      <alignment horizontal="center" vertical="center"/>
      <protection hidden="1"/>
    </xf>
    <xf numFmtId="0" fontId="7" fillId="62" borderId="25" xfId="0" applyFont="1" applyFill="1" applyBorder="1" applyAlignment="1" applyProtection="1">
      <alignment horizontal="center" vertical="center"/>
      <protection hidden="1"/>
    </xf>
    <xf numFmtId="0" fontId="7" fillId="62" borderId="63" xfId="0" applyFont="1" applyFill="1" applyBorder="1" applyAlignment="1" applyProtection="1">
      <alignment horizontal="center" vertical="center"/>
      <protection hidden="1"/>
    </xf>
    <xf numFmtId="0" fontId="7" fillId="62" borderId="64" xfId="0" applyFont="1" applyFill="1" applyBorder="1" applyAlignment="1" applyProtection="1">
      <alignment horizontal="center" vertical="center"/>
      <protection hidden="1"/>
    </xf>
    <xf numFmtId="0" fontId="7" fillId="62" borderId="103" xfId="0" applyFont="1" applyFill="1" applyBorder="1" applyAlignment="1" applyProtection="1">
      <alignment horizontal="center" vertical="center"/>
      <protection hidden="1"/>
    </xf>
    <xf numFmtId="0" fontId="7" fillId="62" borderId="95" xfId="0" applyFont="1" applyFill="1" applyBorder="1" applyAlignment="1" applyProtection="1">
      <alignment horizontal="center" vertical="center"/>
      <protection hidden="1"/>
    </xf>
    <xf numFmtId="0" fontId="7" fillId="62" borderId="96" xfId="0" applyFont="1" applyFill="1" applyBorder="1" applyAlignment="1" applyProtection="1">
      <alignment horizontal="center" vertical="center"/>
      <protection hidden="1"/>
    </xf>
    <xf numFmtId="0" fontId="6" fillId="19" borderId="53" xfId="0" applyFont="1" applyFill="1" applyBorder="1" applyAlignment="1" applyProtection="1">
      <alignment horizontal="center" vertical="center"/>
      <protection hidden="1"/>
    </xf>
    <xf numFmtId="0" fontId="6" fillId="19" borderId="86" xfId="0" applyFont="1" applyFill="1" applyBorder="1" applyAlignment="1" applyProtection="1">
      <alignment horizontal="center" vertical="center"/>
      <protection hidden="1"/>
    </xf>
    <xf numFmtId="0" fontId="6" fillId="19" borderId="87" xfId="0" applyFont="1" applyFill="1" applyBorder="1" applyAlignment="1" applyProtection="1">
      <alignment horizontal="center" vertical="center"/>
      <protection hidden="1"/>
    </xf>
    <xf numFmtId="0" fontId="7" fillId="61" borderId="4" xfId="0" applyFont="1" applyFill="1" applyBorder="1" applyAlignment="1" applyProtection="1">
      <alignment horizontal="center" vertical="center"/>
      <protection hidden="1"/>
    </xf>
    <xf numFmtId="0" fontId="7" fillId="61" borderId="5" xfId="0" applyFont="1" applyFill="1" applyBorder="1" applyAlignment="1" applyProtection="1">
      <alignment horizontal="center" vertical="center"/>
      <protection hidden="1"/>
    </xf>
    <xf numFmtId="0" fontId="7" fillId="61" borderId="58" xfId="0" applyFont="1" applyFill="1" applyBorder="1" applyAlignment="1" applyProtection="1">
      <alignment horizontal="center" vertical="center"/>
      <protection hidden="1"/>
    </xf>
    <xf numFmtId="169" fontId="7" fillId="4" borderId="4" xfId="1" applyNumberFormat="1" applyFont="1" applyFill="1" applyBorder="1" applyAlignment="1" applyProtection="1">
      <alignment vertical="center"/>
      <protection locked="0" hidden="1"/>
    </xf>
    <xf numFmtId="169" fontId="7" fillId="4" borderId="5" xfId="1" applyNumberFormat="1" applyFont="1" applyFill="1" applyBorder="1" applyAlignment="1" applyProtection="1">
      <alignment vertical="center"/>
      <protection locked="0" hidden="1"/>
    </xf>
    <xf numFmtId="169" fontId="7" fillId="4" borderId="6" xfId="1" applyNumberFormat="1" applyFont="1" applyFill="1" applyBorder="1" applyAlignment="1" applyProtection="1">
      <alignment vertical="center"/>
      <protection locked="0" hidden="1"/>
    </xf>
    <xf numFmtId="169" fontId="7" fillId="4" borderId="58" xfId="1" applyNumberFormat="1" applyFont="1" applyFill="1" applyBorder="1" applyAlignment="1" applyProtection="1">
      <alignment vertical="center"/>
      <protection locked="0" hidden="1"/>
    </xf>
    <xf numFmtId="169" fontId="7" fillId="4" borderId="57" xfId="1" applyNumberFormat="1" applyFont="1" applyFill="1" applyBorder="1" applyAlignment="1" applyProtection="1">
      <alignment vertical="center"/>
      <protection locked="0" hidden="1"/>
    </xf>
    <xf numFmtId="0" fontId="8" fillId="2" borderId="86" xfId="0" applyFont="1" applyFill="1" applyBorder="1" applyAlignment="1" applyProtection="1">
      <alignment vertical="center"/>
      <protection hidden="1"/>
    </xf>
    <xf numFmtId="0" fontId="7" fillId="0" borderId="68" xfId="0" applyFont="1" applyBorder="1" applyAlignment="1" applyProtection="1">
      <alignment horizontal="center" vertical="center"/>
      <protection hidden="1"/>
    </xf>
    <xf numFmtId="0" fontId="7" fillId="0" borderId="69" xfId="0" applyFont="1" applyBorder="1" applyAlignment="1" applyProtection="1">
      <alignment horizontal="center" vertical="center"/>
      <protection hidden="1"/>
    </xf>
    <xf numFmtId="0" fontId="7" fillId="0" borderId="70" xfId="0" applyFont="1" applyBorder="1" applyAlignment="1" applyProtection="1">
      <alignment horizontal="center" vertical="center"/>
      <protection hidden="1"/>
    </xf>
    <xf numFmtId="0" fontId="7" fillId="0" borderId="65" xfId="0" applyFont="1" applyBorder="1" applyAlignment="1" applyProtection="1">
      <alignment horizontal="center" vertical="center"/>
      <protection hidden="1"/>
    </xf>
    <xf numFmtId="0" fontId="7" fillId="0" borderId="66" xfId="0" applyFont="1" applyBorder="1" applyAlignment="1" applyProtection="1">
      <alignment horizontal="center" vertical="center"/>
      <protection hidden="1"/>
    </xf>
    <xf numFmtId="0" fontId="7" fillId="0" borderId="67" xfId="0" applyFont="1" applyBorder="1" applyAlignment="1" applyProtection="1">
      <alignment horizontal="center" vertical="center"/>
      <protection hidden="1"/>
    </xf>
    <xf numFmtId="44" fontId="7" fillId="4" borderId="148" xfId="1" applyFont="1" applyFill="1" applyBorder="1" applyAlignment="1" applyProtection="1">
      <alignment vertical="center"/>
      <protection locked="0"/>
    </xf>
    <xf numFmtId="44" fontId="7" fillId="4" borderId="149" xfId="1" applyFont="1" applyFill="1" applyBorder="1" applyAlignment="1" applyProtection="1">
      <alignment vertical="center"/>
      <protection locked="0"/>
    </xf>
    <xf numFmtId="44" fontId="7" fillId="4" borderId="150" xfId="1" applyFont="1" applyFill="1" applyBorder="1" applyAlignment="1" applyProtection="1">
      <alignment vertical="center"/>
      <protection locked="0"/>
    </xf>
    <xf numFmtId="44" fontId="7" fillId="4" borderId="72" xfId="1" applyFont="1" applyFill="1" applyBorder="1" applyAlignment="1" applyProtection="1">
      <alignment vertical="center"/>
      <protection locked="0"/>
    </xf>
    <xf numFmtId="44" fontId="7" fillId="4" borderId="73" xfId="1" applyFont="1" applyFill="1" applyBorder="1" applyAlignment="1" applyProtection="1">
      <alignment vertical="center"/>
      <protection locked="0"/>
    </xf>
    <xf numFmtId="44" fontId="7" fillId="8" borderId="6" xfId="1" applyFont="1" applyFill="1" applyBorder="1" applyAlignment="1" applyProtection="1">
      <alignment vertical="center"/>
      <protection hidden="1"/>
    </xf>
    <xf numFmtId="44" fontId="7" fillId="8" borderId="10" xfId="1" applyFont="1" applyFill="1" applyBorder="1" applyAlignment="1" applyProtection="1">
      <alignment vertical="center"/>
      <protection hidden="1"/>
    </xf>
    <xf numFmtId="44" fontId="7" fillId="7" borderId="4" xfId="1" applyFont="1" applyFill="1" applyBorder="1" applyAlignment="1" applyProtection="1">
      <alignment vertical="center"/>
      <protection hidden="1"/>
    </xf>
    <xf numFmtId="44" fontId="7" fillId="8" borderId="133" xfId="1" applyFont="1" applyFill="1" applyBorder="1" applyAlignment="1" applyProtection="1">
      <alignment vertical="center"/>
      <protection hidden="1"/>
    </xf>
    <xf numFmtId="44" fontId="7" fillId="8" borderId="127" xfId="1" applyFont="1" applyFill="1" applyBorder="1" applyAlignment="1" applyProtection="1">
      <alignment vertical="center"/>
      <protection hidden="1"/>
    </xf>
    <xf numFmtId="44" fontId="7" fillId="8" borderId="128" xfId="1" applyFont="1" applyFill="1" applyBorder="1" applyAlignment="1" applyProtection="1">
      <alignment vertical="center"/>
      <protection hidden="1"/>
    </xf>
    <xf numFmtId="44" fontId="7" fillId="7" borderId="34" xfId="1" applyFont="1" applyFill="1" applyBorder="1" applyAlignment="1" applyProtection="1">
      <alignment vertical="center"/>
      <protection hidden="1"/>
    </xf>
    <xf numFmtId="44" fontId="7" fillId="7" borderId="20" xfId="1" applyFont="1" applyFill="1" applyBorder="1" applyAlignment="1" applyProtection="1">
      <alignment vertical="center"/>
      <protection hidden="1"/>
    </xf>
    <xf numFmtId="44" fontId="7" fillId="8" borderId="97" xfId="1" applyFont="1" applyFill="1" applyBorder="1" applyAlignment="1" applyProtection="1">
      <alignment vertical="center"/>
      <protection hidden="1"/>
    </xf>
    <xf numFmtId="44" fontId="7" fillId="8" borderId="98" xfId="1" applyFont="1" applyFill="1" applyBorder="1" applyAlignment="1" applyProtection="1">
      <alignment vertical="center"/>
      <protection hidden="1"/>
    </xf>
    <xf numFmtId="44" fontId="7" fillId="8" borderId="99" xfId="1" applyFont="1" applyFill="1" applyBorder="1" applyAlignment="1" applyProtection="1">
      <alignment vertical="center"/>
      <protection hidden="1"/>
    </xf>
    <xf numFmtId="43" fontId="7" fillId="8" borderId="41" xfId="3" applyFont="1" applyFill="1" applyBorder="1" applyAlignment="1" applyProtection="1">
      <alignment vertical="center"/>
      <protection hidden="1"/>
    </xf>
    <xf numFmtId="43" fontId="7" fillId="8" borderId="66" xfId="3" applyFont="1" applyFill="1" applyBorder="1" applyAlignment="1" applyProtection="1">
      <alignment vertical="center"/>
      <protection hidden="1"/>
    </xf>
    <xf numFmtId="43" fontId="7" fillId="8" borderId="67" xfId="3" applyFont="1" applyFill="1" applyBorder="1" applyAlignment="1" applyProtection="1">
      <alignment vertical="center"/>
      <protection hidden="1"/>
    </xf>
    <xf numFmtId="44" fontId="7" fillId="8" borderId="51" xfId="1" applyFont="1" applyFill="1" applyBorder="1" applyAlignment="1" applyProtection="1">
      <alignment vertical="center"/>
      <protection hidden="1"/>
    </xf>
    <xf numFmtId="44" fontId="7" fillId="8" borderId="11" xfId="1" applyFont="1" applyFill="1" applyBorder="1" applyAlignment="1" applyProtection="1">
      <alignment vertical="center"/>
      <protection hidden="1"/>
    </xf>
    <xf numFmtId="10" fontId="7" fillId="7" borderId="28" xfId="2" applyNumberFormat="1" applyFont="1" applyFill="1" applyBorder="1" applyAlignment="1" applyProtection="1">
      <alignment horizontal="center" vertical="center"/>
      <protection hidden="1"/>
    </xf>
    <xf numFmtId="42" fontId="7" fillId="7" borderId="27" xfId="0" applyNumberFormat="1" applyFont="1" applyFill="1" applyBorder="1" applyAlignment="1" applyProtection="1">
      <alignment horizontal="center" vertical="center"/>
      <protection hidden="1"/>
    </xf>
    <xf numFmtId="0" fontId="8" fillId="0" borderId="14" xfId="0" applyFont="1" applyBorder="1" applyAlignment="1" applyProtection="1">
      <alignment horizontal="center" vertical="center" wrapText="1"/>
      <protection hidden="1"/>
    </xf>
    <xf numFmtId="0" fontId="8" fillId="0" borderId="15" xfId="0" applyFont="1" applyBorder="1" applyAlignment="1" applyProtection="1">
      <alignment horizontal="center" vertical="center" wrapText="1"/>
      <protection hidden="1"/>
    </xf>
    <xf numFmtId="0" fontId="8" fillId="0" borderId="16" xfId="0" applyFont="1" applyBorder="1" applyAlignment="1" applyProtection="1">
      <alignment horizontal="center" vertical="center" wrapText="1"/>
      <protection hidden="1"/>
    </xf>
    <xf numFmtId="0" fontId="8" fillId="0" borderId="21" xfId="0" applyFont="1" applyBorder="1" applyAlignment="1" applyProtection="1">
      <alignment horizontal="center" vertical="center" wrapText="1"/>
      <protection hidden="1"/>
    </xf>
    <xf numFmtId="0" fontId="8" fillId="0" borderId="22" xfId="0" applyFont="1" applyBorder="1" applyAlignment="1" applyProtection="1">
      <alignment horizontal="center" vertical="center" wrapText="1"/>
      <protection hidden="1"/>
    </xf>
    <xf numFmtId="0" fontId="8" fillId="0" borderId="23" xfId="0" applyFont="1" applyBorder="1" applyAlignment="1" applyProtection="1">
      <alignment horizontal="center" vertical="center" wrapText="1"/>
      <protection hidden="1"/>
    </xf>
    <xf numFmtId="0" fontId="8" fillId="5" borderId="50" xfId="0" applyFont="1" applyFill="1" applyBorder="1" applyAlignment="1" applyProtection="1">
      <alignment horizontal="center" vertical="center"/>
      <protection hidden="1"/>
    </xf>
    <xf numFmtId="0" fontId="7" fillId="7" borderId="9" xfId="0" applyFont="1" applyFill="1" applyBorder="1" applyAlignment="1" applyProtection="1">
      <alignment horizontal="center" vertical="center"/>
      <protection hidden="1"/>
    </xf>
    <xf numFmtId="0" fontId="8" fillId="2" borderId="14" xfId="0" applyFont="1" applyFill="1" applyBorder="1" applyAlignment="1" applyProtection="1">
      <alignment horizontal="center" vertical="center" wrapText="1"/>
      <protection hidden="1"/>
    </xf>
    <xf numFmtId="0" fontId="8" fillId="2" borderId="15" xfId="0" applyFont="1" applyFill="1" applyBorder="1" applyAlignment="1" applyProtection="1">
      <alignment horizontal="center" vertical="center" wrapText="1"/>
      <protection hidden="1"/>
    </xf>
    <xf numFmtId="0" fontId="8" fillId="2" borderId="16" xfId="0" applyFont="1" applyFill="1" applyBorder="1" applyAlignment="1" applyProtection="1">
      <alignment horizontal="center" vertical="center" wrapText="1"/>
      <protection hidden="1"/>
    </xf>
    <xf numFmtId="0" fontId="8" fillId="2" borderId="38" xfId="0" applyFont="1" applyFill="1" applyBorder="1" applyAlignment="1" applyProtection="1">
      <alignment horizontal="center" vertical="center" wrapText="1"/>
      <protection hidden="1"/>
    </xf>
    <xf numFmtId="0" fontId="8" fillId="2" borderId="39" xfId="0" applyFont="1" applyFill="1" applyBorder="1" applyAlignment="1" applyProtection="1">
      <alignment horizontal="center" vertical="center" wrapText="1"/>
      <protection hidden="1"/>
    </xf>
    <xf numFmtId="0" fontId="8" fillId="2" borderId="40" xfId="0" applyFont="1" applyFill="1" applyBorder="1" applyAlignment="1" applyProtection="1">
      <alignment horizontal="center" vertical="center" wrapText="1"/>
      <protection hidden="1"/>
    </xf>
    <xf numFmtId="0" fontId="7" fillId="7" borderId="59" xfId="0" applyFont="1" applyFill="1" applyBorder="1" applyAlignment="1" applyProtection="1">
      <alignment horizontal="center" vertical="center"/>
      <protection hidden="1"/>
    </xf>
    <xf numFmtId="0" fontId="7" fillId="7" borderId="60" xfId="0" applyFont="1" applyFill="1" applyBorder="1" applyAlignment="1" applyProtection="1">
      <alignment horizontal="center" vertical="center"/>
      <protection hidden="1"/>
    </xf>
    <xf numFmtId="0" fontId="7" fillId="7" borderId="61" xfId="0" applyFont="1" applyFill="1" applyBorder="1" applyAlignment="1" applyProtection="1">
      <alignment horizontal="center" vertical="center"/>
      <protection hidden="1"/>
    </xf>
    <xf numFmtId="0" fontId="8" fillId="0" borderId="31" xfId="0" applyFont="1" applyBorder="1" applyAlignment="1" applyProtection="1">
      <alignment vertical="center"/>
      <protection hidden="1"/>
    </xf>
    <xf numFmtId="0" fontId="8" fillId="0" borderId="12" xfId="0" applyFont="1" applyBorder="1" applyAlignment="1" applyProtection="1">
      <alignment vertical="center"/>
      <protection hidden="1"/>
    </xf>
    <xf numFmtId="0" fontId="8" fillId="0" borderId="32" xfId="0" applyFont="1" applyBorder="1" applyAlignment="1" applyProtection="1">
      <alignment vertical="center"/>
      <protection hidden="1"/>
    </xf>
    <xf numFmtId="44" fontId="7" fillId="7" borderId="29" xfId="0" applyNumberFormat="1" applyFont="1" applyFill="1" applyBorder="1" applyAlignment="1" applyProtection="1">
      <alignment horizontal="center" vertical="center"/>
      <protection hidden="1"/>
    </xf>
    <xf numFmtId="0" fontId="7" fillId="19" borderId="11" xfId="0" applyFont="1" applyFill="1" applyBorder="1" applyAlignment="1" applyProtection="1">
      <alignment horizontal="center" vertical="center"/>
      <protection hidden="1"/>
    </xf>
    <xf numFmtId="0" fontId="8" fillId="0" borderId="38" xfId="0" applyFont="1" applyBorder="1" applyAlignment="1" applyProtection="1">
      <alignment vertical="center"/>
      <protection hidden="1"/>
    </xf>
    <xf numFmtId="0" fontId="8" fillId="0" borderId="39" xfId="0" applyFont="1" applyBorder="1" applyAlignment="1" applyProtection="1">
      <alignment vertical="center"/>
      <protection hidden="1"/>
    </xf>
    <xf numFmtId="0" fontId="8" fillId="0" borderId="42" xfId="0" applyFont="1" applyBorder="1" applyAlignment="1" applyProtection="1">
      <alignment vertical="center"/>
      <protection hidden="1"/>
    </xf>
    <xf numFmtId="43" fontId="7" fillId="0" borderId="48" xfId="3" applyFont="1" applyBorder="1" applyAlignment="1" applyProtection="1">
      <alignment horizontal="center" vertical="center"/>
      <protection hidden="1"/>
    </xf>
    <xf numFmtId="43" fontId="7" fillId="0" borderId="11" xfId="3" applyFont="1" applyBorder="1" applyAlignment="1" applyProtection="1">
      <alignment horizontal="center" vertical="center"/>
      <protection hidden="1"/>
    </xf>
    <xf numFmtId="43" fontId="7" fillId="0" borderId="38" xfId="3" applyFont="1" applyBorder="1" applyAlignment="1" applyProtection="1">
      <alignment horizontal="center" vertical="center"/>
      <protection hidden="1"/>
    </xf>
    <xf numFmtId="43" fontId="7" fillId="0" borderId="39" xfId="3" applyFont="1" applyBorder="1" applyAlignment="1" applyProtection="1">
      <alignment horizontal="center" vertical="center"/>
      <protection hidden="1"/>
    </xf>
    <xf numFmtId="0" fontId="8" fillId="4" borderId="72" xfId="0" applyFont="1" applyFill="1" applyBorder="1" applyAlignment="1" applyProtection="1">
      <alignment horizontal="center" vertical="center"/>
      <protection locked="0"/>
    </xf>
    <xf numFmtId="0" fontId="8" fillId="4" borderId="73" xfId="0" applyFont="1" applyFill="1" applyBorder="1" applyAlignment="1" applyProtection="1">
      <alignment horizontal="center" vertical="center"/>
      <protection locked="0"/>
    </xf>
    <xf numFmtId="0" fontId="8" fillId="7" borderId="4" xfId="0" applyFont="1" applyFill="1" applyBorder="1" applyAlignment="1" applyProtection="1">
      <alignment horizontal="left" vertical="center"/>
      <protection hidden="1"/>
    </xf>
    <xf numFmtId="0" fontId="8" fillId="7" borderId="5" xfId="0" applyFont="1" applyFill="1" applyBorder="1" applyAlignment="1" applyProtection="1">
      <alignment horizontal="left" vertical="center"/>
      <protection hidden="1"/>
    </xf>
    <xf numFmtId="0" fontId="8" fillId="7" borderId="6" xfId="0" applyFont="1" applyFill="1" applyBorder="1" applyAlignment="1" applyProtection="1">
      <alignment horizontal="left" vertical="center"/>
      <protection hidden="1"/>
    </xf>
    <xf numFmtId="0" fontId="8" fillId="0" borderId="19" xfId="0" applyFont="1" applyBorder="1" applyAlignment="1" applyProtection="1">
      <alignment horizontal="center" vertical="center"/>
      <protection hidden="1"/>
    </xf>
    <xf numFmtId="0" fontId="8" fillId="0" borderId="15" xfId="0" applyFont="1" applyBorder="1" applyAlignment="1" applyProtection="1">
      <alignment horizontal="center" vertical="center"/>
      <protection hidden="1"/>
    </xf>
    <xf numFmtId="0" fontId="8" fillId="0" borderId="33" xfId="0" applyFont="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0" fontId="8" fillId="8" borderId="51" xfId="0" applyFont="1" applyFill="1" applyBorder="1" applyAlignment="1" applyProtection="1">
      <alignment horizontal="center" vertical="center"/>
      <protection hidden="1"/>
    </xf>
    <xf numFmtId="0" fontId="8" fillId="8" borderId="11" xfId="0" applyFont="1" applyFill="1" applyBorder="1" applyAlignment="1" applyProtection="1">
      <alignment horizontal="center" vertical="center"/>
      <protection hidden="1"/>
    </xf>
    <xf numFmtId="0" fontId="8" fillId="8" borderId="49" xfId="0" applyFont="1" applyFill="1" applyBorder="1" applyAlignment="1" applyProtection="1">
      <alignment horizontal="center" vertical="center"/>
      <protection hidden="1"/>
    </xf>
    <xf numFmtId="0" fontId="8" fillId="8" borderId="47" xfId="0" applyFont="1" applyFill="1" applyBorder="1" applyAlignment="1" applyProtection="1">
      <alignment horizontal="center" vertical="center"/>
      <protection hidden="1"/>
    </xf>
    <xf numFmtId="0" fontId="8" fillId="8" borderId="39" xfId="0" applyFont="1" applyFill="1" applyBorder="1" applyAlignment="1" applyProtection="1">
      <alignment horizontal="center" vertical="center"/>
      <protection hidden="1"/>
    </xf>
    <xf numFmtId="0" fontId="8" fillId="8" borderId="40" xfId="0" applyFont="1" applyFill="1" applyBorder="1" applyAlignment="1" applyProtection="1">
      <alignment horizontal="center" vertical="center"/>
      <protection hidden="1"/>
    </xf>
    <xf numFmtId="0" fontId="7" fillId="19" borderId="22" xfId="0" applyFont="1" applyFill="1" applyBorder="1" applyAlignment="1" applyProtection="1">
      <alignment horizontal="center" vertical="center"/>
      <protection hidden="1"/>
    </xf>
    <xf numFmtId="0" fontId="7" fillId="19" borderId="47" xfId="0" applyFont="1" applyFill="1" applyBorder="1" applyAlignment="1" applyProtection="1">
      <alignment horizontal="center" vertical="center"/>
      <protection hidden="1"/>
    </xf>
    <xf numFmtId="0" fontId="7" fillId="19" borderId="39" xfId="0" applyFont="1" applyFill="1" applyBorder="1" applyAlignment="1" applyProtection="1">
      <alignment horizontal="center" vertical="center"/>
      <protection hidden="1"/>
    </xf>
    <xf numFmtId="0" fontId="8" fillId="8" borderId="48" xfId="0" applyFont="1" applyFill="1" applyBorder="1" applyAlignment="1" applyProtection="1">
      <alignment horizontal="center" vertical="center" wrapText="1"/>
      <protection hidden="1"/>
    </xf>
    <xf numFmtId="0" fontId="8" fillId="8" borderId="11" xfId="0" applyFont="1" applyFill="1" applyBorder="1" applyAlignment="1" applyProtection="1">
      <alignment horizontal="center" vertical="center" wrapText="1"/>
      <protection hidden="1"/>
    </xf>
    <xf numFmtId="0" fontId="8" fillId="8" borderId="49" xfId="0" applyFont="1" applyFill="1" applyBorder="1" applyAlignment="1" applyProtection="1">
      <alignment horizontal="center" vertical="center" wrapText="1"/>
      <protection hidden="1"/>
    </xf>
    <xf numFmtId="0" fontId="8" fillId="8" borderId="38" xfId="0" applyFont="1" applyFill="1" applyBorder="1" applyAlignment="1" applyProtection="1">
      <alignment horizontal="center" vertical="center" wrapText="1"/>
      <protection hidden="1"/>
    </xf>
    <xf numFmtId="0" fontId="8" fillId="8" borderId="39" xfId="0" applyFont="1" applyFill="1" applyBorder="1" applyAlignment="1" applyProtection="1">
      <alignment horizontal="center" vertical="center" wrapText="1"/>
      <protection hidden="1"/>
    </xf>
    <xf numFmtId="0" fontId="8" fillId="8" borderId="40" xfId="0" applyFont="1" applyFill="1" applyBorder="1" applyAlignment="1" applyProtection="1">
      <alignment horizontal="center" vertical="center" wrapText="1"/>
      <protection hidden="1"/>
    </xf>
    <xf numFmtId="0" fontId="8" fillId="0" borderId="24" xfId="0" applyFont="1" applyBorder="1" applyAlignment="1" applyProtection="1">
      <alignment horizontal="center" vertical="center"/>
      <protection hidden="1"/>
    </xf>
    <xf numFmtId="0" fontId="8" fillId="0" borderId="22" xfId="0" applyFont="1" applyBorder="1" applyAlignment="1" applyProtection="1">
      <alignment horizontal="center" vertical="center"/>
      <protection hidden="1"/>
    </xf>
    <xf numFmtId="0" fontId="8" fillId="0" borderId="23" xfId="0" applyFont="1" applyBorder="1" applyAlignment="1" applyProtection="1">
      <alignment horizontal="center" vertical="center"/>
      <protection hidden="1"/>
    </xf>
    <xf numFmtId="0" fontId="8" fillId="2" borderId="19" xfId="0" applyFont="1" applyFill="1" applyBorder="1" applyAlignment="1" applyProtection="1">
      <alignment horizontal="center" vertical="center"/>
      <protection hidden="1"/>
    </xf>
    <xf numFmtId="0" fontId="8" fillId="2" borderId="15" xfId="0" applyFont="1" applyFill="1" applyBorder="1" applyAlignment="1" applyProtection="1">
      <alignment horizontal="center" vertical="center"/>
      <protection hidden="1"/>
    </xf>
    <xf numFmtId="0" fontId="8" fillId="2" borderId="16" xfId="0" applyFont="1" applyFill="1" applyBorder="1" applyAlignment="1" applyProtection="1">
      <alignment horizontal="center" vertical="center"/>
      <protection hidden="1"/>
    </xf>
    <xf numFmtId="0" fontId="7" fillId="7" borderId="46" xfId="0" applyFont="1" applyFill="1" applyBorder="1" applyAlignment="1" applyProtection="1">
      <alignment horizontal="center" vertical="center"/>
      <protection hidden="1"/>
    </xf>
    <xf numFmtId="0" fontId="7" fillId="7" borderId="44" xfId="0" applyFont="1" applyFill="1" applyBorder="1" applyAlignment="1" applyProtection="1">
      <alignment horizontal="center" vertical="center"/>
      <protection hidden="1"/>
    </xf>
    <xf numFmtId="0" fontId="8" fillId="0" borderId="48" xfId="0" applyFont="1" applyBorder="1" applyAlignment="1" applyProtection="1">
      <alignment horizontal="center" vertical="center" wrapText="1"/>
      <protection hidden="1"/>
    </xf>
    <xf numFmtId="0" fontId="8" fillId="0" borderId="11" xfId="0" applyFont="1" applyBorder="1" applyAlignment="1" applyProtection="1">
      <alignment horizontal="center" vertical="center" wrapText="1"/>
      <protection hidden="1"/>
    </xf>
    <xf numFmtId="0" fontId="8" fillId="0" borderId="49" xfId="0" applyFont="1" applyBorder="1" applyAlignment="1" applyProtection="1">
      <alignment horizontal="center" vertical="center" wrapText="1"/>
      <protection hidden="1"/>
    </xf>
    <xf numFmtId="0" fontId="8" fillId="2" borderId="24" xfId="0" applyFont="1" applyFill="1" applyBorder="1" applyAlignment="1" applyProtection="1">
      <alignment horizontal="center" vertical="center"/>
      <protection hidden="1"/>
    </xf>
    <xf numFmtId="0" fontId="8" fillId="2" borderId="22" xfId="0" applyFont="1" applyFill="1" applyBorder="1" applyAlignment="1" applyProtection="1">
      <alignment horizontal="center" vertical="center"/>
      <protection hidden="1"/>
    </xf>
    <xf numFmtId="0" fontId="8" fillId="2" borderId="23" xfId="0" applyFont="1" applyFill="1" applyBorder="1" applyAlignment="1" applyProtection="1">
      <alignment horizontal="center" vertical="center"/>
      <protection hidden="1"/>
    </xf>
    <xf numFmtId="0" fontId="7" fillId="7" borderId="54" xfId="0" applyFont="1" applyFill="1" applyBorder="1" applyAlignment="1" applyProtection="1">
      <alignment horizontal="center" vertical="center"/>
      <protection hidden="1"/>
    </xf>
    <xf numFmtId="0" fontId="7" fillId="7" borderId="55" xfId="0" applyFont="1" applyFill="1" applyBorder="1" applyAlignment="1" applyProtection="1">
      <alignment horizontal="center" vertical="center"/>
      <protection hidden="1"/>
    </xf>
    <xf numFmtId="0" fontId="7" fillId="7" borderId="56" xfId="0" applyFont="1" applyFill="1" applyBorder="1" applyAlignment="1" applyProtection="1">
      <alignment horizontal="center" vertical="center"/>
      <protection hidden="1"/>
    </xf>
    <xf numFmtId="0" fontId="7" fillId="8" borderId="51" xfId="0" applyFont="1" applyFill="1" applyBorder="1" applyAlignment="1" applyProtection="1">
      <alignment horizontal="center" vertical="center"/>
      <protection hidden="1"/>
    </xf>
    <xf numFmtId="0" fontId="7" fillId="8" borderId="11" xfId="0" applyFont="1" applyFill="1" applyBorder="1" applyAlignment="1" applyProtection="1">
      <alignment horizontal="center" vertical="center"/>
      <protection hidden="1"/>
    </xf>
    <xf numFmtId="0" fontId="7" fillId="29" borderId="47" xfId="0" applyFont="1" applyFill="1" applyBorder="1" applyAlignment="1" applyProtection="1">
      <alignment horizontal="center" vertical="center"/>
      <protection hidden="1"/>
    </xf>
    <xf numFmtId="0" fontId="7" fillId="29" borderId="39" xfId="0" applyFont="1" applyFill="1" applyBorder="1" applyAlignment="1" applyProtection="1">
      <alignment horizontal="center" vertical="center"/>
      <protection hidden="1"/>
    </xf>
    <xf numFmtId="44" fontId="7" fillId="4" borderId="49" xfId="1" applyFont="1" applyFill="1" applyBorder="1" applyAlignment="1" applyProtection="1">
      <alignment horizontal="center" vertical="center"/>
      <protection locked="0"/>
    </xf>
    <xf numFmtId="10" fontId="7" fillId="7" borderId="31" xfId="2" applyNumberFormat="1" applyFont="1" applyFill="1" applyBorder="1" applyAlignment="1" applyProtection="1">
      <alignment horizontal="center" vertical="center"/>
      <protection hidden="1"/>
    </xf>
    <xf numFmtId="10" fontId="7" fillId="7" borderId="32" xfId="2" applyNumberFormat="1" applyFont="1" applyFill="1" applyBorder="1" applyAlignment="1" applyProtection="1">
      <alignment horizontal="center" vertical="center"/>
      <protection hidden="1"/>
    </xf>
    <xf numFmtId="10" fontId="7" fillId="7" borderId="26" xfId="2" applyNumberFormat="1" applyFont="1" applyFill="1" applyBorder="1" applyAlignment="1" applyProtection="1">
      <alignment horizontal="center" vertical="center"/>
      <protection hidden="1"/>
    </xf>
    <xf numFmtId="0" fontId="7" fillId="5" borderId="35" xfId="0" applyFont="1" applyFill="1" applyBorder="1" applyAlignment="1" applyProtection="1">
      <alignment horizontal="center" vertical="center"/>
      <protection hidden="1"/>
    </xf>
    <xf numFmtId="0" fontId="7" fillId="5" borderId="36" xfId="0" applyFont="1" applyFill="1" applyBorder="1" applyAlignment="1" applyProtection="1">
      <alignment horizontal="center" vertical="center"/>
      <protection hidden="1"/>
    </xf>
    <xf numFmtId="0" fontId="7" fillId="5" borderId="37" xfId="0" applyFont="1" applyFill="1" applyBorder="1" applyAlignment="1" applyProtection="1">
      <alignment horizontal="center" vertical="center"/>
      <protection hidden="1"/>
    </xf>
    <xf numFmtId="44" fontId="7" fillId="4" borderId="18" xfId="1" applyFont="1" applyFill="1" applyBorder="1" applyAlignment="1" applyProtection="1">
      <alignment horizontal="center" vertical="center"/>
      <protection locked="0"/>
    </xf>
    <xf numFmtId="0" fontId="7" fillId="4" borderId="34" xfId="0" applyFont="1" applyFill="1" applyBorder="1" applyAlignment="1" applyProtection="1">
      <alignment horizontal="center" vertical="center"/>
      <protection locked="0"/>
    </xf>
    <xf numFmtId="10" fontId="7" fillId="7" borderId="48" xfId="2" applyNumberFormat="1" applyFont="1" applyFill="1" applyBorder="1" applyAlignment="1" applyProtection="1">
      <alignment horizontal="center" vertical="center"/>
      <protection hidden="1"/>
    </xf>
    <xf numFmtId="10" fontId="7" fillId="7" borderId="49" xfId="2" applyNumberFormat="1" applyFont="1" applyFill="1" applyBorder="1" applyAlignment="1" applyProtection="1">
      <alignment horizontal="center" vertical="center"/>
      <protection hidden="1"/>
    </xf>
    <xf numFmtId="0" fontId="8" fillId="2" borderId="48" xfId="0" applyFont="1" applyFill="1" applyBorder="1" applyAlignment="1" applyProtection="1">
      <alignment horizontal="center" vertical="center" wrapText="1"/>
      <protection hidden="1"/>
    </xf>
    <xf numFmtId="0" fontId="8" fillId="2" borderId="11" xfId="0" applyFont="1" applyFill="1" applyBorder="1" applyAlignment="1" applyProtection="1">
      <alignment horizontal="center" vertical="center" wrapText="1"/>
      <protection hidden="1"/>
    </xf>
    <xf numFmtId="0" fontId="8" fillId="2" borderId="49" xfId="0" applyFont="1" applyFill="1" applyBorder="1" applyAlignment="1" applyProtection="1">
      <alignment horizontal="center" vertical="center" wrapText="1"/>
      <protection hidden="1"/>
    </xf>
    <xf numFmtId="0" fontId="8" fillId="2" borderId="21" xfId="0" applyFont="1" applyFill="1" applyBorder="1" applyAlignment="1" applyProtection="1">
      <alignment horizontal="center" vertical="center" wrapText="1"/>
      <protection hidden="1"/>
    </xf>
    <xf numFmtId="0" fontId="8" fillId="2" borderId="22" xfId="0" applyFont="1" applyFill="1" applyBorder="1" applyAlignment="1" applyProtection="1">
      <alignment horizontal="center" vertical="center" wrapText="1"/>
      <protection hidden="1"/>
    </xf>
    <xf numFmtId="0" fontId="8" fillId="2" borderId="23" xfId="0" applyFont="1" applyFill="1" applyBorder="1" applyAlignment="1" applyProtection="1">
      <alignment horizontal="center" vertical="center" wrapText="1"/>
      <protection hidden="1"/>
    </xf>
    <xf numFmtId="0" fontId="8" fillId="2" borderId="51" xfId="0" applyFont="1" applyFill="1" applyBorder="1" applyAlignment="1" applyProtection="1">
      <alignment horizontal="center" vertical="center"/>
      <protection hidden="1"/>
    </xf>
    <xf numFmtId="0" fontId="8" fillId="2" borderId="11" xfId="0" applyFont="1" applyFill="1" applyBorder="1" applyAlignment="1" applyProtection="1">
      <alignment horizontal="center" vertical="center"/>
      <protection hidden="1"/>
    </xf>
    <xf numFmtId="0" fontId="8" fillId="2" borderId="49" xfId="0" applyFont="1" applyFill="1" applyBorder="1" applyAlignment="1" applyProtection="1">
      <alignment horizontal="center" vertical="center"/>
      <protection hidden="1"/>
    </xf>
    <xf numFmtId="0" fontId="7" fillId="8" borderId="133" xfId="0" applyFont="1" applyFill="1" applyBorder="1" applyAlignment="1" applyProtection="1">
      <alignment horizontal="center" vertical="center"/>
      <protection hidden="1"/>
    </xf>
    <xf numFmtId="0" fontId="7" fillId="8" borderId="127" xfId="0" applyFont="1" applyFill="1" applyBorder="1" applyAlignment="1" applyProtection="1">
      <alignment horizontal="center" vertical="center"/>
      <protection hidden="1"/>
    </xf>
    <xf numFmtId="0" fontId="7" fillId="8" borderId="134" xfId="0" applyFont="1" applyFill="1" applyBorder="1" applyAlignment="1" applyProtection="1">
      <alignment horizontal="center" vertical="center"/>
      <protection hidden="1"/>
    </xf>
    <xf numFmtId="0" fontId="7" fillId="8" borderId="128" xfId="0" applyFont="1" applyFill="1" applyBorder="1" applyAlignment="1" applyProtection="1">
      <alignment horizontal="center" vertical="center"/>
      <protection hidden="1"/>
    </xf>
    <xf numFmtId="0" fontId="7" fillId="8" borderId="29" xfId="0" applyFont="1" applyFill="1" applyBorder="1" applyAlignment="1" applyProtection="1">
      <alignment horizontal="center" vertical="center"/>
      <protection hidden="1"/>
    </xf>
    <xf numFmtId="0" fontId="7" fillId="8" borderId="27" xfId="0" applyFont="1" applyFill="1" applyBorder="1" applyAlignment="1" applyProtection="1">
      <alignment horizontal="center" vertical="center"/>
      <protection hidden="1"/>
    </xf>
    <xf numFmtId="0" fontId="7" fillId="8" borderId="42" xfId="0" applyFont="1" applyFill="1" applyBorder="1" applyAlignment="1" applyProtection="1">
      <alignment horizontal="center" vertical="center"/>
      <protection hidden="1"/>
    </xf>
    <xf numFmtId="0" fontId="7" fillId="8" borderId="60" xfId="0" applyFont="1" applyFill="1" applyBorder="1" applyAlignment="1" applyProtection="1">
      <alignment horizontal="center" vertical="center"/>
      <protection hidden="1"/>
    </xf>
    <xf numFmtId="0" fontId="7" fillId="8" borderId="47" xfId="0" applyFont="1" applyFill="1" applyBorder="1" applyAlignment="1" applyProtection="1">
      <alignment horizontal="center" vertical="center"/>
      <protection hidden="1"/>
    </xf>
    <xf numFmtId="0" fontId="7" fillId="8" borderId="61" xfId="0" applyFont="1" applyFill="1" applyBorder="1" applyAlignment="1" applyProtection="1">
      <alignment horizontal="center" vertical="center"/>
      <protection hidden="1"/>
    </xf>
    <xf numFmtId="0" fontId="15" fillId="0" borderId="14" xfId="0" applyFont="1" applyBorder="1" applyAlignment="1" applyProtection="1">
      <alignment horizontal="center" vertical="center" wrapText="1"/>
      <protection hidden="1"/>
    </xf>
    <xf numFmtId="0" fontId="15" fillId="0" borderId="15" xfId="0" applyFont="1" applyBorder="1" applyAlignment="1" applyProtection="1">
      <alignment horizontal="center" vertical="center" wrapText="1"/>
      <protection hidden="1"/>
    </xf>
    <xf numFmtId="0" fontId="15" fillId="0" borderId="16" xfId="0" applyFont="1" applyBorder="1" applyAlignment="1" applyProtection="1">
      <alignment horizontal="center" vertical="center" wrapText="1"/>
      <protection hidden="1"/>
    </xf>
    <xf numFmtId="0" fontId="15" fillId="0" borderId="31" xfId="0" applyFont="1" applyBorder="1" applyAlignment="1" applyProtection="1">
      <alignment horizontal="center" vertical="center" wrapText="1"/>
      <protection hidden="1"/>
    </xf>
    <xf numFmtId="0" fontId="15" fillId="0" borderId="12" xfId="0" applyFont="1" applyBorder="1" applyAlignment="1" applyProtection="1">
      <alignment horizontal="center" vertical="center" wrapText="1"/>
      <protection hidden="1"/>
    </xf>
    <xf numFmtId="0" fontId="15" fillId="0" borderId="32" xfId="0" applyFont="1" applyBorder="1" applyAlignment="1" applyProtection="1">
      <alignment horizontal="center" vertical="center" wrapText="1"/>
      <protection hidden="1"/>
    </xf>
    <xf numFmtId="0" fontId="7" fillId="8" borderId="126" xfId="0" applyFont="1" applyFill="1" applyBorder="1" applyAlignment="1" applyProtection="1">
      <alignment horizontal="center" vertical="center"/>
      <protection hidden="1"/>
    </xf>
    <xf numFmtId="0" fontId="7" fillId="8" borderId="59" xfId="0" applyFont="1" applyFill="1" applyBorder="1" applyAlignment="1" applyProtection="1">
      <alignment horizontal="center" vertical="center"/>
      <protection hidden="1"/>
    </xf>
    <xf numFmtId="44" fontId="7" fillId="4" borderId="4" xfId="1" applyFont="1" applyFill="1" applyBorder="1" applyAlignment="1" applyProtection="1">
      <alignment horizontal="center" vertical="center"/>
      <protection locked="0"/>
    </xf>
    <xf numFmtId="44" fontId="7" fillId="4" borderId="5" xfId="1" applyFont="1" applyFill="1" applyBorder="1" applyAlignment="1" applyProtection="1">
      <alignment horizontal="center" vertical="center"/>
      <protection locked="0"/>
    </xf>
    <xf numFmtId="44" fontId="7" fillId="4" borderId="58" xfId="1" applyFont="1" applyFill="1" applyBorder="1" applyAlignment="1" applyProtection="1">
      <alignment horizontal="center" vertical="center"/>
      <protection locked="0"/>
    </xf>
    <xf numFmtId="44" fontId="7" fillId="4" borderId="32" xfId="1" applyFont="1" applyFill="1" applyBorder="1" applyAlignment="1" applyProtection="1">
      <alignment horizontal="center" vertical="center"/>
      <protection locked="0"/>
    </xf>
    <xf numFmtId="0" fontId="7" fillId="4" borderId="15" xfId="0" applyFont="1" applyFill="1" applyBorder="1" applyAlignment="1" applyProtection="1">
      <alignment vertical="center"/>
      <protection locked="0"/>
    </xf>
    <xf numFmtId="0" fontId="7" fillId="4" borderId="16" xfId="0" applyFont="1" applyFill="1" applyBorder="1" applyAlignment="1" applyProtection="1">
      <alignment vertical="center"/>
      <protection locked="0"/>
    </xf>
    <xf numFmtId="44" fontId="7" fillId="7" borderId="10" xfId="0" applyNumberFormat="1" applyFont="1" applyFill="1" applyBorder="1" applyAlignment="1" applyProtection="1">
      <alignment vertical="center"/>
      <protection hidden="1"/>
    </xf>
    <xf numFmtId="0" fontId="7" fillId="7" borderId="10" xfId="0" applyFont="1" applyFill="1" applyBorder="1" applyAlignment="1" applyProtection="1">
      <alignment vertical="center"/>
      <protection hidden="1"/>
    </xf>
    <xf numFmtId="0" fontId="7" fillId="7" borderId="18" xfId="0" applyFont="1" applyFill="1" applyBorder="1" applyAlignment="1" applyProtection="1">
      <alignment vertical="center"/>
      <protection hidden="1"/>
    </xf>
    <xf numFmtId="44" fontId="7" fillId="7" borderId="27" xfId="1" applyFont="1" applyFill="1" applyBorder="1" applyAlignment="1" applyProtection="1">
      <alignment horizontal="center" vertical="center"/>
      <protection hidden="1"/>
    </xf>
    <xf numFmtId="44" fontId="7" fillId="7" borderId="28" xfId="1" applyFont="1" applyFill="1" applyBorder="1" applyAlignment="1" applyProtection="1">
      <alignment horizontal="center" vertical="center"/>
      <protection hidden="1"/>
    </xf>
    <xf numFmtId="0" fontId="8" fillId="7" borderId="26" xfId="0" applyFont="1" applyFill="1" applyBorder="1" applyAlignment="1" applyProtection="1">
      <alignment horizontal="left" vertical="center" wrapText="1"/>
      <protection hidden="1"/>
    </xf>
    <xf numFmtId="0" fontId="8" fillId="7" borderId="27" xfId="0" applyFont="1" applyFill="1" applyBorder="1" applyAlignment="1" applyProtection="1">
      <alignment horizontal="left" vertical="center" wrapText="1"/>
      <protection hidden="1"/>
    </xf>
    <xf numFmtId="0" fontId="8" fillId="7" borderId="59" xfId="0" applyFont="1" applyFill="1" applyBorder="1" applyAlignment="1" applyProtection="1">
      <alignment vertical="center"/>
      <protection hidden="1"/>
    </xf>
    <xf numFmtId="0" fontId="8" fillId="7" borderId="60" xfId="0" applyFont="1" applyFill="1" applyBorder="1" applyAlignment="1" applyProtection="1">
      <alignment vertical="center"/>
      <protection hidden="1"/>
    </xf>
    <xf numFmtId="0" fontId="8" fillId="7" borderId="61" xfId="0" applyFont="1" applyFill="1" applyBorder="1" applyAlignment="1" applyProtection="1">
      <alignment vertical="center"/>
      <protection hidden="1"/>
    </xf>
    <xf numFmtId="0" fontId="7" fillId="4" borderId="19" xfId="0" applyFont="1" applyFill="1" applyBorder="1" applyAlignment="1" applyProtection="1">
      <alignment vertical="center"/>
      <protection locked="0"/>
    </xf>
    <xf numFmtId="44" fontId="7" fillId="7" borderId="6" xfId="0" applyNumberFormat="1" applyFont="1" applyFill="1" applyBorder="1" applyAlignment="1" applyProtection="1">
      <alignment vertical="center"/>
      <protection hidden="1"/>
    </xf>
    <xf numFmtId="44" fontId="7" fillId="7" borderId="47" xfId="0" applyNumberFormat="1" applyFont="1" applyFill="1" applyBorder="1" applyAlignment="1" applyProtection="1">
      <alignment vertical="center"/>
      <protection hidden="1"/>
    </xf>
    <xf numFmtId="0" fontId="7" fillId="7" borderId="39" xfId="0" applyFont="1" applyFill="1" applyBorder="1" applyAlignment="1" applyProtection="1">
      <alignment vertical="center"/>
      <protection hidden="1"/>
    </xf>
    <xf numFmtId="44" fontId="7" fillId="7" borderId="39" xfId="0" applyNumberFormat="1" applyFont="1" applyFill="1" applyBorder="1" applyAlignment="1" applyProtection="1">
      <alignment vertical="center"/>
      <protection hidden="1"/>
    </xf>
    <xf numFmtId="0" fontId="8" fillId="0" borderId="56" xfId="0" applyFont="1" applyBorder="1" applyAlignment="1" applyProtection="1">
      <alignment vertical="center"/>
      <protection hidden="1"/>
    </xf>
    <xf numFmtId="0" fontId="8" fillId="7" borderId="62" xfId="0" applyFont="1" applyFill="1" applyBorder="1" applyAlignment="1" applyProtection="1">
      <alignment vertical="center"/>
      <protection hidden="1"/>
    </xf>
    <xf numFmtId="0" fontId="8" fillId="7" borderId="63" xfId="0" applyFont="1" applyFill="1" applyBorder="1" applyAlignment="1" applyProtection="1">
      <alignment vertical="center"/>
      <protection hidden="1"/>
    </xf>
    <xf numFmtId="0" fontId="8" fillId="7" borderId="64" xfId="0" applyFont="1" applyFill="1" applyBorder="1" applyAlignment="1" applyProtection="1">
      <alignment vertical="center"/>
      <protection hidden="1"/>
    </xf>
    <xf numFmtId="44" fontId="7" fillId="7" borderId="24" xfId="0" applyNumberFormat="1" applyFont="1" applyFill="1" applyBorder="1" applyAlignment="1" applyProtection="1">
      <alignment vertical="center"/>
      <protection hidden="1"/>
    </xf>
    <xf numFmtId="0" fontId="7" fillId="7" borderId="22" xfId="0" applyFont="1" applyFill="1" applyBorder="1" applyAlignment="1" applyProtection="1">
      <alignment vertical="center"/>
      <protection hidden="1"/>
    </xf>
    <xf numFmtId="44" fontId="7" fillId="7" borderId="22" xfId="0" applyNumberFormat="1" applyFont="1" applyFill="1" applyBorder="1" applyAlignment="1" applyProtection="1">
      <alignment vertical="center"/>
      <protection hidden="1"/>
    </xf>
    <xf numFmtId="0" fontId="7" fillId="7" borderId="23" xfId="0" applyFont="1" applyFill="1" applyBorder="1" applyAlignment="1" applyProtection="1">
      <alignment vertical="center"/>
      <protection hidden="1"/>
    </xf>
    <xf numFmtId="0" fontId="7" fillId="7" borderId="40" xfId="0" applyFont="1" applyFill="1" applyBorder="1" applyAlignment="1" applyProtection="1">
      <alignment vertical="center"/>
      <protection hidden="1"/>
    </xf>
    <xf numFmtId="0" fontId="7" fillId="4" borderId="51" xfId="0" applyFont="1" applyFill="1" applyBorder="1" applyAlignment="1" applyProtection="1">
      <alignment vertical="center"/>
      <protection locked="0"/>
    </xf>
    <xf numFmtId="0" fontId="8" fillId="2" borderId="85" xfId="0" applyFont="1" applyFill="1" applyBorder="1" applyAlignment="1" applyProtection="1">
      <alignment vertical="center"/>
      <protection hidden="1"/>
    </xf>
    <xf numFmtId="0" fontId="8" fillId="2" borderId="87" xfId="0" applyFont="1" applyFill="1" applyBorder="1" applyAlignment="1" applyProtection="1">
      <alignment vertical="center"/>
      <protection hidden="1"/>
    </xf>
    <xf numFmtId="0" fontId="3" fillId="6" borderId="14" xfId="0" applyFont="1" applyFill="1" applyBorder="1" applyAlignment="1" applyProtection="1">
      <alignment horizontal="left" vertical="center"/>
      <protection hidden="1"/>
    </xf>
    <xf numFmtId="0" fontId="3" fillId="6" borderId="15" xfId="0" applyFont="1" applyFill="1" applyBorder="1" applyAlignment="1" applyProtection="1">
      <alignment horizontal="left" vertical="center"/>
      <protection hidden="1"/>
    </xf>
    <xf numFmtId="0" fontId="3" fillId="6" borderId="16" xfId="0" applyFont="1" applyFill="1" applyBorder="1" applyAlignment="1" applyProtection="1">
      <alignment horizontal="left" vertical="center"/>
      <protection hidden="1"/>
    </xf>
    <xf numFmtId="0" fontId="7" fillId="4" borderId="12" xfId="0" applyFont="1" applyFill="1" applyBorder="1" applyAlignment="1" applyProtection="1">
      <alignment horizontal="left" vertical="top" wrapText="1"/>
      <protection locked="0"/>
    </xf>
    <xf numFmtId="44" fontId="7" fillId="7" borderId="10" xfId="1" applyFont="1" applyFill="1" applyBorder="1" applyAlignment="1" applyProtection="1">
      <alignment vertical="center"/>
      <protection hidden="1"/>
    </xf>
    <xf numFmtId="0" fontId="7" fillId="19" borderId="10" xfId="0" applyFont="1" applyFill="1" applyBorder="1" applyAlignment="1" applyProtection="1">
      <alignment vertical="center"/>
      <protection hidden="1"/>
    </xf>
    <xf numFmtId="0" fontId="7" fillId="19" borderId="18" xfId="0" applyFont="1" applyFill="1" applyBorder="1" applyAlignment="1" applyProtection="1">
      <alignment vertical="center"/>
      <protection hidden="1"/>
    </xf>
    <xf numFmtId="0" fontId="7" fillId="19" borderId="12" xfId="0" applyFont="1" applyFill="1" applyBorder="1" applyAlignment="1" applyProtection="1">
      <alignment vertical="center"/>
      <protection hidden="1"/>
    </xf>
    <xf numFmtId="0" fontId="7" fillId="19" borderId="32" xfId="0" applyFont="1" applyFill="1" applyBorder="1" applyAlignment="1" applyProtection="1">
      <alignment vertical="center"/>
      <protection hidden="1"/>
    </xf>
    <xf numFmtId="44" fontId="7" fillId="7" borderId="27" xfId="0" applyNumberFormat="1" applyFont="1" applyFill="1" applyBorder="1" applyAlignment="1" applyProtection="1">
      <alignment vertical="center"/>
      <protection hidden="1"/>
    </xf>
    <xf numFmtId="44" fontId="7" fillId="19" borderId="27" xfId="1" applyFont="1" applyFill="1" applyBorder="1" applyAlignment="1" applyProtection="1">
      <alignment horizontal="center" vertical="center"/>
      <protection hidden="1"/>
    </xf>
    <xf numFmtId="9" fontId="8" fillId="7" borderId="26" xfId="0" applyNumberFormat="1" applyFont="1" applyFill="1" applyBorder="1" applyAlignment="1" applyProtection="1">
      <alignment horizontal="center" vertical="center"/>
      <protection hidden="1"/>
    </xf>
    <xf numFmtId="9" fontId="8" fillId="7" borderId="27" xfId="0" applyNumberFormat="1" applyFont="1" applyFill="1" applyBorder="1" applyAlignment="1" applyProtection="1">
      <alignment horizontal="center" vertical="center"/>
      <protection hidden="1"/>
    </xf>
    <xf numFmtId="0" fontId="8" fillId="7" borderId="27" xfId="0" applyFont="1" applyFill="1" applyBorder="1" applyAlignment="1" applyProtection="1">
      <alignment horizontal="center" vertical="center"/>
      <protection hidden="1"/>
    </xf>
    <xf numFmtId="44" fontId="7" fillId="4" borderId="14" xfId="1" applyFont="1" applyFill="1" applyBorder="1" applyAlignment="1" applyProtection="1">
      <alignment vertical="center"/>
      <protection locked="0"/>
    </xf>
    <xf numFmtId="44" fontId="7" fillId="4" borderId="15" xfId="1" applyFont="1" applyFill="1" applyBorder="1" applyAlignment="1" applyProtection="1">
      <alignment vertical="center"/>
      <protection locked="0"/>
    </xf>
    <xf numFmtId="44" fontId="7" fillId="4" borderId="16" xfId="1" applyFont="1" applyFill="1" applyBorder="1" applyAlignment="1" applyProtection="1">
      <alignment vertical="center"/>
      <protection locked="0"/>
    </xf>
    <xf numFmtId="44" fontId="7" fillId="7" borderId="14" xfId="0" applyNumberFormat="1" applyFont="1" applyFill="1" applyBorder="1" applyAlignment="1" applyProtection="1">
      <alignment vertical="center"/>
      <protection hidden="1"/>
    </xf>
    <xf numFmtId="0" fontId="7" fillId="7" borderId="15" xfId="0" applyFont="1" applyFill="1" applyBorder="1" applyAlignment="1" applyProtection="1">
      <alignment vertical="center"/>
      <protection hidden="1"/>
    </xf>
    <xf numFmtId="0" fontId="7" fillId="7" borderId="16" xfId="0" applyFont="1" applyFill="1" applyBorder="1" applyAlignment="1" applyProtection="1">
      <alignment vertical="center"/>
      <protection hidden="1"/>
    </xf>
    <xf numFmtId="44" fontId="7" fillId="7" borderId="17" xfId="0" applyNumberFormat="1" applyFont="1" applyFill="1" applyBorder="1" applyAlignment="1" applyProtection="1">
      <alignment vertical="center"/>
      <protection hidden="1"/>
    </xf>
    <xf numFmtId="0" fontId="8" fillId="2" borderId="71" xfId="0" applyFont="1" applyFill="1" applyBorder="1" applyAlignment="1" applyProtection="1">
      <alignment vertical="center"/>
      <protection hidden="1"/>
    </xf>
    <xf numFmtId="0" fontId="8" fillId="2" borderId="72" xfId="0" applyFont="1" applyFill="1" applyBorder="1" applyAlignment="1" applyProtection="1">
      <alignment vertical="center"/>
      <protection hidden="1"/>
    </xf>
    <xf numFmtId="0" fontId="8" fillId="2" borderId="73" xfId="0" applyFont="1" applyFill="1" applyBorder="1" applyAlignment="1" applyProtection="1">
      <alignment vertical="center"/>
      <protection hidden="1"/>
    </xf>
    <xf numFmtId="0" fontId="8" fillId="7" borderId="85" xfId="0" applyFont="1" applyFill="1" applyBorder="1" applyAlignment="1" applyProtection="1">
      <alignment vertical="center"/>
      <protection hidden="1"/>
    </xf>
    <xf numFmtId="0" fontId="8" fillId="7" borderId="86" xfId="0" applyFont="1" applyFill="1" applyBorder="1" applyAlignment="1" applyProtection="1">
      <alignment vertical="center"/>
      <protection hidden="1"/>
    </xf>
    <xf numFmtId="0" fontId="8" fillId="7" borderId="87" xfId="0" applyFont="1" applyFill="1" applyBorder="1" applyAlignment="1" applyProtection="1">
      <alignment vertical="center"/>
      <protection hidden="1"/>
    </xf>
    <xf numFmtId="0" fontId="8" fillId="4" borderId="58" xfId="0" applyFont="1" applyFill="1" applyBorder="1" applyAlignment="1" applyProtection="1">
      <alignment horizontal="center" vertical="center"/>
      <protection locked="0"/>
    </xf>
    <xf numFmtId="44" fontId="7" fillId="7" borderId="31" xfId="0" applyNumberFormat="1" applyFont="1" applyFill="1" applyBorder="1" applyAlignment="1" applyProtection="1">
      <alignment vertical="center"/>
      <protection hidden="1"/>
    </xf>
    <xf numFmtId="0" fontId="7" fillId="7" borderId="12" xfId="0" applyFont="1" applyFill="1" applyBorder="1" applyAlignment="1" applyProtection="1">
      <alignment vertical="center"/>
      <protection hidden="1"/>
    </xf>
    <xf numFmtId="0" fontId="7" fillId="7" borderId="32" xfId="0" applyFont="1" applyFill="1" applyBorder="1" applyAlignment="1" applyProtection="1">
      <alignment vertical="center"/>
      <protection hidden="1"/>
    </xf>
    <xf numFmtId="44" fontId="7" fillId="7" borderId="48" xfId="0" applyNumberFormat="1" applyFont="1" applyFill="1" applyBorder="1" applyAlignment="1" applyProtection="1">
      <alignment vertical="center"/>
      <protection hidden="1"/>
    </xf>
    <xf numFmtId="0" fontId="7" fillId="7" borderId="11" xfId="0" applyFont="1" applyFill="1" applyBorder="1" applyAlignment="1" applyProtection="1">
      <alignment vertical="center"/>
      <protection hidden="1"/>
    </xf>
    <xf numFmtId="0" fontId="7" fillId="7" borderId="49" xfId="0" applyFont="1" applyFill="1" applyBorder="1" applyAlignment="1" applyProtection="1">
      <alignment vertical="center"/>
      <protection hidden="1"/>
    </xf>
    <xf numFmtId="44" fontId="7" fillId="7" borderId="26" xfId="0" applyNumberFormat="1" applyFont="1" applyFill="1" applyBorder="1" applyAlignment="1" applyProtection="1">
      <alignment vertical="center"/>
      <protection hidden="1"/>
    </xf>
    <xf numFmtId="10" fontId="7" fillId="4" borderId="10" xfId="2" applyNumberFormat="1" applyFont="1" applyFill="1" applyBorder="1" applyAlignment="1" applyProtection="1">
      <alignment horizontal="center" vertical="center"/>
      <protection locked="0"/>
    </xf>
    <xf numFmtId="10" fontId="7" fillId="4" borderId="102" xfId="2" applyNumberFormat="1" applyFont="1" applyFill="1" applyBorder="1" applyAlignment="1" applyProtection="1">
      <alignment horizontal="center" vertical="center"/>
      <protection locked="0"/>
    </xf>
    <xf numFmtId="10" fontId="7" fillId="4" borderId="111" xfId="2" applyNumberFormat="1" applyFont="1" applyFill="1" applyBorder="1" applyAlignment="1" applyProtection="1">
      <alignment horizontal="center" vertical="center"/>
      <protection locked="0"/>
    </xf>
    <xf numFmtId="10" fontId="7" fillId="4" borderId="112" xfId="2" applyNumberFormat="1" applyFont="1" applyFill="1" applyBorder="1" applyAlignment="1" applyProtection="1">
      <alignment horizontal="center" vertical="center"/>
      <protection locked="0"/>
    </xf>
    <xf numFmtId="44" fontId="7" fillId="7" borderId="28" xfId="1" applyFont="1" applyFill="1" applyBorder="1" applyAlignment="1" applyProtection="1">
      <alignment vertical="center"/>
      <protection hidden="1"/>
    </xf>
    <xf numFmtId="44" fontId="7" fillId="8" borderId="50" xfId="1" applyFont="1" applyFill="1" applyBorder="1" applyAlignment="1" applyProtection="1">
      <alignment horizontal="center" vertical="center"/>
      <protection hidden="1"/>
    </xf>
    <xf numFmtId="44" fontId="7" fillId="8" borderId="36" xfId="1" applyFont="1" applyFill="1" applyBorder="1" applyAlignment="1" applyProtection="1">
      <alignment horizontal="center" vertical="center"/>
      <protection hidden="1"/>
    </xf>
    <xf numFmtId="44" fontId="7" fillId="8" borderId="37" xfId="1" applyFont="1" applyFill="1" applyBorder="1" applyAlignment="1" applyProtection="1">
      <alignment horizontal="center" vertical="center"/>
      <protection hidden="1"/>
    </xf>
    <xf numFmtId="44" fontId="7" fillId="7" borderId="6" xfId="1" applyFont="1" applyFill="1" applyBorder="1" applyAlignment="1" applyProtection="1">
      <alignment vertical="center"/>
      <protection hidden="1"/>
    </xf>
    <xf numFmtId="44" fontId="7" fillId="7" borderId="18" xfId="1" applyFont="1" applyFill="1" applyBorder="1" applyAlignment="1" applyProtection="1">
      <alignment vertical="center"/>
      <protection hidden="1"/>
    </xf>
    <xf numFmtId="44" fontId="7" fillId="7" borderId="14" xfId="1" applyFont="1" applyFill="1" applyBorder="1" applyAlignment="1" applyProtection="1">
      <alignment vertical="center"/>
      <protection hidden="1"/>
    </xf>
    <xf numFmtId="44" fontId="7" fillId="7" borderId="15" xfId="1" applyFont="1" applyFill="1" applyBorder="1" applyAlignment="1" applyProtection="1">
      <alignment vertical="center"/>
      <protection hidden="1"/>
    </xf>
    <xf numFmtId="44" fontId="7" fillId="7" borderId="16" xfId="1" applyFont="1" applyFill="1" applyBorder="1" applyAlignment="1" applyProtection="1">
      <alignment vertical="center"/>
      <protection hidden="1"/>
    </xf>
    <xf numFmtId="44" fontId="7" fillId="7" borderId="17" xfId="1" applyFont="1" applyFill="1" applyBorder="1" applyAlignment="1" applyProtection="1">
      <alignment vertical="center"/>
      <protection hidden="1"/>
    </xf>
    <xf numFmtId="44" fontId="7" fillId="7" borderId="31" xfId="1" applyFont="1" applyFill="1" applyBorder="1" applyAlignment="1" applyProtection="1">
      <alignment vertical="center"/>
      <protection hidden="1"/>
    </xf>
    <xf numFmtId="0" fontId="3" fillId="6" borderId="44" xfId="0" applyFont="1" applyFill="1" applyBorder="1" applyAlignment="1" applyProtection="1">
      <alignment horizontal="left" vertical="center"/>
      <protection hidden="1"/>
    </xf>
    <xf numFmtId="0" fontId="8" fillId="7" borderId="30" xfId="0" applyFont="1" applyFill="1" applyBorder="1" applyAlignment="1" applyProtection="1">
      <alignment horizontal="right" vertical="center" indent="1"/>
      <protection hidden="1"/>
    </xf>
    <xf numFmtId="44" fontId="7" fillId="4" borderId="18" xfId="1" applyFont="1" applyFill="1" applyBorder="1" applyAlignment="1" applyProtection="1">
      <alignment vertical="center"/>
      <protection locked="0"/>
    </xf>
    <xf numFmtId="0" fontId="8" fillId="8" borderId="48" xfId="0" applyFont="1" applyFill="1" applyBorder="1" applyAlignment="1" applyProtection="1">
      <alignment vertical="center"/>
      <protection hidden="1"/>
    </xf>
    <xf numFmtId="0" fontId="8" fillId="8" borderId="11" xfId="0" applyFont="1" applyFill="1" applyBorder="1" applyAlignment="1" applyProtection="1">
      <alignment vertical="center"/>
      <protection hidden="1"/>
    </xf>
    <xf numFmtId="0" fontId="8" fillId="8" borderId="49" xfId="0" applyFont="1" applyFill="1" applyBorder="1" applyAlignment="1" applyProtection="1">
      <alignment vertical="center"/>
      <protection hidden="1"/>
    </xf>
    <xf numFmtId="0" fontId="3" fillId="6" borderId="43" xfId="0" applyFont="1" applyFill="1" applyBorder="1" applyAlignment="1" applyProtection="1">
      <alignment horizontal="left" vertical="center"/>
      <protection hidden="1"/>
    </xf>
    <xf numFmtId="0" fontId="3" fillId="6" borderId="45" xfId="0" applyFont="1" applyFill="1" applyBorder="1" applyAlignment="1" applyProtection="1">
      <alignment horizontal="left" vertical="center"/>
      <protection hidden="1"/>
    </xf>
    <xf numFmtId="44" fontId="7" fillId="4" borderId="32" xfId="1" applyFont="1" applyFill="1" applyBorder="1" applyAlignment="1" applyProtection="1">
      <alignment vertical="center"/>
      <protection locked="0"/>
    </xf>
    <xf numFmtId="44" fontId="7" fillId="7" borderId="30" xfId="1" applyFont="1" applyFill="1" applyBorder="1" applyAlignment="1" applyProtection="1">
      <alignment vertical="center"/>
      <protection hidden="1"/>
    </xf>
    <xf numFmtId="0" fontId="8" fillId="8" borderId="35" xfId="0" applyFont="1" applyFill="1" applyBorder="1" applyAlignment="1" applyProtection="1">
      <alignment horizontal="center" vertical="center"/>
      <protection hidden="1"/>
    </xf>
    <xf numFmtId="0" fontId="8" fillId="8" borderId="36" xfId="0" applyFont="1" applyFill="1" applyBorder="1" applyAlignment="1" applyProtection="1">
      <alignment horizontal="center" vertical="center"/>
      <protection hidden="1"/>
    </xf>
    <xf numFmtId="0" fontId="8" fillId="8" borderId="41" xfId="0" applyFont="1" applyFill="1" applyBorder="1" applyAlignment="1" applyProtection="1">
      <alignment horizontal="center" vertical="center"/>
      <protection hidden="1"/>
    </xf>
    <xf numFmtId="44" fontId="7" fillId="8" borderId="35" xfId="0" applyNumberFormat="1" applyFont="1" applyFill="1" applyBorder="1" applyAlignment="1" applyProtection="1">
      <alignment horizontal="center" vertical="center"/>
      <protection hidden="1"/>
    </xf>
    <xf numFmtId="0" fontId="7" fillId="8" borderId="36" xfId="0" applyFont="1" applyFill="1" applyBorder="1" applyAlignment="1" applyProtection="1">
      <alignment horizontal="center" vertical="center"/>
      <protection hidden="1"/>
    </xf>
    <xf numFmtId="0" fontId="7" fillId="8" borderId="37" xfId="0" applyFont="1" applyFill="1" applyBorder="1" applyAlignment="1" applyProtection="1">
      <alignment horizontal="center" vertical="center"/>
      <protection hidden="1"/>
    </xf>
    <xf numFmtId="43" fontId="7" fillId="8" borderId="36" xfId="3" applyFont="1" applyFill="1" applyBorder="1" applyAlignment="1" applyProtection="1">
      <alignment vertical="center"/>
      <protection hidden="1"/>
    </xf>
    <xf numFmtId="43" fontId="7" fillId="8" borderId="37" xfId="3" applyFont="1" applyFill="1" applyBorder="1" applyAlignment="1" applyProtection="1">
      <alignment vertical="center"/>
      <protection hidden="1"/>
    </xf>
    <xf numFmtId="44" fontId="7" fillId="4" borderId="107" xfId="1" applyFont="1" applyFill="1" applyBorder="1" applyAlignment="1" applyProtection="1">
      <alignment vertical="center"/>
      <protection locked="0"/>
    </xf>
    <xf numFmtId="44" fontId="7" fillId="4" borderId="108" xfId="1" applyFont="1" applyFill="1" applyBorder="1" applyAlignment="1" applyProtection="1">
      <alignment vertical="center"/>
      <protection locked="0"/>
    </xf>
    <xf numFmtId="44" fontId="7" fillId="8" borderId="76" xfId="1" applyFont="1" applyFill="1" applyBorder="1" applyAlignment="1" applyProtection="1">
      <alignment vertical="center"/>
      <protection hidden="1"/>
    </xf>
    <xf numFmtId="44" fontId="7" fillId="8" borderId="78" xfId="1" applyFont="1" applyFill="1" applyBorder="1" applyAlignment="1" applyProtection="1">
      <alignment vertical="center"/>
      <protection hidden="1"/>
    </xf>
    <xf numFmtId="0" fontId="8" fillId="8" borderId="77" xfId="0" applyFont="1" applyFill="1" applyBorder="1" applyAlignment="1" applyProtection="1">
      <alignment vertical="center"/>
      <protection hidden="1"/>
    </xf>
    <xf numFmtId="0" fontId="8" fillId="8" borderId="76" xfId="0" applyFont="1" applyFill="1" applyBorder="1" applyAlignment="1" applyProtection="1">
      <alignment vertical="center"/>
      <protection hidden="1"/>
    </xf>
    <xf numFmtId="0" fontId="8" fillId="8" borderId="78" xfId="0" applyFont="1" applyFill="1" applyBorder="1" applyAlignment="1" applyProtection="1">
      <alignment vertical="center"/>
      <protection hidden="1"/>
    </xf>
    <xf numFmtId="0" fontId="8" fillId="8" borderId="35" xfId="0" applyFont="1" applyFill="1" applyBorder="1" applyAlignment="1" applyProtection="1">
      <alignment vertical="center"/>
      <protection hidden="1"/>
    </xf>
    <xf numFmtId="0" fontId="8" fillId="8" borderId="36" xfId="0" applyFont="1" applyFill="1" applyBorder="1" applyAlignment="1" applyProtection="1">
      <alignment vertical="center"/>
      <protection hidden="1"/>
    </xf>
    <xf numFmtId="0" fontId="8" fillId="8" borderId="37" xfId="0" applyFont="1" applyFill="1" applyBorder="1" applyAlignment="1" applyProtection="1">
      <alignment vertical="center"/>
      <protection hidden="1"/>
    </xf>
    <xf numFmtId="0" fontId="8" fillId="0" borderId="106" xfId="0" applyFont="1" applyBorder="1" applyAlignment="1" applyProtection="1">
      <alignment vertical="center"/>
      <protection hidden="1"/>
    </xf>
    <xf numFmtId="0" fontId="8" fillId="0" borderId="107" xfId="0" applyFont="1" applyBorder="1" applyAlignment="1" applyProtection="1">
      <alignment vertical="center"/>
      <protection hidden="1"/>
    </xf>
    <xf numFmtId="0" fontId="8" fillId="0" borderId="108" xfId="0" applyFont="1" applyBorder="1" applyAlignment="1" applyProtection="1">
      <alignment vertical="center"/>
      <protection hidden="1"/>
    </xf>
    <xf numFmtId="0" fontId="8" fillId="8" borderId="26" xfId="0" applyFont="1" applyFill="1" applyBorder="1" applyAlignment="1" applyProtection="1">
      <alignment vertical="center"/>
      <protection hidden="1"/>
    </xf>
    <xf numFmtId="0" fontId="8" fillId="8" borderId="27" xfId="0" applyFont="1" applyFill="1" applyBorder="1" applyAlignment="1" applyProtection="1">
      <alignment vertical="center"/>
      <protection hidden="1"/>
    </xf>
    <xf numFmtId="0" fontId="8" fillId="8" borderId="28" xfId="0" applyFont="1" applyFill="1" applyBorder="1" applyAlignment="1" applyProtection="1">
      <alignment vertical="center"/>
      <protection hidden="1"/>
    </xf>
    <xf numFmtId="44" fontId="7" fillId="8" borderId="49" xfId="1" applyFont="1" applyFill="1" applyBorder="1" applyAlignment="1" applyProtection="1">
      <alignment vertical="center"/>
      <protection hidden="1"/>
    </xf>
    <xf numFmtId="44" fontId="7" fillId="8" borderId="9" xfId="1" applyFont="1" applyFill="1" applyBorder="1" applyAlignment="1" applyProtection="1">
      <alignment vertical="center"/>
      <protection hidden="1"/>
    </xf>
    <xf numFmtId="43" fontId="7" fillId="8" borderId="50" xfId="3" applyFont="1" applyFill="1" applyBorder="1" applyAlignment="1" applyProtection="1">
      <alignment vertical="center"/>
      <protection hidden="1"/>
    </xf>
    <xf numFmtId="44" fontId="7" fillId="4" borderId="109" xfId="1" applyFont="1" applyFill="1" applyBorder="1" applyAlignment="1" applyProtection="1">
      <alignment vertical="center"/>
      <protection locked="0"/>
    </xf>
    <xf numFmtId="44" fontId="7" fillId="8" borderId="29" xfId="1" applyFont="1" applyFill="1" applyBorder="1" applyAlignment="1" applyProtection="1">
      <alignment vertical="center"/>
      <protection hidden="1"/>
    </xf>
    <xf numFmtId="44" fontId="7" fillId="8" borderId="27" xfId="1" applyFont="1" applyFill="1" applyBorder="1" applyAlignment="1" applyProtection="1">
      <alignment vertical="center"/>
      <protection hidden="1"/>
    </xf>
    <xf numFmtId="44" fontId="7" fillId="8" borderId="28" xfId="1" applyFont="1" applyFill="1" applyBorder="1" applyAlignment="1" applyProtection="1">
      <alignment vertical="center"/>
      <protection hidden="1"/>
    </xf>
    <xf numFmtId="44" fontId="7" fillId="4" borderId="110" xfId="1" applyFont="1" applyFill="1" applyBorder="1" applyAlignment="1" applyProtection="1">
      <alignment vertical="center"/>
      <protection locked="0"/>
    </xf>
    <xf numFmtId="44" fontId="7" fillId="4" borderId="111" xfId="1" applyFont="1" applyFill="1" applyBorder="1" applyAlignment="1" applyProtection="1">
      <alignment vertical="center"/>
      <protection locked="0"/>
    </xf>
    <xf numFmtId="43" fontId="7" fillId="8" borderId="35" xfId="3" applyFont="1" applyFill="1" applyBorder="1" applyAlignment="1" applyProtection="1">
      <alignment vertical="center"/>
      <protection hidden="1"/>
    </xf>
    <xf numFmtId="0" fontId="8" fillId="20" borderId="86" xfId="0" applyFont="1" applyFill="1" applyBorder="1" applyAlignment="1" applyProtection="1">
      <alignment vertical="center"/>
      <protection hidden="1"/>
    </xf>
    <xf numFmtId="44" fontId="7" fillId="7" borderId="27" xfId="0" applyNumberFormat="1" applyFont="1" applyFill="1" applyBorder="1" applyAlignment="1" applyProtection="1">
      <alignment horizontal="center" vertical="center"/>
      <protection hidden="1"/>
    </xf>
    <xf numFmtId="0" fontId="7" fillId="0" borderId="101" xfId="0" applyFont="1" applyBorder="1" applyAlignment="1" applyProtection="1">
      <alignment horizontal="center" vertical="center"/>
      <protection hidden="1"/>
    </xf>
    <xf numFmtId="0" fontId="7" fillId="19" borderId="31" xfId="0" applyFont="1" applyFill="1" applyBorder="1" applyAlignment="1" applyProtection="1">
      <alignment horizontal="center" vertical="center"/>
      <protection hidden="1"/>
    </xf>
    <xf numFmtId="9" fontId="7" fillId="0" borderId="12" xfId="2" applyFont="1" applyBorder="1" applyAlignment="1" applyProtection="1">
      <alignment horizontal="center" vertical="center"/>
      <protection hidden="1"/>
    </xf>
    <xf numFmtId="9" fontId="7" fillId="7" borderId="27" xfId="2" applyFont="1" applyFill="1" applyBorder="1" applyAlignment="1" applyProtection="1">
      <alignment horizontal="center" vertical="center"/>
      <protection hidden="1"/>
    </xf>
    <xf numFmtId="9" fontId="7" fillId="0" borderId="11" xfId="2" applyFont="1" applyBorder="1" applyAlignment="1" applyProtection="1">
      <alignment horizontal="center" vertical="center"/>
      <protection hidden="1"/>
    </xf>
    <xf numFmtId="0" fontId="7" fillId="19" borderId="74" xfId="0" applyFont="1" applyFill="1" applyBorder="1" applyAlignment="1" applyProtection="1">
      <alignment horizontal="center" vertical="center"/>
      <protection hidden="1"/>
    </xf>
    <xf numFmtId="0" fontId="7" fillId="19" borderId="94" xfId="0" applyFont="1" applyFill="1" applyBorder="1" applyAlignment="1" applyProtection="1">
      <alignment horizontal="center" vertical="center"/>
      <protection hidden="1"/>
    </xf>
    <xf numFmtId="0" fontId="7" fillId="19" borderId="48" xfId="0" applyFont="1" applyFill="1" applyBorder="1" applyAlignment="1" applyProtection="1">
      <alignment horizontal="center" vertical="center"/>
      <protection hidden="1"/>
    </xf>
    <xf numFmtId="9" fontId="7" fillId="2" borderId="10" xfId="2" applyFont="1" applyFill="1" applyBorder="1" applyAlignment="1" applyProtection="1">
      <alignment horizontal="center" vertical="center"/>
      <protection hidden="1"/>
    </xf>
    <xf numFmtId="0" fontId="11" fillId="2" borderId="0" xfId="0" applyFont="1" applyFill="1" applyAlignment="1" applyProtection="1">
      <alignment horizontal="left" vertical="center" wrapText="1"/>
      <protection hidden="1"/>
    </xf>
    <xf numFmtId="0" fontId="7" fillId="19" borderId="54" xfId="0" applyFont="1" applyFill="1" applyBorder="1" applyAlignment="1" applyProtection="1">
      <alignment horizontal="center" vertical="center"/>
      <protection hidden="1"/>
    </xf>
    <xf numFmtId="0" fontId="7" fillId="19" borderId="55" xfId="0" applyFont="1" applyFill="1" applyBorder="1" applyAlignment="1" applyProtection="1">
      <alignment horizontal="center" vertical="center"/>
      <protection hidden="1"/>
    </xf>
    <xf numFmtId="0" fontId="7" fillId="19" borderId="56" xfId="0" applyFont="1" applyFill="1" applyBorder="1" applyAlignment="1" applyProtection="1">
      <alignment horizontal="center" vertical="center"/>
      <protection hidden="1"/>
    </xf>
    <xf numFmtId="10" fontId="7" fillId="7" borderId="53" xfId="2" applyNumberFormat="1" applyFont="1" applyFill="1" applyBorder="1" applyAlignment="1" applyProtection="1">
      <alignment horizontal="center" vertical="center"/>
      <protection hidden="1"/>
    </xf>
    <xf numFmtId="10" fontId="7" fillId="7" borderId="42" xfId="2" applyNumberFormat="1" applyFont="1" applyFill="1" applyBorder="1" applyAlignment="1" applyProtection="1">
      <alignment horizontal="center" vertical="center"/>
      <protection hidden="1"/>
    </xf>
    <xf numFmtId="10" fontId="7" fillId="7" borderId="11" xfId="0" applyNumberFormat="1" applyFont="1" applyFill="1" applyBorder="1" applyAlignment="1" applyProtection="1">
      <alignment horizontal="center" vertical="center"/>
      <protection hidden="1"/>
    </xf>
    <xf numFmtId="10" fontId="7" fillId="7" borderId="39" xfId="0" applyNumberFormat="1" applyFont="1" applyFill="1" applyBorder="1" applyAlignment="1" applyProtection="1">
      <alignment horizontal="center" vertical="center"/>
      <protection hidden="1"/>
    </xf>
    <xf numFmtId="10" fontId="7" fillId="0" borderId="51" xfId="2" applyNumberFormat="1" applyFont="1" applyFill="1" applyBorder="1" applyAlignment="1" applyProtection="1">
      <alignment horizontal="center" vertical="center"/>
      <protection hidden="1"/>
    </xf>
    <xf numFmtId="10" fontId="7" fillId="0" borderId="11" xfId="2" applyNumberFormat="1" applyFont="1" applyFill="1" applyBorder="1" applyAlignment="1" applyProtection="1">
      <alignment horizontal="center" vertical="center"/>
      <protection hidden="1"/>
    </xf>
    <xf numFmtId="10" fontId="7" fillId="0" borderId="47" xfId="2" applyNumberFormat="1" applyFont="1" applyFill="1" applyBorder="1" applyAlignment="1" applyProtection="1">
      <alignment horizontal="center" vertical="center"/>
      <protection hidden="1"/>
    </xf>
    <xf numFmtId="10" fontId="7" fillId="0" borderId="39" xfId="2" applyNumberFormat="1" applyFont="1" applyFill="1" applyBorder="1" applyAlignment="1" applyProtection="1">
      <alignment horizontal="center" vertical="center"/>
      <protection hidden="1"/>
    </xf>
    <xf numFmtId="0" fontId="8" fillId="5" borderId="17" xfId="0" applyFont="1" applyFill="1" applyBorder="1" applyAlignment="1" applyProtection="1">
      <alignment horizontal="center" vertical="center"/>
      <protection hidden="1"/>
    </xf>
    <xf numFmtId="0" fontId="8" fillId="5" borderId="10" xfId="0" applyFont="1" applyFill="1" applyBorder="1" applyAlignment="1" applyProtection="1">
      <alignment horizontal="center" vertical="center"/>
      <protection hidden="1"/>
    </xf>
    <xf numFmtId="0" fontId="8" fillId="5" borderId="18" xfId="0" applyFont="1" applyFill="1" applyBorder="1" applyAlignment="1" applyProtection="1">
      <alignment horizontal="center" vertical="center"/>
      <protection hidden="1"/>
    </xf>
    <xf numFmtId="0" fontId="8" fillId="0" borderId="48" xfId="0" applyFont="1" applyBorder="1" applyAlignment="1" applyProtection="1">
      <alignment horizontal="left" vertical="center" wrapText="1"/>
      <protection hidden="1"/>
    </xf>
    <xf numFmtId="0" fontId="8" fillId="0" borderId="49" xfId="0" applyFont="1" applyBorder="1" applyAlignment="1" applyProtection="1">
      <alignment horizontal="left" vertical="center" wrapText="1"/>
      <protection hidden="1"/>
    </xf>
    <xf numFmtId="0" fontId="8" fillId="0" borderId="38" xfId="0" applyFont="1" applyBorder="1" applyAlignment="1" applyProtection="1">
      <alignment horizontal="left" vertical="center" wrapText="1"/>
      <protection hidden="1"/>
    </xf>
    <xf numFmtId="0" fontId="8" fillId="0" borderId="39" xfId="0" applyFont="1" applyBorder="1" applyAlignment="1" applyProtection="1">
      <alignment horizontal="left" vertical="center" wrapText="1"/>
      <protection hidden="1"/>
    </xf>
    <xf numFmtId="0" fontId="8" fillId="0" borderId="40" xfId="0" applyFont="1" applyBorder="1" applyAlignment="1" applyProtection="1">
      <alignment horizontal="left" vertical="center" wrapText="1"/>
      <protection hidden="1"/>
    </xf>
    <xf numFmtId="44" fontId="7" fillId="7" borderId="113" xfId="1" applyFont="1" applyFill="1" applyBorder="1" applyAlignment="1" applyProtection="1">
      <alignment horizontal="center" vertical="center"/>
      <protection hidden="1"/>
    </xf>
    <xf numFmtId="44" fontId="7" fillId="7" borderId="79" xfId="1" applyFont="1" applyFill="1" applyBorder="1" applyAlignment="1" applyProtection="1">
      <alignment horizontal="center" vertical="center"/>
      <protection hidden="1"/>
    </xf>
    <xf numFmtId="44" fontId="7" fillId="7" borderId="80" xfId="1" applyFont="1" applyFill="1" applyBorder="1" applyAlignment="1" applyProtection="1">
      <alignment horizontal="center" vertical="center"/>
      <protection hidden="1"/>
    </xf>
    <xf numFmtId="44" fontId="7" fillId="7" borderId="30" xfId="1" applyFont="1" applyFill="1" applyBorder="1" applyAlignment="1" applyProtection="1">
      <alignment horizontal="center" vertical="center"/>
      <protection hidden="1"/>
    </xf>
    <xf numFmtId="44" fontId="7" fillId="7" borderId="69" xfId="1" applyFont="1" applyFill="1" applyBorder="1" applyAlignment="1" applyProtection="1">
      <alignment horizontal="center" vertical="center"/>
      <protection hidden="1"/>
    </xf>
    <xf numFmtId="44" fontId="7" fillId="7" borderId="70" xfId="1" applyFont="1" applyFill="1" applyBorder="1" applyAlignment="1" applyProtection="1">
      <alignment horizontal="center" vertical="center"/>
      <protection hidden="1"/>
    </xf>
    <xf numFmtId="0" fontId="7" fillId="7" borderId="113" xfId="3" applyNumberFormat="1" applyFont="1" applyFill="1" applyBorder="1" applyAlignment="1" applyProtection="1">
      <alignment horizontal="center" vertical="center"/>
      <protection hidden="1"/>
    </xf>
    <xf numFmtId="0" fontId="7" fillId="7" borderId="79" xfId="3" applyNumberFormat="1" applyFont="1" applyFill="1" applyBorder="1" applyAlignment="1" applyProtection="1">
      <alignment horizontal="center" vertical="center"/>
      <protection hidden="1"/>
    </xf>
    <xf numFmtId="0" fontId="7" fillId="7" borderId="46" xfId="3" applyNumberFormat="1" applyFont="1" applyFill="1" applyBorder="1" applyAlignment="1" applyProtection="1">
      <alignment horizontal="center" vertical="center"/>
      <protection hidden="1"/>
    </xf>
    <xf numFmtId="0" fontId="7" fillId="7" borderId="30" xfId="3" applyNumberFormat="1" applyFont="1" applyFill="1" applyBorder="1" applyAlignment="1" applyProtection="1">
      <alignment horizontal="center" vertical="center"/>
      <protection hidden="1"/>
    </xf>
    <xf numFmtId="0" fontId="7" fillId="7" borderId="69" xfId="3" applyNumberFormat="1" applyFont="1" applyFill="1" applyBorder="1" applyAlignment="1" applyProtection="1">
      <alignment horizontal="center" vertical="center"/>
      <protection hidden="1"/>
    </xf>
    <xf numFmtId="0" fontId="7" fillId="7" borderId="29" xfId="3" applyNumberFormat="1" applyFont="1" applyFill="1" applyBorder="1" applyAlignment="1" applyProtection="1">
      <alignment horizontal="center" vertical="center"/>
      <protection hidden="1"/>
    </xf>
    <xf numFmtId="44" fontId="7" fillId="7" borderId="46" xfId="1" applyFont="1" applyFill="1" applyBorder="1" applyAlignment="1" applyProtection="1">
      <alignment horizontal="center" vertical="center"/>
      <protection hidden="1"/>
    </xf>
    <xf numFmtId="44" fontId="7" fillId="7" borderId="29" xfId="1" applyFont="1" applyFill="1" applyBorder="1" applyAlignment="1" applyProtection="1">
      <alignment horizontal="center" vertical="center"/>
      <protection hidden="1"/>
    </xf>
    <xf numFmtId="0" fontId="7" fillId="19" borderId="68" xfId="0" applyFont="1" applyFill="1" applyBorder="1" applyAlignment="1" applyProtection="1">
      <alignment horizontal="center" vertical="center"/>
      <protection hidden="1"/>
    </xf>
    <xf numFmtId="0" fontId="7" fillId="19" borderId="69" xfId="0" applyFont="1" applyFill="1" applyBorder="1" applyAlignment="1" applyProtection="1">
      <alignment horizontal="center" vertical="center"/>
      <protection hidden="1"/>
    </xf>
    <xf numFmtId="0" fontId="7" fillId="19" borderId="70" xfId="0" applyFont="1" applyFill="1" applyBorder="1" applyAlignment="1" applyProtection="1">
      <alignment horizontal="center" vertical="center"/>
      <protection hidden="1"/>
    </xf>
    <xf numFmtId="44" fontId="7" fillId="0" borderId="79" xfId="1" applyFont="1" applyBorder="1" applyAlignment="1" applyProtection="1">
      <alignment horizontal="center" vertical="center"/>
      <protection hidden="1"/>
    </xf>
    <xf numFmtId="44" fontId="7" fillId="0" borderId="46" xfId="1" applyFont="1" applyBorder="1" applyAlignment="1" applyProtection="1">
      <alignment horizontal="center" vertical="center"/>
      <protection hidden="1"/>
    </xf>
    <xf numFmtId="44" fontId="7" fillId="0" borderId="69" xfId="1" applyFont="1" applyBorder="1" applyAlignment="1" applyProtection="1">
      <alignment horizontal="center" vertical="center"/>
      <protection hidden="1"/>
    </xf>
    <xf numFmtId="44" fontId="7" fillId="0" borderId="29" xfId="1" applyFont="1" applyBorder="1" applyAlignment="1" applyProtection="1">
      <alignment horizontal="center" vertical="center"/>
      <protection hidden="1"/>
    </xf>
    <xf numFmtId="0" fontId="8" fillId="0" borderId="28" xfId="0" applyFont="1" applyBorder="1" applyAlignment="1" applyProtection="1">
      <alignment vertical="center"/>
      <protection hidden="1"/>
    </xf>
    <xf numFmtId="44" fontId="7" fillId="7" borderId="11" xfId="0" applyNumberFormat="1" applyFont="1" applyFill="1" applyBorder="1" applyAlignment="1" applyProtection="1">
      <alignment horizontal="center" vertical="center"/>
      <protection hidden="1"/>
    </xf>
    <xf numFmtId="44" fontId="7" fillId="7" borderId="53" xfId="1" applyFont="1" applyFill="1" applyBorder="1" applyAlignment="1" applyProtection="1">
      <alignment horizontal="center" vertical="center"/>
      <protection hidden="1"/>
    </xf>
    <xf numFmtId="10" fontId="7" fillId="0" borderId="27" xfId="2" applyNumberFormat="1" applyFont="1" applyBorder="1" applyAlignment="1" applyProtection="1">
      <alignment horizontal="center" vertical="center"/>
      <protection hidden="1"/>
    </xf>
    <xf numFmtId="0" fontId="7" fillId="5" borderId="16" xfId="0" applyFont="1" applyFill="1" applyBorder="1" applyAlignment="1" applyProtection="1">
      <alignment horizontal="center" vertical="center"/>
      <protection hidden="1"/>
    </xf>
    <xf numFmtId="0" fontId="7" fillId="5" borderId="40" xfId="0" applyFont="1" applyFill="1" applyBorder="1" applyAlignment="1" applyProtection="1">
      <alignment horizontal="center" vertical="center"/>
      <protection hidden="1"/>
    </xf>
    <xf numFmtId="10" fontId="7" fillId="0" borderId="29" xfId="2" applyNumberFormat="1" applyFont="1" applyBorder="1" applyAlignment="1" applyProtection="1">
      <alignment horizontal="center" vertical="center"/>
      <protection hidden="1"/>
    </xf>
    <xf numFmtId="10" fontId="7" fillId="7" borderId="30" xfId="2" applyNumberFormat="1" applyFont="1" applyFill="1" applyBorder="1" applyAlignment="1" applyProtection="1">
      <alignment horizontal="center" vertical="center"/>
      <protection hidden="1"/>
    </xf>
    <xf numFmtId="0" fontId="7" fillId="0" borderId="54" xfId="0" applyFont="1" applyBorder="1" applyAlignment="1" applyProtection="1">
      <alignment horizontal="center" vertical="center"/>
      <protection hidden="1"/>
    </xf>
    <xf numFmtId="0" fontId="7" fillId="0" borderId="55" xfId="0" applyFont="1" applyBorder="1" applyAlignment="1" applyProtection="1">
      <alignment horizontal="center" vertical="center"/>
      <protection hidden="1"/>
    </xf>
    <xf numFmtId="0" fontId="7" fillId="0" borderId="56" xfId="0" applyFont="1" applyBorder="1" applyAlignment="1" applyProtection="1">
      <alignment horizontal="center" vertical="center"/>
      <protection hidden="1"/>
    </xf>
    <xf numFmtId="0" fontId="7" fillId="0" borderId="59" xfId="0" applyFont="1" applyBorder="1" applyAlignment="1" applyProtection="1">
      <alignment horizontal="center" vertical="center"/>
      <protection hidden="1"/>
    </xf>
    <xf numFmtId="0" fontId="7" fillId="0" borderId="60" xfId="0" applyFont="1" applyBorder="1" applyAlignment="1" applyProtection="1">
      <alignment horizontal="center" vertical="center"/>
      <protection hidden="1"/>
    </xf>
    <xf numFmtId="0" fontId="7" fillId="0" borderId="61" xfId="0" applyFont="1" applyBorder="1" applyAlignment="1" applyProtection="1">
      <alignment horizontal="center" vertical="center"/>
      <protection hidden="1"/>
    </xf>
    <xf numFmtId="43" fontId="7" fillId="7" borderId="113" xfId="3" applyFont="1" applyFill="1" applyBorder="1" applyAlignment="1" applyProtection="1">
      <alignment horizontal="center" vertical="center"/>
      <protection hidden="1"/>
    </xf>
    <xf numFmtId="43" fontId="7" fillId="7" borderId="79" xfId="3" applyFont="1" applyFill="1" applyBorder="1" applyAlignment="1" applyProtection="1">
      <alignment horizontal="center" vertical="center"/>
      <protection hidden="1"/>
    </xf>
    <xf numFmtId="43" fontId="7" fillId="7" borderId="80" xfId="3" applyFont="1" applyFill="1" applyBorder="1" applyAlignment="1" applyProtection="1">
      <alignment horizontal="center" vertical="center"/>
      <protection hidden="1"/>
    </xf>
    <xf numFmtId="43" fontId="7" fillId="7" borderId="30" xfId="3" applyFont="1" applyFill="1" applyBorder="1" applyAlignment="1" applyProtection="1">
      <alignment horizontal="center" vertical="center"/>
      <protection hidden="1"/>
    </xf>
    <xf numFmtId="43" fontId="7" fillId="7" borderId="69" xfId="3" applyFont="1" applyFill="1" applyBorder="1" applyAlignment="1" applyProtection="1">
      <alignment horizontal="center" vertical="center"/>
      <protection hidden="1"/>
    </xf>
    <xf numFmtId="43" fontId="7" fillId="7" borderId="70" xfId="3" applyFont="1" applyFill="1" applyBorder="1" applyAlignment="1" applyProtection="1">
      <alignment horizontal="center" vertical="center"/>
      <protection hidden="1"/>
    </xf>
    <xf numFmtId="10" fontId="7" fillId="7" borderId="27" xfId="0" applyNumberFormat="1" applyFont="1" applyFill="1" applyBorder="1" applyAlignment="1" applyProtection="1">
      <alignment horizontal="center" vertical="center"/>
      <protection hidden="1"/>
    </xf>
    <xf numFmtId="42" fontId="7" fillId="7" borderId="41" xfId="0" applyNumberFormat="1" applyFont="1" applyFill="1" applyBorder="1" applyAlignment="1" applyProtection="1">
      <alignment vertical="center"/>
      <protection hidden="1"/>
    </xf>
    <xf numFmtId="42" fontId="7" fillId="7" borderId="66" xfId="0" applyNumberFormat="1" applyFont="1" applyFill="1" applyBorder="1" applyAlignment="1" applyProtection="1">
      <alignment vertical="center"/>
      <protection hidden="1"/>
    </xf>
    <xf numFmtId="42" fontId="7" fillId="7" borderId="50" xfId="0" applyNumberFormat="1" applyFont="1" applyFill="1" applyBorder="1" applyAlignment="1" applyProtection="1">
      <alignment vertical="center"/>
      <protection hidden="1"/>
    </xf>
    <xf numFmtId="0" fontId="7" fillId="16" borderId="25" xfId="0" applyFont="1" applyFill="1" applyBorder="1" applyAlignment="1" applyProtection="1">
      <alignment horizontal="left" vertical="top" wrapText="1"/>
      <protection locked="0"/>
    </xf>
    <xf numFmtId="0" fontId="7" fillId="16" borderId="63" xfId="0" applyFont="1" applyFill="1" applyBorder="1" applyAlignment="1" applyProtection="1">
      <alignment horizontal="left" vertical="top" wrapText="1"/>
      <protection locked="0"/>
    </xf>
    <xf numFmtId="0" fontId="7" fillId="16" borderId="24" xfId="0" applyFont="1" applyFill="1" applyBorder="1" applyAlignment="1" applyProtection="1">
      <alignment horizontal="left" vertical="top" wrapText="1"/>
      <protection locked="0"/>
    </xf>
    <xf numFmtId="0" fontId="7" fillId="16" borderId="52" xfId="0" applyFont="1" applyFill="1" applyBorder="1" applyAlignment="1" applyProtection="1">
      <alignment horizontal="left" vertical="top" wrapText="1"/>
      <protection locked="0"/>
    </xf>
    <xf numFmtId="0" fontId="7" fillId="16" borderId="0" xfId="0" applyFont="1" applyFill="1" applyAlignment="1" applyProtection="1">
      <alignment horizontal="left" vertical="top" wrapText="1"/>
      <protection locked="0"/>
    </xf>
    <xf numFmtId="0" fontId="7" fillId="16" borderId="9" xfId="0" applyFont="1" applyFill="1" applyBorder="1" applyAlignment="1" applyProtection="1">
      <alignment horizontal="left" vertical="top" wrapText="1"/>
      <protection locked="0"/>
    </xf>
    <xf numFmtId="0" fontId="7" fillId="16" borderId="53" xfId="0" applyFont="1" applyFill="1" applyBorder="1" applyAlignment="1" applyProtection="1">
      <alignment horizontal="left" vertical="top" wrapText="1"/>
      <protection locked="0"/>
    </xf>
    <xf numFmtId="0" fontId="7" fillId="16" borderId="86" xfId="0" applyFont="1" applyFill="1" applyBorder="1" applyAlignment="1" applyProtection="1">
      <alignment horizontal="left" vertical="top" wrapText="1"/>
      <protection locked="0"/>
    </xf>
    <xf numFmtId="0" fontId="7" fillId="16" borderId="51" xfId="0" applyFont="1" applyFill="1" applyBorder="1" applyAlignment="1" applyProtection="1">
      <alignment horizontal="left" vertical="top" wrapText="1"/>
      <protection locked="0"/>
    </xf>
    <xf numFmtId="0" fontId="19" fillId="24" borderId="10" xfId="0" applyFont="1" applyFill="1" applyBorder="1" applyAlignment="1" applyProtection="1">
      <alignment horizontal="center" vertical="center"/>
      <protection hidden="1"/>
    </xf>
    <xf numFmtId="0" fontId="4" fillId="0" borderId="17" xfId="0" applyFont="1" applyBorder="1" applyAlignment="1" applyProtection="1">
      <alignment horizontal="left" vertical="center"/>
      <protection hidden="1"/>
    </xf>
    <xf numFmtId="0" fontId="4" fillId="0" borderId="10" xfId="0" applyFont="1" applyBorder="1" applyAlignment="1" applyProtection="1">
      <alignment horizontal="left" vertical="center"/>
      <protection hidden="1"/>
    </xf>
    <xf numFmtId="0" fontId="4" fillId="0" borderId="4" xfId="0" applyFont="1" applyBorder="1" applyAlignment="1" applyProtection="1">
      <alignment horizontal="left" vertical="center"/>
      <protection hidden="1"/>
    </xf>
    <xf numFmtId="0" fontId="4" fillId="0" borderId="38" xfId="0" applyFont="1" applyBorder="1" applyAlignment="1" applyProtection="1">
      <alignment vertical="center"/>
      <protection hidden="1"/>
    </xf>
    <xf numFmtId="0" fontId="4" fillId="0" borderId="39" xfId="0" applyFont="1" applyBorder="1" applyAlignment="1" applyProtection="1">
      <alignment vertical="center"/>
      <protection hidden="1"/>
    </xf>
    <xf numFmtId="0" fontId="4" fillId="0" borderId="42" xfId="0" applyFont="1" applyBorder="1" applyAlignment="1" applyProtection="1">
      <alignment vertical="center"/>
      <protection hidden="1"/>
    </xf>
    <xf numFmtId="0" fontId="0" fillId="7" borderId="57" xfId="0" applyFill="1" applyBorder="1" applyAlignment="1" applyProtection="1">
      <alignment horizontal="center" vertical="center"/>
      <protection hidden="1"/>
    </xf>
    <xf numFmtId="0" fontId="0" fillId="7" borderId="5" xfId="0" applyFill="1" applyBorder="1" applyAlignment="1" applyProtection="1">
      <alignment horizontal="center" vertical="center"/>
      <protection hidden="1"/>
    </xf>
    <xf numFmtId="0" fontId="0" fillId="7" borderId="58" xfId="0" applyFill="1" applyBorder="1" applyAlignment="1" applyProtection="1">
      <alignment horizontal="center" vertical="center"/>
      <protection hidden="1"/>
    </xf>
    <xf numFmtId="0" fontId="0" fillId="7" borderId="59" xfId="0" applyFill="1" applyBorder="1" applyAlignment="1" applyProtection="1">
      <alignment horizontal="center" vertical="center"/>
      <protection hidden="1"/>
    </xf>
    <xf numFmtId="0" fontId="0" fillId="7" borderId="60" xfId="0" applyFill="1" applyBorder="1" applyAlignment="1" applyProtection="1">
      <alignment horizontal="center" vertical="center"/>
      <protection hidden="1"/>
    </xf>
    <xf numFmtId="0" fontId="0" fillId="7" borderId="61" xfId="0" applyFill="1" applyBorder="1" applyAlignment="1" applyProtection="1">
      <alignment horizontal="center" vertical="center"/>
      <protection hidden="1"/>
    </xf>
    <xf numFmtId="0" fontId="4" fillId="2" borderId="0" xfId="0" applyFont="1" applyFill="1" applyAlignment="1" applyProtection="1">
      <alignment horizontal="left" vertical="center" wrapText="1"/>
      <protection hidden="1"/>
    </xf>
    <xf numFmtId="0" fontId="4" fillId="0" borderId="14" xfId="0" applyFont="1" applyBorder="1" applyAlignment="1" applyProtection="1">
      <alignment horizontal="left" vertical="center"/>
      <protection hidden="1"/>
    </xf>
    <xf numFmtId="0" fontId="4" fillId="0" borderId="15" xfId="0" applyFont="1" applyBorder="1" applyAlignment="1" applyProtection="1">
      <alignment horizontal="left" vertical="center"/>
      <protection hidden="1"/>
    </xf>
    <xf numFmtId="0" fontId="4" fillId="0" borderId="20" xfId="0" applyFont="1" applyBorder="1" applyAlignment="1" applyProtection="1">
      <alignment horizontal="left" vertical="center"/>
      <protection hidden="1"/>
    </xf>
    <xf numFmtId="10" fontId="0" fillId="7" borderId="57" xfId="2" applyNumberFormat="1" applyFont="1" applyFill="1" applyBorder="1" applyAlignment="1" applyProtection="1">
      <alignment horizontal="center" vertical="center"/>
      <protection hidden="1"/>
    </xf>
    <xf numFmtId="10" fontId="0" fillId="7" borderId="5" xfId="2" applyNumberFormat="1" applyFont="1" applyFill="1" applyBorder="1" applyAlignment="1" applyProtection="1">
      <alignment horizontal="center" vertical="center"/>
      <protection hidden="1"/>
    </xf>
    <xf numFmtId="10" fontId="0" fillId="7" borderId="58" xfId="2" applyNumberFormat="1" applyFont="1" applyFill="1" applyBorder="1" applyAlignment="1" applyProtection="1">
      <alignment horizontal="center" vertical="center"/>
      <protection hidden="1"/>
    </xf>
    <xf numFmtId="0" fontId="0" fillId="4" borderId="17" xfId="0" applyFill="1" applyBorder="1" applyAlignment="1" applyProtection="1">
      <alignment vertical="center"/>
      <protection locked="0"/>
    </xf>
    <xf numFmtId="0" fontId="0" fillId="4" borderId="10" xfId="0"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4" borderId="31" xfId="0" applyFill="1" applyBorder="1" applyAlignment="1" applyProtection="1">
      <alignment vertical="center"/>
      <protection locked="0"/>
    </xf>
    <xf numFmtId="0" fontId="0" fillId="4" borderId="12" xfId="0" applyFill="1" applyBorder="1" applyAlignment="1" applyProtection="1">
      <alignment vertical="center"/>
      <protection locked="0"/>
    </xf>
    <xf numFmtId="0" fontId="0" fillId="4" borderId="34" xfId="0" applyFill="1" applyBorder="1" applyAlignment="1" applyProtection="1">
      <alignment vertical="center"/>
      <protection locked="0"/>
    </xf>
    <xf numFmtId="42" fontId="0" fillId="4" borderId="17" xfId="1" applyNumberFormat="1" applyFont="1" applyFill="1" applyBorder="1" applyAlignment="1" applyProtection="1">
      <alignment horizontal="center" vertical="center"/>
      <protection locked="0"/>
    </xf>
    <xf numFmtId="42" fontId="0" fillId="4" borderId="10" xfId="1" applyNumberFormat="1" applyFont="1" applyFill="1" applyBorder="1" applyAlignment="1" applyProtection="1">
      <alignment horizontal="center" vertical="center"/>
      <protection locked="0"/>
    </xf>
    <xf numFmtId="42" fontId="0" fillId="4" borderId="18" xfId="1" applyNumberFormat="1" applyFont="1" applyFill="1" applyBorder="1" applyAlignment="1" applyProtection="1">
      <alignment horizontal="center" vertical="center"/>
      <protection locked="0"/>
    </xf>
    <xf numFmtId="42" fontId="0" fillId="4" borderId="31" xfId="1" applyNumberFormat="1" applyFont="1" applyFill="1" applyBorder="1" applyAlignment="1" applyProtection="1">
      <alignment horizontal="center" vertical="center"/>
      <protection locked="0"/>
    </xf>
    <xf numFmtId="42" fontId="0" fillId="4" borderId="12" xfId="1" applyNumberFormat="1" applyFont="1" applyFill="1" applyBorder="1" applyAlignment="1" applyProtection="1">
      <alignment horizontal="center" vertical="center"/>
      <protection locked="0"/>
    </xf>
    <xf numFmtId="42" fontId="0" fillId="4" borderId="32" xfId="1" applyNumberFormat="1" applyFont="1" applyFill="1" applyBorder="1" applyAlignment="1" applyProtection="1">
      <alignment horizontal="center" vertical="center"/>
      <protection locked="0"/>
    </xf>
    <xf numFmtId="42" fontId="0" fillId="7" borderId="26" xfId="1" applyNumberFormat="1" applyFont="1" applyFill="1" applyBorder="1" applyAlignment="1" applyProtection="1">
      <alignment horizontal="center" vertical="center"/>
      <protection hidden="1"/>
    </xf>
    <xf numFmtId="42" fontId="0" fillId="7" borderId="27" xfId="1" applyNumberFormat="1" applyFont="1" applyFill="1" applyBorder="1" applyAlignment="1" applyProtection="1">
      <alignment horizontal="center" vertical="center"/>
      <protection hidden="1"/>
    </xf>
    <xf numFmtId="42" fontId="0" fillId="7" borderId="28" xfId="1" applyNumberFormat="1" applyFont="1" applyFill="1" applyBorder="1" applyAlignment="1" applyProtection="1">
      <alignment horizontal="center" vertical="center"/>
      <protection hidden="1"/>
    </xf>
    <xf numFmtId="0" fontId="4" fillId="7" borderId="26" xfId="0" applyFont="1" applyFill="1" applyBorder="1" applyAlignment="1" applyProtection="1">
      <alignment vertical="center"/>
      <protection hidden="1"/>
    </xf>
    <xf numFmtId="0" fontId="4" fillId="7" borderId="27" xfId="0" applyFont="1" applyFill="1" applyBorder="1" applyAlignment="1" applyProtection="1">
      <alignment vertical="center"/>
      <protection hidden="1"/>
    </xf>
    <xf numFmtId="0" fontId="4" fillId="7" borderId="30" xfId="0" applyFont="1" applyFill="1" applyBorder="1" applyAlignment="1" applyProtection="1">
      <alignment vertical="center"/>
      <protection hidden="1"/>
    </xf>
    <xf numFmtId="44" fontId="1" fillId="7" borderId="54" xfId="1" applyFont="1" applyFill="1" applyBorder="1" applyAlignment="1" applyProtection="1">
      <alignment vertical="center"/>
      <protection hidden="1"/>
    </xf>
    <xf numFmtId="44" fontId="1" fillId="7" borderId="55" xfId="1" applyFont="1" applyFill="1" applyBorder="1" applyAlignment="1" applyProtection="1">
      <alignment vertical="center"/>
      <protection hidden="1"/>
    </xf>
    <xf numFmtId="44" fontId="1" fillId="7" borderId="56" xfId="1" applyFont="1" applyFill="1" applyBorder="1" applyAlignment="1" applyProtection="1">
      <alignment vertical="center"/>
      <protection hidden="1"/>
    </xf>
    <xf numFmtId="44" fontId="0" fillId="7" borderId="57" xfId="0" applyNumberFormat="1" applyFill="1" applyBorder="1" applyAlignment="1" applyProtection="1">
      <alignment vertical="center"/>
      <protection hidden="1"/>
    </xf>
    <xf numFmtId="44" fontId="0" fillId="7" borderId="5" xfId="0" applyNumberFormat="1" applyFill="1" applyBorder="1" applyAlignment="1" applyProtection="1">
      <alignment vertical="center"/>
      <protection hidden="1"/>
    </xf>
    <xf numFmtId="44" fontId="0" fillId="7" borderId="58" xfId="0" applyNumberFormat="1" applyFill="1" applyBorder="1" applyAlignment="1" applyProtection="1">
      <alignment vertical="center"/>
      <protection hidden="1"/>
    </xf>
    <xf numFmtId="42" fontId="0" fillId="7" borderId="48" xfId="1" applyNumberFormat="1" applyFont="1" applyFill="1" applyBorder="1" applyAlignment="1" applyProtection="1">
      <alignment horizontal="center" vertical="center"/>
      <protection hidden="1"/>
    </xf>
    <xf numFmtId="42" fontId="0" fillId="7" borderId="11" xfId="1" applyNumberFormat="1" applyFont="1" applyFill="1" applyBorder="1" applyAlignment="1" applyProtection="1">
      <alignment horizontal="center" vertical="center"/>
      <protection hidden="1"/>
    </xf>
    <xf numFmtId="42" fontId="0" fillId="7" borderId="49" xfId="1" applyNumberFormat="1" applyFont="1" applyFill="1" applyBorder="1" applyAlignment="1" applyProtection="1">
      <alignment horizontal="center" vertical="center"/>
      <protection hidden="1"/>
    </xf>
    <xf numFmtId="0" fontId="0" fillId="7" borderId="48" xfId="0" applyFill="1" applyBorder="1" applyAlignment="1" applyProtection="1">
      <alignment vertical="center"/>
      <protection hidden="1"/>
    </xf>
    <xf numFmtId="0" fontId="0" fillId="7" borderId="11" xfId="0" applyFill="1" applyBorder="1" applyAlignment="1" applyProtection="1">
      <alignment vertical="center"/>
      <protection hidden="1"/>
    </xf>
    <xf numFmtId="0" fontId="0" fillId="7" borderId="53" xfId="0" applyFill="1" applyBorder="1" applyAlignment="1" applyProtection="1">
      <alignment vertical="center"/>
      <protection hidden="1"/>
    </xf>
    <xf numFmtId="0" fontId="4" fillId="5" borderId="50" xfId="0" applyFont="1" applyFill="1" applyBorder="1" applyAlignment="1" applyProtection="1">
      <alignment horizontal="center" vertical="center"/>
      <protection hidden="1"/>
    </xf>
    <xf numFmtId="0" fontId="4" fillId="5" borderId="36" xfId="0" applyFont="1" applyFill="1" applyBorder="1" applyAlignment="1" applyProtection="1">
      <alignment horizontal="center" vertical="center"/>
      <protection hidden="1"/>
    </xf>
    <xf numFmtId="0" fontId="4" fillId="5" borderId="37" xfId="0" applyFont="1" applyFill="1" applyBorder="1" applyAlignment="1" applyProtection="1">
      <alignment horizontal="center" vertical="center"/>
      <protection hidden="1"/>
    </xf>
    <xf numFmtId="0" fontId="4" fillId="5" borderId="35" xfId="0" applyFont="1" applyFill="1" applyBorder="1" applyAlignment="1" applyProtection="1">
      <alignment horizontal="center" vertical="center"/>
      <protection hidden="1"/>
    </xf>
    <xf numFmtId="0" fontId="4" fillId="5" borderId="41" xfId="0" applyFont="1" applyFill="1" applyBorder="1" applyAlignment="1" applyProtection="1">
      <alignment horizontal="center" vertical="center"/>
      <protection hidden="1"/>
    </xf>
    <xf numFmtId="0" fontId="0" fillId="4" borderId="48" xfId="0" applyFill="1" applyBorder="1" applyAlignment="1" applyProtection="1">
      <alignment vertical="center"/>
      <protection locked="0"/>
    </xf>
    <xf numFmtId="0" fontId="0" fillId="4" borderId="11" xfId="0" applyFill="1" applyBorder="1" applyAlignment="1" applyProtection="1">
      <alignment vertical="center"/>
      <protection locked="0"/>
    </xf>
    <xf numFmtId="0" fontId="0" fillId="4" borderId="53" xfId="0" applyFill="1" applyBorder="1" applyAlignment="1" applyProtection="1">
      <alignment vertical="center"/>
      <protection locked="0"/>
    </xf>
    <xf numFmtId="0" fontId="0" fillId="4" borderId="49" xfId="0" applyFill="1" applyBorder="1" applyAlignment="1" applyProtection="1">
      <alignment vertical="center"/>
      <protection locked="0"/>
    </xf>
    <xf numFmtId="0" fontId="0" fillId="4" borderId="18" xfId="0" applyFill="1" applyBorder="1" applyAlignment="1" applyProtection="1">
      <alignment vertical="center"/>
      <protection locked="0"/>
    </xf>
    <xf numFmtId="0" fontId="0" fillId="4" borderId="32" xfId="0" applyFill="1" applyBorder="1" applyAlignment="1" applyProtection="1">
      <alignment vertical="center"/>
      <protection locked="0"/>
    </xf>
    <xf numFmtId="42" fontId="0" fillId="4" borderId="51" xfId="1" applyNumberFormat="1" applyFont="1" applyFill="1" applyBorder="1" applyAlignment="1" applyProtection="1">
      <alignment horizontal="center" vertical="center"/>
      <protection locked="0"/>
    </xf>
    <xf numFmtId="42" fontId="0" fillId="4" borderId="11" xfId="1" applyNumberFormat="1" applyFont="1" applyFill="1" applyBorder="1" applyAlignment="1" applyProtection="1">
      <alignment horizontal="center" vertical="center"/>
      <protection locked="0"/>
    </xf>
    <xf numFmtId="42" fontId="0" fillId="4" borderId="49" xfId="1" applyNumberFormat="1" applyFont="1" applyFill="1" applyBorder="1" applyAlignment="1" applyProtection="1">
      <alignment horizontal="center" vertical="center"/>
      <protection locked="0"/>
    </xf>
    <xf numFmtId="42" fontId="0" fillId="4" borderId="6" xfId="1" applyNumberFormat="1" applyFont="1" applyFill="1" applyBorder="1" applyAlignment="1" applyProtection="1">
      <alignment horizontal="center" vertical="center"/>
      <protection locked="0"/>
    </xf>
    <xf numFmtId="42" fontId="0" fillId="4" borderId="33" xfId="1" applyNumberFormat="1" applyFont="1" applyFill="1" applyBorder="1" applyAlignment="1" applyProtection="1">
      <alignment horizontal="center" vertical="center"/>
      <protection locked="0"/>
    </xf>
    <xf numFmtId="42" fontId="0" fillId="7" borderId="29" xfId="1" applyNumberFormat="1" applyFont="1" applyFill="1" applyBorder="1" applyAlignment="1" applyProtection="1">
      <alignment horizontal="center" vertical="center"/>
      <protection hidden="1"/>
    </xf>
    <xf numFmtId="0" fontId="0" fillId="7" borderId="26" xfId="0" applyFill="1" applyBorder="1" applyAlignment="1" applyProtection="1">
      <alignment vertical="center"/>
      <protection hidden="1"/>
    </xf>
    <xf numFmtId="0" fontId="0" fillId="7" borderId="27" xfId="0" applyFill="1" applyBorder="1" applyAlignment="1" applyProtection="1">
      <alignment vertical="center"/>
      <protection hidden="1"/>
    </xf>
    <xf numFmtId="0" fontId="0" fillId="7" borderId="28" xfId="0" applyFill="1" applyBorder="1" applyAlignment="1" applyProtection="1">
      <alignment vertical="center"/>
      <protection hidden="1"/>
    </xf>
    <xf numFmtId="0" fontId="4" fillId="5" borderId="79" xfId="0" applyFont="1" applyFill="1" applyBorder="1" applyAlignment="1" applyProtection="1">
      <alignment horizontal="center" vertical="center" wrapText="1"/>
      <protection hidden="1"/>
    </xf>
    <xf numFmtId="0" fontId="4" fillId="5" borderId="80" xfId="0" applyFont="1" applyFill="1" applyBorder="1" applyAlignment="1" applyProtection="1">
      <alignment horizontal="center" vertical="center" wrapText="1"/>
      <protection hidden="1"/>
    </xf>
    <xf numFmtId="0" fontId="4" fillId="5" borderId="69" xfId="0" applyFont="1" applyFill="1" applyBorder="1" applyAlignment="1" applyProtection="1">
      <alignment horizontal="center" vertical="center" wrapText="1"/>
      <protection hidden="1"/>
    </xf>
    <xf numFmtId="0" fontId="4" fillId="5" borderId="70" xfId="0" applyFont="1" applyFill="1" applyBorder="1" applyAlignment="1" applyProtection="1">
      <alignment horizontal="center" vertical="center" wrapText="1"/>
      <protection hidden="1"/>
    </xf>
    <xf numFmtId="0" fontId="4" fillId="5" borderId="81" xfId="0" applyFont="1" applyFill="1" applyBorder="1" applyAlignment="1" applyProtection="1">
      <alignment horizontal="center" vertical="center" wrapText="1"/>
      <protection hidden="1"/>
    </xf>
    <xf numFmtId="0" fontId="4" fillId="5" borderId="79" xfId="0" applyFont="1" applyFill="1" applyBorder="1" applyAlignment="1" applyProtection="1">
      <alignment horizontal="center" vertical="center"/>
      <protection hidden="1"/>
    </xf>
    <xf numFmtId="0" fontId="4" fillId="5" borderId="46" xfId="0" applyFont="1" applyFill="1" applyBorder="1" applyAlignment="1" applyProtection="1">
      <alignment horizontal="center" vertical="center"/>
      <protection hidden="1"/>
    </xf>
    <xf numFmtId="0" fontId="4" fillId="5" borderId="68" xfId="0" applyFont="1" applyFill="1" applyBorder="1" applyAlignment="1" applyProtection="1">
      <alignment horizontal="center" vertical="center"/>
      <protection hidden="1"/>
    </xf>
    <xf numFmtId="0" fontId="4" fillId="5" borderId="69" xfId="0" applyFont="1" applyFill="1" applyBorder="1" applyAlignment="1" applyProtection="1">
      <alignment horizontal="center" vertical="center"/>
      <protection hidden="1"/>
    </xf>
    <xf numFmtId="0" fontId="4" fillId="5" borderId="29" xfId="0" applyFont="1" applyFill="1" applyBorder="1" applyAlignment="1" applyProtection="1">
      <alignment horizontal="center" vertical="center"/>
      <protection hidden="1"/>
    </xf>
    <xf numFmtId="0" fontId="0" fillId="5" borderId="81" xfId="0" applyFill="1" applyBorder="1" applyAlignment="1" applyProtection="1">
      <alignment horizontal="center" vertical="center"/>
      <protection hidden="1"/>
    </xf>
    <xf numFmtId="0" fontId="0" fillId="5" borderId="79" xfId="0" applyFill="1" applyBorder="1" applyAlignment="1" applyProtection="1">
      <alignment horizontal="center" vertical="center"/>
      <protection hidden="1"/>
    </xf>
    <xf numFmtId="0" fontId="0" fillId="5" borderId="80" xfId="0" applyFill="1" applyBorder="1" applyAlignment="1" applyProtection="1">
      <alignment horizontal="center" vertical="center"/>
      <protection hidden="1"/>
    </xf>
    <xf numFmtId="0" fontId="0" fillId="5" borderId="68" xfId="0" applyFill="1" applyBorder="1" applyAlignment="1" applyProtection="1">
      <alignment horizontal="center" vertical="center"/>
      <protection hidden="1"/>
    </xf>
    <xf numFmtId="0" fontId="0" fillId="5" borderId="69" xfId="0" applyFill="1" applyBorder="1" applyAlignment="1" applyProtection="1">
      <alignment horizontal="center" vertical="center"/>
      <protection hidden="1"/>
    </xf>
    <xf numFmtId="0" fontId="0" fillId="5" borderId="70" xfId="0" applyFill="1" applyBorder="1" applyAlignment="1" applyProtection="1">
      <alignment horizontal="center" vertical="center"/>
      <protection hidden="1"/>
    </xf>
    <xf numFmtId="0" fontId="4" fillId="0" borderId="68"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70" xfId="0" applyFont="1" applyBorder="1" applyAlignment="1" applyProtection="1">
      <alignment vertical="center"/>
      <protection hidden="1"/>
    </xf>
    <xf numFmtId="0" fontId="0" fillId="4" borderId="68" xfId="0" applyFill="1" applyBorder="1" applyAlignment="1" applyProtection="1">
      <alignment horizontal="center" vertical="center"/>
      <protection locked="0"/>
    </xf>
    <xf numFmtId="0" fontId="0" fillId="4" borderId="69" xfId="0" applyFill="1" applyBorder="1" applyAlignment="1" applyProtection="1">
      <alignment horizontal="center" vertical="center"/>
      <protection locked="0"/>
    </xf>
    <xf numFmtId="0" fontId="0" fillId="4" borderId="29" xfId="0" applyFill="1" applyBorder="1" applyAlignment="1" applyProtection="1">
      <alignment horizontal="center" vertical="center"/>
      <protection locked="0"/>
    </xf>
    <xf numFmtId="0" fontId="0" fillId="4" borderId="70" xfId="0" applyFill="1" applyBorder="1" applyAlignment="1" applyProtection="1">
      <alignment horizontal="center" vertical="center"/>
      <protection locked="0"/>
    </xf>
    <xf numFmtId="0" fontId="0" fillId="4" borderId="38" xfId="0" applyFill="1" applyBorder="1" applyAlignment="1" applyProtection="1">
      <alignment horizontal="center" vertical="center"/>
      <protection locked="0"/>
    </xf>
    <xf numFmtId="0" fontId="0" fillId="4" borderId="39" xfId="0" applyFill="1" applyBorder="1" applyAlignment="1" applyProtection="1">
      <alignment horizontal="center" vertical="center"/>
      <protection locked="0"/>
    </xf>
    <xf numFmtId="0" fontId="0" fillId="4" borderId="40" xfId="0" applyFill="1" applyBorder="1" applyAlignment="1" applyProtection="1">
      <alignment horizontal="center" vertical="center"/>
      <protection locked="0"/>
    </xf>
    <xf numFmtId="0" fontId="4" fillId="0" borderId="17" xfId="0" applyFont="1" applyBorder="1" applyAlignment="1" applyProtection="1">
      <alignment vertical="center"/>
      <protection hidden="1"/>
    </xf>
    <xf numFmtId="0" fontId="4" fillId="0" borderId="10" xfId="0" applyFont="1" applyBorder="1" applyAlignment="1" applyProtection="1">
      <alignment vertical="center"/>
      <protection hidden="1"/>
    </xf>
    <xf numFmtId="0" fontId="4" fillId="0" borderId="4" xfId="0" applyFont="1" applyBorder="1" applyAlignment="1" applyProtection="1">
      <alignment vertical="center"/>
      <protection hidden="1"/>
    </xf>
    <xf numFmtId="0" fontId="4" fillId="0" borderId="65" xfId="0" applyFont="1" applyBorder="1" applyAlignment="1" applyProtection="1">
      <alignment vertical="center"/>
      <protection hidden="1"/>
    </xf>
    <xf numFmtId="0" fontId="4" fillId="0" borderId="66" xfId="0" applyFont="1" applyBorder="1" applyAlignment="1" applyProtection="1">
      <alignment vertical="center"/>
      <protection hidden="1"/>
    </xf>
    <xf numFmtId="0" fontId="4" fillId="0" borderId="67" xfId="0" applyFont="1" applyBorder="1" applyAlignment="1" applyProtection="1">
      <alignment vertical="center"/>
      <protection hidden="1"/>
    </xf>
    <xf numFmtId="0" fontId="4" fillId="5" borderId="65" xfId="0" applyFont="1" applyFill="1" applyBorder="1" applyAlignment="1" applyProtection="1">
      <alignment horizontal="center" vertical="center"/>
      <protection hidden="1"/>
    </xf>
    <xf numFmtId="0" fontId="4" fillId="5" borderId="66" xfId="0" applyFont="1" applyFill="1" applyBorder="1" applyAlignment="1" applyProtection="1">
      <alignment horizontal="center" vertical="center"/>
      <protection hidden="1"/>
    </xf>
    <xf numFmtId="0" fontId="4" fillId="5" borderId="67" xfId="0" applyFont="1" applyFill="1" applyBorder="1" applyAlignment="1" applyProtection="1">
      <alignment horizontal="center" vertical="center"/>
      <protection hidden="1"/>
    </xf>
    <xf numFmtId="0" fontId="0" fillId="5" borderId="65" xfId="0" applyFill="1" applyBorder="1" applyAlignment="1" applyProtection="1">
      <alignment horizontal="center" vertical="center"/>
      <protection hidden="1"/>
    </xf>
    <xf numFmtId="0" fontId="0" fillId="5" borderId="66" xfId="0" applyFill="1" applyBorder="1" applyAlignment="1" applyProtection="1">
      <alignment horizontal="center" vertical="center"/>
      <protection hidden="1"/>
    </xf>
    <xf numFmtId="0" fontId="0" fillId="5" borderId="67" xfId="0" applyFill="1" applyBorder="1" applyAlignment="1" applyProtection="1">
      <alignment horizontal="center" vertical="center"/>
      <protection hidden="1"/>
    </xf>
    <xf numFmtId="0" fontId="4" fillId="0" borderId="48" xfId="0" applyFont="1" applyBorder="1" applyAlignment="1" applyProtection="1">
      <alignment vertical="center"/>
      <protection hidden="1"/>
    </xf>
    <xf numFmtId="0" fontId="4" fillId="0" borderId="11" xfId="0" applyFont="1" applyBorder="1" applyAlignment="1" applyProtection="1">
      <alignment vertical="center"/>
      <protection hidden="1"/>
    </xf>
    <xf numFmtId="0" fontId="4" fillId="0" borderId="53" xfId="0" applyFont="1" applyBorder="1" applyAlignment="1" applyProtection="1">
      <alignment vertical="center"/>
      <protection hidden="1"/>
    </xf>
    <xf numFmtId="0" fontId="0" fillId="4" borderId="48" xfId="0" applyFill="1" applyBorder="1" applyAlignment="1" applyProtection="1">
      <alignment horizontal="center" vertical="center"/>
      <protection locked="0"/>
    </xf>
    <xf numFmtId="0" fontId="0" fillId="4" borderId="11" xfId="0" applyFill="1" applyBorder="1" applyAlignment="1" applyProtection="1">
      <alignment horizontal="center" vertical="center"/>
      <protection locked="0"/>
    </xf>
    <xf numFmtId="0" fontId="0" fillId="4" borderId="49" xfId="0" applyFill="1" applyBorder="1" applyAlignment="1" applyProtection="1">
      <alignment horizontal="center" vertical="center"/>
      <protection locked="0"/>
    </xf>
    <xf numFmtId="0" fontId="0" fillId="4" borderId="17" xfId="0" applyFill="1" applyBorder="1" applyAlignment="1" applyProtection="1">
      <alignment horizontal="center" vertical="center"/>
      <protection locked="0"/>
    </xf>
    <xf numFmtId="0" fontId="0" fillId="4" borderId="18" xfId="0" applyFill="1" applyBorder="1" applyAlignment="1" applyProtection="1">
      <alignment horizontal="center" vertical="center"/>
      <protection locked="0"/>
    </xf>
    <xf numFmtId="0" fontId="0" fillId="4" borderId="25" xfId="0" applyFill="1" applyBorder="1" applyAlignment="1" applyProtection="1">
      <alignment horizontal="left" vertical="top" wrapText="1"/>
      <protection locked="0"/>
    </xf>
    <xf numFmtId="0" fontId="0" fillId="4" borderId="63" xfId="0" applyFill="1" applyBorder="1" applyAlignment="1" applyProtection="1">
      <alignment horizontal="left" vertical="top" wrapText="1"/>
      <protection locked="0"/>
    </xf>
    <xf numFmtId="0" fontId="0" fillId="4" borderId="24" xfId="0" applyFill="1" applyBorder="1" applyAlignment="1" applyProtection="1">
      <alignment horizontal="left" vertical="top" wrapText="1"/>
      <protection locked="0"/>
    </xf>
    <xf numFmtId="0" fontId="0" fillId="4" borderId="52" xfId="0" applyFill="1" applyBorder="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4" borderId="9" xfId="0" applyFill="1" applyBorder="1" applyAlignment="1" applyProtection="1">
      <alignment horizontal="left" vertical="top" wrapText="1"/>
      <protection locked="0"/>
    </xf>
    <xf numFmtId="0" fontId="0" fillId="4" borderId="53" xfId="0" applyFill="1" applyBorder="1" applyAlignment="1" applyProtection="1">
      <alignment horizontal="left" vertical="top" wrapText="1"/>
      <protection locked="0"/>
    </xf>
    <xf numFmtId="0" fontId="0" fillId="4" borderId="86" xfId="0" applyFill="1" applyBorder="1" applyAlignment="1" applyProtection="1">
      <alignment horizontal="left" vertical="top" wrapText="1"/>
      <protection locked="0"/>
    </xf>
    <xf numFmtId="0" fontId="0" fillId="4" borderId="51" xfId="0" applyFill="1" applyBorder="1" applyAlignment="1" applyProtection="1">
      <alignment horizontal="left" vertical="top" wrapText="1"/>
      <protection locked="0"/>
    </xf>
    <xf numFmtId="0" fontId="4" fillId="7" borderId="68" xfId="0" applyFont="1" applyFill="1" applyBorder="1" applyAlignment="1" applyProtection="1">
      <alignment vertical="center"/>
      <protection hidden="1"/>
    </xf>
    <xf numFmtId="0" fontId="4" fillId="7" borderId="69" xfId="0" applyFont="1" applyFill="1" applyBorder="1" applyAlignment="1" applyProtection="1">
      <alignment vertical="center"/>
      <protection hidden="1"/>
    </xf>
    <xf numFmtId="0" fontId="4" fillId="2" borderId="17" xfId="0" applyFont="1" applyFill="1" applyBorder="1" applyAlignment="1" applyProtection="1">
      <alignment vertical="center"/>
      <protection hidden="1"/>
    </xf>
    <xf numFmtId="0" fontId="4" fillId="2" borderId="10" xfId="0" applyFont="1" applyFill="1" applyBorder="1" applyAlignment="1" applyProtection="1">
      <alignment vertical="center"/>
      <protection hidden="1"/>
    </xf>
    <xf numFmtId="0" fontId="4" fillId="2" borderId="4" xfId="0" applyFont="1" applyFill="1" applyBorder="1" applyAlignment="1" applyProtection="1">
      <alignment vertical="center"/>
      <protection hidden="1"/>
    </xf>
    <xf numFmtId="0" fontId="4" fillId="5" borderId="20" xfId="0" applyFont="1" applyFill="1" applyBorder="1" applyAlignment="1" applyProtection="1">
      <alignment horizontal="center" vertical="center"/>
      <protection hidden="1"/>
    </xf>
    <xf numFmtId="0" fontId="4" fillId="5" borderId="42" xfId="0" applyFont="1" applyFill="1" applyBorder="1" applyAlignment="1" applyProtection="1">
      <alignment horizontal="center" vertical="center"/>
      <protection hidden="1"/>
    </xf>
    <xf numFmtId="44" fontId="0" fillId="4" borderId="48" xfId="1" applyFont="1" applyFill="1" applyBorder="1" applyAlignment="1" applyProtection="1">
      <alignment vertical="center"/>
      <protection locked="0"/>
    </xf>
    <xf numFmtId="44" fontId="0" fillId="4" borderId="11" xfId="1" applyFont="1" applyFill="1" applyBorder="1" applyAlignment="1" applyProtection="1">
      <alignment vertical="center"/>
      <protection locked="0"/>
    </xf>
    <xf numFmtId="44" fontId="0" fillId="4" borderId="49" xfId="1" applyFont="1" applyFill="1" applyBorder="1" applyAlignment="1" applyProtection="1">
      <alignment vertical="center"/>
      <protection locked="0"/>
    </xf>
    <xf numFmtId="44" fontId="0" fillId="4" borderId="17" xfId="1" applyFont="1" applyFill="1" applyBorder="1" applyAlignment="1" applyProtection="1">
      <alignment vertical="center"/>
      <protection locked="0"/>
    </xf>
    <xf numFmtId="44" fontId="0" fillId="4" borderId="10" xfId="1" applyFont="1" applyFill="1" applyBorder="1" applyAlignment="1" applyProtection="1">
      <alignment vertical="center"/>
      <protection locked="0"/>
    </xf>
    <xf numFmtId="44" fontId="0" fillId="4" borderId="18" xfId="1" applyFont="1" applyFill="1" applyBorder="1" applyAlignment="1" applyProtection="1">
      <alignment vertical="center"/>
      <protection locked="0"/>
    </xf>
    <xf numFmtId="44" fontId="0" fillId="7" borderId="26" xfId="1" applyFont="1" applyFill="1" applyBorder="1" applyAlignment="1" applyProtection="1">
      <alignment vertical="center"/>
      <protection hidden="1"/>
    </xf>
    <xf numFmtId="44" fontId="0" fillId="7" borderId="28" xfId="1" applyFont="1" applyFill="1" applyBorder="1" applyAlignment="1" applyProtection="1">
      <alignment vertical="center"/>
      <protection hidden="1"/>
    </xf>
    <xf numFmtId="0" fontId="7" fillId="16" borderId="57" xfId="0" applyFont="1" applyFill="1" applyBorder="1" applyAlignment="1" applyProtection="1">
      <alignment vertical="center"/>
      <protection locked="0"/>
    </xf>
    <xf numFmtId="0" fontId="7" fillId="16" borderId="5" xfId="0" applyFont="1" applyFill="1" applyBorder="1" applyAlignment="1" applyProtection="1">
      <alignment vertical="center"/>
      <protection locked="0"/>
    </xf>
    <xf numFmtId="0" fontId="7" fillId="16" borderId="6" xfId="0" applyFont="1" applyFill="1" applyBorder="1" applyAlignment="1" applyProtection="1">
      <alignment vertical="center"/>
      <protection locked="0"/>
    </xf>
    <xf numFmtId="0" fontId="7" fillId="16" borderId="4" xfId="0" applyFont="1" applyFill="1" applyBorder="1" applyAlignment="1" applyProtection="1">
      <alignment vertical="center"/>
      <protection locked="0"/>
    </xf>
    <xf numFmtId="0" fontId="7" fillId="16" borderId="58" xfId="0" applyFont="1" applyFill="1" applyBorder="1" applyAlignment="1" applyProtection="1">
      <alignment vertical="center"/>
      <protection locked="0"/>
    </xf>
    <xf numFmtId="0" fontId="8" fillId="21" borderId="20" xfId="0" applyFont="1" applyFill="1" applyBorder="1" applyAlignment="1" applyProtection="1">
      <alignment horizontal="center" vertical="center" wrapText="1"/>
      <protection hidden="1"/>
    </xf>
    <xf numFmtId="0" fontId="8" fillId="21" borderId="42" xfId="0" applyFont="1" applyFill="1" applyBorder="1" applyAlignment="1" applyProtection="1">
      <alignment horizontal="center" vertical="center" wrapText="1"/>
      <protection hidden="1"/>
    </xf>
    <xf numFmtId="0" fontId="7" fillId="16" borderId="29" xfId="0" applyFont="1" applyFill="1" applyBorder="1" applyAlignment="1" applyProtection="1">
      <alignment horizontal="center" vertical="center"/>
      <protection locked="0"/>
    </xf>
    <xf numFmtId="0" fontId="7" fillId="16" borderId="27" xfId="0" applyFont="1" applyFill="1" applyBorder="1" applyAlignment="1" applyProtection="1">
      <alignment horizontal="center" vertical="center"/>
      <protection locked="0"/>
    </xf>
    <xf numFmtId="0" fontId="7" fillId="16" borderId="30" xfId="0" applyFont="1" applyFill="1" applyBorder="1" applyAlignment="1" applyProtection="1">
      <alignment horizontal="center" vertical="center"/>
      <protection locked="0"/>
    </xf>
    <xf numFmtId="0" fontId="7" fillId="16" borderId="59" xfId="0" applyFont="1" applyFill="1" applyBorder="1" applyAlignment="1" applyProtection="1">
      <alignment vertical="center"/>
      <protection locked="0"/>
    </xf>
    <xf numFmtId="0" fontId="7" fillId="16" borderId="60" xfId="0" applyFont="1" applyFill="1" applyBorder="1" applyAlignment="1" applyProtection="1">
      <alignment vertical="center"/>
      <protection locked="0"/>
    </xf>
    <xf numFmtId="0" fontId="7" fillId="16" borderId="47" xfId="0" applyFont="1" applyFill="1" applyBorder="1" applyAlignment="1" applyProtection="1">
      <alignment vertical="center"/>
      <protection locked="0"/>
    </xf>
    <xf numFmtId="0" fontId="7" fillId="16" borderId="42" xfId="0" applyFont="1" applyFill="1" applyBorder="1" applyAlignment="1" applyProtection="1">
      <alignment vertical="center"/>
      <protection locked="0"/>
    </xf>
    <xf numFmtId="0" fontId="7" fillId="16" borderId="61" xfId="0" applyFont="1" applyFill="1" applyBorder="1" applyAlignment="1" applyProtection="1">
      <alignment vertical="center"/>
      <protection locked="0"/>
    </xf>
    <xf numFmtId="14" fontId="7" fillId="16" borderId="5" xfId="0" applyNumberFormat="1" applyFont="1" applyFill="1" applyBorder="1" applyAlignment="1" applyProtection="1">
      <alignment horizontal="center" vertical="center"/>
      <protection locked="0"/>
    </xf>
    <xf numFmtId="14" fontId="7" fillId="16" borderId="6" xfId="0" applyNumberFormat="1" applyFont="1" applyFill="1" applyBorder="1" applyAlignment="1" applyProtection="1">
      <alignment horizontal="center" vertical="center"/>
      <protection locked="0"/>
    </xf>
    <xf numFmtId="44" fontId="7" fillId="7" borderId="51" xfId="1" applyFont="1" applyFill="1" applyBorder="1" applyAlignment="1" applyProtection="1">
      <alignment horizontal="center" vertical="center"/>
      <protection hidden="1"/>
    </xf>
    <xf numFmtId="44" fontId="7" fillId="7" borderId="40" xfId="1" applyFont="1" applyFill="1" applyBorder="1" applyAlignment="1" applyProtection="1">
      <alignment horizontal="center" vertical="center"/>
      <protection hidden="1"/>
    </xf>
    <xf numFmtId="0" fontId="8" fillId="0" borderId="40" xfId="0" applyFont="1" applyBorder="1" applyAlignment="1" applyProtection="1">
      <alignment vertical="center"/>
      <protection hidden="1"/>
    </xf>
    <xf numFmtId="44" fontId="7" fillId="7" borderId="14" xfId="1" applyFont="1" applyFill="1" applyBorder="1" applyAlignment="1" applyProtection="1">
      <alignment horizontal="center" vertical="center"/>
      <protection hidden="1"/>
    </xf>
    <xf numFmtId="44" fontId="7" fillId="7" borderId="15" xfId="1" applyFont="1" applyFill="1" applyBorder="1" applyAlignment="1" applyProtection="1">
      <alignment horizontal="center" vertical="center"/>
      <protection hidden="1"/>
    </xf>
    <xf numFmtId="44" fontId="7" fillId="7" borderId="16" xfId="1" applyFont="1" applyFill="1" applyBorder="1" applyAlignment="1" applyProtection="1">
      <alignment horizontal="center" vertical="center"/>
      <protection hidden="1"/>
    </xf>
    <xf numFmtId="43" fontId="7" fillId="7" borderId="26" xfId="3" applyFont="1" applyFill="1" applyBorder="1" applyAlignment="1" applyProtection="1">
      <alignment horizontal="center" vertical="center"/>
      <protection hidden="1"/>
    </xf>
    <xf numFmtId="43" fontId="7" fillId="7" borderId="27" xfId="3" applyFont="1" applyFill="1" applyBorder="1" applyAlignment="1" applyProtection="1">
      <alignment horizontal="center" vertical="center"/>
      <protection hidden="1"/>
    </xf>
    <xf numFmtId="43" fontId="7" fillId="7" borderId="28" xfId="3" applyFont="1" applyFill="1" applyBorder="1" applyAlignment="1" applyProtection="1">
      <alignment horizontal="center" vertical="center"/>
      <protection hidden="1"/>
    </xf>
    <xf numFmtId="0" fontId="8" fillId="0" borderId="20" xfId="0" applyFont="1" applyBorder="1" applyAlignment="1" applyProtection="1">
      <alignment vertical="center"/>
      <protection hidden="1"/>
    </xf>
    <xf numFmtId="0" fontId="8" fillId="0" borderId="34" xfId="0" applyFont="1" applyBorder="1" applyAlignment="1" applyProtection="1">
      <alignment vertical="center"/>
      <protection hidden="1"/>
    </xf>
    <xf numFmtId="43" fontId="7" fillId="7" borderId="26" xfId="3" applyFont="1" applyFill="1" applyBorder="1" applyAlignment="1" applyProtection="1">
      <alignment vertical="center"/>
      <protection hidden="1"/>
    </xf>
    <xf numFmtId="43" fontId="7" fillId="7" borderId="27" xfId="3" applyFont="1" applyFill="1" applyBorder="1" applyAlignment="1" applyProtection="1">
      <alignment vertical="center"/>
      <protection hidden="1"/>
    </xf>
    <xf numFmtId="43" fontId="7" fillId="7" borderId="28" xfId="3" applyFont="1" applyFill="1" applyBorder="1" applyAlignment="1" applyProtection="1">
      <alignment vertical="center"/>
      <protection hidden="1"/>
    </xf>
    <xf numFmtId="0" fontId="8" fillId="45" borderId="0" xfId="0" applyFont="1" applyFill="1" applyAlignment="1" applyProtection="1">
      <alignment horizontal="left" vertical="center" wrapText="1"/>
      <protection hidden="1"/>
    </xf>
    <xf numFmtId="0" fontId="8" fillId="50" borderId="65" xfId="0" applyFont="1" applyFill="1" applyBorder="1" applyAlignment="1" applyProtection="1">
      <alignment horizontal="center" vertical="center"/>
      <protection hidden="1"/>
    </xf>
    <xf numFmtId="0" fontId="8" fillId="50" borderId="66" xfId="0" applyFont="1" applyFill="1" applyBorder="1" applyAlignment="1" applyProtection="1">
      <alignment horizontal="center" vertical="center"/>
      <protection hidden="1"/>
    </xf>
    <xf numFmtId="0" fontId="8" fillId="50" borderId="67" xfId="0" applyFont="1" applyFill="1" applyBorder="1" applyAlignment="1" applyProtection="1">
      <alignment horizontal="center" vertical="center"/>
      <protection hidden="1"/>
    </xf>
    <xf numFmtId="0" fontId="3" fillId="49" borderId="117" xfId="0" applyFont="1" applyFill="1" applyBorder="1" applyAlignment="1" applyProtection="1">
      <alignment horizontal="center" vertical="center"/>
      <protection hidden="1"/>
    </xf>
    <xf numFmtId="0" fontId="3" fillId="49" borderId="118" xfId="0" applyFont="1" applyFill="1" applyBorder="1" applyAlignment="1" applyProtection="1">
      <alignment horizontal="center" vertical="center"/>
      <protection hidden="1"/>
    </xf>
    <xf numFmtId="0" fontId="3" fillId="49" borderId="119" xfId="0" applyFont="1" applyFill="1" applyBorder="1" applyAlignment="1" applyProtection="1">
      <alignment horizontal="center" vertical="center"/>
      <protection hidden="1"/>
    </xf>
    <xf numFmtId="2" fontId="7" fillId="7" borderId="29" xfId="0" applyNumberFormat="1" applyFont="1" applyFill="1" applyBorder="1" applyAlignment="1" applyProtection="1">
      <alignment horizontal="center" vertical="center"/>
      <protection hidden="1"/>
    </xf>
    <xf numFmtId="2" fontId="7" fillId="7" borderId="27" xfId="0" applyNumberFormat="1" applyFont="1" applyFill="1" applyBorder="1" applyAlignment="1" applyProtection="1">
      <alignment horizontal="center" vertical="center"/>
      <protection hidden="1"/>
    </xf>
    <xf numFmtId="2" fontId="7" fillId="7" borderId="28" xfId="0" applyNumberFormat="1" applyFont="1" applyFill="1" applyBorder="1" applyAlignment="1" applyProtection="1">
      <alignment horizontal="center" vertical="center"/>
      <protection hidden="1"/>
    </xf>
    <xf numFmtId="0" fontId="7" fillId="5" borderId="70" xfId="0" applyFont="1" applyFill="1" applyBorder="1" applyAlignment="1" applyProtection="1">
      <alignment horizontal="center" vertical="center"/>
      <protection hidden="1"/>
    </xf>
    <xf numFmtId="0" fontId="7" fillId="0" borderId="26" xfId="0" applyFont="1" applyBorder="1" applyAlignment="1" applyProtection="1">
      <alignment horizontal="center" vertical="center"/>
      <protection hidden="1"/>
    </xf>
    <xf numFmtId="0" fontId="7" fillId="0" borderId="27" xfId="0" applyFont="1" applyBorder="1" applyAlignment="1" applyProtection="1">
      <alignment horizontal="center" vertical="center"/>
      <protection hidden="1"/>
    </xf>
    <xf numFmtId="9" fontId="7" fillId="0" borderId="26" xfId="2" applyFont="1" applyBorder="1" applyAlignment="1" applyProtection="1">
      <alignment horizontal="center" vertical="center"/>
      <protection hidden="1"/>
    </xf>
    <xf numFmtId="9" fontId="7" fillId="0" borderId="27" xfId="2" applyFont="1" applyBorder="1" applyAlignment="1" applyProtection="1">
      <alignment horizontal="center" vertical="center"/>
      <protection hidden="1"/>
    </xf>
    <xf numFmtId="0" fontId="8" fillId="21" borderId="81" xfId="0" applyFont="1" applyFill="1" applyBorder="1" applyAlignment="1" applyProtection="1">
      <alignment horizontal="center" vertical="center" wrapText="1"/>
      <protection hidden="1"/>
    </xf>
    <xf numFmtId="0" fontId="8" fillId="21" borderId="79" xfId="0" applyFont="1" applyFill="1" applyBorder="1" applyAlignment="1" applyProtection="1">
      <alignment horizontal="center" vertical="center" wrapText="1"/>
      <protection hidden="1"/>
    </xf>
    <xf numFmtId="0" fontId="8" fillId="21" borderId="80" xfId="0" applyFont="1" applyFill="1" applyBorder="1" applyAlignment="1" applyProtection="1">
      <alignment horizontal="center" vertical="center" wrapText="1"/>
      <protection hidden="1"/>
    </xf>
    <xf numFmtId="0" fontId="8" fillId="21" borderId="68" xfId="0" applyFont="1" applyFill="1" applyBorder="1" applyAlignment="1" applyProtection="1">
      <alignment horizontal="center" vertical="center" wrapText="1"/>
      <protection hidden="1"/>
    </xf>
    <xf numFmtId="0" fontId="8" fillId="21" borderId="69" xfId="0" applyFont="1" applyFill="1" applyBorder="1" applyAlignment="1" applyProtection="1">
      <alignment horizontal="center" vertical="center" wrapText="1"/>
      <protection hidden="1"/>
    </xf>
    <xf numFmtId="0" fontId="8" fillId="21" borderId="70" xfId="0" applyFont="1" applyFill="1" applyBorder="1" applyAlignment="1" applyProtection="1">
      <alignment horizontal="center" vertical="center" wrapText="1"/>
      <protection hidden="1"/>
    </xf>
    <xf numFmtId="0" fontId="8" fillId="15" borderId="65" xfId="0" applyFont="1" applyFill="1" applyBorder="1" applyAlignment="1" applyProtection="1">
      <alignment horizontal="left" vertical="center"/>
      <protection hidden="1"/>
    </xf>
    <xf numFmtId="0" fontId="8" fillId="15" borderId="66" xfId="0" applyFont="1" applyFill="1" applyBorder="1" applyAlignment="1" applyProtection="1">
      <alignment horizontal="left" vertical="center"/>
      <protection hidden="1"/>
    </xf>
    <xf numFmtId="0" fontId="8" fillId="15" borderId="67" xfId="0" applyFont="1" applyFill="1" applyBorder="1" applyAlignment="1" applyProtection="1">
      <alignment horizontal="left" vertical="center"/>
      <protection hidden="1"/>
    </xf>
    <xf numFmtId="0" fontId="8" fillId="21" borderId="65" xfId="0" applyFont="1" applyFill="1" applyBorder="1" applyAlignment="1" applyProtection="1">
      <alignment horizontal="center" vertical="center"/>
      <protection hidden="1"/>
    </xf>
    <xf numFmtId="0" fontId="8" fillId="21" borderId="66" xfId="0" applyFont="1" applyFill="1" applyBorder="1" applyAlignment="1" applyProtection="1">
      <alignment horizontal="center" vertical="center"/>
      <protection hidden="1"/>
    </xf>
    <xf numFmtId="0" fontId="8" fillId="21" borderId="50" xfId="0" applyFont="1" applyFill="1" applyBorder="1" applyAlignment="1" applyProtection="1">
      <alignment horizontal="center" vertical="center"/>
      <protection hidden="1"/>
    </xf>
    <xf numFmtId="0" fontId="7" fillId="16" borderId="54" xfId="0" applyFont="1" applyFill="1" applyBorder="1" applyAlignment="1" applyProtection="1">
      <alignment vertical="center"/>
      <protection locked="0"/>
    </xf>
    <xf numFmtId="0" fontId="7" fillId="16" borderId="55" xfId="0" applyFont="1" applyFill="1" applyBorder="1" applyAlignment="1" applyProtection="1">
      <alignment vertical="center"/>
      <protection locked="0"/>
    </xf>
    <xf numFmtId="0" fontId="7" fillId="16" borderId="19" xfId="0" applyFont="1" applyFill="1" applyBorder="1" applyAlignment="1" applyProtection="1">
      <alignment vertical="center"/>
      <protection locked="0"/>
    </xf>
    <xf numFmtId="0" fontId="8" fillId="21" borderId="41" xfId="0" applyFont="1" applyFill="1" applyBorder="1" applyAlignment="1" applyProtection="1">
      <alignment horizontal="center" vertical="center"/>
      <protection hidden="1"/>
    </xf>
    <xf numFmtId="0" fontId="8" fillId="21" borderId="67" xfId="0" applyFont="1" applyFill="1" applyBorder="1" applyAlignment="1" applyProtection="1">
      <alignment horizontal="center" vertical="center"/>
      <protection hidden="1"/>
    </xf>
    <xf numFmtId="0" fontId="7" fillId="16" borderId="20" xfId="0" applyFont="1" applyFill="1" applyBorder="1" applyAlignment="1" applyProtection="1">
      <alignment vertical="center"/>
      <protection locked="0"/>
    </xf>
    <xf numFmtId="0" fontId="7" fillId="16" borderId="56" xfId="0" applyFont="1" applyFill="1" applyBorder="1" applyAlignment="1" applyProtection="1">
      <alignment vertical="center"/>
      <protection locked="0"/>
    </xf>
    <xf numFmtId="0" fontId="8" fillId="48" borderId="101" xfId="0" applyFont="1" applyFill="1" applyBorder="1" applyAlignment="1" applyProtection="1">
      <alignment vertical="center"/>
      <protection hidden="1"/>
    </xf>
    <xf numFmtId="0" fontId="8" fillId="48" borderId="98" xfId="0" applyFont="1" applyFill="1" applyBorder="1" applyAlignment="1" applyProtection="1">
      <alignment vertical="center"/>
      <protection hidden="1"/>
    </xf>
    <xf numFmtId="1" fontId="7" fillId="48" borderId="101" xfId="0" applyNumberFormat="1" applyFont="1" applyFill="1" applyBorder="1" applyAlignment="1" applyProtection="1">
      <alignment horizontal="center" vertical="center"/>
      <protection hidden="1"/>
    </xf>
    <xf numFmtId="1" fontId="7" fillId="48" borderId="98" xfId="0" applyNumberFormat="1" applyFont="1" applyFill="1" applyBorder="1" applyAlignment="1" applyProtection="1">
      <alignment horizontal="center" vertical="center"/>
      <protection hidden="1"/>
    </xf>
    <xf numFmtId="1" fontId="7" fillId="48" borderId="99" xfId="0" applyNumberFormat="1" applyFont="1" applyFill="1" applyBorder="1" applyAlignment="1" applyProtection="1">
      <alignment horizontal="center" vertical="center"/>
      <protection hidden="1"/>
    </xf>
    <xf numFmtId="0" fontId="8" fillId="47" borderId="74" xfId="0" applyFont="1" applyFill="1" applyBorder="1" applyAlignment="1" applyProtection="1">
      <alignment horizontal="left" vertical="center" wrapText="1"/>
      <protection hidden="1"/>
    </xf>
    <xf numFmtId="0" fontId="8" fillId="47" borderId="0" xfId="0" applyFont="1" applyFill="1" applyAlignment="1" applyProtection="1">
      <alignment horizontal="left" vertical="center" wrapText="1"/>
      <protection hidden="1"/>
    </xf>
    <xf numFmtId="0" fontId="8" fillId="47" borderId="75" xfId="0" applyFont="1" applyFill="1" applyBorder="1" applyAlignment="1" applyProtection="1">
      <alignment horizontal="left" vertical="center" wrapText="1"/>
      <protection hidden="1"/>
    </xf>
    <xf numFmtId="0" fontId="8" fillId="47" borderId="94" xfId="0" applyFont="1" applyFill="1" applyBorder="1" applyAlignment="1" applyProtection="1">
      <alignment horizontal="left" vertical="center" wrapText="1"/>
      <protection hidden="1"/>
    </xf>
    <xf numFmtId="0" fontId="8" fillId="47" borderId="95" xfId="0" applyFont="1" applyFill="1" applyBorder="1" applyAlignment="1" applyProtection="1">
      <alignment horizontal="left" vertical="center" wrapText="1"/>
      <protection hidden="1"/>
    </xf>
    <xf numFmtId="0" fontId="8" fillId="47" borderId="96" xfId="0" applyFont="1" applyFill="1" applyBorder="1" applyAlignment="1" applyProtection="1">
      <alignment horizontal="left" vertical="center" wrapText="1"/>
      <protection hidden="1"/>
    </xf>
    <xf numFmtId="0" fontId="8" fillId="47" borderId="54" xfId="0" applyFont="1" applyFill="1" applyBorder="1" applyAlignment="1" applyProtection="1">
      <alignment vertical="center"/>
      <protection hidden="1"/>
    </xf>
    <xf numFmtId="0" fontId="8" fillId="47" borderId="55" xfId="0" applyFont="1" applyFill="1" applyBorder="1" applyAlignment="1" applyProtection="1">
      <alignment vertical="center"/>
      <protection hidden="1"/>
    </xf>
    <xf numFmtId="0" fontId="8" fillId="47" borderId="56" xfId="0" applyFont="1" applyFill="1" applyBorder="1" applyAlignment="1" applyProtection="1">
      <alignment vertical="center"/>
      <protection hidden="1"/>
    </xf>
    <xf numFmtId="0" fontId="7" fillId="48" borderId="54" xfId="0" applyFont="1" applyFill="1" applyBorder="1" applyAlignment="1" applyProtection="1">
      <alignment horizontal="center" vertical="center"/>
      <protection hidden="1"/>
    </xf>
    <xf numFmtId="0" fontId="7" fillId="48" borderId="55" xfId="0" applyFont="1" applyFill="1" applyBorder="1" applyAlignment="1" applyProtection="1">
      <alignment horizontal="center" vertical="center"/>
      <protection hidden="1"/>
    </xf>
    <xf numFmtId="0" fontId="7" fillId="48" borderId="56" xfId="0" applyFont="1" applyFill="1" applyBorder="1" applyAlignment="1" applyProtection="1">
      <alignment horizontal="center" vertical="center"/>
      <protection hidden="1"/>
    </xf>
    <xf numFmtId="0" fontId="7" fillId="46" borderId="62" xfId="0" applyFont="1" applyFill="1" applyBorder="1" applyAlignment="1" applyProtection="1">
      <alignment horizontal="center" vertical="center"/>
      <protection locked="0"/>
    </xf>
    <xf numFmtId="0" fontId="7" fillId="46" borderId="63" xfId="0" applyFont="1" applyFill="1" applyBorder="1" applyAlignment="1" applyProtection="1">
      <alignment horizontal="center" vertical="center"/>
      <protection locked="0"/>
    </xf>
    <xf numFmtId="0" fontId="7" fillId="46" borderId="64" xfId="0" applyFont="1" applyFill="1" applyBorder="1" applyAlignment="1" applyProtection="1">
      <alignment horizontal="center" vertical="center"/>
      <protection locked="0"/>
    </xf>
    <xf numFmtId="0" fontId="7" fillId="46" borderId="94" xfId="0" applyFont="1" applyFill="1" applyBorder="1" applyAlignment="1" applyProtection="1">
      <alignment horizontal="center" vertical="center"/>
      <protection locked="0"/>
    </xf>
    <xf numFmtId="0" fontId="7" fillId="46" borderId="95" xfId="0" applyFont="1" applyFill="1" applyBorder="1" applyAlignment="1" applyProtection="1">
      <alignment horizontal="center" vertical="center"/>
      <protection locked="0"/>
    </xf>
    <xf numFmtId="0" fontId="7" fillId="46" borderId="96" xfId="0" applyFont="1" applyFill="1" applyBorder="1" applyAlignment="1" applyProtection="1">
      <alignment horizontal="center" vertical="center"/>
      <protection locked="0"/>
    </xf>
    <xf numFmtId="0" fontId="8" fillId="47" borderId="54" xfId="0" applyFont="1" applyFill="1" applyBorder="1" applyAlignment="1" applyProtection="1">
      <alignment horizontal="left" vertical="center"/>
      <protection hidden="1"/>
    </xf>
    <xf numFmtId="0" fontId="8" fillId="47" borderId="55" xfId="0" applyFont="1" applyFill="1" applyBorder="1" applyAlignment="1" applyProtection="1">
      <alignment horizontal="left" vertical="center"/>
      <protection hidden="1"/>
    </xf>
    <xf numFmtId="0" fontId="8" fillId="47" borderId="56" xfId="0" applyFont="1" applyFill="1" applyBorder="1" applyAlignment="1" applyProtection="1">
      <alignment horizontal="left" vertical="center"/>
      <protection hidden="1"/>
    </xf>
    <xf numFmtId="0" fontId="8" fillId="48" borderId="101" xfId="0" applyFont="1" applyFill="1" applyBorder="1" applyAlignment="1" applyProtection="1">
      <alignment horizontal="left" vertical="center"/>
      <protection hidden="1"/>
    </xf>
    <xf numFmtId="0" fontId="8" fillId="48" borderId="98" xfId="0" applyFont="1" applyFill="1" applyBorder="1" applyAlignment="1" applyProtection="1">
      <alignment horizontal="left" vertical="center"/>
      <protection hidden="1"/>
    </xf>
    <xf numFmtId="0" fontId="8" fillId="48" borderId="99" xfId="0" applyFont="1" applyFill="1" applyBorder="1" applyAlignment="1" applyProtection="1">
      <alignment horizontal="left" vertical="center"/>
      <protection hidden="1"/>
    </xf>
    <xf numFmtId="0" fontId="8" fillId="47" borderId="62" xfId="0" applyFont="1" applyFill="1" applyBorder="1" applyAlignment="1" applyProtection="1">
      <alignment horizontal="left" vertical="center" wrapText="1"/>
      <protection hidden="1"/>
    </xf>
    <xf numFmtId="0" fontId="8" fillId="47" borderId="63" xfId="0" applyFont="1" applyFill="1" applyBorder="1" applyAlignment="1" applyProtection="1">
      <alignment horizontal="left" vertical="center" wrapText="1"/>
      <protection hidden="1"/>
    </xf>
    <xf numFmtId="0" fontId="8" fillId="47" borderId="64" xfId="0" applyFont="1" applyFill="1" applyBorder="1" applyAlignment="1" applyProtection="1">
      <alignment horizontal="left" vertical="center" wrapText="1"/>
      <protection hidden="1"/>
    </xf>
    <xf numFmtId="0" fontId="7" fillId="46" borderId="17" xfId="0" applyFont="1" applyFill="1" applyBorder="1" applyAlignment="1" applyProtection="1">
      <alignment horizontal="center" vertical="center"/>
      <protection locked="0"/>
    </xf>
    <xf numFmtId="0" fontId="7" fillId="46" borderId="10" xfId="0" applyFont="1" applyFill="1" applyBorder="1" applyAlignment="1" applyProtection="1">
      <alignment horizontal="center" vertical="center"/>
      <protection locked="0"/>
    </xf>
    <xf numFmtId="0" fontId="7" fillId="46" borderId="18" xfId="0" applyFont="1" applyFill="1" applyBorder="1" applyAlignment="1" applyProtection="1">
      <alignment horizontal="center" vertical="center"/>
      <protection locked="0"/>
    </xf>
    <xf numFmtId="0" fontId="7" fillId="46" borderId="31" xfId="0" applyFont="1" applyFill="1" applyBorder="1" applyAlignment="1" applyProtection="1">
      <alignment horizontal="center" vertical="center"/>
      <protection locked="0"/>
    </xf>
    <xf numFmtId="0" fontId="7" fillId="46" borderId="12" xfId="0" applyFont="1" applyFill="1" applyBorder="1" applyAlignment="1" applyProtection="1">
      <alignment horizontal="center" vertical="center"/>
      <protection locked="0"/>
    </xf>
    <xf numFmtId="0" fontId="7" fillId="46" borderId="32" xfId="0" applyFont="1" applyFill="1" applyBorder="1" applyAlignment="1" applyProtection="1">
      <alignment horizontal="center" vertical="center"/>
      <protection locked="0"/>
    </xf>
    <xf numFmtId="0" fontId="7" fillId="48" borderId="14" xfId="0" applyFont="1" applyFill="1" applyBorder="1" applyAlignment="1" applyProtection="1">
      <alignment horizontal="center" vertical="center"/>
      <protection hidden="1"/>
    </xf>
    <xf numFmtId="0" fontId="7" fillId="48" borderId="15" xfId="0" applyFont="1" applyFill="1" applyBorder="1" applyAlignment="1" applyProtection="1">
      <alignment horizontal="center" vertical="center"/>
      <protection hidden="1"/>
    </xf>
    <xf numFmtId="0" fontId="7" fillId="48" borderId="16" xfId="0" applyFont="1" applyFill="1" applyBorder="1" applyAlignment="1" applyProtection="1">
      <alignment horizontal="center" vertical="center"/>
      <protection hidden="1"/>
    </xf>
    <xf numFmtId="2" fontId="7" fillId="48" borderId="26" xfId="0" applyNumberFormat="1" applyFont="1" applyFill="1" applyBorder="1" applyAlignment="1" applyProtection="1">
      <alignment horizontal="center" vertical="center"/>
      <protection hidden="1"/>
    </xf>
    <xf numFmtId="2" fontId="7" fillId="48" borderId="27" xfId="0" applyNumberFormat="1" applyFont="1" applyFill="1" applyBorder="1" applyAlignment="1" applyProtection="1">
      <alignment horizontal="center" vertical="center"/>
      <protection hidden="1"/>
    </xf>
    <xf numFmtId="2" fontId="7" fillId="48" borderId="28" xfId="0" applyNumberFormat="1" applyFont="1" applyFill="1" applyBorder="1" applyAlignment="1" applyProtection="1">
      <alignment horizontal="center" vertical="center"/>
      <protection hidden="1"/>
    </xf>
    <xf numFmtId="0" fontId="7" fillId="46" borderId="25" xfId="0" applyFont="1" applyFill="1" applyBorder="1" applyAlignment="1" applyProtection="1">
      <alignment horizontal="center" vertical="top" wrapText="1"/>
      <protection locked="0"/>
    </xf>
    <xf numFmtId="0" fontId="7" fillId="46" borderId="63" xfId="0" applyFont="1" applyFill="1" applyBorder="1" applyAlignment="1" applyProtection="1">
      <alignment horizontal="center" vertical="top" wrapText="1"/>
      <protection locked="0"/>
    </xf>
    <xf numFmtId="0" fontId="7" fillId="46" borderId="24" xfId="0" applyFont="1" applyFill="1" applyBorder="1" applyAlignment="1" applyProtection="1">
      <alignment horizontal="center" vertical="top" wrapText="1"/>
      <protection locked="0"/>
    </xf>
    <xf numFmtId="0" fontId="7" fillId="46" borderId="52" xfId="0" applyFont="1" applyFill="1" applyBorder="1" applyAlignment="1" applyProtection="1">
      <alignment horizontal="center" vertical="top" wrapText="1"/>
      <protection locked="0"/>
    </xf>
    <xf numFmtId="0" fontId="7" fillId="46" borderId="0" xfId="0" applyFont="1" applyFill="1" applyAlignment="1" applyProtection="1">
      <alignment horizontal="center" vertical="top" wrapText="1"/>
      <protection locked="0"/>
    </xf>
    <xf numFmtId="0" fontId="7" fillId="46" borderId="9" xfId="0" applyFont="1" applyFill="1" applyBorder="1" applyAlignment="1" applyProtection="1">
      <alignment horizontal="center" vertical="top" wrapText="1"/>
      <protection locked="0"/>
    </xf>
    <xf numFmtId="0" fontId="7" fillId="46" borderId="53" xfId="0" applyFont="1" applyFill="1" applyBorder="1" applyAlignment="1" applyProtection="1">
      <alignment horizontal="center" vertical="top" wrapText="1"/>
      <protection locked="0"/>
    </xf>
    <xf numFmtId="0" fontId="7" fillId="46" borderId="86" xfId="0" applyFont="1" applyFill="1" applyBorder="1" applyAlignment="1" applyProtection="1">
      <alignment horizontal="center" vertical="top" wrapText="1"/>
      <protection locked="0"/>
    </xf>
    <xf numFmtId="0" fontId="7" fillId="46" borderId="51" xfId="0" applyFont="1" applyFill="1" applyBorder="1" applyAlignment="1" applyProtection="1">
      <alignment horizontal="center" vertical="top" wrapText="1"/>
      <protection locked="0"/>
    </xf>
    <xf numFmtId="44" fontId="7" fillId="4" borderId="27" xfId="0" applyNumberFormat="1" applyFont="1" applyFill="1" applyBorder="1" applyAlignment="1" applyProtection="1">
      <alignment horizontal="center" vertical="center"/>
      <protection locked="0"/>
    </xf>
    <xf numFmtId="0" fontId="2" fillId="6" borderId="135" xfId="0" applyFont="1" applyFill="1" applyBorder="1" applyAlignment="1" applyProtection="1">
      <alignment horizontal="center" vertical="center"/>
      <protection hidden="1"/>
    </xf>
    <xf numFmtId="0" fontId="2" fillId="6" borderId="136" xfId="0" applyFont="1" applyFill="1" applyBorder="1" applyAlignment="1" applyProtection="1">
      <alignment horizontal="center" vertical="center"/>
      <protection hidden="1"/>
    </xf>
    <xf numFmtId="0" fontId="2" fillId="6" borderId="137" xfId="0" applyFont="1" applyFill="1" applyBorder="1" applyAlignment="1" applyProtection="1">
      <alignment horizontal="center" vertical="center"/>
      <protection hidden="1"/>
    </xf>
    <xf numFmtId="0" fontId="4" fillId="20" borderId="0" xfId="0" applyFont="1" applyFill="1" applyAlignment="1" applyProtection="1">
      <alignment horizontal="left" vertical="center" wrapText="1"/>
      <protection hidden="1"/>
    </xf>
    <xf numFmtId="0" fontId="4" fillId="20" borderId="0" xfId="0" applyFont="1" applyFill="1" applyAlignment="1" applyProtection="1">
      <alignment horizontal="right" vertical="center" indent="1"/>
      <protection hidden="1"/>
    </xf>
    <xf numFmtId="0" fontId="4" fillId="0" borderId="59" xfId="0" applyFont="1" applyBorder="1" applyAlignment="1" applyProtection="1">
      <alignment vertical="center"/>
      <protection hidden="1"/>
    </xf>
    <xf numFmtId="0" fontId="4" fillId="0" borderId="60" xfId="0" applyFont="1" applyBorder="1" applyAlignment="1" applyProtection="1">
      <alignment vertical="center"/>
      <protection hidden="1"/>
    </xf>
    <xf numFmtId="0" fontId="0" fillId="4" borderId="60" xfId="0" applyFill="1" applyBorder="1" applyAlignment="1" applyProtection="1">
      <alignment horizontal="center" vertical="center"/>
      <protection locked="0"/>
    </xf>
    <xf numFmtId="0" fontId="6" fillId="0" borderId="141" xfId="0" applyFont="1" applyBorder="1" applyAlignment="1" applyProtection="1">
      <alignment vertical="center"/>
      <protection hidden="1"/>
    </xf>
    <xf numFmtId="0" fontId="4" fillId="5" borderId="81" xfId="0" applyFont="1" applyFill="1" applyBorder="1" applyAlignment="1" applyProtection="1">
      <alignment horizontal="left" vertical="center"/>
      <protection hidden="1"/>
    </xf>
    <xf numFmtId="0" fontId="4" fillId="5" borderId="79" xfId="0" applyFont="1" applyFill="1" applyBorder="1" applyAlignment="1" applyProtection="1">
      <alignment horizontal="left" vertical="center"/>
      <protection hidden="1"/>
    </xf>
    <xf numFmtId="0" fontId="4" fillId="5" borderId="68" xfId="0" applyFont="1" applyFill="1" applyBorder="1" applyAlignment="1" applyProtection="1">
      <alignment horizontal="left" vertical="center"/>
      <protection hidden="1"/>
    </xf>
    <xf numFmtId="0" fontId="4" fillId="5" borderId="69" xfId="0" applyFont="1" applyFill="1" applyBorder="1" applyAlignment="1" applyProtection="1">
      <alignment horizontal="left" vertical="center"/>
      <protection hidden="1"/>
    </xf>
    <xf numFmtId="0" fontId="4" fillId="5" borderId="81" xfId="0" applyFont="1" applyFill="1" applyBorder="1" applyAlignment="1" applyProtection="1">
      <alignment horizontal="center" vertical="center"/>
      <protection hidden="1"/>
    </xf>
    <xf numFmtId="0" fontId="4" fillId="5" borderId="113" xfId="0" applyFont="1" applyFill="1" applyBorder="1" applyAlignment="1" applyProtection="1">
      <alignment horizontal="center" vertical="center"/>
      <protection hidden="1"/>
    </xf>
    <xf numFmtId="0" fontId="4" fillId="5" borderId="30" xfId="0" applyFont="1" applyFill="1" applyBorder="1" applyAlignment="1" applyProtection="1">
      <alignment horizontal="center" vertical="center"/>
      <protection hidden="1"/>
    </xf>
    <xf numFmtId="0" fontId="4" fillId="5" borderId="80" xfId="0" applyFont="1" applyFill="1" applyBorder="1" applyAlignment="1" applyProtection="1">
      <alignment horizontal="center" vertical="center"/>
      <protection hidden="1"/>
    </xf>
    <xf numFmtId="0" fontId="4" fillId="5" borderId="70" xfId="0" applyFont="1" applyFill="1" applyBorder="1" applyAlignment="1" applyProtection="1">
      <alignment horizontal="center" vertical="center"/>
      <protection hidden="1"/>
    </xf>
    <xf numFmtId="0" fontId="4" fillId="20" borderId="0" xfId="0" applyFont="1" applyFill="1" applyAlignment="1" applyProtection="1">
      <alignment horizontal="left" vertical="center"/>
      <protection hidden="1"/>
    </xf>
    <xf numFmtId="0" fontId="4" fillId="20" borderId="141" xfId="0" applyFont="1" applyFill="1" applyBorder="1" applyAlignment="1" applyProtection="1">
      <alignment horizontal="left" vertical="center" wrapText="1"/>
      <protection hidden="1"/>
    </xf>
    <xf numFmtId="0" fontId="6" fillId="0" borderId="143" xfId="0" applyFont="1" applyBorder="1" applyAlignment="1" applyProtection="1">
      <alignment vertical="center"/>
      <protection hidden="1"/>
    </xf>
    <xf numFmtId="0" fontId="0" fillId="5" borderId="16" xfId="0" applyFill="1" applyBorder="1" applyAlignment="1" applyProtection="1">
      <alignment horizontal="center" vertical="center"/>
      <protection hidden="1"/>
    </xf>
    <xf numFmtId="0" fontId="0" fillId="5" borderId="38" xfId="0" applyFill="1" applyBorder="1" applyAlignment="1" applyProtection="1">
      <alignment horizontal="center" vertical="center"/>
      <protection hidden="1"/>
    </xf>
    <xf numFmtId="0" fontId="0" fillId="5" borderId="39" xfId="0" applyFill="1" applyBorder="1" applyAlignment="1" applyProtection="1">
      <alignment horizontal="center" vertical="center"/>
      <protection hidden="1"/>
    </xf>
    <xf numFmtId="0" fontId="0" fillId="5" borderId="40" xfId="0" applyFill="1" applyBorder="1" applyAlignment="1" applyProtection="1">
      <alignment horizontal="center" vertical="center"/>
      <protection hidden="1"/>
    </xf>
    <xf numFmtId="0" fontId="0" fillId="4" borderId="27"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4" fillId="2" borderId="86" xfId="0" applyFont="1" applyFill="1" applyBorder="1" applyAlignment="1" applyProtection="1">
      <alignment vertical="center"/>
      <protection hidden="1"/>
    </xf>
    <xf numFmtId="0" fontId="4" fillId="2" borderId="8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7" fillId="16" borderId="25" xfId="0" applyFont="1" applyFill="1" applyBorder="1" applyAlignment="1" applyProtection="1">
      <alignment horizontal="center" vertical="top" wrapText="1"/>
      <protection locked="0"/>
    </xf>
    <xf numFmtId="0" fontId="7" fillId="16" borderId="63" xfId="0" applyFont="1" applyFill="1" applyBorder="1" applyAlignment="1" applyProtection="1">
      <alignment horizontal="center" vertical="top" wrapText="1"/>
      <protection locked="0"/>
    </xf>
    <xf numFmtId="0" fontId="7" fillId="16" borderId="24" xfId="0" applyFont="1" applyFill="1" applyBorder="1" applyAlignment="1" applyProtection="1">
      <alignment horizontal="center" vertical="top" wrapText="1"/>
      <protection locked="0"/>
    </xf>
    <xf numFmtId="0" fontId="7" fillId="16" borderId="52" xfId="0" applyFont="1" applyFill="1" applyBorder="1" applyAlignment="1" applyProtection="1">
      <alignment horizontal="center" vertical="top" wrapText="1"/>
      <protection locked="0"/>
    </xf>
    <xf numFmtId="0" fontId="7" fillId="16" borderId="0" xfId="0" applyFont="1" applyFill="1" applyAlignment="1" applyProtection="1">
      <alignment horizontal="center" vertical="top" wrapText="1"/>
      <protection locked="0"/>
    </xf>
    <xf numFmtId="0" fontId="7" fillId="16" borderId="9" xfId="0" applyFont="1" applyFill="1" applyBorder="1" applyAlignment="1" applyProtection="1">
      <alignment horizontal="center" vertical="top" wrapText="1"/>
      <protection locked="0"/>
    </xf>
    <xf numFmtId="0" fontId="7" fillId="16" borderId="53" xfId="0" applyFont="1" applyFill="1" applyBorder="1" applyAlignment="1" applyProtection="1">
      <alignment horizontal="center" vertical="top" wrapText="1"/>
      <protection locked="0"/>
    </xf>
    <xf numFmtId="0" fontId="7" fillId="16" borderId="86" xfId="0" applyFont="1" applyFill="1" applyBorder="1" applyAlignment="1" applyProtection="1">
      <alignment horizontal="center" vertical="top" wrapText="1"/>
      <protection locked="0"/>
    </xf>
    <xf numFmtId="0" fontId="7" fillId="16" borderId="51" xfId="0" applyFont="1" applyFill="1" applyBorder="1" applyAlignment="1" applyProtection="1">
      <alignment horizontal="center" vertical="top" wrapText="1"/>
      <protection locked="0"/>
    </xf>
    <xf numFmtId="0" fontId="0" fillId="4" borderId="0" xfId="0" applyFill="1" applyAlignment="1" applyProtection="1">
      <alignment horizontal="center" vertical="center"/>
      <protection locked="0"/>
    </xf>
    <xf numFmtId="0" fontId="0" fillId="4" borderId="86" xfId="0" applyFill="1" applyBorder="1" applyAlignment="1" applyProtection="1">
      <alignment horizontal="center" vertical="center"/>
      <protection locked="0"/>
    </xf>
    <xf numFmtId="0" fontId="4" fillId="2" borderId="63" xfId="0" applyFont="1" applyFill="1" applyBorder="1" applyAlignment="1" applyProtection="1">
      <alignment horizontal="center" vertical="center"/>
      <protection hidden="1"/>
    </xf>
    <xf numFmtId="0" fontId="4" fillId="2" borderId="0" xfId="0" applyFont="1" applyFill="1" applyAlignment="1" applyProtection="1">
      <alignment horizontal="left" vertical="top" wrapText="1"/>
      <protection hidden="1"/>
    </xf>
    <xf numFmtId="0" fontId="0" fillId="7" borderId="86" xfId="0" applyFill="1" applyBorder="1" applyAlignment="1" applyProtection="1">
      <alignment horizontal="center" vertical="center"/>
      <protection hidden="1"/>
    </xf>
    <xf numFmtId="0" fontId="4" fillId="2" borderId="0" xfId="0" applyFont="1" applyFill="1" applyAlignment="1" applyProtection="1">
      <alignment horizontal="justify" vertical="center"/>
      <protection hidden="1"/>
    </xf>
    <xf numFmtId="0" fontId="4" fillId="2" borderId="0" xfId="0" applyFont="1" applyFill="1" applyAlignment="1" applyProtection="1">
      <alignment horizontal="justify" vertical="center" wrapText="1"/>
      <protection hidden="1"/>
    </xf>
    <xf numFmtId="0" fontId="4" fillId="2" borderId="0" xfId="0" quotePrefix="1" applyFont="1" applyFill="1" applyAlignment="1" applyProtection="1">
      <alignment horizontal="justify" vertical="center"/>
      <protection hidden="1"/>
    </xf>
    <xf numFmtId="0" fontId="4" fillId="0" borderId="0" xfId="0" applyFont="1" applyAlignment="1" applyProtection="1">
      <alignment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4" fillId="20" borderId="0" xfId="0" applyFont="1" applyFill="1" applyAlignment="1" applyProtection="1">
      <alignment vertical="center" wrapText="1"/>
      <protection hidden="1"/>
    </xf>
    <xf numFmtId="0" fontId="4" fillId="20" borderId="9" xfId="0" applyFont="1" applyFill="1" applyBorder="1" applyAlignment="1" applyProtection="1">
      <alignment vertical="center"/>
      <protection hidden="1"/>
    </xf>
    <xf numFmtId="0" fontId="0" fillId="16" borderId="4" xfId="0" applyFill="1" applyBorder="1" applyAlignment="1" applyProtection="1">
      <alignment horizontal="center"/>
      <protection locked="0"/>
    </xf>
    <xf numFmtId="0" fontId="0" fillId="16" borderId="5" xfId="0" applyFill="1" applyBorder="1" applyAlignment="1" applyProtection="1">
      <alignment horizontal="center"/>
      <protection locked="0"/>
    </xf>
    <xf numFmtId="0" fontId="0" fillId="16" borderId="6" xfId="0" applyFill="1" applyBorder="1" applyAlignment="1" applyProtection="1">
      <alignment horizontal="center"/>
      <protection locked="0"/>
    </xf>
    <xf numFmtId="0" fontId="0" fillId="16" borderId="25" xfId="0" applyFill="1" applyBorder="1" applyAlignment="1" applyProtection="1">
      <alignment horizontal="left" vertical="top" wrapText="1"/>
      <protection locked="0"/>
    </xf>
    <xf numFmtId="0" fontId="0" fillId="16" borderId="63" xfId="0" applyFill="1" applyBorder="1" applyAlignment="1" applyProtection="1">
      <alignment horizontal="left" vertical="top" wrapText="1"/>
      <protection locked="0"/>
    </xf>
    <xf numFmtId="0" fontId="0" fillId="16" borderId="24" xfId="0" applyFill="1" applyBorder="1" applyAlignment="1" applyProtection="1">
      <alignment horizontal="left" vertical="top" wrapText="1"/>
      <protection locked="0"/>
    </xf>
    <xf numFmtId="0" fontId="0" fillId="16" borderId="52" xfId="0" applyFill="1" applyBorder="1" applyAlignment="1" applyProtection="1">
      <alignment horizontal="left" vertical="top" wrapText="1"/>
      <protection locked="0"/>
    </xf>
    <xf numFmtId="0" fontId="0" fillId="16" borderId="0" xfId="0" applyFill="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53" xfId="0" applyFill="1" applyBorder="1" applyAlignment="1" applyProtection="1">
      <alignment horizontal="left" vertical="top" wrapText="1"/>
      <protection locked="0"/>
    </xf>
    <xf numFmtId="0" fontId="0" fillId="16" borderId="86" xfId="0" applyFill="1" applyBorder="1" applyAlignment="1" applyProtection="1">
      <alignment horizontal="left" vertical="top" wrapText="1"/>
      <protection locked="0"/>
    </xf>
    <xf numFmtId="0" fontId="0" fillId="16" borderId="51" xfId="0" applyFill="1" applyBorder="1" applyAlignment="1" applyProtection="1">
      <alignment horizontal="left" vertical="top" wrapText="1"/>
      <protection locked="0"/>
    </xf>
    <xf numFmtId="0" fontId="4" fillId="2" borderId="0" xfId="0" applyFont="1" applyFill="1" applyAlignment="1" applyProtection="1">
      <alignment vertical="top" wrapText="1"/>
      <protection hidden="1"/>
    </xf>
    <xf numFmtId="0" fontId="22" fillId="2" borderId="0" xfId="0" applyFont="1" applyFill="1" applyAlignment="1" applyProtection="1">
      <alignment vertical="top" wrapText="1"/>
      <protection hidden="1"/>
    </xf>
    <xf numFmtId="0" fontId="4" fillId="2" borderId="0" xfId="0" applyFont="1" applyFill="1" applyAlignment="1" applyProtection="1">
      <alignment horizontal="justify" vertical="top"/>
      <protection hidden="1"/>
    </xf>
    <xf numFmtId="0" fontId="22" fillId="2" borderId="0" xfId="0" applyFont="1" applyFill="1" applyAlignment="1" applyProtection="1">
      <alignment horizontal="justify" vertical="top"/>
      <protection hidden="1"/>
    </xf>
    <xf numFmtId="0" fontId="4" fillId="2" borderId="0" xfId="0" applyFont="1" applyFill="1" applyAlignment="1" applyProtection="1">
      <alignment horizontal="left" vertical="center"/>
      <protection hidden="1"/>
    </xf>
    <xf numFmtId="0" fontId="4" fillId="2" borderId="9" xfId="0" applyFont="1" applyFill="1" applyBorder="1" applyAlignment="1" applyProtection="1">
      <alignment horizontal="left" vertical="center"/>
      <protection hidden="1"/>
    </xf>
    <xf numFmtId="0" fontId="8" fillId="2" borderId="0" xfId="0" applyFont="1" applyFill="1" applyAlignment="1" applyProtection="1">
      <alignment horizontal="left" vertical="top" wrapText="1"/>
      <protection hidden="1"/>
    </xf>
    <xf numFmtId="0" fontId="8" fillId="2" borderId="0" xfId="0" applyFont="1" applyFill="1" applyAlignment="1" applyProtection="1">
      <alignment horizontal="left" vertical="top"/>
      <protection hidden="1"/>
    </xf>
    <xf numFmtId="0" fontId="0" fillId="7" borderId="4" xfId="0" applyFill="1" applyBorder="1" applyAlignment="1" applyProtection="1">
      <alignment horizontal="left" vertical="center"/>
      <protection hidden="1"/>
    </xf>
    <xf numFmtId="0" fontId="0" fillId="7" borderId="5" xfId="0" applyFill="1" applyBorder="1" applyAlignment="1" applyProtection="1">
      <alignment horizontal="left" vertical="center"/>
      <protection hidden="1"/>
    </xf>
    <xf numFmtId="0" fontId="0" fillId="7" borderId="6" xfId="0" applyFill="1" applyBorder="1" applyAlignment="1" applyProtection="1">
      <alignment horizontal="left" vertical="center"/>
      <protection hidden="1"/>
    </xf>
    <xf numFmtId="0" fontId="4" fillId="2" borderId="63" xfId="0" applyFont="1" applyFill="1" applyBorder="1" applyAlignment="1" applyProtection="1">
      <alignment vertical="center"/>
      <protection hidden="1"/>
    </xf>
    <xf numFmtId="0" fontId="4" fillId="2" borderId="0" xfId="0" applyFont="1" applyFill="1" applyAlignment="1" applyProtection="1">
      <alignment horizontal="justify" vertical="top" wrapText="1"/>
      <protection hidden="1"/>
    </xf>
  </cellXfs>
  <cellStyles count="4">
    <cellStyle name="Comma" xfId="3" builtinId="3"/>
    <cellStyle name="Currency" xfId="1" builtinId="4"/>
    <cellStyle name="Normal" xfId="0" builtinId="0"/>
    <cellStyle name="Percent" xfId="2" builtinId="5"/>
  </cellStyles>
  <dxfs count="98">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ont>
        <color rgb="FF008000"/>
      </font>
      <fill>
        <patternFill>
          <bgColor rgb="FFCCFFCC"/>
        </patternFill>
      </fill>
    </dxf>
    <dxf>
      <font>
        <color rgb="FF008000"/>
      </font>
      <fill>
        <patternFill>
          <bgColor rgb="FFCCFFCC"/>
        </patternFill>
      </fill>
    </dxf>
    <dxf>
      <font>
        <color rgb="FFCC0000"/>
      </font>
      <fill>
        <patternFill>
          <bgColor rgb="FFFFCCCC"/>
        </patternFill>
      </fill>
    </dxf>
    <dxf>
      <font>
        <color rgb="FF008000"/>
      </font>
      <fill>
        <patternFill>
          <bgColor rgb="FFCCFFCC"/>
        </patternFill>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ill>
        <patternFill patternType="darkUp">
          <fgColor theme="2" tint="-0.499984740745262"/>
          <bgColor theme="2" tint="-9.9887081514938816E-2"/>
        </patternFill>
      </fill>
    </dxf>
    <dxf>
      <fill>
        <patternFill patternType="solid"/>
      </fill>
    </dxf>
    <dxf>
      <fill>
        <patternFill patternType="solid"/>
      </fill>
    </dxf>
    <dxf>
      <fill>
        <patternFill patternType="solid"/>
      </fill>
    </dxf>
    <dxf>
      <fill>
        <patternFill patternType="solid"/>
      </fill>
    </dxf>
    <dxf>
      <fill>
        <patternFill patternType="darkUp">
          <fgColor theme="2" tint="-0.499984740745262"/>
        </patternFill>
      </fill>
    </dxf>
    <dxf>
      <numFmt numFmtId="1" formatCode="0"/>
    </dxf>
    <dxf>
      <font>
        <strike val="0"/>
      </font>
      <fill>
        <patternFill patternType="darkUp">
          <fgColor theme="2" tint="-0.499984740745262"/>
        </patternFill>
      </fill>
    </dxf>
    <dxf>
      <font>
        <strike val="0"/>
      </font>
      <fill>
        <patternFill patternType="darkUp">
          <fgColor theme="2" tint="-0.499984740745262"/>
        </patternFill>
      </fill>
    </dxf>
    <dxf>
      <fill>
        <patternFill patternType="solid"/>
      </fill>
    </dxf>
    <dxf>
      <fill>
        <patternFill patternType="darkUp">
          <fgColor theme="2" tint="-0.499984740745262"/>
        </patternFill>
      </fill>
    </dxf>
    <dxf>
      <fill>
        <patternFill patternType="darkUp">
          <fgColor theme="2" tint="-0.499984740745262"/>
        </patternFill>
      </fill>
    </dxf>
    <dxf>
      <fill>
        <patternFill patternType="darkUp">
          <fgColor theme="2" tint="-0.499984740745262"/>
        </patternFill>
      </fill>
    </dxf>
    <dxf>
      <fill>
        <patternFill patternType="darkUp">
          <fgColor theme="2" tint="-0.499984740745262"/>
        </patternFill>
      </fill>
    </dxf>
    <dxf>
      <fill>
        <patternFill patternType="darkUp">
          <fgColor theme="2" tint="-0.499984740745262"/>
        </patternFill>
      </fill>
    </dxf>
    <dxf>
      <fill>
        <patternFill patternType="solid"/>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6100"/>
      </font>
      <fill>
        <patternFill>
          <bgColor rgb="FFC6EFCE"/>
        </patternFill>
      </fill>
    </dxf>
    <dxf>
      <font>
        <color rgb="FF9C0006"/>
      </font>
      <fill>
        <patternFill>
          <bgColor rgb="FFFFC7CE"/>
        </patternFill>
      </fill>
    </dxf>
    <dxf>
      <fill>
        <patternFill patternType="solid"/>
      </fill>
    </dxf>
    <dxf>
      <fill>
        <patternFill patternType="solid">
          <fgColor theme="0"/>
        </patternFill>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gColor auto="1"/>
        </patternFill>
      </fill>
    </dxf>
    <dxf>
      <fill>
        <patternFill patternType="solid"/>
      </fill>
    </dxf>
    <dxf>
      <fill>
        <patternFill patternType="solid"/>
      </fill>
    </dxf>
    <dxf>
      <fill>
        <patternFill patternType="solid"/>
      </fill>
    </dxf>
    <dxf>
      <fill>
        <patternFill patternType="solid"/>
      </fill>
    </dxf>
    <dxf>
      <fill>
        <patternFill patternType="solid"/>
      </fill>
    </dxf>
    <dxf>
      <font>
        <b val="0"/>
        <i val="0"/>
        <color rgb="FF008000"/>
      </font>
      <fill>
        <patternFill>
          <bgColor theme="9" tint="0.79998168889431442"/>
        </patternFill>
      </fill>
    </dxf>
    <dxf>
      <font>
        <b val="0"/>
        <i val="0"/>
        <color rgb="FFC00000"/>
      </font>
      <fill>
        <patternFill>
          <bgColor rgb="FFFFCCCC"/>
        </patternFill>
      </fill>
    </dxf>
    <dxf>
      <font>
        <color rgb="FFCC0000"/>
      </font>
      <fill>
        <patternFill>
          <bgColor rgb="FFFFCCCC"/>
        </patternFill>
      </fill>
    </dxf>
    <dxf>
      <font>
        <color rgb="FFCC0000"/>
      </font>
      <fill>
        <patternFill>
          <bgColor rgb="FFFFCCCC"/>
        </patternFill>
      </fill>
    </dxf>
    <dxf>
      <font>
        <color rgb="FFCC0000"/>
      </font>
      <fill>
        <patternFill>
          <bgColor rgb="FFFFCCCC"/>
        </patternFill>
      </fill>
    </dxf>
    <dxf>
      <font>
        <color rgb="FFCC0000"/>
      </font>
      <fill>
        <patternFill>
          <bgColor rgb="FFFFCCCC"/>
        </patternFill>
      </fill>
    </dxf>
    <dxf>
      <fill>
        <patternFill patternType="solid"/>
      </fill>
    </dxf>
    <dxf>
      <font>
        <color theme="5" tint="-0.24994659260841701"/>
      </font>
      <fill>
        <patternFill>
          <bgColor theme="5" tint="0.79998168889431442"/>
        </patternFill>
      </fill>
    </dxf>
    <dxf>
      <font>
        <color rgb="FF008000"/>
      </font>
      <fill>
        <patternFill>
          <bgColor rgb="FFCCFFCC"/>
        </patternFill>
      </fill>
    </dxf>
    <dxf>
      <font>
        <color rgb="FFC00000"/>
      </font>
      <fill>
        <patternFill>
          <bgColor rgb="FFFFCCCC"/>
        </patternFill>
      </fill>
    </dxf>
    <dxf>
      <fill>
        <patternFill patternType="solid"/>
      </fill>
    </dxf>
    <dxf>
      <fill>
        <patternFill patternType="solid"/>
      </fill>
    </dxf>
    <dxf>
      <fill>
        <patternFill patternType="solid"/>
      </fill>
    </dxf>
    <dxf>
      <fill>
        <patternFill patternType="darkUp">
          <fgColor theme="2" tint="-0.499984740745262"/>
        </patternFill>
      </fill>
    </dxf>
    <dxf>
      <fill>
        <patternFill patternType="darkUp">
          <fgColor theme="2" tint="-0.499984740745262"/>
        </patternFill>
      </fill>
    </dxf>
    <dxf>
      <fill>
        <patternFill patternType="solid"/>
      </fill>
    </dxf>
    <dxf>
      <fill>
        <patternFill patternType="solid"/>
      </fill>
    </dxf>
    <dxf>
      <alignment horizontal="center" vertical="bottom" textRotation="0" wrapText="0" indent="0" justifyLastLine="0" shrinkToFit="0" readingOrder="0"/>
    </dxf>
    <dxf>
      <alignment horizontal="center" vertical="bottom" textRotation="0" wrapText="0" indent="0" justifyLastLine="0" shrinkToFit="0" readingOrder="0"/>
    </dxf>
    <dxf>
      <numFmt numFmtId="15" formatCode="0.00E+00"/>
    </dxf>
  </dxfs>
  <tableStyles count="0" defaultTableStyle="TableStyleMedium2" defaultPivotStyle="PivotStyleLight16"/>
  <colors>
    <mruColors>
      <color rgb="FFBF8F00"/>
      <color rgb="FFA2AD00"/>
      <color rgb="FFCC0000"/>
      <color rgb="FF008000"/>
      <color rgb="FFD2E200"/>
      <color rgb="FFB9E1FF"/>
      <color rgb="FFFFFFFF"/>
      <color rgb="FFFFCCCC"/>
      <color rgb="FFCCFFCC"/>
      <color rgb="FF0033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1A2" displayName="_1A2" ref="A1:A4" totalsRowShown="0">
  <tableColumns count="1">
    <tableColumn id="1" xr3:uid="{00000000-0010-0000-0000-000001000000}" name="_1A2"/>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_18E2" displayName="_18E2" ref="A95:A101" totalsRowShown="0">
  <autoFilter ref="A95:A101" xr:uid="{00000000-0009-0000-0100-00000C000000}"/>
  <tableColumns count="1">
    <tableColumn id="1" xr3:uid="{00000000-0010-0000-0900-000001000000}" name="_18E2"/>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_17I1" displayName="_17I1" ref="A103:A105" totalsRowShown="0">
  <autoFilter ref="A103:A105" xr:uid="{00000000-0009-0000-0100-00000D000000}"/>
  <tableColumns count="1">
    <tableColumn id="1" xr3:uid="{00000000-0010-0000-0A00-000001000000}" name="_18I1"/>
  </tableColumns>
  <tableStyleInfo name="TableStyleMedium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_17J1" displayName="_17J1" ref="A107:A110" totalsRowShown="0">
  <autoFilter ref="A107:A110" xr:uid="{00000000-0009-0000-0100-00000E000000}"/>
  <tableColumns count="1">
    <tableColumn id="1" xr3:uid="{00000000-0010-0000-0B00-000001000000}" name="_18J1"/>
  </tableColumns>
  <tableStyleInfo name="TableStyleMedium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C000000}" name="_18B1a" displayName="_18B1a" ref="A112:A114" totalsRowShown="0">
  <autoFilter ref="A112:A114" xr:uid="{00000000-0009-0000-0100-00000A000000}"/>
  <tableColumns count="1">
    <tableColumn id="1" xr3:uid="{00000000-0010-0000-0C00-000001000000}" name="_19B1a"/>
  </tableColumns>
  <tableStyleInfo name="TableStyleMedium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_18B1b" displayName="_18B1b" ref="A116:A120" totalsRowShown="0">
  <autoFilter ref="A116:A120" xr:uid="{00000000-0009-0000-0100-00000F000000}"/>
  <tableColumns count="1">
    <tableColumn id="1" xr3:uid="{00000000-0010-0000-0D00-000001000000}" name="_19B1b"/>
  </tableColumns>
  <tableStyleInfo name="TableStyleMedium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E000000}" name="_17B1" displayName="_17B1" ref="A23:A25" totalsRowShown="0">
  <autoFilter ref="A23:A25" xr:uid="{00000000-0009-0000-0100-000010000000}"/>
  <tableColumns count="1">
    <tableColumn id="1" xr3:uid="{00000000-0010-0000-0E00-000001000000}" name="_17B1"/>
  </tableColumns>
  <tableStyleInfo name="TableStyleMedium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F000000}" name="_17B2" displayName="_17B2" ref="A27:A29" totalsRowShown="0">
  <autoFilter ref="A27:A29" xr:uid="{00000000-0009-0000-0100-000011000000}"/>
  <tableColumns count="1">
    <tableColumn id="1" xr3:uid="{00000000-0010-0000-0F00-000001000000}" name="_17B2"/>
  </tableColumns>
  <tableStyleInfo name="TableStyleMedium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0000000}" name="_17B3" displayName="_17B3" ref="A31:A32" totalsRowShown="0">
  <autoFilter ref="A31:A32" xr:uid="{00000000-0009-0000-0100-000012000000}"/>
  <tableColumns count="1">
    <tableColumn id="1" xr3:uid="{00000000-0010-0000-1000-000001000000}" name="_17B3"/>
  </tableColumns>
  <tableStyleInfo name="TableStyleMedium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1000000}" name="_17B4" displayName="_17B4" ref="A34:A39" totalsRowShown="0">
  <autoFilter ref="A34:A39" xr:uid="{00000000-0009-0000-0100-000013000000}"/>
  <tableColumns count="1">
    <tableColumn id="1" xr3:uid="{00000000-0010-0000-1100-000001000000}" name="_17B4"/>
  </tableColumns>
  <tableStyleInfo name="TableStyleMedium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_17C1" displayName="_17C1" ref="A41:A44" totalsRowShown="0">
  <autoFilter ref="A41:A44" xr:uid="{00000000-0009-0000-0100-000014000000}"/>
  <tableColumns count="1">
    <tableColumn id="1" xr3:uid="{00000000-0010-0000-1200-000001000000}" name="_17C1"/>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_State" displayName="_State" ref="C1:C52" totalsRowShown="0">
  <tableColumns count="1">
    <tableColumn id="1" xr3:uid="{00000000-0010-0000-0100-000001000000}" name="_State"/>
  </tableColumns>
  <tableStyleInfo name="TableStyleMedium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_17C2" displayName="_17C2" ref="A46:A48" totalsRowShown="0">
  <autoFilter ref="A46:A48" xr:uid="{00000000-0009-0000-0100-000015000000}"/>
  <tableColumns count="1">
    <tableColumn id="1" xr3:uid="{00000000-0010-0000-1300-000001000000}" name="_17C2"/>
  </tableColumns>
  <tableStyleInfo name="TableStyleMedium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_17C3" displayName="_17C3" ref="A50:A52" totalsRowShown="0">
  <autoFilter ref="A50:A52" xr:uid="{00000000-0009-0000-0100-000016000000}"/>
  <tableColumns count="1">
    <tableColumn id="1" xr3:uid="{00000000-0010-0000-1400-000001000000}" name="_17C3"/>
  </tableColumns>
  <tableStyleInfo name="TableStyleMedium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_17D1" displayName="_17D1" ref="A54:A57" totalsRowShown="0">
  <autoFilter ref="A54:A57" xr:uid="{00000000-0009-0000-0100-000017000000}"/>
  <tableColumns count="1">
    <tableColumn id="1" xr3:uid="{00000000-0010-0000-1500-000001000000}" name="_17D1"/>
  </tableColumns>
  <tableStyleInfo name="TableStyleMedium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_17D2" displayName="_17D2" ref="A59:A62" totalsRowShown="0">
  <autoFilter ref="A59:A62" xr:uid="{00000000-0009-0000-0100-000018000000}"/>
  <tableColumns count="1">
    <tableColumn id="1" xr3:uid="{00000000-0010-0000-1600-000001000000}" name="_17D2"/>
  </tableColumns>
  <tableStyleInfo name="TableStyleMedium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Table25" displayName="Table25" ref="A64:A67" totalsRowShown="0">
  <autoFilter ref="A64:A67" xr:uid="{00000000-0009-0000-0100-000019000000}"/>
  <tableColumns count="1">
    <tableColumn id="1" xr3:uid="{00000000-0010-0000-1700-000001000000}" name="_17D3"/>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_17D4" displayName="_17D4" ref="A69:A72" totalsRowShown="0">
  <autoFilter ref="A69:A72" xr:uid="{00000000-0009-0000-0100-00001A000000}"/>
  <tableColumns count="1">
    <tableColumn id="1" xr3:uid="{00000000-0010-0000-1800-000001000000}" name="_17D4"/>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_17E1" displayName="_17E1" ref="A74:A76" totalsRowShown="0">
  <autoFilter ref="A74:A76" xr:uid="{00000000-0009-0000-0100-00001B000000}"/>
  <tableColumns count="1">
    <tableColumn id="1" xr3:uid="{00000000-0010-0000-1900-000001000000}" name="_17E1"/>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_17E2a" displayName="_17E2a" ref="A78:A79" totalsRowShown="0">
  <autoFilter ref="A78:A79" xr:uid="{00000000-0009-0000-0100-00001C000000}"/>
  <tableColumns count="1">
    <tableColumn id="1" xr3:uid="{00000000-0010-0000-1A00-000001000000}" name="_17E2a"/>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_17E2b" displayName="_17E2b" ref="A81:A84" totalsRowShown="0">
  <autoFilter ref="A81:A84" xr:uid="{00000000-0009-0000-0100-00001D000000}"/>
  <tableColumns count="1">
    <tableColumn id="1" xr3:uid="{00000000-0010-0000-1B00-000001000000}" name="_17E2b"/>
  </tableColumns>
  <tableStyleInfo name="TableStyleMedium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C000000}" name="_17E2c" displayName="_17E2c" ref="A86:A89" totalsRowShown="0">
  <autoFilter ref="A86:A89" xr:uid="{00000000-0009-0000-0100-00001E000000}"/>
  <tableColumns count="1">
    <tableColumn id="1" xr3:uid="{00000000-0010-0000-1C00-000001000000}" name="_17E2c"/>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_1C2" displayName="_1C2" ref="A6:A9" totalsRowShown="0">
  <tableColumns count="1">
    <tableColumn id="1" xr3:uid="{00000000-0010-0000-0200-000001000000}" name="_1C2"/>
  </tableColumns>
  <tableStyleInfo name="TableStyleMedium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D000000}" name="_1A3b" displayName="_1A3b" ref="G1:G15" totalsRowShown="0">
  <autoFilter ref="G1:G15" xr:uid="{00000000-0009-0000-0100-00001F000000}"/>
  <tableColumns count="1">
    <tableColumn id="1" xr3:uid="{00000000-0010-0000-1D00-000001000000}" name="_1A3b"/>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E000000}" name="_1A3e" displayName="_1A3e" ref="G17:G18" totalsRowShown="0">
  <autoFilter ref="G17:G18" xr:uid="{00000000-0009-0000-0100-000020000000}"/>
  <tableColumns count="1">
    <tableColumn id="1" xr3:uid="{00000000-0010-0000-1E00-000001000000}" name="_1A3e"/>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F000000}" name="_M1A1" displayName="_M1A1" ref="I8:I16" totalsRowShown="0">
  <autoFilter ref="I8:I16" xr:uid="{00000000-0009-0000-0100-000021000000}"/>
  <tableColumns count="1">
    <tableColumn id="1" xr3:uid="{00000000-0010-0000-1F00-000001000000}" name="_M1A1"/>
  </tableColumns>
  <tableStyleInfo name="TableStyleMedium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0000000}" name="Table34" displayName="Table34" ref="I2:I5" totalsRowShown="0" dataDxfId="96">
  <autoFilter ref="I2:I5" xr:uid="{00000000-0009-0000-0100-000022000000}"/>
  <tableColumns count="1">
    <tableColumn id="1" xr3:uid="{00000000-0010-0000-2000-000001000000}" name="Match Documentation (5 Each)" dataDxfId="95"/>
  </tableColumns>
  <tableStyleInfo name="TableStyleMedium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1000000}" name="Table35" displayName="Table35" ref="I20:J29" totalsRowShown="0">
  <autoFilter ref="I20:J29" xr:uid="{00000000-0009-0000-0100-000023000000}"/>
  <tableColumns count="2">
    <tableColumn id="1" xr3:uid="{00000000-0010-0000-2100-000001000000}" name="Capacity-Certification"/>
    <tableColumn id="2" xr3:uid="{5E0FC884-963E-4579-B3B7-D2BF529B1C87}" name="Column1"/>
  </tableColumns>
  <tableStyleInfo name="TableStyleMedium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Table36" displayName="Table36" ref="I36:I39" totalsRowShown="0">
  <autoFilter ref="I36:I39" xr:uid="{00000000-0009-0000-0100-000024000000}"/>
  <tableColumns count="1">
    <tableColumn id="1" xr3:uid="{00000000-0010-0000-2200-000001000000}" name="DF-B5"/>
  </tableColumns>
  <tableStyleInfo name="TableStyleMedium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3000000}" name="Table37" displayName="Table37" ref="I30:I33" totalsRowShown="0">
  <autoFilter ref="I30:I33" xr:uid="{00000000-0009-0000-0100-000025000000}"/>
  <tableColumns count="1">
    <tableColumn id="1" xr3:uid="{00000000-0010-0000-2300-000001000000}" name="DF-B4"/>
  </tableColumns>
  <tableStyleInfo name="TableStyleMedium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4000000}" name="Table38" displayName="Table38" ref="I42:I44" totalsRowShown="0">
  <autoFilter ref="I42:I44" xr:uid="{00000000-0009-0000-0100-000026000000}"/>
  <tableColumns count="1">
    <tableColumn id="1" xr3:uid="{00000000-0010-0000-2400-000001000000}" name="DF-E2"/>
  </tableColumns>
  <tableStyleInfo name="TableStyleMedium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5000000}" name="Table40" displayName="Table40" ref="E14:E18" totalsRowShown="0">
  <autoFilter ref="E14:E18" xr:uid="{00000000-0009-0000-0100-000028000000}"/>
  <tableColumns count="1">
    <tableColumn id="1" xr3:uid="{00000000-0010-0000-2500-000001000000}" name="_IncomeLevel"/>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_1E1" displayName="_1E1" ref="A11:A16" totalsRowShown="0" headerRowDxfId="97">
  <autoFilter ref="A11:A16" xr:uid="{00000000-0009-0000-0100-000005000000}">
    <filterColumn colId="0" hiddenButton="1"/>
  </autoFilter>
  <tableColumns count="1">
    <tableColumn id="1" xr3:uid="{00000000-0010-0000-0300-000001000000}" name="_1E1"/>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_YN" displayName="_YN" ref="E1:E3" totalsRowShown="0">
  <autoFilter ref="E1:E3" xr:uid="{00000000-0009-0000-0100-000006000000}">
    <filterColumn colId="0" hiddenButton="1"/>
  </autoFilter>
  <tableColumns count="1">
    <tableColumn id="1" xr3:uid="{00000000-0010-0000-0400-000001000000}" name="_YN"/>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_YNA" displayName="_YNA" ref="E5:E8" totalsRowShown="0">
  <autoFilter ref="E5:E8" xr:uid="{00000000-0009-0000-0100-000007000000}">
    <filterColumn colId="0" hiddenButton="1"/>
  </autoFilter>
  <tableColumns count="1">
    <tableColumn id="1" xr3:uid="{00000000-0010-0000-0500-000001000000}" name="_YNA"/>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_15B1" displayName="_15B1" ref="A18:A21" totalsRowShown="0">
  <autoFilter ref="A18:A21" xr:uid="{00000000-0009-0000-0100-000008000000}"/>
  <tableColumns count="1">
    <tableColumn id="1" xr3:uid="{00000000-0010-0000-0600-000001000000}" name="_15B1"/>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_18C1" displayName="_18C1" ref="A91:A93" totalsRowShown="0">
  <autoFilter ref="A91:A93" xr:uid="{00000000-0009-0000-0100-000009000000}"/>
  <tableColumns count="1">
    <tableColumn id="1" xr3:uid="{00000000-0010-0000-0700-000001000000}" name="_18C1"/>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_OwnerTenant" displayName="_OwnerTenant" ref="E10:E12" totalsRowShown="0">
  <autoFilter ref="E10:E12" xr:uid="{00000000-0009-0000-0100-00000B000000}"/>
  <tableColumns count="1">
    <tableColumn id="1" xr3:uid="{00000000-0010-0000-0800-000001000000}" name="_OwnerTenant"/>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6.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8" Type="http://schemas.openxmlformats.org/officeDocument/2006/relationships/table" Target="../tables/table7.xml"/><Relationship Id="rId3"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E1034"/>
  <sheetViews>
    <sheetView showGridLines="0" tabSelected="1" workbookViewId="0">
      <selection activeCell="AB116" sqref="AB116:AD116"/>
    </sheetView>
  </sheetViews>
  <sheetFormatPr defaultColWidth="0" defaultRowHeight="15" x14ac:dyDescent="0.25"/>
  <cols>
    <col min="1" max="31" width="3.28515625" style="14" customWidth="1"/>
    <col min="32" max="16384" width="9.140625" style="14" hidden="1"/>
  </cols>
  <sheetData>
    <row r="1" spans="2:30" ht="15" customHeight="1" x14ac:dyDescent="0.25"/>
    <row r="2" spans="2:30" ht="15" customHeight="1" x14ac:dyDescent="0.25">
      <c r="B2" s="145" t="s">
        <v>766</v>
      </c>
      <c r="C2" s="145"/>
      <c r="D2" s="145"/>
      <c r="E2" s="145"/>
      <c r="F2" s="145"/>
      <c r="G2" s="145"/>
      <c r="H2" s="145"/>
      <c r="I2" s="145"/>
      <c r="J2" s="145"/>
      <c r="K2" s="145"/>
      <c r="L2" s="145"/>
      <c r="M2" s="145"/>
      <c r="N2" s="145"/>
      <c r="O2" s="145"/>
      <c r="P2" s="145"/>
      <c r="Q2" s="145"/>
      <c r="R2" s="145"/>
      <c r="S2" s="145"/>
      <c r="T2" s="145"/>
      <c r="U2" s="145"/>
      <c r="V2" s="145"/>
      <c r="W2" s="145"/>
      <c r="X2" s="146" t="s">
        <v>1450</v>
      </c>
      <c r="Y2" s="147"/>
      <c r="Z2" s="147"/>
      <c r="AA2" s="147"/>
      <c r="AB2" s="147"/>
      <c r="AC2" s="147"/>
      <c r="AD2" s="147"/>
    </row>
    <row r="3" spans="2:30" ht="15" customHeight="1" thickBot="1" x14ac:dyDescent="0.3"/>
    <row r="4" spans="2:30" ht="15" customHeight="1" thickBot="1" x14ac:dyDescent="0.3">
      <c r="B4" s="151" t="s">
        <v>107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row>
    <row r="5" spans="2:30" ht="15" customHeight="1" x14ac:dyDescent="0.25"/>
    <row r="6" spans="2:30" ht="15" customHeight="1" x14ac:dyDescent="0.25">
      <c r="B6" s="135" t="s">
        <v>58</v>
      </c>
      <c r="C6" s="135"/>
      <c r="D6" s="135"/>
      <c r="E6" s="135"/>
      <c r="F6" s="135"/>
      <c r="G6" s="135"/>
      <c r="H6" s="135"/>
      <c r="I6" s="135"/>
      <c r="J6" s="135"/>
      <c r="K6" s="135"/>
      <c r="L6" s="135"/>
      <c r="M6" s="135"/>
      <c r="N6" s="135"/>
      <c r="O6" s="135"/>
      <c r="P6" s="135"/>
      <c r="Q6" s="135"/>
      <c r="R6" s="135"/>
      <c r="S6" s="135"/>
      <c r="U6" s="135" t="s">
        <v>59</v>
      </c>
      <c r="V6" s="135"/>
      <c r="W6" s="135"/>
      <c r="X6" s="135"/>
      <c r="Y6" s="135"/>
      <c r="Z6" s="135"/>
      <c r="AA6" s="135"/>
      <c r="AB6" s="135"/>
      <c r="AC6" s="135"/>
      <c r="AD6" s="135"/>
    </row>
    <row r="7" spans="2:30" ht="15" customHeight="1" x14ac:dyDescent="0.25">
      <c r="B7" s="131"/>
      <c r="C7" s="132"/>
      <c r="D7" s="132"/>
      <c r="E7" s="132"/>
      <c r="F7" s="132"/>
      <c r="G7" s="132"/>
      <c r="H7" s="132"/>
      <c r="I7" s="132"/>
      <c r="J7" s="132"/>
      <c r="K7" s="132"/>
      <c r="L7" s="132"/>
      <c r="M7" s="132"/>
      <c r="N7" s="132"/>
      <c r="O7" s="132"/>
      <c r="P7" s="132"/>
      <c r="Q7" s="132"/>
      <c r="R7" s="132"/>
      <c r="S7" s="133"/>
      <c r="U7" s="131"/>
      <c r="V7" s="132"/>
      <c r="W7" s="132"/>
      <c r="X7" s="132"/>
      <c r="Y7" s="132"/>
      <c r="Z7" s="132"/>
      <c r="AA7" s="132"/>
      <c r="AB7" s="132"/>
      <c r="AC7" s="132"/>
      <c r="AD7" s="133"/>
    </row>
    <row r="8" spans="2:30" ht="15" customHeight="1" x14ac:dyDescent="0.25"/>
    <row r="9" spans="2:30" ht="15" customHeight="1" x14ac:dyDescent="0.25">
      <c r="B9" s="135" t="s">
        <v>0</v>
      </c>
      <c r="C9" s="135"/>
      <c r="D9" s="135"/>
      <c r="E9" s="135"/>
      <c r="F9" s="135"/>
      <c r="G9" s="135"/>
      <c r="H9" s="135"/>
      <c r="I9" s="135"/>
      <c r="J9" s="135"/>
      <c r="K9" s="135"/>
      <c r="L9" s="135"/>
      <c r="M9" s="135"/>
      <c r="N9" s="135"/>
      <c r="O9" s="135"/>
      <c r="P9" s="135"/>
      <c r="Q9" s="135"/>
      <c r="R9" s="135"/>
      <c r="S9" s="135"/>
      <c r="U9" s="135" t="s">
        <v>1</v>
      </c>
      <c r="V9" s="135"/>
      <c r="W9" s="135"/>
      <c r="X9" s="135"/>
      <c r="Y9" s="135"/>
      <c r="Z9" s="135"/>
      <c r="AA9" s="135"/>
      <c r="AB9" s="135"/>
      <c r="AC9" s="135"/>
      <c r="AD9" s="135"/>
    </row>
    <row r="10" spans="2:30" ht="15" customHeight="1" x14ac:dyDescent="0.25">
      <c r="B10" s="131"/>
      <c r="C10" s="132"/>
      <c r="D10" s="132"/>
      <c r="E10" s="132"/>
      <c r="F10" s="132"/>
      <c r="G10" s="132"/>
      <c r="H10" s="132"/>
      <c r="I10" s="132"/>
      <c r="J10" s="132"/>
      <c r="K10" s="132"/>
      <c r="L10" s="132"/>
      <c r="M10" s="132"/>
      <c r="N10" s="132"/>
      <c r="O10" s="132"/>
      <c r="P10" s="132"/>
      <c r="Q10" s="132"/>
      <c r="R10" s="132"/>
      <c r="S10" s="133"/>
      <c r="U10" s="152"/>
      <c r="V10" s="153"/>
      <c r="W10" s="153"/>
      <c r="X10" s="153"/>
      <c r="Y10" s="153"/>
      <c r="Z10" s="153"/>
      <c r="AA10" s="153"/>
      <c r="AB10" s="153"/>
      <c r="AC10" s="153"/>
      <c r="AD10" s="154"/>
    </row>
    <row r="11" spans="2:30" ht="15" customHeight="1" x14ac:dyDescent="0.25">
      <c r="B11" s="121" t="s">
        <v>365</v>
      </c>
      <c r="C11" s="121"/>
      <c r="D11" s="121"/>
      <c r="E11" s="121"/>
      <c r="F11" s="121"/>
      <c r="G11" s="121"/>
      <c r="H11" s="121"/>
      <c r="I11" s="121"/>
      <c r="J11" s="121"/>
      <c r="K11" s="121"/>
      <c r="L11" s="121"/>
      <c r="M11" s="121"/>
      <c r="N11" s="121"/>
      <c r="O11" s="121"/>
      <c r="P11" s="121"/>
      <c r="Q11" s="121"/>
      <c r="R11" s="121"/>
      <c r="S11" s="121"/>
      <c r="U11" s="121" t="s">
        <v>369</v>
      </c>
      <c r="V11" s="121"/>
      <c r="W11" s="121"/>
      <c r="X11" s="121"/>
      <c r="Y11" s="121"/>
      <c r="Z11" s="121"/>
      <c r="AA11" s="121"/>
      <c r="AB11" s="121"/>
      <c r="AC11" s="121"/>
      <c r="AD11" s="121"/>
    </row>
    <row r="12" spans="2:30" ht="15" customHeight="1" x14ac:dyDescent="0.25">
      <c r="B12" s="15"/>
      <c r="C12" s="15"/>
      <c r="D12" s="15"/>
      <c r="E12" s="15"/>
      <c r="F12" s="15"/>
      <c r="G12" s="15"/>
      <c r="H12" s="15"/>
      <c r="I12" s="15"/>
      <c r="J12" s="15"/>
      <c r="K12" s="15"/>
      <c r="L12" s="15"/>
      <c r="M12" s="15"/>
      <c r="N12" s="15"/>
      <c r="O12" s="15"/>
      <c r="P12" s="15"/>
      <c r="Q12" s="15"/>
      <c r="R12" s="15"/>
      <c r="S12" s="15"/>
      <c r="U12" s="16"/>
      <c r="V12" s="16"/>
      <c r="W12" s="16"/>
      <c r="X12" s="16"/>
      <c r="Y12" s="16"/>
      <c r="Z12" s="16"/>
      <c r="AA12" s="16"/>
      <c r="AB12" s="16"/>
      <c r="AC12" s="16"/>
      <c r="AD12" s="16"/>
    </row>
    <row r="13" spans="2:30" ht="15" customHeight="1" x14ac:dyDescent="0.25">
      <c r="B13" s="131"/>
      <c r="C13" s="132"/>
      <c r="D13" s="132"/>
      <c r="E13" s="132"/>
      <c r="F13" s="132"/>
      <c r="G13" s="132"/>
      <c r="H13" s="132"/>
      <c r="I13" s="132"/>
      <c r="J13" s="132"/>
      <c r="K13" s="133"/>
      <c r="L13" s="16"/>
      <c r="M13" s="131"/>
      <c r="N13" s="133"/>
      <c r="O13" s="16"/>
      <c r="P13" s="155"/>
      <c r="Q13" s="156"/>
      <c r="R13" s="156"/>
      <c r="S13" s="157"/>
      <c r="U13" s="152"/>
      <c r="V13" s="153"/>
      <c r="W13" s="153"/>
      <c r="X13" s="153"/>
      <c r="Y13" s="153"/>
      <c r="Z13" s="153"/>
      <c r="AA13" s="153"/>
      <c r="AB13" s="153"/>
      <c r="AC13" s="153"/>
      <c r="AD13" s="154"/>
    </row>
    <row r="14" spans="2:30" ht="15" customHeight="1" x14ac:dyDescent="0.25">
      <c r="B14" s="121" t="s">
        <v>366</v>
      </c>
      <c r="C14" s="121"/>
      <c r="D14" s="121"/>
      <c r="E14" s="121"/>
      <c r="F14" s="121"/>
      <c r="G14" s="121"/>
      <c r="H14" s="121"/>
      <c r="I14" s="121"/>
      <c r="J14" s="121"/>
      <c r="K14" s="121"/>
      <c r="L14" s="15"/>
      <c r="M14" s="121" t="s">
        <v>367</v>
      </c>
      <c r="N14" s="121"/>
      <c r="O14" s="15"/>
      <c r="P14" s="121" t="s">
        <v>866</v>
      </c>
      <c r="Q14" s="121"/>
      <c r="R14" s="121"/>
      <c r="S14" s="121"/>
      <c r="U14" s="121" t="s">
        <v>370</v>
      </c>
      <c r="V14" s="121"/>
      <c r="W14" s="121"/>
      <c r="X14" s="121"/>
      <c r="Y14" s="121"/>
      <c r="Z14" s="121"/>
      <c r="AA14" s="121"/>
      <c r="AB14" s="121"/>
      <c r="AC14" s="121"/>
      <c r="AD14" s="121"/>
    </row>
    <row r="15" spans="2:30" ht="15" customHeight="1" x14ac:dyDescent="0.25">
      <c r="B15" s="16"/>
      <c r="C15" s="16"/>
      <c r="D15" s="16"/>
      <c r="E15" s="16"/>
      <c r="F15" s="16"/>
      <c r="G15" s="16"/>
      <c r="H15" s="16"/>
      <c r="I15" s="16"/>
      <c r="J15" s="16"/>
      <c r="K15" s="16"/>
      <c r="L15" s="16"/>
      <c r="M15" s="16"/>
      <c r="N15" s="16"/>
      <c r="O15" s="16"/>
      <c r="P15" s="16"/>
      <c r="Q15" s="16"/>
      <c r="R15" s="16"/>
      <c r="S15" s="16"/>
    </row>
    <row r="16" spans="2:30" ht="15" customHeight="1" x14ac:dyDescent="0.25">
      <c r="B16" s="131"/>
      <c r="C16" s="132"/>
      <c r="D16" s="132"/>
      <c r="E16" s="132"/>
      <c r="F16" s="132"/>
      <c r="G16" s="132"/>
      <c r="H16" s="133"/>
      <c r="I16" s="16"/>
      <c r="J16" s="16"/>
      <c r="K16" s="16"/>
      <c r="L16" s="16"/>
      <c r="M16" s="16"/>
      <c r="N16" s="16"/>
      <c r="O16" s="16"/>
      <c r="P16" s="16"/>
      <c r="Q16" s="16"/>
      <c r="R16" s="16"/>
      <c r="S16" s="16"/>
    </row>
    <row r="17" spans="2:30" ht="15" customHeight="1" x14ac:dyDescent="0.25">
      <c r="B17" s="121" t="s">
        <v>368</v>
      </c>
      <c r="C17" s="121"/>
      <c r="D17" s="121"/>
      <c r="E17" s="121"/>
      <c r="F17" s="121"/>
      <c r="G17" s="121"/>
      <c r="H17" s="121"/>
      <c r="I17" s="16"/>
      <c r="J17" s="16"/>
      <c r="K17" s="16"/>
      <c r="L17" s="16"/>
      <c r="M17" s="16"/>
      <c r="N17" s="16"/>
      <c r="O17" s="16"/>
      <c r="P17" s="16"/>
      <c r="Q17" s="16"/>
      <c r="R17" s="16"/>
      <c r="S17" s="16"/>
    </row>
    <row r="18" spans="2:30" ht="15" customHeight="1" x14ac:dyDescent="0.25"/>
    <row r="19" spans="2:30" ht="15" customHeight="1" x14ac:dyDescent="0.25">
      <c r="B19" s="135" t="s">
        <v>1013</v>
      </c>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row>
    <row r="20" spans="2:30" ht="15" customHeight="1" x14ac:dyDescent="0.25">
      <c r="B20" s="131"/>
      <c r="C20" s="132"/>
      <c r="D20" s="132"/>
      <c r="E20" s="132"/>
      <c r="F20" s="132"/>
      <c r="G20" s="132"/>
      <c r="H20" s="132"/>
      <c r="I20" s="133"/>
      <c r="J20" s="16"/>
      <c r="K20" s="131"/>
      <c r="L20" s="133"/>
      <c r="M20" s="16"/>
      <c r="N20" s="131"/>
      <c r="O20" s="132"/>
      <c r="P20" s="132"/>
      <c r="Q20" s="132"/>
      <c r="R20" s="132"/>
      <c r="S20" s="132"/>
      <c r="T20" s="132"/>
      <c r="U20" s="133"/>
      <c r="V20" s="16"/>
      <c r="W20" s="148"/>
      <c r="X20" s="149"/>
      <c r="Y20" s="149"/>
      <c r="Z20" s="149"/>
      <c r="AA20" s="149"/>
      <c r="AB20" s="149"/>
      <c r="AC20" s="149"/>
      <c r="AD20" s="150"/>
    </row>
    <row r="21" spans="2:30" ht="15" customHeight="1" x14ac:dyDescent="0.25">
      <c r="B21" s="140" t="s">
        <v>394</v>
      </c>
      <c r="C21" s="140"/>
      <c r="D21" s="140"/>
      <c r="E21" s="140"/>
      <c r="F21" s="140"/>
      <c r="G21" s="140"/>
      <c r="H21" s="140"/>
      <c r="I21" s="140"/>
      <c r="J21" s="16"/>
      <c r="K21" s="140" t="s">
        <v>1014</v>
      </c>
      <c r="L21" s="140"/>
      <c r="M21" s="16"/>
      <c r="N21" s="121" t="s">
        <v>1015</v>
      </c>
      <c r="O21" s="121"/>
      <c r="P21" s="121"/>
      <c r="Q21" s="121"/>
      <c r="R21" s="121"/>
      <c r="S21" s="121"/>
      <c r="T21" s="121"/>
      <c r="U21" s="121"/>
      <c r="V21" s="16"/>
      <c r="W21" s="122" t="s">
        <v>1016</v>
      </c>
      <c r="X21" s="122"/>
      <c r="Y21" s="122"/>
      <c r="Z21" s="122"/>
      <c r="AA21" s="122"/>
      <c r="AB21" s="122"/>
      <c r="AC21" s="122"/>
      <c r="AD21" s="122"/>
    </row>
    <row r="22" spans="2:30" ht="15" customHeight="1" x14ac:dyDescent="0.25">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row>
    <row r="23" spans="2:30" ht="15" customHeight="1" x14ac:dyDescent="0.25">
      <c r="B23" s="131"/>
      <c r="C23" s="132"/>
      <c r="D23" s="132"/>
      <c r="E23" s="132"/>
      <c r="F23" s="132"/>
      <c r="G23" s="132"/>
      <c r="H23" s="132"/>
      <c r="I23" s="132"/>
      <c r="J23" s="132"/>
      <c r="K23" s="132"/>
      <c r="L23" s="133"/>
      <c r="M23" s="16"/>
      <c r="N23" s="16"/>
      <c r="O23" s="16"/>
      <c r="P23" s="16"/>
      <c r="Q23" s="16"/>
      <c r="R23" s="16"/>
      <c r="S23" s="16"/>
      <c r="T23" s="16"/>
      <c r="U23" s="16"/>
      <c r="V23" s="16"/>
      <c r="W23" s="16"/>
      <c r="X23" s="16"/>
      <c r="Y23" s="16"/>
      <c r="Z23" s="16"/>
      <c r="AA23" s="16"/>
      <c r="AB23" s="16"/>
      <c r="AC23" s="16"/>
      <c r="AD23" s="16"/>
    </row>
    <row r="24" spans="2:30" ht="15" customHeight="1" x14ac:dyDescent="0.25">
      <c r="B24" s="140" t="s">
        <v>1017</v>
      </c>
      <c r="C24" s="140"/>
      <c r="D24" s="140"/>
      <c r="E24" s="140"/>
      <c r="F24" s="140"/>
      <c r="G24" s="140"/>
      <c r="H24" s="140"/>
      <c r="I24" s="140"/>
      <c r="J24" s="140"/>
      <c r="K24" s="140"/>
      <c r="L24" s="140"/>
      <c r="M24" s="16"/>
      <c r="N24" s="16"/>
      <c r="O24" s="16"/>
      <c r="P24" s="16"/>
      <c r="Q24" s="16"/>
      <c r="R24" s="16"/>
      <c r="S24" s="16"/>
      <c r="T24" s="16"/>
      <c r="U24" s="16"/>
      <c r="V24" s="16"/>
      <c r="W24" s="16"/>
      <c r="X24" s="16"/>
      <c r="Y24" s="16"/>
      <c r="Z24" s="16"/>
      <c r="AA24" s="16"/>
      <c r="AB24" s="16"/>
      <c r="AC24" s="16"/>
      <c r="AD24" s="16"/>
    </row>
    <row r="25" spans="2:30" s="17" customFormat="1" ht="15" customHeight="1" x14ac:dyDescent="0.25"/>
    <row r="26" spans="2:30" ht="15" customHeight="1" x14ac:dyDescent="0.25">
      <c r="B26" s="135" t="s">
        <v>1018</v>
      </c>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row>
    <row r="27" spans="2:30" ht="15" customHeight="1" x14ac:dyDescent="0.25">
      <c r="B27" s="131"/>
      <c r="C27" s="132"/>
      <c r="D27" s="132"/>
      <c r="E27" s="132"/>
      <c r="F27" s="132"/>
      <c r="G27" s="132"/>
      <c r="H27" s="132"/>
      <c r="I27" s="133"/>
      <c r="J27" s="16"/>
      <c r="K27" s="131"/>
      <c r="L27" s="133"/>
      <c r="M27" s="16"/>
      <c r="N27" s="148"/>
      <c r="O27" s="149"/>
      <c r="P27" s="149"/>
      <c r="Q27" s="149"/>
      <c r="R27" s="149"/>
      <c r="S27" s="149"/>
      <c r="T27" s="149"/>
      <c r="U27" s="150"/>
      <c r="V27" s="16"/>
      <c r="W27" s="148"/>
      <c r="X27" s="149"/>
      <c r="Y27" s="149"/>
      <c r="Z27" s="149"/>
      <c r="AA27" s="149"/>
      <c r="AB27" s="149"/>
      <c r="AC27" s="149"/>
      <c r="AD27" s="150"/>
    </row>
    <row r="28" spans="2:30" ht="15" customHeight="1" x14ac:dyDescent="0.25">
      <c r="B28" s="121" t="s">
        <v>371</v>
      </c>
      <c r="C28" s="121"/>
      <c r="D28" s="121"/>
      <c r="E28" s="121"/>
      <c r="F28" s="121"/>
      <c r="G28" s="121"/>
      <c r="H28" s="121"/>
      <c r="I28" s="121"/>
      <c r="J28" s="16"/>
      <c r="K28" s="140" t="s">
        <v>771</v>
      </c>
      <c r="L28" s="140"/>
      <c r="M28" s="16"/>
      <c r="N28" s="121" t="s">
        <v>772</v>
      </c>
      <c r="O28" s="121"/>
      <c r="P28" s="121"/>
      <c r="Q28" s="121"/>
      <c r="R28" s="121"/>
      <c r="S28" s="121"/>
      <c r="T28" s="121"/>
      <c r="U28" s="121"/>
      <c r="V28" s="16"/>
      <c r="W28" s="122" t="s">
        <v>773</v>
      </c>
      <c r="X28" s="122"/>
      <c r="Y28" s="122"/>
      <c r="Z28" s="122"/>
      <c r="AA28" s="122"/>
      <c r="AB28" s="122"/>
      <c r="AC28" s="122"/>
      <c r="AD28" s="122"/>
    </row>
    <row r="29" spans="2:30" ht="15" customHeight="1" x14ac:dyDescent="0.25">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row>
    <row r="30" spans="2:30" ht="15" customHeight="1" x14ac:dyDescent="0.25">
      <c r="B30" s="131"/>
      <c r="C30" s="132"/>
      <c r="D30" s="132"/>
      <c r="E30" s="132"/>
      <c r="F30" s="132"/>
      <c r="G30" s="132"/>
      <c r="H30" s="132"/>
      <c r="I30" s="132"/>
      <c r="J30" s="132"/>
      <c r="K30" s="132"/>
      <c r="L30" s="133"/>
      <c r="M30" s="51"/>
      <c r="N30" s="51"/>
      <c r="O30" s="51"/>
      <c r="P30" s="52"/>
      <c r="Q30" s="52"/>
      <c r="R30" s="52"/>
      <c r="S30" s="52"/>
      <c r="T30" s="52"/>
      <c r="U30" s="52"/>
      <c r="V30" s="52"/>
      <c r="W30" s="51"/>
      <c r="X30" s="52"/>
      <c r="Y30" s="52"/>
      <c r="Z30" s="52"/>
      <c r="AA30" s="52"/>
      <c r="AB30" s="52"/>
      <c r="AC30" s="52"/>
      <c r="AD30" s="52"/>
    </row>
    <row r="31" spans="2:30" ht="15" customHeight="1" x14ac:dyDescent="0.25">
      <c r="B31" s="140" t="s">
        <v>770</v>
      </c>
      <c r="C31" s="140"/>
      <c r="D31" s="140"/>
      <c r="E31" s="140"/>
      <c r="F31" s="140"/>
      <c r="G31" s="140"/>
      <c r="H31" s="140"/>
      <c r="I31" s="140"/>
      <c r="J31" s="140"/>
      <c r="K31" s="140"/>
      <c r="L31" s="140"/>
      <c r="M31" s="51"/>
      <c r="N31" s="51"/>
      <c r="O31" s="51"/>
      <c r="P31" s="52"/>
      <c r="Q31" s="52"/>
      <c r="R31" s="52"/>
      <c r="S31" s="52"/>
      <c r="T31" s="52"/>
      <c r="U31" s="52"/>
      <c r="V31" s="52"/>
      <c r="W31" s="51"/>
      <c r="X31" s="52"/>
      <c r="Y31" s="52"/>
      <c r="Z31" s="52"/>
      <c r="AA31" s="52"/>
      <c r="AB31" s="52"/>
      <c r="AC31" s="52"/>
      <c r="AD31" s="52"/>
    </row>
    <row r="32" spans="2:30" ht="15" customHeight="1" x14ac:dyDescent="0.25"/>
    <row r="33" spans="2:30" ht="15" customHeight="1" x14ac:dyDescent="0.25">
      <c r="B33" s="135" t="s">
        <v>1367</v>
      </c>
      <c r="C33" s="135"/>
      <c r="D33" s="135"/>
      <c r="E33" s="135"/>
      <c r="F33" s="135"/>
      <c r="G33" s="135"/>
      <c r="H33" s="16"/>
      <c r="I33" s="135" t="s">
        <v>572</v>
      </c>
      <c r="J33" s="135"/>
      <c r="K33" s="135"/>
      <c r="L33" s="135"/>
      <c r="M33" s="135"/>
      <c r="N33" s="135"/>
      <c r="O33" s="16"/>
      <c r="P33" s="135" t="s">
        <v>1019</v>
      </c>
      <c r="Q33" s="135"/>
      <c r="R33" s="135"/>
      <c r="S33" s="135"/>
      <c r="T33" s="135"/>
      <c r="U33" s="135"/>
      <c r="V33" s="16"/>
      <c r="W33" s="16"/>
      <c r="X33" s="16"/>
      <c r="Y33" s="16"/>
      <c r="Z33" s="16"/>
      <c r="AA33" s="16"/>
      <c r="AB33" s="16"/>
      <c r="AC33" s="16"/>
      <c r="AD33" s="16"/>
    </row>
    <row r="34" spans="2:30" ht="15" customHeight="1" x14ac:dyDescent="0.25">
      <c r="B34" s="159"/>
      <c r="C34" s="160"/>
      <c r="D34" s="160"/>
      <c r="E34" s="160"/>
      <c r="F34" s="160"/>
      <c r="G34" s="161"/>
      <c r="H34" s="16"/>
      <c r="I34" s="159"/>
      <c r="J34" s="160"/>
      <c r="K34" s="160"/>
      <c r="L34" s="160"/>
      <c r="M34" s="160"/>
      <c r="N34" s="161"/>
      <c r="O34" s="16"/>
      <c r="P34" s="159"/>
      <c r="Q34" s="160"/>
      <c r="R34" s="160"/>
      <c r="S34" s="160"/>
      <c r="T34" s="160"/>
      <c r="U34" s="161"/>
      <c r="V34" s="16"/>
      <c r="W34" s="16"/>
      <c r="X34" s="16"/>
      <c r="Y34" s="16"/>
      <c r="Z34" s="16"/>
      <c r="AA34" s="16"/>
      <c r="AB34" s="16"/>
      <c r="AC34" s="16"/>
      <c r="AD34" s="16"/>
    </row>
    <row r="35" spans="2:30" ht="15" customHeight="1" x14ac:dyDescent="0.25"/>
    <row r="36" spans="2:30" ht="15" customHeight="1" x14ac:dyDescent="0.25">
      <c r="B36" s="135" t="s">
        <v>1120</v>
      </c>
      <c r="C36" s="135"/>
      <c r="D36" s="135"/>
      <c r="E36" s="135"/>
      <c r="F36" s="135"/>
      <c r="G36" s="135"/>
      <c r="H36" s="135"/>
      <c r="I36" s="135"/>
      <c r="J36" s="135"/>
      <c r="K36" s="135"/>
      <c r="L36" s="135"/>
      <c r="M36" s="135"/>
      <c r="N36" s="135"/>
      <c r="O36" s="135"/>
      <c r="P36" s="135"/>
      <c r="Q36" s="135"/>
      <c r="R36" s="135"/>
      <c r="S36" s="135"/>
      <c r="T36" s="135"/>
      <c r="U36" s="129" t="s">
        <v>60</v>
      </c>
      <c r="V36" s="129"/>
      <c r="W36" s="129"/>
      <c r="X36" s="129"/>
      <c r="Y36" s="129"/>
      <c r="Z36" s="129"/>
      <c r="AA36" s="130"/>
      <c r="AB36" s="131"/>
      <c r="AC36" s="132"/>
      <c r="AD36" s="133"/>
    </row>
    <row r="37" spans="2:30" ht="15" customHeight="1" x14ac:dyDescent="0.25"/>
    <row r="38" spans="2:30" ht="15" customHeight="1" x14ac:dyDescent="0.25">
      <c r="B38" s="135" t="s">
        <v>1275</v>
      </c>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75"/>
      <c r="AB38" s="131"/>
      <c r="AC38" s="132"/>
      <c r="AD38" s="133"/>
    </row>
    <row r="39" spans="2:30" ht="15" customHeight="1" x14ac:dyDescent="0.25"/>
    <row r="40" spans="2:30" ht="15" customHeight="1" x14ac:dyDescent="0.25">
      <c r="B40" s="144" t="s">
        <v>1223</v>
      </c>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144"/>
      <c r="AB40" s="189"/>
      <c r="AC40" s="190"/>
      <c r="AD40" s="191"/>
    </row>
    <row r="41" spans="2:30" ht="15" customHeight="1" x14ac:dyDescent="0.25">
      <c r="B41" s="144"/>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6"/>
      <c r="AC41" s="16"/>
      <c r="AD41" s="16"/>
    </row>
    <row r="42" spans="2:30" ht="15" customHeight="1" x14ac:dyDescent="0.25"/>
    <row r="43" spans="2:30" ht="15" customHeight="1" x14ac:dyDescent="0.25">
      <c r="C43" s="192" t="s">
        <v>1226</v>
      </c>
      <c r="D43" s="192"/>
      <c r="E43" s="192"/>
      <c r="F43" s="192"/>
      <c r="G43" s="192"/>
      <c r="H43" s="192"/>
      <c r="I43" s="192"/>
      <c r="J43" s="192"/>
      <c r="K43" s="192"/>
      <c r="L43" s="192"/>
      <c r="M43" s="192"/>
      <c r="N43" s="192"/>
      <c r="O43" s="192"/>
      <c r="P43" s="192"/>
      <c r="Q43" s="192"/>
      <c r="R43" s="192"/>
      <c r="S43" s="192"/>
      <c r="T43" s="192"/>
      <c r="U43" s="192"/>
      <c r="V43" s="192"/>
      <c r="W43" s="192"/>
      <c r="X43" s="192"/>
      <c r="Y43" s="192"/>
      <c r="Z43" s="192"/>
      <c r="AA43" s="71"/>
      <c r="AB43" s="71"/>
      <c r="AC43" s="70"/>
      <c r="AD43" s="70"/>
    </row>
    <row r="44" spans="2:30" ht="15" customHeight="1" x14ac:dyDescent="0.25">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row>
    <row r="45" spans="2:30" ht="15" customHeight="1" x14ac:dyDescent="0.25">
      <c r="C45" s="186"/>
      <c r="D45" s="187"/>
      <c r="E45" s="187"/>
      <c r="F45" s="187"/>
      <c r="G45" s="187"/>
      <c r="H45" s="187"/>
      <c r="I45" s="187"/>
      <c r="J45" s="187"/>
      <c r="K45" s="187"/>
      <c r="L45" s="187"/>
      <c r="M45" s="187"/>
      <c r="N45" s="187"/>
      <c r="O45" s="187"/>
      <c r="P45" s="187"/>
      <c r="Q45" s="187"/>
      <c r="R45" s="187"/>
      <c r="S45" s="187"/>
      <c r="T45" s="187"/>
      <c r="U45" s="188"/>
      <c r="V45" s="70"/>
      <c r="W45" s="70"/>
      <c r="X45" s="70"/>
      <c r="Y45" s="70"/>
      <c r="Z45" s="70"/>
      <c r="AA45" s="70"/>
      <c r="AB45" s="70"/>
      <c r="AC45" s="70"/>
      <c r="AD45" s="70"/>
    </row>
    <row r="46" spans="2:30" ht="15" customHeight="1" x14ac:dyDescent="0.25">
      <c r="C46" s="184" t="s">
        <v>1227</v>
      </c>
      <c r="D46" s="184"/>
      <c r="E46" s="184"/>
      <c r="F46" s="184"/>
      <c r="G46" s="184"/>
      <c r="H46" s="184"/>
      <c r="I46" s="184"/>
      <c r="J46" s="184"/>
      <c r="K46" s="184"/>
      <c r="L46" s="70"/>
      <c r="M46" s="70"/>
      <c r="N46" s="70"/>
      <c r="O46" s="70"/>
      <c r="P46" s="70"/>
      <c r="Q46" s="70"/>
      <c r="R46" s="70"/>
      <c r="S46" s="70"/>
      <c r="T46" s="70"/>
      <c r="U46" s="70"/>
      <c r="V46" s="70"/>
      <c r="W46" s="70"/>
      <c r="X46" s="70"/>
      <c r="Y46" s="70"/>
      <c r="Z46" s="70"/>
      <c r="AA46" s="70"/>
      <c r="AB46" s="70"/>
      <c r="AC46" s="70"/>
      <c r="AD46" s="70"/>
    </row>
    <row r="47" spans="2:30" ht="15" customHeight="1" x14ac:dyDescent="0.25">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row>
    <row r="48" spans="2:30" ht="15" customHeight="1" x14ac:dyDescent="0.25">
      <c r="C48" s="186"/>
      <c r="D48" s="187"/>
      <c r="E48" s="187"/>
      <c r="F48" s="187"/>
      <c r="G48" s="187"/>
      <c r="H48" s="187"/>
      <c r="I48" s="187"/>
      <c r="J48" s="187"/>
      <c r="K48" s="187"/>
      <c r="L48" s="187"/>
      <c r="M48" s="187"/>
      <c r="N48" s="187"/>
      <c r="O48" s="188"/>
      <c r="P48" s="70"/>
      <c r="Q48" s="186"/>
      <c r="R48" s="187"/>
      <c r="S48" s="188"/>
      <c r="T48" s="70"/>
      <c r="U48" s="186"/>
      <c r="V48" s="187"/>
      <c r="W48" s="187"/>
      <c r="X48" s="187"/>
      <c r="Y48" s="188"/>
      <c r="Z48" s="70"/>
      <c r="AA48" s="70"/>
      <c r="AB48" s="70"/>
      <c r="AC48" s="70"/>
      <c r="AD48" s="70"/>
    </row>
    <row r="49" spans="2:30" ht="15" customHeight="1" x14ac:dyDescent="0.25">
      <c r="C49" s="184" t="s">
        <v>1228</v>
      </c>
      <c r="D49" s="184"/>
      <c r="E49" s="184"/>
      <c r="F49" s="184"/>
      <c r="G49" s="184"/>
      <c r="H49" s="184"/>
      <c r="I49" s="184"/>
      <c r="J49" s="184"/>
      <c r="K49" s="184"/>
      <c r="L49" s="184"/>
      <c r="M49" s="184"/>
      <c r="N49" s="184"/>
      <c r="O49" s="184"/>
      <c r="P49" s="70"/>
      <c r="Q49" s="184" t="s">
        <v>1229</v>
      </c>
      <c r="R49" s="184"/>
      <c r="S49" s="184"/>
      <c r="T49" s="70"/>
      <c r="U49" s="184" t="s">
        <v>1230</v>
      </c>
      <c r="V49" s="184"/>
      <c r="W49" s="184"/>
      <c r="X49" s="184"/>
      <c r="Y49" s="184"/>
      <c r="Z49" s="70"/>
      <c r="AA49" s="70"/>
      <c r="AB49" s="70"/>
      <c r="AC49" s="70"/>
      <c r="AD49" s="70"/>
    </row>
    <row r="50" spans="2:30" ht="15" customHeight="1" x14ac:dyDescent="0.25">
      <c r="C50" s="71"/>
      <c r="D50" s="71"/>
      <c r="E50" s="71"/>
      <c r="F50" s="71"/>
      <c r="G50" s="71"/>
      <c r="H50" s="71"/>
      <c r="I50" s="71"/>
      <c r="J50" s="71"/>
      <c r="K50" s="71"/>
      <c r="L50" s="71"/>
      <c r="M50" s="71"/>
      <c r="N50" s="71"/>
      <c r="O50" s="71"/>
      <c r="P50" s="70"/>
      <c r="Q50" s="71"/>
      <c r="R50" s="71"/>
      <c r="S50" s="71"/>
      <c r="T50" s="70"/>
      <c r="U50" s="71"/>
      <c r="V50" s="71"/>
      <c r="W50" s="71"/>
      <c r="X50" s="71"/>
      <c r="Y50" s="71"/>
      <c r="Z50" s="70"/>
      <c r="AA50" s="70"/>
      <c r="AB50" s="70"/>
      <c r="AC50" s="70"/>
      <c r="AD50" s="70"/>
    </row>
    <row r="51" spans="2:30" ht="15" customHeight="1" x14ac:dyDescent="0.25">
      <c r="C51" s="181"/>
      <c r="D51" s="182"/>
      <c r="E51" s="182"/>
      <c r="F51" s="182"/>
      <c r="G51" s="182"/>
      <c r="H51" s="182"/>
      <c r="I51" s="182"/>
      <c r="J51" s="182"/>
      <c r="K51" s="182"/>
      <c r="L51" s="182"/>
      <c r="M51" s="182"/>
      <c r="N51" s="182"/>
      <c r="O51" s="182"/>
      <c r="P51" s="182"/>
      <c r="Q51" s="182"/>
      <c r="R51" s="182"/>
      <c r="S51" s="182"/>
      <c r="T51" s="182"/>
      <c r="U51" s="183"/>
      <c r="V51" s="71"/>
      <c r="W51" s="181"/>
      <c r="X51" s="182"/>
      <c r="Y51" s="182"/>
      <c r="Z51" s="182"/>
      <c r="AA51" s="182"/>
      <c r="AB51" s="182"/>
      <c r="AC51" s="182"/>
      <c r="AD51" s="183"/>
    </row>
    <row r="52" spans="2:30" ht="15" customHeight="1" x14ac:dyDescent="0.25">
      <c r="C52" s="184" t="s">
        <v>1231</v>
      </c>
      <c r="D52" s="184"/>
      <c r="E52" s="184"/>
      <c r="F52" s="184"/>
      <c r="G52" s="184"/>
      <c r="H52" s="184"/>
      <c r="I52" s="184"/>
      <c r="J52" s="184"/>
      <c r="K52" s="184"/>
      <c r="L52" s="184"/>
      <c r="M52" s="184"/>
      <c r="N52" s="184"/>
      <c r="O52" s="184"/>
      <c r="P52" s="184"/>
      <c r="Q52" s="184"/>
      <c r="R52" s="184"/>
      <c r="S52" s="184"/>
      <c r="T52" s="184"/>
      <c r="U52" s="184"/>
      <c r="V52" s="71"/>
      <c r="W52" s="185" t="s">
        <v>1232</v>
      </c>
      <c r="X52" s="185"/>
      <c r="Y52" s="185"/>
      <c r="Z52" s="185"/>
      <c r="AA52" s="185"/>
      <c r="AB52" s="185"/>
      <c r="AC52" s="185"/>
      <c r="AD52" s="185"/>
    </row>
    <row r="53" spans="2:30" ht="15" customHeight="1" x14ac:dyDescent="0.25">
      <c r="C53" s="71"/>
      <c r="D53" s="71"/>
      <c r="E53" s="71"/>
      <c r="F53" s="71"/>
      <c r="G53" s="71"/>
      <c r="H53" s="71"/>
      <c r="I53" s="71"/>
      <c r="J53" s="71"/>
      <c r="K53" s="71"/>
      <c r="L53" s="71"/>
      <c r="M53" s="71"/>
      <c r="N53" s="71"/>
      <c r="O53" s="71"/>
      <c r="P53" s="70"/>
      <c r="Q53" s="71"/>
      <c r="R53" s="71"/>
      <c r="S53" s="71"/>
      <c r="T53" s="70"/>
      <c r="U53" s="71"/>
      <c r="V53" s="71"/>
      <c r="W53" s="71"/>
      <c r="X53" s="71"/>
      <c r="Y53" s="71"/>
      <c r="Z53" s="70"/>
      <c r="AA53" s="70"/>
      <c r="AB53" s="70"/>
      <c r="AC53" s="70"/>
      <c r="AD53" s="70"/>
    </row>
    <row r="54" spans="2:30" ht="15" customHeight="1" x14ac:dyDescent="0.25">
      <c r="C54" s="181"/>
      <c r="D54" s="182"/>
      <c r="E54" s="182"/>
      <c r="F54" s="182"/>
      <c r="G54" s="182"/>
      <c r="H54" s="182"/>
      <c r="I54" s="182"/>
      <c r="J54" s="182"/>
      <c r="K54" s="182"/>
      <c r="L54" s="182"/>
      <c r="M54" s="182"/>
      <c r="N54" s="182"/>
      <c r="O54" s="182"/>
      <c r="P54" s="182"/>
      <c r="Q54" s="182"/>
      <c r="R54" s="182"/>
      <c r="S54" s="182"/>
      <c r="T54" s="182"/>
      <c r="U54" s="183"/>
      <c r="V54" s="71"/>
      <c r="W54" s="71"/>
      <c r="X54" s="71"/>
      <c r="Y54" s="71"/>
      <c r="Z54" s="70"/>
      <c r="AA54" s="70"/>
      <c r="AB54" s="70"/>
      <c r="AC54" s="70"/>
      <c r="AD54" s="70"/>
    </row>
    <row r="55" spans="2:30" ht="15" customHeight="1" x14ac:dyDescent="0.25">
      <c r="C55" s="184" t="s">
        <v>1233</v>
      </c>
      <c r="D55" s="184"/>
      <c r="E55" s="184"/>
      <c r="F55" s="184"/>
      <c r="G55" s="184"/>
      <c r="H55" s="184"/>
      <c r="I55" s="184"/>
      <c r="J55" s="184"/>
      <c r="K55" s="184"/>
      <c r="L55" s="184"/>
      <c r="M55" s="184"/>
      <c r="N55" s="184"/>
      <c r="O55" s="184"/>
      <c r="P55" s="184"/>
      <c r="Q55" s="184"/>
      <c r="R55" s="184"/>
      <c r="S55" s="184"/>
      <c r="T55" s="184"/>
      <c r="U55" s="184"/>
      <c r="V55" s="70"/>
      <c r="W55" s="70"/>
      <c r="X55" s="70"/>
      <c r="Y55" s="70"/>
      <c r="Z55" s="70"/>
      <c r="AA55" s="70"/>
      <c r="AB55" s="70"/>
      <c r="AC55" s="70"/>
      <c r="AD55" s="70"/>
    </row>
    <row r="56" spans="2:30" ht="15" customHeight="1" x14ac:dyDescent="0.25"/>
    <row r="57" spans="2:30" ht="15" customHeight="1" x14ac:dyDescent="0.25">
      <c r="B57" s="144" t="s">
        <v>1222</v>
      </c>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31"/>
      <c r="AC57" s="132"/>
      <c r="AD57" s="133"/>
    </row>
    <row r="58" spans="2:30" ht="15" customHeight="1" x14ac:dyDescent="0.25">
      <c r="B58" s="144"/>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c r="AA58" s="144"/>
      <c r="AB58" s="16"/>
      <c r="AC58" s="16"/>
      <c r="AD58" s="16"/>
    </row>
    <row r="59" spans="2:30" ht="15" customHeight="1" thickBot="1" x14ac:dyDescent="0.3">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row>
    <row r="60" spans="2:30" ht="15" customHeight="1" thickBot="1" x14ac:dyDescent="0.3">
      <c r="B60" s="151" t="s">
        <v>560</v>
      </c>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row>
    <row r="61" spans="2:30" ht="15" customHeight="1" x14ac:dyDescent="0.25"/>
    <row r="62" spans="2:30" ht="15" customHeight="1" x14ac:dyDescent="0.25">
      <c r="B62" s="135" t="s">
        <v>561</v>
      </c>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1"/>
      <c r="AC62" s="132"/>
      <c r="AD62" s="133"/>
    </row>
    <row r="63" spans="2:30" ht="15" customHeight="1" x14ac:dyDescent="0.25"/>
    <row r="64" spans="2:30" ht="15" customHeight="1" x14ac:dyDescent="0.25">
      <c r="B64" s="169" t="s">
        <v>562</v>
      </c>
      <c r="C64" s="169"/>
      <c r="D64" s="169"/>
      <c r="E64" s="169"/>
      <c r="F64" s="169"/>
      <c r="G64" s="169"/>
      <c r="H64" s="169"/>
      <c r="I64" s="169"/>
      <c r="J64" s="169"/>
      <c r="K64" s="169"/>
      <c r="L64" s="169"/>
      <c r="M64" s="169"/>
      <c r="N64" s="169"/>
      <c r="O64" s="169"/>
      <c r="P64" s="169"/>
      <c r="Q64" s="169"/>
      <c r="R64" s="169"/>
      <c r="S64" s="169"/>
      <c r="U64" s="169" t="s">
        <v>563</v>
      </c>
      <c r="V64" s="169"/>
      <c r="W64" s="169"/>
      <c r="X64" s="169"/>
      <c r="Y64" s="169"/>
      <c r="Z64" s="169"/>
      <c r="AA64" s="169"/>
      <c r="AB64" s="169"/>
      <c r="AC64" s="169"/>
      <c r="AD64" s="169"/>
    </row>
    <row r="65" spans="2:30" ht="15" customHeight="1" x14ac:dyDescent="0.25">
      <c r="B65" s="162"/>
      <c r="C65" s="163"/>
      <c r="D65" s="163"/>
      <c r="E65" s="163"/>
      <c r="F65" s="163"/>
      <c r="G65" s="163"/>
      <c r="H65" s="163"/>
      <c r="I65" s="163"/>
      <c r="J65" s="163"/>
      <c r="K65" s="163"/>
      <c r="L65" s="163"/>
      <c r="M65" s="163"/>
      <c r="N65" s="163"/>
      <c r="O65" s="163"/>
      <c r="P65" s="163"/>
      <c r="Q65" s="163"/>
      <c r="R65" s="163"/>
      <c r="S65" s="164"/>
      <c r="U65" s="162"/>
      <c r="V65" s="163"/>
      <c r="W65" s="163"/>
      <c r="X65" s="163"/>
      <c r="Y65" s="163"/>
      <c r="Z65" s="163"/>
      <c r="AA65" s="163"/>
      <c r="AB65" s="163"/>
      <c r="AC65" s="163"/>
      <c r="AD65" s="164"/>
    </row>
    <row r="66" spans="2:30" ht="15" customHeight="1" x14ac:dyDescent="0.25"/>
    <row r="67" spans="2:30" ht="15" customHeight="1" x14ac:dyDescent="0.25">
      <c r="B67" s="176" t="s">
        <v>564</v>
      </c>
      <c r="C67" s="176"/>
      <c r="D67" s="176"/>
      <c r="E67" s="176"/>
      <c r="F67" s="176"/>
      <c r="G67" s="176"/>
      <c r="H67" s="176"/>
      <c r="I67" s="176"/>
      <c r="J67" s="176"/>
      <c r="K67" s="176"/>
      <c r="L67" s="176"/>
      <c r="M67" s="176"/>
      <c r="N67" s="176"/>
      <c r="O67" s="176"/>
      <c r="P67" s="176"/>
      <c r="Q67" s="176"/>
      <c r="R67" s="176"/>
      <c r="S67" s="176"/>
      <c r="U67" s="169" t="s">
        <v>569</v>
      </c>
      <c r="V67" s="169"/>
      <c r="W67" s="169"/>
      <c r="X67" s="169"/>
      <c r="Y67" s="169"/>
      <c r="Z67" s="169"/>
      <c r="AA67" s="169"/>
      <c r="AB67" s="169"/>
      <c r="AC67" s="169"/>
      <c r="AD67" s="169"/>
    </row>
    <row r="68" spans="2:30" ht="15" customHeight="1" x14ac:dyDescent="0.25">
      <c r="B68" s="162"/>
      <c r="C68" s="163"/>
      <c r="D68" s="163"/>
      <c r="E68" s="163"/>
      <c r="F68" s="163"/>
      <c r="G68" s="163"/>
      <c r="H68" s="163"/>
      <c r="I68" s="163"/>
      <c r="J68" s="163"/>
      <c r="K68" s="163"/>
      <c r="L68" s="163"/>
      <c r="M68" s="163"/>
      <c r="N68" s="163"/>
      <c r="O68" s="163"/>
      <c r="P68" s="163"/>
      <c r="Q68" s="163"/>
      <c r="R68" s="163"/>
      <c r="S68" s="164"/>
      <c r="U68" s="165"/>
      <c r="V68" s="166"/>
      <c r="W68" s="166"/>
      <c r="X68" s="166"/>
      <c r="Y68" s="166"/>
      <c r="Z68" s="166"/>
      <c r="AA68" s="166"/>
      <c r="AB68" s="166"/>
      <c r="AC68" s="166"/>
      <c r="AD68" s="167"/>
    </row>
    <row r="69" spans="2:30" ht="15" customHeight="1" x14ac:dyDescent="0.25">
      <c r="B69" s="168" t="s">
        <v>565</v>
      </c>
      <c r="C69" s="168"/>
      <c r="D69" s="168"/>
      <c r="E69" s="168"/>
      <c r="F69" s="168"/>
      <c r="G69" s="168"/>
      <c r="H69" s="168"/>
      <c r="I69" s="168"/>
      <c r="J69" s="168"/>
      <c r="K69" s="168"/>
      <c r="L69" s="168"/>
      <c r="M69" s="168"/>
      <c r="N69" s="168"/>
      <c r="O69" s="168"/>
      <c r="P69" s="168"/>
      <c r="Q69" s="168"/>
      <c r="R69" s="168"/>
      <c r="S69" s="168"/>
      <c r="U69" s="177" t="s">
        <v>570</v>
      </c>
      <c r="V69" s="177"/>
      <c r="W69" s="177"/>
      <c r="X69" s="177"/>
      <c r="Y69" s="177"/>
      <c r="Z69" s="177"/>
      <c r="AA69" s="177"/>
      <c r="AB69" s="177"/>
      <c r="AC69" s="177"/>
      <c r="AD69" s="177"/>
    </row>
    <row r="70" spans="2:30" ht="15" customHeight="1" x14ac:dyDescent="0.25">
      <c r="B70" s="18"/>
      <c r="C70" s="18"/>
      <c r="D70" s="18"/>
      <c r="E70" s="18"/>
      <c r="F70" s="18"/>
      <c r="G70" s="18"/>
      <c r="H70" s="18"/>
      <c r="I70" s="18"/>
      <c r="J70" s="18"/>
      <c r="K70" s="18"/>
      <c r="L70" s="18"/>
      <c r="M70" s="18"/>
      <c r="N70" s="18"/>
      <c r="O70" s="18"/>
      <c r="P70" s="18"/>
      <c r="Q70" s="18"/>
      <c r="R70" s="18"/>
      <c r="S70" s="18"/>
      <c r="U70" s="19"/>
      <c r="V70" s="19"/>
      <c r="W70" s="19"/>
      <c r="X70" s="19"/>
      <c r="Y70" s="19"/>
      <c r="Z70" s="19"/>
      <c r="AA70" s="19"/>
      <c r="AB70" s="19"/>
      <c r="AC70" s="19"/>
      <c r="AD70" s="19"/>
    </row>
    <row r="71" spans="2:30" ht="15" customHeight="1" x14ac:dyDescent="0.25">
      <c r="B71" s="171"/>
      <c r="C71" s="172"/>
      <c r="D71" s="172"/>
      <c r="E71" s="172"/>
      <c r="F71" s="172"/>
      <c r="G71" s="172"/>
      <c r="H71" s="172"/>
      <c r="I71" s="172"/>
      <c r="J71" s="172"/>
      <c r="K71" s="173"/>
      <c r="L71" s="19"/>
      <c r="M71" s="171"/>
      <c r="N71" s="173"/>
      <c r="O71" s="19"/>
      <c r="P71" s="178"/>
      <c r="Q71" s="179"/>
      <c r="R71" s="179"/>
      <c r="S71" s="180"/>
      <c r="U71" s="165"/>
      <c r="V71" s="166"/>
      <c r="W71" s="166"/>
      <c r="X71" s="166"/>
      <c r="Y71" s="166"/>
      <c r="Z71" s="166"/>
      <c r="AA71" s="166"/>
      <c r="AB71" s="166"/>
      <c r="AC71" s="166"/>
      <c r="AD71" s="167"/>
    </row>
    <row r="72" spans="2:30" ht="15" customHeight="1" x14ac:dyDescent="0.25">
      <c r="B72" s="168" t="s">
        <v>566</v>
      </c>
      <c r="C72" s="168"/>
      <c r="D72" s="168"/>
      <c r="E72" s="168"/>
      <c r="F72" s="168"/>
      <c r="G72" s="168"/>
      <c r="H72" s="168"/>
      <c r="I72" s="168"/>
      <c r="J72" s="168"/>
      <c r="K72" s="168"/>
      <c r="L72" s="50"/>
      <c r="M72" s="168" t="s">
        <v>567</v>
      </c>
      <c r="N72" s="168"/>
      <c r="O72" s="50"/>
      <c r="P72" s="168" t="s">
        <v>867</v>
      </c>
      <c r="Q72" s="168"/>
      <c r="R72" s="168"/>
      <c r="S72" s="168"/>
      <c r="U72" s="177" t="s">
        <v>571</v>
      </c>
      <c r="V72" s="177"/>
      <c r="W72" s="177"/>
      <c r="X72" s="177"/>
      <c r="Y72" s="177"/>
      <c r="Z72" s="177"/>
      <c r="AA72" s="177"/>
      <c r="AB72" s="177"/>
      <c r="AC72" s="177"/>
      <c r="AD72" s="177"/>
    </row>
    <row r="73" spans="2:30" ht="15" customHeight="1" x14ac:dyDescent="0.25">
      <c r="B73" s="19"/>
      <c r="C73" s="19"/>
      <c r="D73" s="19"/>
      <c r="E73" s="19"/>
      <c r="F73" s="19"/>
      <c r="G73" s="19"/>
      <c r="H73" s="19"/>
      <c r="I73" s="19"/>
      <c r="J73" s="19"/>
      <c r="K73" s="19"/>
      <c r="L73" s="19"/>
      <c r="M73" s="19"/>
      <c r="N73" s="19"/>
      <c r="O73" s="19"/>
      <c r="P73" s="19"/>
      <c r="Q73" s="19"/>
      <c r="R73" s="19"/>
      <c r="S73" s="19"/>
    </row>
    <row r="74" spans="2:30" ht="15" customHeight="1" x14ac:dyDescent="0.25">
      <c r="B74" s="162"/>
      <c r="C74" s="163"/>
      <c r="D74" s="163"/>
      <c r="E74" s="163"/>
      <c r="F74" s="163"/>
      <c r="G74" s="163"/>
      <c r="H74" s="164"/>
      <c r="I74" s="19"/>
      <c r="J74" s="19"/>
      <c r="K74" s="19"/>
      <c r="L74" s="19"/>
      <c r="M74" s="19"/>
      <c r="N74" s="19"/>
      <c r="O74" s="19"/>
      <c r="P74" s="19"/>
      <c r="Q74" s="19"/>
      <c r="R74" s="19"/>
      <c r="S74" s="19"/>
    </row>
    <row r="75" spans="2:30" ht="15" customHeight="1" x14ac:dyDescent="0.25">
      <c r="B75" s="177" t="s">
        <v>568</v>
      </c>
      <c r="C75" s="177"/>
      <c r="D75" s="177"/>
      <c r="E75" s="177"/>
      <c r="F75" s="177"/>
      <c r="G75" s="177"/>
      <c r="H75" s="177"/>
      <c r="I75" s="19"/>
      <c r="J75" s="19"/>
      <c r="K75" s="19"/>
      <c r="L75" s="19"/>
      <c r="M75" s="19"/>
      <c r="N75" s="19"/>
      <c r="O75" s="19"/>
      <c r="P75" s="19"/>
      <c r="Q75" s="19"/>
      <c r="R75" s="19"/>
      <c r="S75" s="19"/>
    </row>
    <row r="76" spans="2:30" ht="15" customHeight="1" x14ac:dyDescent="0.25"/>
    <row r="77" spans="2:30" ht="15" customHeight="1" x14ac:dyDescent="0.25">
      <c r="B77" s="169" t="s">
        <v>2</v>
      </c>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169"/>
      <c r="AA77" s="169"/>
      <c r="AB77" s="169"/>
      <c r="AC77" s="169"/>
      <c r="AD77" s="169"/>
    </row>
    <row r="78" spans="2:30" ht="15" customHeight="1" x14ac:dyDescent="0.25">
      <c r="B78" s="171"/>
      <c r="C78" s="172"/>
      <c r="D78" s="172"/>
      <c r="E78" s="172"/>
      <c r="F78" s="172"/>
      <c r="G78" s="172"/>
      <c r="H78" s="172"/>
      <c r="I78" s="173"/>
      <c r="J78" s="19"/>
      <c r="K78" s="171"/>
      <c r="L78" s="173"/>
      <c r="M78" s="19"/>
      <c r="N78" s="171"/>
      <c r="O78" s="172"/>
      <c r="P78" s="172"/>
      <c r="Q78" s="172"/>
      <c r="R78" s="172"/>
      <c r="S78" s="172"/>
      <c r="T78" s="172"/>
      <c r="U78" s="173"/>
      <c r="V78" s="19"/>
      <c r="W78" s="171"/>
      <c r="X78" s="172"/>
      <c r="Y78" s="172"/>
      <c r="Z78" s="172"/>
      <c r="AA78" s="172"/>
      <c r="AB78" s="172"/>
      <c r="AC78" s="172"/>
      <c r="AD78" s="173"/>
    </row>
    <row r="79" spans="2:30" ht="15" customHeight="1" x14ac:dyDescent="0.25">
      <c r="B79" s="50" t="s">
        <v>373</v>
      </c>
      <c r="C79" s="50"/>
      <c r="D79" s="50"/>
      <c r="E79" s="50"/>
      <c r="F79" s="50"/>
      <c r="G79" s="50"/>
      <c r="H79" s="50"/>
      <c r="I79" s="50"/>
      <c r="J79" s="50"/>
      <c r="K79" s="174" t="s">
        <v>775</v>
      </c>
      <c r="L79" s="174"/>
      <c r="M79" s="50"/>
      <c r="N79" s="174" t="s">
        <v>776</v>
      </c>
      <c r="O79" s="174"/>
      <c r="P79" s="174"/>
      <c r="Q79" s="174"/>
      <c r="R79" s="174"/>
      <c r="S79" s="174"/>
      <c r="T79" s="174"/>
      <c r="U79" s="174"/>
      <c r="V79" s="50"/>
      <c r="W79" s="174" t="s">
        <v>777</v>
      </c>
      <c r="X79" s="174"/>
      <c r="Y79" s="174"/>
      <c r="Z79" s="174"/>
      <c r="AA79" s="174"/>
      <c r="AB79" s="174"/>
      <c r="AC79" s="174"/>
      <c r="AD79" s="174"/>
    </row>
    <row r="80" spans="2:30" ht="15" customHeight="1" x14ac:dyDescent="0.25">
      <c r="B80" s="50"/>
      <c r="C80" s="50"/>
      <c r="D80" s="50"/>
      <c r="E80" s="50"/>
      <c r="F80" s="50"/>
      <c r="G80" s="50"/>
      <c r="H80" s="18"/>
      <c r="I80" s="50"/>
      <c r="J80" s="50"/>
      <c r="K80" s="50"/>
      <c r="L80" s="50"/>
      <c r="M80" s="50"/>
      <c r="N80" s="50"/>
      <c r="O80" s="18"/>
      <c r="P80" s="20"/>
      <c r="Q80" s="20"/>
      <c r="R80" s="20"/>
      <c r="S80" s="20"/>
      <c r="T80" s="20"/>
      <c r="U80" s="20"/>
      <c r="V80" s="20"/>
      <c r="W80" s="18"/>
      <c r="X80" s="20"/>
      <c r="Y80" s="20"/>
      <c r="Z80" s="20"/>
      <c r="AA80" s="20"/>
      <c r="AB80" s="20"/>
      <c r="AC80" s="20"/>
      <c r="AD80" s="20"/>
    </row>
    <row r="81" spans="2:30" ht="15" customHeight="1" x14ac:dyDescent="0.25">
      <c r="B81" s="171"/>
      <c r="C81" s="172"/>
      <c r="D81" s="172"/>
      <c r="E81" s="172"/>
      <c r="F81" s="172"/>
      <c r="G81" s="172"/>
      <c r="H81" s="172"/>
      <c r="I81" s="172"/>
      <c r="J81" s="172"/>
      <c r="K81" s="172"/>
      <c r="L81" s="173"/>
      <c r="M81" s="50"/>
      <c r="N81" s="50"/>
      <c r="O81" s="18"/>
      <c r="P81" s="20"/>
      <c r="Q81" s="20"/>
      <c r="R81" s="20"/>
      <c r="S81" s="20"/>
      <c r="T81" s="20"/>
      <c r="U81" s="20"/>
      <c r="V81" s="20"/>
      <c r="W81" s="18"/>
      <c r="X81" s="20"/>
      <c r="Y81" s="20"/>
      <c r="Z81" s="20"/>
      <c r="AA81" s="20"/>
      <c r="AB81" s="20"/>
      <c r="AC81" s="20"/>
      <c r="AD81" s="20"/>
    </row>
    <row r="82" spans="2:30" ht="15" customHeight="1" x14ac:dyDescent="0.25">
      <c r="B82" s="174" t="s">
        <v>774</v>
      </c>
      <c r="C82" s="174"/>
      <c r="D82" s="174"/>
      <c r="E82" s="174"/>
      <c r="F82" s="174"/>
      <c r="G82" s="174"/>
      <c r="H82" s="174"/>
      <c r="I82" s="174"/>
      <c r="J82" s="174"/>
      <c r="K82" s="174"/>
      <c r="L82" s="174"/>
      <c r="M82" s="50"/>
      <c r="N82" s="50"/>
      <c r="O82" s="18"/>
      <c r="P82" s="20"/>
      <c r="Q82" s="20"/>
      <c r="R82" s="20"/>
      <c r="S82" s="20"/>
      <c r="T82" s="20"/>
      <c r="U82" s="20"/>
      <c r="V82" s="20"/>
      <c r="W82" s="18"/>
      <c r="X82" s="20"/>
      <c r="Y82" s="20"/>
      <c r="Z82" s="20"/>
      <c r="AA82" s="20"/>
      <c r="AB82" s="20"/>
      <c r="AC82" s="20"/>
      <c r="AD82" s="20"/>
    </row>
    <row r="83" spans="2:30" ht="15" customHeight="1" x14ac:dyDescent="0.25"/>
    <row r="84" spans="2:30" ht="15" customHeight="1" x14ac:dyDescent="0.25">
      <c r="B84" s="169" t="s">
        <v>572</v>
      </c>
      <c r="C84" s="169"/>
      <c r="D84" s="169"/>
      <c r="E84" s="169"/>
      <c r="F84" s="169"/>
      <c r="G84" s="169"/>
    </row>
    <row r="85" spans="2:30" ht="15" customHeight="1" x14ac:dyDescent="0.25">
      <c r="B85" s="162"/>
      <c r="C85" s="163"/>
      <c r="D85" s="163"/>
      <c r="E85" s="163"/>
      <c r="F85" s="163"/>
      <c r="G85" s="164"/>
    </row>
    <row r="86" spans="2:30" ht="15" customHeight="1" thickBot="1" x14ac:dyDescent="0.3"/>
    <row r="87" spans="2:30" ht="15" customHeight="1" thickBot="1" x14ac:dyDescent="0.3">
      <c r="B87" s="151" t="s">
        <v>868</v>
      </c>
      <c r="C87" s="158"/>
      <c r="D87" s="158"/>
      <c r="E87" s="158"/>
      <c r="F87" s="158"/>
      <c r="G87" s="158"/>
      <c r="H87" s="158"/>
      <c r="I87" s="158"/>
      <c r="J87" s="158"/>
      <c r="K87" s="158"/>
      <c r="L87" s="158"/>
      <c r="M87" s="158"/>
      <c r="N87" s="158"/>
      <c r="O87" s="158"/>
      <c r="P87" s="158"/>
      <c r="Q87" s="158"/>
      <c r="R87" s="158"/>
      <c r="S87" s="158"/>
      <c r="T87" s="158"/>
      <c r="U87" s="158"/>
      <c r="V87" s="158"/>
      <c r="W87" s="158"/>
      <c r="X87" s="158"/>
      <c r="Y87" s="158"/>
      <c r="Z87" s="158"/>
      <c r="AA87" s="158"/>
      <c r="AB87" s="158"/>
      <c r="AC87" s="158"/>
      <c r="AD87" s="158"/>
    </row>
    <row r="88" spans="2:30" ht="15" customHeight="1" x14ac:dyDescent="0.25"/>
    <row r="89" spans="2:30" ht="15" customHeight="1" x14ac:dyDescent="0.25">
      <c r="B89" s="135" t="s">
        <v>876</v>
      </c>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c r="AD89" s="135"/>
    </row>
    <row r="90" spans="2:30" ht="15" customHeight="1" x14ac:dyDescent="0.25">
      <c r="B90" s="131"/>
      <c r="C90" s="132"/>
      <c r="D90" s="132"/>
      <c r="E90" s="132"/>
      <c r="F90" s="132"/>
      <c r="G90" s="132"/>
      <c r="H90" s="132"/>
      <c r="I90" s="132"/>
      <c r="J90" s="132"/>
      <c r="K90" s="132"/>
      <c r="L90" s="132"/>
      <c r="M90" s="132"/>
      <c r="N90" s="132"/>
      <c r="O90" s="132"/>
      <c r="P90" s="132"/>
      <c r="Q90" s="132"/>
      <c r="R90" s="132"/>
      <c r="S90" s="132"/>
      <c r="T90" s="132"/>
      <c r="U90" s="132"/>
      <c r="V90" s="132"/>
      <c r="W90" s="132"/>
      <c r="X90" s="132"/>
      <c r="Y90" s="132"/>
      <c r="Z90" s="132"/>
      <c r="AA90" s="132"/>
      <c r="AB90" s="132"/>
      <c r="AC90" s="132"/>
      <c r="AD90" s="133"/>
    </row>
    <row r="91" spans="2:30" ht="15" customHeight="1" x14ac:dyDescent="0.25"/>
    <row r="92" spans="2:30" ht="15" customHeight="1" x14ac:dyDescent="0.25">
      <c r="B92" s="135" t="s">
        <v>0</v>
      </c>
      <c r="C92" s="135"/>
      <c r="D92" s="135"/>
      <c r="E92" s="135"/>
      <c r="F92" s="135"/>
      <c r="G92" s="135"/>
      <c r="H92" s="135"/>
      <c r="I92" s="135"/>
      <c r="J92" s="135"/>
      <c r="K92" s="135"/>
      <c r="L92" s="135"/>
      <c r="M92" s="135"/>
      <c r="N92" s="135"/>
      <c r="O92" s="135"/>
      <c r="P92" s="135"/>
      <c r="Q92" s="135"/>
      <c r="R92" s="135"/>
      <c r="S92" s="135"/>
      <c r="U92" s="135" t="s">
        <v>1</v>
      </c>
      <c r="V92" s="135"/>
      <c r="W92" s="135"/>
      <c r="X92" s="135"/>
      <c r="Y92" s="135"/>
      <c r="Z92" s="135"/>
      <c r="AA92" s="135"/>
      <c r="AB92" s="135"/>
      <c r="AC92" s="135"/>
      <c r="AD92" s="135"/>
    </row>
    <row r="93" spans="2:30" ht="15" customHeight="1" x14ac:dyDescent="0.25">
      <c r="B93" s="131"/>
      <c r="C93" s="132"/>
      <c r="D93" s="132"/>
      <c r="E93" s="132"/>
      <c r="F93" s="132"/>
      <c r="G93" s="132"/>
      <c r="H93" s="132"/>
      <c r="I93" s="132"/>
      <c r="J93" s="132"/>
      <c r="K93" s="132"/>
      <c r="L93" s="132"/>
      <c r="M93" s="132"/>
      <c r="N93" s="132"/>
      <c r="O93" s="132"/>
      <c r="P93" s="132"/>
      <c r="Q93" s="132"/>
      <c r="R93" s="132"/>
      <c r="S93" s="133"/>
      <c r="U93" s="152"/>
      <c r="V93" s="153"/>
      <c r="W93" s="153"/>
      <c r="X93" s="153"/>
      <c r="Y93" s="153"/>
      <c r="Z93" s="153"/>
      <c r="AA93" s="153"/>
      <c r="AB93" s="153"/>
      <c r="AC93" s="153"/>
      <c r="AD93" s="154"/>
    </row>
    <row r="94" spans="2:30" ht="15" customHeight="1" x14ac:dyDescent="0.25">
      <c r="B94" s="121" t="s">
        <v>365</v>
      </c>
      <c r="C94" s="121"/>
      <c r="D94" s="121"/>
      <c r="E94" s="121"/>
      <c r="F94" s="121"/>
      <c r="G94" s="121"/>
      <c r="H94" s="121"/>
      <c r="I94" s="121"/>
      <c r="J94" s="121"/>
      <c r="K94" s="121"/>
      <c r="L94" s="121"/>
      <c r="M94" s="121"/>
      <c r="N94" s="121"/>
      <c r="O94" s="121"/>
      <c r="P94" s="121"/>
      <c r="Q94" s="121"/>
      <c r="R94" s="121"/>
      <c r="S94" s="121"/>
      <c r="U94" s="121" t="s">
        <v>369</v>
      </c>
      <c r="V94" s="121"/>
      <c r="W94" s="121"/>
      <c r="X94" s="121"/>
      <c r="Y94" s="121"/>
      <c r="Z94" s="121"/>
      <c r="AA94" s="121"/>
      <c r="AB94" s="121"/>
      <c r="AC94" s="121"/>
      <c r="AD94" s="121"/>
    </row>
    <row r="95" spans="2:30" ht="15" customHeight="1" x14ac:dyDescent="0.25">
      <c r="B95" s="15"/>
      <c r="C95" s="15"/>
      <c r="D95" s="15"/>
      <c r="E95" s="15"/>
      <c r="F95" s="15"/>
      <c r="G95" s="15"/>
      <c r="H95" s="15"/>
      <c r="I95" s="15"/>
      <c r="J95" s="15"/>
      <c r="K95" s="15"/>
      <c r="L95" s="15"/>
      <c r="M95" s="15"/>
      <c r="N95" s="15"/>
      <c r="O95" s="15"/>
      <c r="P95" s="15"/>
      <c r="Q95" s="15"/>
      <c r="R95" s="15"/>
      <c r="S95" s="15"/>
      <c r="U95" s="16"/>
      <c r="V95" s="16"/>
      <c r="W95" s="16"/>
      <c r="X95" s="16"/>
      <c r="Y95" s="16"/>
      <c r="Z95" s="16"/>
      <c r="AA95" s="16"/>
      <c r="AB95" s="16"/>
      <c r="AC95" s="16"/>
      <c r="AD95" s="16"/>
    </row>
    <row r="96" spans="2:30" ht="15" customHeight="1" x14ac:dyDescent="0.25">
      <c r="B96" s="131"/>
      <c r="C96" s="132"/>
      <c r="D96" s="132"/>
      <c r="E96" s="132"/>
      <c r="F96" s="132"/>
      <c r="G96" s="132"/>
      <c r="H96" s="132"/>
      <c r="I96" s="132"/>
      <c r="J96" s="132"/>
      <c r="K96" s="133"/>
      <c r="L96" s="16"/>
      <c r="M96" s="131"/>
      <c r="N96" s="133"/>
      <c r="O96" s="16"/>
      <c r="P96" s="155"/>
      <c r="Q96" s="156"/>
      <c r="R96" s="156"/>
      <c r="S96" s="157"/>
      <c r="U96" s="152"/>
      <c r="V96" s="153"/>
      <c r="W96" s="153"/>
      <c r="X96" s="153"/>
      <c r="Y96" s="153"/>
      <c r="Z96" s="153"/>
      <c r="AA96" s="153"/>
      <c r="AB96" s="153"/>
      <c r="AC96" s="153"/>
      <c r="AD96" s="154"/>
    </row>
    <row r="97" spans="2:30" ht="15" customHeight="1" x14ac:dyDescent="0.25">
      <c r="B97" s="121" t="s">
        <v>366</v>
      </c>
      <c r="C97" s="121"/>
      <c r="D97" s="121"/>
      <c r="E97" s="121"/>
      <c r="F97" s="121"/>
      <c r="G97" s="121"/>
      <c r="H97" s="121"/>
      <c r="I97" s="121"/>
      <c r="J97" s="121"/>
      <c r="K97" s="121"/>
      <c r="L97" s="51"/>
      <c r="M97" s="121" t="s">
        <v>367</v>
      </c>
      <c r="N97" s="121"/>
      <c r="O97" s="51"/>
      <c r="P97" s="121" t="s">
        <v>866</v>
      </c>
      <c r="Q97" s="121"/>
      <c r="R97" s="121"/>
      <c r="S97" s="121"/>
      <c r="U97" s="121" t="s">
        <v>370</v>
      </c>
      <c r="V97" s="121"/>
      <c r="W97" s="121"/>
      <c r="X97" s="121"/>
      <c r="Y97" s="121"/>
      <c r="Z97" s="121"/>
      <c r="AA97" s="121"/>
      <c r="AB97" s="121"/>
      <c r="AC97" s="121"/>
      <c r="AD97" s="121"/>
    </row>
    <row r="98" spans="2:30" ht="15" customHeight="1" x14ac:dyDescent="0.25">
      <c r="B98" s="16"/>
      <c r="C98" s="16"/>
      <c r="D98" s="16"/>
      <c r="E98" s="16"/>
      <c r="F98" s="16"/>
      <c r="G98" s="16"/>
      <c r="H98" s="16"/>
      <c r="I98" s="16"/>
      <c r="J98" s="16"/>
      <c r="K98" s="16"/>
      <c r="L98" s="16"/>
      <c r="M98" s="16"/>
      <c r="N98" s="16"/>
      <c r="O98" s="16"/>
      <c r="P98" s="16"/>
      <c r="Q98" s="16"/>
      <c r="R98" s="16"/>
      <c r="S98" s="16"/>
    </row>
    <row r="99" spans="2:30" ht="15" customHeight="1" x14ac:dyDescent="0.25">
      <c r="B99" s="131"/>
      <c r="C99" s="132"/>
      <c r="D99" s="132"/>
      <c r="E99" s="132"/>
      <c r="F99" s="132"/>
      <c r="G99" s="132"/>
      <c r="H99" s="133"/>
      <c r="I99" s="16"/>
      <c r="J99" s="16"/>
      <c r="K99" s="16"/>
      <c r="L99" s="16"/>
      <c r="M99" s="16"/>
      <c r="N99" s="16"/>
      <c r="O99" s="16"/>
      <c r="P99" s="16"/>
      <c r="Q99" s="16"/>
      <c r="R99" s="16"/>
      <c r="S99" s="16"/>
    </row>
    <row r="100" spans="2:30" ht="15" customHeight="1" x14ac:dyDescent="0.25">
      <c r="B100" s="121" t="s">
        <v>368</v>
      </c>
      <c r="C100" s="121"/>
      <c r="D100" s="121"/>
      <c r="E100" s="121"/>
      <c r="F100" s="121"/>
      <c r="G100" s="121"/>
      <c r="H100" s="121"/>
      <c r="I100" s="51"/>
      <c r="J100" s="51"/>
      <c r="K100" s="51"/>
      <c r="L100" s="51"/>
      <c r="M100" s="51"/>
      <c r="N100" s="51"/>
      <c r="O100" s="51"/>
      <c r="P100" s="51"/>
      <c r="Q100" s="51"/>
      <c r="R100" s="51"/>
      <c r="S100" s="51"/>
    </row>
    <row r="101" spans="2:30" ht="15" customHeight="1" x14ac:dyDescent="0.25"/>
    <row r="102" spans="2:30" ht="15" customHeight="1" x14ac:dyDescent="0.25">
      <c r="B102" s="135" t="s">
        <v>61</v>
      </c>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row>
    <row r="103" spans="2:30" ht="15" customHeight="1" x14ac:dyDescent="0.25">
      <c r="B103" s="131"/>
      <c r="C103" s="132"/>
      <c r="D103" s="132"/>
      <c r="E103" s="132"/>
      <c r="F103" s="132"/>
      <c r="G103" s="132"/>
      <c r="H103" s="132"/>
      <c r="I103" s="133"/>
      <c r="J103" s="16"/>
      <c r="K103" s="131"/>
      <c r="L103" s="133"/>
      <c r="M103" s="16"/>
      <c r="N103" s="131"/>
      <c r="O103" s="132"/>
      <c r="P103" s="132"/>
      <c r="Q103" s="132"/>
      <c r="R103" s="132"/>
      <c r="S103" s="132"/>
      <c r="T103" s="132"/>
      <c r="U103" s="133"/>
      <c r="V103" s="16"/>
      <c r="W103" s="131"/>
      <c r="X103" s="132"/>
      <c r="Y103" s="132"/>
      <c r="Z103" s="132"/>
      <c r="AA103" s="132"/>
      <c r="AB103" s="132"/>
      <c r="AC103" s="132"/>
      <c r="AD103" s="133"/>
    </row>
    <row r="104" spans="2:30" ht="15" customHeight="1" x14ac:dyDescent="0.25">
      <c r="B104" s="140" t="s">
        <v>371</v>
      </c>
      <c r="C104" s="140"/>
      <c r="D104" s="140"/>
      <c r="E104" s="140"/>
      <c r="F104" s="140"/>
      <c r="G104" s="140"/>
      <c r="H104" s="140"/>
      <c r="I104" s="140"/>
      <c r="J104" s="51"/>
      <c r="K104" s="140" t="s">
        <v>771</v>
      </c>
      <c r="L104" s="140"/>
      <c r="M104" s="51"/>
      <c r="N104" s="140" t="s">
        <v>772</v>
      </c>
      <c r="O104" s="140"/>
      <c r="P104" s="140"/>
      <c r="Q104" s="140"/>
      <c r="R104" s="140"/>
      <c r="S104" s="140"/>
      <c r="T104" s="140"/>
      <c r="U104" s="140"/>
      <c r="V104" s="51"/>
      <c r="W104" s="140" t="s">
        <v>773</v>
      </c>
      <c r="X104" s="140"/>
      <c r="Y104" s="140"/>
      <c r="Z104" s="140"/>
      <c r="AA104" s="140"/>
      <c r="AB104" s="140"/>
      <c r="AC104" s="140"/>
      <c r="AD104" s="140"/>
    </row>
    <row r="105" spans="2:30" ht="15" customHeight="1" x14ac:dyDescent="0.25">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row>
    <row r="106" spans="2:30" ht="15" customHeight="1" x14ac:dyDescent="0.25">
      <c r="B106" s="131"/>
      <c r="C106" s="132"/>
      <c r="D106" s="132"/>
      <c r="E106" s="132"/>
      <c r="F106" s="132"/>
      <c r="G106" s="132"/>
      <c r="H106" s="132"/>
      <c r="I106" s="132"/>
      <c r="J106" s="132"/>
      <c r="K106" s="132"/>
      <c r="L106" s="133"/>
      <c r="M106" s="16"/>
      <c r="N106" s="16"/>
      <c r="O106" s="16"/>
      <c r="P106" s="16"/>
      <c r="Q106" s="16"/>
      <c r="R106" s="16"/>
      <c r="S106" s="16"/>
      <c r="T106" s="16"/>
      <c r="U106" s="16"/>
      <c r="V106" s="16"/>
      <c r="W106" s="16"/>
      <c r="X106" s="16"/>
      <c r="Y106" s="16"/>
      <c r="Z106" s="16"/>
      <c r="AA106" s="16"/>
      <c r="AB106" s="16"/>
      <c r="AC106" s="16"/>
      <c r="AD106" s="16"/>
    </row>
    <row r="107" spans="2:30" ht="15" customHeight="1" x14ac:dyDescent="0.25">
      <c r="B107" s="122" t="s">
        <v>770</v>
      </c>
      <c r="C107" s="122"/>
      <c r="D107" s="122"/>
      <c r="E107" s="122"/>
      <c r="F107" s="122"/>
      <c r="G107" s="122"/>
      <c r="H107" s="122"/>
      <c r="I107" s="122"/>
      <c r="J107" s="122"/>
      <c r="K107" s="122"/>
      <c r="L107" s="122"/>
      <c r="M107" s="16"/>
      <c r="N107" s="16"/>
      <c r="O107" s="16"/>
      <c r="P107" s="16"/>
      <c r="Q107" s="16"/>
      <c r="R107" s="16"/>
      <c r="S107" s="16"/>
      <c r="T107" s="16"/>
      <c r="U107" s="16"/>
      <c r="V107" s="16"/>
      <c r="W107" s="16"/>
      <c r="X107" s="16"/>
      <c r="Y107" s="16"/>
      <c r="Z107" s="16"/>
      <c r="AA107" s="16"/>
      <c r="AB107" s="16"/>
      <c r="AC107" s="16"/>
      <c r="AD107" s="16"/>
    </row>
    <row r="108" spans="2:30" ht="15" customHeight="1" x14ac:dyDescent="0.25"/>
    <row r="109" spans="2:30" ht="15" customHeight="1" x14ac:dyDescent="0.25">
      <c r="B109" s="135" t="s">
        <v>62</v>
      </c>
      <c r="C109" s="135"/>
      <c r="D109" s="135"/>
      <c r="E109" s="135"/>
      <c r="F109" s="135"/>
      <c r="G109" s="135"/>
    </row>
    <row r="110" spans="2:30" ht="15" customHeight="1" x14ac:dyDescent="0.25">
      <c r="B110" s="131"/>
      <c r="C110" s="132"/>
      <c r="D110" s="132"/>
      <c r="E110" s="132"/>
      <c r="F110" s="132"/>
      <c r="G110" s="133"/>
    </row>
    <row r="111" spans="2:30" ht="15" customHeight="1" thickBot="1" x14ac:dyDescent="0.3"/>
    <row r="112" spans="2:30" ht="15" customHeight="1" thickBot="1" x14ac:dyDescent="0.3">
      <c r="B112" s="151" t="s">
        <v>573</v>
      </c>
      <c r="C112" s="151"/>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c r="AA112" s="151"/>
      <c r="AB112" s="151"/>
      <c r="AC112" s="151"/>
      <c r="AD112" s="151"/>
    </row>
    <row r="113" spans="2:30" ht="15" customHeight="1" x14ac:dyDescent="0.25"/>
    <row r="114" spans="2:30" ht="15" customHeight="1" x14ac:dyDescent="0.25">
      <c r="B114" s="144" t="s">
        <v>1368</v>
      </c>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c r="AA114" s="144"/>
      <c r="AB114" s="144"/>
      <c r="AC114" s="144"/>
      <c r="AD114" s="144"/>
    </row>
    <row r="115" spans="2:30" ht="18.95" customHeight="1" x14ac:dyDescent="0.25">
      <c r="C115" s="134" t="s">
        <v>1439</v>
      </c>
      <c r="D115" s="134"/>
      <c r="E115" s="134"/>
      <c r="F115" s="134"/>
      <c r="G115" s="134"/>
      <c r="H115" s="134"/>
      <c r="I115" s="134"/>
      <c r="J115" s="134"/>
      <c r="K115" s="134"/>
      <c r="L115" s="134"/>
      <c r="M115" s="134"/>
      <c r="N115" s="134"/>
      <c r="O115" s="134"/>
      <c r="P115" s="134"/>
      <c r="Q115" s="134"/>
      <c r="R115" s="134"/>
      <c r="S115" s="134"/>
      <c r="T115" s="134"/>
      <c r="U115" s="16"/>
      <c r="V115" s="16"/>
      <c r="W115" s="16"/>
      <c r="X115" s="16"/>
      <c r="Y115" s="16"/>
      <c r="Z115" s="16"/>
      <c r="AA115" s="16"/>
      <c r="AB115" s="16"/>
      <c r="AC115" s="16"/>
      <c r="AD115" s="16"/>
    </row>
    <row r="116" spans="2:30" ht="18.95" customHeight="1" x14ac:dyDescent="0.25">
      <c r="B116" s="23"/>
      <c r="C116" s="134"/>
      <c r="D116" s="134"/>
      <c r="E116" s="134"/>
      <c r="F116" s="134"/>
      <c r="G116" s="134"/>
      <c r="H116" s="134"/>
      <c r="I116" s="134"/>
      <c r="J116" s="134"/>
      <c r="K116" s="134"/>
      <c r="L116" s="134"/>
      <c r="M116" s="134"/>
      <c r="N116" s="134"/>
      <c r="O116" s="134"/>
      <c r="P116" s="134"/>
      <c r="Q116" s="134"/>
      <c r="R116" s="134"/>
      <c r="S116" s="134"/>
      <c r="T116" s="134"/>
      <c r="U116" s="129" t="s">
        <v>60</v>
      </c>
      <c r="V116" s="129"/>
      <c r="W116" s="129"/>
      <c r="X116" s="129"/>
      <c r="Y116" s="129"/>
      <c r="Z116" s="129"/>
      <c r="AA116" s="130"/>
      <c r="AB116" s="131"/>
      <c r="AC116" s="132"/>
      <c r="AD116" s="133"/>
    </row>
    <row r="117" spans="2:30" ht="15" customHeight="1" x14ac:dyDescent="0.25"/>
    <row r="118" spans="2:30" ht="15" customHeight="1" x14ac:dyDescent="0.25">
      <c r="B118" s="135" t="s">
        <v>84</v>
      </c>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row>
    <row r="119" spans="2:30" ht="15" customHeight="1" x14ac:dyDescent="0.25">
      <c r="B119" s="136"/>
      <c r="C119" s="136"/>
      <c r="D119" s="136"/>
      <c r="E119" s="136"/>
      <c r="F119" s="136"/>
      <c r="G119" s="136"/>
      <c r="H119" s="16"/>
      <c r="I119" s="136"/>
      <c r="J119" s="136"/>
      <c r="K119" s="136"/>
      <c r="L119" s="136"/>
      <c r="M119" s="136"/>
      <c r="N119" s="136"/>
      <c r="O119" s="16"/>
      <c r="P119" s="136"/>
      <c r="Q119" s="136"/>
      <c r="R119" s="136"/>
      <c r="S119" s="136"/>
      <c r="T119" s="136"/>
      <c r="U119" s="136"/>
      <c r="V119" s="136"/>
      <c r="W119" s="136"/>
      <c r="X119" s="136"/>
      <c r="Y119" s="136"/>
      <c r="Z119" s="136"/>
      <c r="AA119" s="136"/>
      <c r="AB119" s="136"/>
      <c r="AC119" s="136"/>
      <c r="AD119" s="136"/>
    </row>
    <row r="120" spans="2:30" ht="15" customHeight="1" x14ac:dyDescent="0.25">
      <c r="B120" s="121" t="s">
        <v>379</v>
      </c>
      <c r="C120" s="121"/>
      <c r="D120" s="121"/>
      <c r="E120" s="121"/>
      <c r="F120" s="121"/>
      <c r="G120" s="121"/>
      <c r="H120" s="15"/>
      <c r="I120" s="121" t="s">
        <v>380</v>
      </c>
      <c r="J120" s="121"/>
      <c r="K120" s="121"/>
      <c r="L120" s="121"/>
      <c r="M120" s="121"/>
      <c r="N120" s="121"/>
      <c r="O120" s="15"/>
      <c r="P120" s="122" t="s">
        <v>381</v>
      </c>
      <c r="Q120" s="122"/>
      <c r="R120" s="122"/>
      <c r="S120" s="122"/>
      <c r="T120" s="122"/>
      <c r="U120" s="122"/>
      <c r="V120" s="122"/>
      <c r="W120" s="122"/>
      <c r="X120" s="122"/>
      <c r="Y120" s="122"/>
      <c r="Z120" s="122"/>
      <c r="AA120" s="122"/>
      <c r="AB120" s="122"/>
      <c r="AC120" s="122"/>
      <c r="AD120" s="122"/>
    </row>
    <row r="121" spans="2:30" ht="15" customHeight="1" x14ac:dyDescent="0.25">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row>
    <row r="122" spans="2:30" ht="15" customHeight="1" x14ac:dyDescent="0.25">
      <c r="B122" s="123"/>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5"/>
    </row>
    <row r="123" spans="2:30" ht="15" customHeight="1" x14ac:dyDescent="0.25">
      <c r="B123" s="126"/>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8"/>
    </row>
    <row r="124" spans="2:30" ht="15" customHeight="1" x14ac:dyDescent="0.25">
      <c r="B124" s="121" t="s">
        <v>382</v>
      </c>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row>
    <row r="125" spans="2:30" ht="15" customHeight="1" x14ac:dyDescent="0.25">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row>
    <row r="126" spans="2:30" ht="15" customHeight="1" x14ac:dyDescent="0.25"/>
    <row r="127" spans="2:30" ht="15" customHeight="1" x14ac:dyDescent="0.25">
      <c r="B127" s="135" t="s">
        <v>383</v>
      </c>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row>
    <row r="128" spans="2:30" ht="15" customHeight="1" x14ac:dyDescent="0.25">
      <c r="B128" s="136"/>
      <c r="C128" s="136"/>
      <c r="D128" s="136"/>
      <c r="E128" s="136"/>
      <c r="F128" s="136"/>
      <c r="G128" s="136"/>
      <c r="H128" s="16"/>
      <c r="I128" s="136"/>
      <c r="J128" s="136"/>
      <c r="K128" s="136"/>
      <c r="L128" s="136"/>
      <c r="M128" s="136"/>
      <c r="N128" s="136"/>
      <c r="O128" s="16"/>
      <c r="P128" s="136"/>
      <c r="Q128" s="136"/>
      <c r="R128" s="136"/>
      <c r="S128" s="136"/>
      <c r="T128" s="136"/>
      <c r="U128" s="136"/>
      <c r="V128" s="136"/>
      <c r="W128" s="136"/>
      <c r="X128" s="136"/>
      <c r="Y128" s="136"/>
      <c r="Z128" s="136"/>
      <c r="AA128" s="136"/>
      <c r="AB128" s="136"/>
      <c r="AC128" s="136"/>
      <c r="AD128" s="136"/>
    </row>
    <row r="129" spans="2:30" ht="15" customHeight="1" x14ac:dyDescent="0.25">
      <c r="B129" s="121" t="s">
        <v>384</v>
      </c>
      <c r="C129" s="121"/>
      <c r="D129" s="121"/>
      <c r="E129" s="121"/>
      <c r="F129" s="121"/>
      <c r="G129" s="121"/>
      <c r="H129" s="15"/>
      <c r="I129" s="121" t="s">
        <v>385</v>
      </c>
      <c r="J129" s="121"/>
      <c r="K129" s="121"/>
      <c r="L129" s="121"/>
      <c r="M129" s="121"/>
      <c r="N129" s="121"/>
      <c r="O129" s="15"/>
      <c r="P129" s="122" t="s">
        <v>386</v>
      </c>
      <c r="Q129" s="122"/>
      <c r="R129" s="122"/>
      <c r="S129" s="122"/>
      <c r="T129" s="122"/>
      <c r="U129" s="122"/>
      <c r="V129" s="122"/>
      <c r="W129" s="122"/>
      <c r="X129" s="122"/>
      <c r="Y129" s="122"/>
      <c r="Z129" s="122"/>
      <c r="AA129" s="122"/>
      <c r="AB129" s="122"/>
      <c r="AC129" s="122"/>
      <c r="AD129" s="122"/>
    </row>
    <row r="130" spans="2:30" ht="15" customHeight="1" x14ac:dyDescent="0.25">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row>
    <row r="131" spans="2:30" ht="15" customHeight="1" x14ac:dyDescent="0.25">
      <c r="B131" s="123"/>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5"/>
    </row>
    <row r="132" spans="2:30" ht="15" customHeight="1" x14ac:dyDescent="0.25">
      <c r="B132" s="126"/>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8"/>
    </row>
    <row r="133" spans="2:30" ht="15" customHeight="1" x14ac:dyDescent="0.25">
      <c r="B133" s="121" t="s">
        <v>387</v>
      </c>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row>
    <row r="134" spans="2:30" ht="15" customHeight="1" x14ac:dyDescent="0.25">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row>
    <row r="135" spans="2:30" ht="15" customHeight="1" x14ac:dyDescent="0.25">
      <c r="B135" s="137"/>
      <c r="C135" s="138"/>
      <c r="D135" s="138"/>
      <c r="E135" s="138"/>
      <c r="F135" s="138"/>
      <c r="G135" s="138"/>
      <c r="H135" s="138"/>
      <c r="I135" s="138"/>
      <c r="J135" s="138"/>
      <c r="K135" s="138"/>
      <c r="L135" s="138"/>
      <c r="M135" s="138"/>
      <c r="N135" s="139"/>
      <c r="O135" s="51"/>
      <c r="P135" s="141"/>
      <c r="Q135" s="142"/>
      <c r="R135" s="142"/>
      <c r="S135" s="143"/>
      <c r="T135" s="77"/>
      <c r="U135" s="77"/>
      <c r="V135" s="77"/>
      <c r="W135" s="51"/>
      <c r="X135" s="51"/>
      <c r="Y135" s="51"/>
      <c r="Z135" s="51"/>
      <c r="AA135" s="51"/>
      <c r="AB135" s="51"/>
      <c r="AC135" s="51"/>
      <c r="AD135" s="51"/>
    </row>
    <row r="136" spans="2:30" ht="15" customHeight="1" x14ac:dyDescent="0.25">
      <c r="B136" s="140" t="s">
        <v>1220</v>
      </c>
      <c r="C136" s="140"/>
      <c r="D136" s="140"/>
      <c r="E136" s="140"/>
      <c r="F136" s="140"/>
      <c r="G136" s="140"/>
      <c r="H136" s="140"/>
      <c r="I136" s="140"/>
      <c r="J136" s="140"/>
      <c r="K136" s="140"/>
      <c r="L136" s="140"/>
      <c r="M136" s="140"/>
      <c r="N136" s="140"/>
      <c r="O136" s="51"/>
      <c r="P136" s="121" t="s">
        <v>1221</v>
      </c>
      <c r="Q136" s="121"/>
      <c r="R136" s="121"/>
      <c r="S136" s="121"/>
      <c r="T136" s="51"/>
      <c r="U136" s="51"/>
      <c r="V136" s="51"/>
      <c r="W136" s="51"/>
      <c r="X136" s="51"/>
      <c r="Y136" s="51"/>
      <c r="Z136" s="51"/>
      <c r="AA136" s="51"/>
      <c r="AB136" s="51"/>
      <c r="AC136" s="51"/>
      <c r="AD136" s="51"/>
    </row>
    <row r="137" spans="2:30" ht="15" customHeight="1" x14ac:dyDescent="0.25">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row>
    <row r="138" spans="2:30" ht="15" customHeight="1" x14ac:dyDescent="0.25"/>
    <row r="139" spans="2:30" ht="15" customHeight="1" x14ac:dyDescent="0.25">
      <c r="B139" s="135" t="s">
        <v>388</v>
      </c>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row>
    <row r="140" spans="2:30" ht="15" customHeight="1" x14ac:dyDescent="0.25">
      <c r="B140" s="136"/>
      <c r="C140" s="136"/>
      <c r="D140" s="136"/>
      <c r="E140" s="136"/>
      <c r="F140" s="136"/>
      <c r="G140" s="136"/>
      <c r="H140" s="16"/>
      <c r="I140" s="136"/>
      <c r="J140" s="136"/>
      <c r="K140" s="136"/>
      <c r="L140" s="136"/>
      <c r="M140" s="136"/>
      <c r="N140" s="136"/>
      <c r="O140" s="16"/>
      <c r="P140" s="136"/>
      <c r="Q140" s="136"/>
      <c r="R140" s="136"/>
      <c r="S140" s="136"/>
      <c r="T140" s="136"/>
      <c r="U140" s="136"/>
      <c r="V140" s="136"/>
      <c r="W140" s="136"/>
      <c r="X140" s="136"/>
      <c r="Y140" s="136"/>
      <c r="Z140" s="136"/>
      <c r="AA140" s="136"/>
      <c r="AB140" s="136"/>
      <c r="AC140" s="136"/>
      <c r="AD140" s="136"/>
    </row>
    <row r="141" spans="2:30" ht="15" customHeight="1" x14ac:dyDescent="0.25">
      <c r="B141" s="121" t="s">
        <v>389</v>
      </c>
      <c r="C141" s="121"/>
      <c r="D141" s="121"/>
      <c r="E141" s="121"/>
      <c r="F141" s="121"/>
      <c r="G141" s="121"/>
      <c r="H141" s="15"/>
      <c r="I141" s="121" t="s">
        <v>390</v>
      </c>
      <c r="J141" s="121"/>
      <c r="K141" s="121"/>
      <c r="L141" s="121"/>
      <c r="M141" s="121"/>
      <c r="N141" s="121"/>
      <c r="O141" s="15"/>
      <c r="P141" s="122" t="s">
        <v>391</v>
      </c>
      <c r="Q141" s="122"/>
      <c r="R141" s="122"/>
      <c r="S141" s="122"/>
      <c r="T141" s="122"/>
      <c r="U141" s="122"/>
      <c r="V141" s="122"/>
      <c r="W141" s="122"/>
      <c r="X141" s="122"/>
      <c r="Y141" s="122"/>
      <c r="Z141" s="122"/>
      <c r="AA141" s="122"/>
      <c r="AB141" s="122"/>
      <c r="AC141" s="122"/>
      <c r="AD141" s="122"/>
    </row>
    <row r="142" spans="2:30" ht="15" customHeight="1" x14ac:dyDescent="0.25">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row>
    <row r="143" spans="2:30" ht="15" customHeight="1" x14ac:dyDescent="0.25">
      <c r="B143" s="123"/>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5"/>
    </row>
    <row r="144" spans="2:30" ht="15" customHeight="1" x14ac:dyDescent="0.25">
      <c r="B144" s="126"/>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8"/>
    </row>
    <row r="145" spans="2:30" ht="15" customHeight="1" x14ac:dyDescent="0.25">
      <c r="B145" s="121" t="s">
        <v>392</v>
      </c>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row>
    <row r="146" spans="2:30" ht="15" customHeight="1" x14ac:dyDescent="0.25">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row>
    <row r="147" spans="2:30" ht="15" customHeight="1" x14ac:dyDescent="0.25"/>
    <row r="148" spans="2:30" ht="15" customHeight="1" x14ac:dyDescent="0.25">
      <c r="B148" s="135" t="s">
        <v>393</v>
      </c>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row>
    <row r="149" spans="2:30" ht="15" customHeight="1" x14ac:dyDescent="0.25">
      <c r="B149" s="136"/>
      <c r="C149" s="136"/>
      <c r="D149" s="136"/>
      <c r="E149" s="136"/>
      <c r="F149" s="136"/>
      <c r="G149" s="136"/>
      <c r="H149" s="16"/>
      <c r="I149" s="136"/>
      <c r="J149" s="136"/>
      <c r="K149" s="136"/>
      <c r="L149" s="136"/>
      <c r="M149" s="136"/>
      <c r="N149" s="136"/>
      <c r="O149" s="16"/>
      <c r="P149" s="136"/>
      <c r="Q149" s="136"/>
      <c r="R149" s="136"/>
      <c r="S149" s="136"/>
      <c r="T149" s="136"/>
      <c r="U149" s="136"/>
      <c r="V149" s="136"/>
      <c r="W149" s="136"/>
      <c r="X149" s="136"/>
      <c r="Y149" s="136"/>
      <c r="Z149" s="136"/>
      <c r="AA149" s="136"/>
      <c r="AB149" s="136"/>
      <c r="AC149" s="136"/>
      <c r="AD149" s="136"/>
    </row>
    <row r="150" spans="2:30" ht="15" customHeight="1" x14ac:dyDescent="0.25">
      <c r="B150" s="121" t="s">
        <v>394</v>
      </c>
      <c r="C150" s="121"/>
      <c r="D150" s="121"/>
      <c r="E150" s="121"/>
      <c r="F150" s="121"/>
      <c r="G150" s="121"/>
      <c r="H150" s="15"/>
      <c r="I150" s="121" t="s">
        <v>395</v>
      </c>
      <c r="J150" s="121"/>
      <c r="K150" s="121"/>
      <c r="L150" s="121"/>
      <c r="M150" s="121"/>
      <c r="N150" s="121"/>
      <c r="O150" s="15"/>
      <c r="P150" s="122" t="s">
        <v>396</v>
      </c>
      <c r="Q150" s="122"/>
      <c r="R150" s="122"/>
      <c r="S150" s="122"/>
      <c r="T150" s="122"/>
      <c r="U150" s="122"/>
      <c r="V150" s="122"/>
      <c r="W150" s="122"/>
      <c r="X150" s="122"/>
      <c r="Y150" s="122"/>
      <c r="Z150" s="122"/>
      <c r="AA150" s="122"/>
      <c r="AB150" s="122"/>
      <c r="AC150" s="122"/>
      <c r="AD150" s="122"/>
    </row>
    <row r="151" spans="2:30" ht="15" customHeight="1" x14ac:dyDescent="0.25">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row>
    <row r="152" spans="2:30" ht="15" customHeight="1" x14ac:dyDescent="0.25">
      <c r="B152" s="123"/>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5"/>
    </row>
    <row r="153" spans="2:30" ht="15" customHeight="1" x14ac:dyDescent="0.25">
      <c r="B153" s="126"/>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8"/>
    </row>
    <row r="154" spans="2:30" ht="15" customHeight="1" x14ac:dyDescent="0.25">
      <c r="B154" s="121" t="s">
        <v>397</v>
      </c>
      <c r="C154" s="121"/>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c r="AA154" s="121"/>
      <c r="AB154" s="121"/>
      <c r="AC154" s="121"/>
      <c r="AD154" s="121"/>
    </row>
    <row r="155" spans="2:30" ht="15" customHeight="1" x14ac:dyDescent="0.25">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row>
    <row r="156" spans="2:30" ht="15" customHeight="1" x14ac:dyDescent="0.25"/>
    <row r="157" spans="2:30" ht="15" customHeight="1" x14ac:dyDescent="0.25">
      <c r="B157" s="135" t="s">
        <v>398</v>
      </c>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row>
    <row r="158" spans="2:30" ht="15" customHeight="1" x14ac:dyDescent="0.25">
      <c r="B158" s="136"/>
      <c r="C158" s="136"/>
      <c r="D158" s="136"/>
      <c r="E158" s="136"/>
      <c r="F158" s="136"/>
      <c r="G158" s="136"/>
      <c r="H158" s="16"/>
      <c r="I158" s="136"/>
      <c r="J158" s="136"/>
      <c r="K158" s="136"/>
      <c r="L158" s="136"/>
      <c r="M158" s="136"/>
      <c r="N158" s="136"/>
      <c r="O158" s="16"/>
      <c r="P158" s="136"/>
      <c r="Q158" s="136"/>
      <c r="R158" s="136"/>
      <c r="S158" s="136"/>
      <c r="T158" s="136"/>
      <c r="U158" s="136"/>
      <c r="V158" s="136"/>
      <c r="W158" s="136"/>
      <c r="X158" s="136"/>
      <c r="Y158" s="136"/>
      <c r="Z158" s="136"/>
      <c r="AA158" s="136"/>
      <c r="AB158" s="136"/>
      <c r="AC158" s="136"/>
      <c r="AD158" s="136"/>
    </row>
    <row r="159" spans="2:30" ht="15" customHeight="1" x14ac:dyDescent="0.25">
      <c r="B159" s="121" t="s">
        <v>371</v>
      </c>
      <c r="C159" s="121"/>
      <c r="D159" s="121"/>
      <c r="E159" s="121"/>
      <c r="F159" s="121"/>
      <c r="G159" s="121"/>
      <c r="H159" s="15"/>
      <c r="I159" s="121" t="s">
        <v>372</v>
      </c>
      <c r="J159" s="121"/>
      <c r="K159" s="121"/>
      <c r="L159" s="121"/>
      <c r="M159" s="121"/>
      <c r="N159" s="121"/>
      <c r="O159" s="15"/>
      <c r="P159" s="122" t="s">
        <v>399</v>
      </c>
      <c r="Q159" s="122"/>
      <c r="R159" s="122"/>
      <c r="S159" s="122"/>
      <c r="T159" s="122"/>
      <c r="U159" s="122"/>
      <c r="V159" s="122"/>
      <c r="W159" s="122"/>
      <c r="X159" s="122"/>
      <c r="Y159" s="122"/>
      <c r="Z159" s="122"/>
      <c r="AA159" s="122"/>
      <c r="AB159" s="122"/>
      <c r="AC159" s="122"/>
      <c r="AD159" s="122"/>
    </row>
    <row r="160" spans="2:30" ht="15" customHeight="1" x14ac:dyDescent="0.25">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row>
    <row r="161" spans="2:30" ht="15" customHeight="1" x14ac:dyDescent="0.25">
      <c r="B161" s="123"/>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5"/>
    </row>
    <row r="162" spans="2:30" ht="15" customHeight="1" x14ac:dyDescent="0.25">
      <c r="B162" s="126"/>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8"/>
    </row>
    <row r="163" spans="2:30" ht="15" customHeight="1" x14ac:dyDescent="0.25">
      <c r="B163" s="121" t="s">
        <v>400</v>
      </c>
      <c r="C163" s="121"/>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c r="AA163" s="121"/>
      <c r="AB163" s="121"/>
      <c r="AC163" s="121"/>
      <c r="AD163" s="121"/>
    </row>
    <row r="164" spans="2:30" ht="15" customHeight="1" x14ac:dyDescent="0.25">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c r="AA164" s="51"/>
      <c r="AB164" s="51"/>
      <c r="AC164" s="51"/>
      <c r="AD164" s="51"/>
    </row>
    <row r="165" spans="2:30" ht="15" customHeight="1" x14ac:dyDescent="0.25"/>
    <row r="166" spans="2:30" ht="15" customHeight="1" x14ac:dyDescent="0.25">
      <c r="B166" s="135" t="s">
        <v>401</v>
      </c>
      <c r="C166" s="135"/>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row>
    <row r="167" spans="2:30" ht="15" customHeight="1" x14ac:dyDescent="0.25">
      <c r="B167" s="136"/>
      <c r="C167" s="136"/>
      <c r="D167" s="136"/>
      <c r="E167" s="136"/>
      <c r="F167" s="136"/>
      <c r="G167" s="136"/>
      <c r="H167" s="16"/>
      <c r="I167" s="136"/>
      <c r="J167" s="136"/>
      <c r="K167" s="136"/>
      <c r="L167" s="136"/>
      <c r="M167" s="136"/>
      <c r="N167" s="136"/>
      <c r="O167" s="16"/>
      <c r="P167" s="136"/>
      <c r="Q167" s="136"/>
      <c r="R167" s="136"/>
      <c r="S167" s="136"/>
      <c r="T167" s="136"/>
      <c r="U167" s="136"/>
      <c r="V167" s="136"/>
      <c r="W167" s="136"/>
      <c r="X167" s="136"/>
      <c r="Y167" s="136"/>
      <c r="Z167" s="136"/>
      <c r="AA167" s="136"/>
      <c r="AB167" s="136"/>
      <c r="AC167" s="136"/>
      <c r="AD167" s="136"/>
    </row>
    <row r="168" spans="2:30" ht="15" customHeight="1" x14ac:dyDescent="0.25">
      <c r="B168" s="121" t="s">
        <v>373</v>
      </c>
      <c r="C168" s="121"/>
      <c r="D168" s="121"/>
      <c r="E168" s="121"/>
      <c r="F168" s="121"/>
      <c r="G168" s="121"/>
      <c r="H168" s="15"/>
      <c r="I168" s="121" t="s">
        <v>374</v>
      </c>
      <c r="J168" s="121"/>
      <c r="K168" s="121"/>
      <c r="L168" s="121"/>
      <c r="M168" s="121"/>
      <c r="N168" s="121"/>
      <c r="O168" s="15"/>
      <c r="P168" s="122" t="s">
        <v>402</v>
      </c>
      <c r="Q168" s="122"/>
      <c r="R168" s="122"/>
      <c r="S168" s="122"/>
      <c r="T168" s="122"/>
      <c r="U168" s="122"/>
      <c r="V168" s="122"/>
      <c r="W168" s="122"/>
      <c r="X168" s="122"/>
      <c r="Y168" s="122"/>
      <c r="Z168" s="122"/>
      <c r="AA168" s="122"/>
      <c r="AB168" s="122"/>
      <c r="AC168" s="122"/>
      <c r="AD168" s="122"/>
    </row>
    <row r="169" spans="2:30" ht="15" customHeight="1" x14ac:dyDescent="0.25">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row>
    <row r="170" spans="2:30" ht="15" customHeight="1" x14ac:dyDescent="0.25">
      <c r="B170" s="123"/>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5"/>
    </row>
    <row r="171" spans="2:30" ht="15" customHeight="1" x14ac:dyDescent="0.25">
      <c r="B171" s="126"/>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c r="AA171" s="127"/>
      <c r="AB171" s="127"/>
      <c r="AC171" s="127"/>
      <c r="AD171" s="128"/>
    </row>
    <row r="172" spans="2:30" ht="15" customHeight="1" x14ac:dyDescent="0.25">
      <c r="B172" s="121" t="s">
        <v>403</v>
      </c>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row>
    <row r="173" spans="2:30" ht="15" customHeight="1" x14ac:dyDescent="0.25">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row>
    <row r="174" spans="2:30" ht="15" customHeight="1" x14ac:dyDescent="0.25"/>
    <row r="175" spans="2:30" ht="15" customHeight="1" x14ac:dyDescent="0.25">
      <c r="B175" s="135" t="s">
        <v>574</v>
      </c>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row>
    <row r="176" spans="2:30" ht="15" customHeight="1" x14ac:dyDescent="0.25">
      <c r="B176" s="136"/>
      <c r="C176" s="136"/>
      <c r="D176" s="136"/>
      <c r="E176" s="136"/>
      <c r="F176" s="136"/>
      <c r="G176" s="136"/>
      <c r="H176" s="16"/>
      <c r="I176" s="136"/>
      <c r="J176" s="136"/>
      <c r="K176" s="136"/>
      <c r="L176" s="136"/>
      <c r="M176" s="136"/>
      <c r="N176" s="136"/>
      <c r="O176" s="16"/>
      <c r="P176" s="136"/>
      <c r="Q176" s="136"/>
      <c r="R176" s="136"/>
      <c r="S176" s="136"/>
      <c r="T176" s="136"/>
      <c r="U176" s="136"/>
      <c r="V176" s="136"/>
      <c r="W176" s="136"/>
      <c r="X176" s="136"/>
      <c r="Y176" s="136"/>
      <c r="Z176" s="136"/>
      <c r="AA176" s="136"/>
      <c r="AB176" s="136"/>
      <c r="AC176" s="136"/>
      <c r="AD176" s="136"/>
    </row>
    <row r="177" spans="2:30" ht="15" customHeight="1" x14ac:dyDescent="0.25">
      <c r="B177" s="121" t="s">
        <v>404</v>
      </c>
      <c r="C177" s="121"/>
      <c r="D177" s="121"/>
      <c r="E177" s="121"/>
      <c r="F177" s="121"/>
      <c r="G177" s="121"/>
      <c r="H177" s="15"/>
      <c r="I177" s="121" t="s">
        <v>405</v>
      </c>
      <c r="J177" s="121"/>
      <c r="K177" s="121"/>
      <c r="L177" s="121"/>
      <c r="M177" s="121"/>
      <c r="N177" s="121"/>
      <c r="O177" s="15"/>
      <c r="P177" s="122" t="s">
        <v>406</v>
      </c>
      <c r="Q177" s="122"/>
      <c r="R177" s="122"/>
      <c r="S177" s="122"/>
      <c r="T177" s="122"/>
      <c r="U177" s="122"/>
      <c r="V177" s="122"/>
      <c r="W177" s="122"/>
      <c r="X177" s="122"/>
      <c r="Y177" s="122"/>
      <c r="Z177" s="122"/>
      <c r="AA177" s="122"/>
      <c r="AB177" s="122"/>
      <c r="AC177" s="122"/>
      <c r="AD177" s="122"/>
    </row>
    <row r="178" spans="2:30" ht="15" customHeight="1" x14ac:dyDescent="0.25">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row>
    <row r="179" spans="2:30" ht="15" customHeight="1" x14ac:dyDescent="0.25">
      <c r="B179" s="123"/>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5"/>
    </row>
    <row r="180" spans="2:30" ht="15" customHeight="1" x14ac:dyDescent="0.25">
      <c r="B180" s="126"/>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c r="AA180" s="127"/>
      <c r="AB180" s="127"/>
      <c r="AC180" s="127"/>
      <c r="AD180" s="128"/>
    </row>
    <row r="181" spans="2:30" ht="15" customHeight="1" x14ac:dyDescent="0.25">
      <c r="B181" s="121" t="s">
        <v>407</v>
      </c>
      <c r="C181" s="121"/>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c r="AA181" s="121"/>
      <c r="AB181" s="121"/>
      <c r="AC181" s="121"/>
      <c r="AD181" s="121"/>
    </row>
    <row r="182" spans="2:30" ht="15" customHeight="1" x14ac:dyDescent="0.25">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row>
    <row r="183" spans="2:30" ht="15" customHeight="1" x14ac:dyDescent="0.25"/>
    <row r="184" spans="2:30" ht="15" customHeight="1" x14ac:dyDescent="0.25">
      <c r="B184" s="135" t="s">
        <v>1283</v>
      </c>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row>
    <row r="185" spans="2:30" ht="15" customHeight="1" x14ac:dyDescent="0.25">
      <c r="B185" s="136"/>
      <c r="C185" s="136"/>
      <c r="D185" s="136"/>
      <c r="E185" s="136"/>
      <c r="F185" s="136"/>
      <c r="G185" s="136"/>
      <c r="H185" s="16"/>
      <c r="I185" s="136"/>
      <c r="J185" s="136"/>
      <c r="K185" s="136"/>
      <c r="L185" s="136"/>
      <c r="M185" s="136"/>
      <c r="N185" s="136"/>
      <c r="O185" s="16"/>
      <c r="P185" s="136"/>
      <c r="Q185" s="136"/>
      <c r="R185" s="136"/>
      <c r="S185" s="136"/>
      <c r="T185" s="136"/>
      <c r="U185" s="136"/>
      <c r="V185" s="136"/>
      <c r="W185" s="136"/>
      <c r="X185" s="136"/>
      <c r="Y185" s="136"/>
      <c r="Z185" s="136"/>
      <c r="AA185" s="136"/>
      <c r="AB185" s="136"/>
      <c r="AC185" s="136"/>
      <c r="AD185" s="136"/>
    </row>
    <row r="186" spans="2:30" ht="15" customHeight="1" x14ac:dyDescent="0.25">
      <c r="B186" s="121" t="s">
        <v>575</v>
      </c>
      <c r="C186" s="121"/>
      <c r="D186" s="121"/>
      <c r="E186" s="121"/>
      <c r="F186" s="121"/>
      <c r="G186" s="121"/>
      <c r="H186" s="15"/>
      <c r="I186" s="121" t="s">
        <v>576</v>
      </c>
      <c r="J186" s="121"/>
      <c r="K186" s="121"/>
      <c r="L186" s="121"/>
      <c r="M186" s="121"/>
      <c r="N186" s="121"/>
      <c r="O186" s="15"/>
      <c r="P186" s="122" t="s">
        <v>1282</v>
      </c>
      <c r="Q186" s="122"/>
      <c r="R186" s="122"/>
      <c r="S186" s="122"/>
      <c r="T186" s="122"/>
      <c r="U186" s="122"/>
      <c r="V186" s="122"/>
      <c r="W186" s="122"/>
      <c r="X186" s="122"/>
      <c r="Y186" s="122"/>
      <c r="Z186" s="122"/>
      <c r="AA186" s="122"/>
      <c r="AB186" s="122"/>
      <c r="AC186" s="122"/>
      <c r="AD186" s="122"/>
    </row>
    <row r="187" spans="2:30" ht="15" customHeight="1" x14ac:dyDescent="0.25">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row>
    <row r="188" spans="2:30" ht="15" customHeight="1" x14ac:dyDescent="0.25">
      <c r="B188" s="123"/>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5"/>
    </row>
    <row r="189" spans="2:30" ht="15" customHeight="1" x14ac:dyDescent="0.25">
      <c r="B189" s="126"/>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8"/>
    </row>
    <row r="190" spans="2:30" ht="15" customHeight="1" x14ac:dyDescent="0.25">
      <c r="B190" s="121" t="s">
        <v>577</v>
      </c>
      <c r="C190" s="121"/>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row>
    <row r="191" spans="2:30" ht="15" customHeight="1" x14ac:dyDescent="0.25">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row>
    <row r="192" spans="2:30" ht="15" customHeight="1" x14ac:dyDescent="0.25"/>
    <row r="193" spans="2:30" ht="15" customHeight="1" x14ac:dyDescent="0.25">
      <c r="B193" s="135" t="s">
        <v>1277</v>
      </c>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c r="AD193" s="135"/>
    </row>
    <row r="194" spans="2:30" ht="15" customHeight="1" x14ac:dyDescent="0.25">
      <c r="B194" s="136"/>
      <c r="C194" s="136"/>
      <c r="D194" s="136"/>
      <c r="E194" s="136"/>
      <c r="F194" s="136"/>
      <c r="G194" s="136"/>
      <c r="H194" s="16"/>
      <c r="I194" s="136"/>
      <c r="J194" s="136"/>
      <c r="K194" s="136"/>
      <c r="L194" s="136"/>
      <c r="M194" s="136"/>
      <c r="N194" s="136"/>
      <c r="O194" s="16"/>
      <c r="P194" s="136"/>
      <c r="Q194" s="136"/>
      <c r="R194" s="136"/>
      <c r="S194" s="136"/>
      <c r="T194" s="136"/>
      <c r="U194" s="136"/>
      <c r="V194" s="136"/>
      <c r="W194" s="136"/>
      <c r="X194" s="136"/>
      <c r="Y194" s="136"/>
      <c r="Z194" s="136"/>
      <c r="AA194" s="136"/>
      <c r="AB194" s="136"/>
      <c r="AC194" s="136"/>
      <c r="AD194" s="136"/>
    </row>
    <row r="195" spans="2:30" ht="15" customHeight="1" x14ac:dyDescent="0.25">
      <c r="B195" s="121" t="s">
        <v>1278</v>
      </c>
      <c r="C195" s="121"/>
      <c r="D195" s="121"/>
      <c r="E195" s="121"/>
      <c r="F195" s="121"/>
      <c r="G195" s="121"/>
      <c r="H195" s="15"/>
      <c r="I195" s="121" t="s">
        <v>1279</v>
      </c>
      <c r="J195" s="121"/>
      <c r="K195" s="121"/>
      <c r="L195" s="121"/>
      <c r="M195" s="121"/>
      <c r="N195" s="121"/>
      <c r="O195" s="15"/>
      <c r="P195" s="122" t="s">
        <v>1280</v>
      </c>
      <c r="Q195" s="122"/>
      <c r="R195" s="122"/>
      <c r="S195" s="122"/>
      <c r="T195" s="122"/>
      <c r="U195" s="122"/>
      <c r="V195" s="122"/>
      <c r="W195" s="122"/>
      <c r="X195" s="122"/>
      <c r="Y195" s="122"/>
      <c r="Z195" s="122"/>
      <c r="AA195" s="122"/>
      <c r="AB195" s="122"/>
      <c r="AC195" s="122"/>
      <c r="AD195" s="122"/>
    </row>
    <row r="196" spans="2:30" ht="15" customHeight="1" x14ac:dyDescent="0.25">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row>
    <row r="197" spans="2:30" ht="15" customHeight="1" x14ac:dyDescent="0.25">
      <c r="B197" s="123"/>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5"/>
    </row>
    <row r="198" spans="2:30" ht="15" customHeight="1" x14ac:dyDescent="0.25">
      <c r="B198" s="126"/>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c r="AA198" s="127"/>
      <c r="AB198" s="127"/>
      <c r="AC198" s="127"/>
      <c r="AD198" s="128"/>
    </row>
    <row r="199" spans="2:30" ht="15" customHeight="1" x14ac:dyDescent="0.25">
      <c r="B199" s="121" t="s">
        <v>1281</v>
      </c>
      <c r="C199" s="121"/>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row>
    <row r="200" spans="2:30" ht="15" customHeight="1" x14ac:dyDescent="0.25">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row>
    <row r="201" spans="2:30" ht="15" customHeight="1" x14ac:dyDescent="0.25"/>
    <row r="202" spans="2:30" ht="15" customHeight="1" x14ac:dyDescent="0.25">
      <c r="B202" s="170"/>
      <c r="C202" s="170"/>
      <c r="D202" s="170"/>
      <c r="E202" s="170"/>
      <c r="F202" s="170"/>
      <c r="G202" s="170"/>
      <c r="H202" s="170"/>
      <c r="I202" s="170"/>
      <c r="J202" s="170"/>
      <c r="K202" s="170"/>
      <c r="L202" s="170"/>
      <c r="M202" s="170"/>
      <c r="N202" s="170"/>
      <c r="O202" s="170"/>
      <c r="P202" s="170"/>
      <c r="Q202" s="170"/>
      <c r="R202" s="170"/>
      <c r="S202" s="170"/>
      <c r="T202" s="170"/>
      <c r="U202" s="170"/>
      <c r="V202" s="170"/>
      <c r="W202" s="170"/>
      <c r="X202" s="170"/>
      <c r="Y202" s="170"/>
      <c r="Z202" s="170"/>
      <c r="AA202" s="170"/>
      <c r="AB202" s="170"/>
      <c r="AC202" s="170"/>
      <c r="AD202" s="170"/>
    </row>
    <row r="204" spans="2:30" hidden="1" x14ac:dyDescent="0.25"/>
    <row r="205" spans="2:30" hidden="1" x14ac:dyDescent="0.25"/>
    <row r="206" spans="2:30" hidden="1" x14ac:dyDescent="0.25"/>
    <row r="207" spans="2:30" hidden="1" x14ac:dyDescent="0.25"/>
    <row r="208" spans="2:30"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sheetData>
  <sheetProtection algorithmName="SHA-512" hashValue="+kq+S2ZgpQHAZ9Ui5XoA+8n/kaABI3EIha+A3rFmsC5W5u+1sKiVrFP547vI60ffM4Hst3kcb4YaxPdU9QjsLg==" saltValue="6kiUbJ5MzHMaXE44HYnAmg==" spinCount="100000" sheet="1" selectLockedCells="1"/>
  <mergeCells count="233">
    <mergeCell ref="C51:U51"/>
    <mergeCell ref="C54:U54"/>
    <mergeCell ref="W51:AD51"/>
    <mergeCell ref="C52:U52"/>
    <mergeCell ref="W52:AD52"/>
    <mergeCell ref="C55:U55"/>
    <mergeCell ref="C48:O48"/>
    <mergeCell ref="AB40:AD40"/>
    <mergeCell ref="B40:AA41"/>
    <mergeCell ref="C43:Z43"/>
    <mergeCell ref="C45:U45"/>
    <mergeCell ref="C46:K46"/>
    <mergeCell ref="C49:O49"/>
    <mergeCell ref="Q49:S49"/>
    <mergeCell ref="U49:Y49"/>
    <mergeCell ref="Q48:S48"/>
    <mergeCell ref="U48:Y48"/>
    <mergeCell ref="K103:L103"/>
    <mergeCell ref="B103:I103"/>
    <mergeCell ref="B102:AD102"/>
    <mergeCell ref="M72:N72"/>
    <mergeCell ref="P72:S72"/>
    <mergeCell ref="U72:AD72"/>
    <mergeCell ref="N78:U78"/>
    <mergeCell ref="W78:AD78"/>
    <mergeCell ref="W79:AD79"/>
    <mergeCell ref="N79:U79"/>
    <mergeCell ref="K79:L79"/>
    <mergeCell ref="B89:AD89"/>
    <mergeCell ref="B90:AD90"/>
    <mergeCell ref="U67:AD67"/>
    <mergeCell ref="B67:S67"/>
    <mergeCell ref="B74:H74"/>
    <mergeCell ref="B75:H75"/>
    <mergeCell ref="U69:AD69"/>
    <mergeCell ref="B71:K71"/>
    <mergeCell ref="M71:N71"/>
    <mergeCell ref="P71:S71"/>
    <mergeCell ref="U71:AD71"/>
    <mergeCell ref="B27:I27"/>
    <mergeCell ref="B28:I28"/>
    <mergeCell ref="B184:AD184"/>
    <mergeCell ref="B175:AD175"/>
    <mergeCell ref="B158:G158"/>
    <mergeCell ref="I158:N158"/>
    <mergeCell ref="P158:AD158"/>
    <mergeCell ref="B159:G159"/>
    <mergeCell ref="I159:N159"/>
    <mergeCell ref="P159:AD159"/>
    <mergeCell ref="B163:AD163"/>
    <mergeCell ref="B166:AD166"/>
    <mergeCell ref="B167:G167"/>
    <mergeCell ref="I167:N167"/>
    <mergeCell ref="P167:AD167"/>
    <mergeCell ref="B168:G168"/>
    <mergeCell ref="I168:N168"/>
    <mergeCell ref="W27:AD27"/>
    <mergeCell ref="W28:AD28"/>
    <mergeCell ref="N27:U27"/>
    <mergeCell ref="N28:U28"/>
    <mergeCell ref="K27:L27"/>
    <mergeCell ref="K28:L28"/>
    <mergeCell ref="K78:L78"/>
    <mergeCell ref="B30:L30"/>
    <mergeCell ref="B31:L31"/>
    <mergeCell ref="B106:L106"/>
    <mergeCell ref="B107:L107"/>
    <mergeCell ref="N103:U103"/>
    <mergeCell ref="W103:AD103"/>
    <mergeCell ref="W104:AD104"/>
    <mergeCell ref="N104:U104"/>
    <mergeCell ref="K104:L104"/>
    <mergeCell ref="B104:I104"/>
    <mergeCell ref="AB36:AD36"/>
    <mergeCell ref="U36:AA36"/>
    <mergeCell ref="B36:T36"/>
    <mergeCell ref="B81:L81"/>
    <mergeCell ref="B82:L82"/>
    <mergeCell ref="B78:I78"/>
    <mergeCell ref="P33:U33"/>
    <mergeCell ref="P34:U34"/>
    <mergeCell ref="AB38:AD38"/>
    <mergeCell ref="B38:AA38"/>
    <mergeCell ref="B62:AA62"/>
    <mergeCell ref="AB62:AD62"/>
    <mergeCell ref="B77:AD77"/>
    <mergeCell ref="B72:K72"/>
    <mergeCell ref="P120:AD120"/>
    <mergeCell ref="P119:AD119"/>
    <mergeCell ref="B122:AD123"/>
    <mergeCell ref="B114:AD114"/>
    <mergeCell ref="B185:G185"/>
    <mergeCell ref="I185:N185"/>
    <mergeCell ref="P185:AD185"/>
    <mergeCell ref="B154:AD154"/>
    <mergeCell ref="B176:G176"/>
    <mergeCell ref="I176:N176"/>
    <mergeCell ref="P176:AD176"/>
    <mergeCell ref="B177:G177"/>
    <mergeCell ref="I177:N177"/>
    <mergeCell ref="P177:AD177"/>
    <mergeCell ref="P168:AD168"/>
    <mergeCell ref="B172:AD172"/>
    <mergeCell ref="B152:AD153"/>
    <mergeCell ref="B161:AD162"/>
    <mergeCell ref="B170:AD171"/>
    <mergeCell ref="B179:AD180"/>
    <mergeCell ref="B148:AD148"/>
    <mergeCell ref="B149:G149"/>
    <mergeCell ref="I149:N149"/>
    <mergeCell ref="P149:AD149"/>
    <mergeCell ref="B202:AD202"/>
    <mergeCell ref="B181:AD181"/>
    <mergeCell ref="B157:AD157"/>
    <mergeCell ref="B112:AD112"/>
    <mergeCell ref="B118:AD118"/>
    <mergeCell ref="B85:G85"/>
    <mergeCell ref="B84:G84"/>
    <mergeCell ref="U92:AD92"/>
    <mergeCell ref="B93:S93"/>
    <mergeCell ref="U93:AD93"/>
    <mergeCell ref="B110:G110"/>
    <mergeCell ref="B109:G109"/>
    <mergeCell ref="B127:AD127"/>
    <mergeCell ref="B128:G128"/>
    <mergeCell ref="I128:N128"/>
    <mergeCell ref="P128:AD128"/>
    <mergeCell ref="B129:G129"/>
    <mergeCell ref="B100:H100"/>
    <mergeCell ref="B92:S92"/>
    <mergeCell ref="B124:AD124"/>
    <mergeCell ref="B119:G119"/>
    <mergeCell ref="I119:N119"/>
    <mergeCell ref="B120:G120"/>
    <mergeCell ref="I120:N120"/>
    <mergeCell ref="B150:G150"/>
    <mergeCell ref="I150:N150"/>
    <mergeCell ref="B139:AD139"/>
    <mergeCell ref="B140:G140"/>
    <mergeCell ref="I140:N140"/>
    <mergeCell ref="P140:AD140"/>
    <mergeCell ref="B141:G141"/>
    <mergeCell ref="I141:N141"/>
    <mergeCell ref="P141:AD141"/>
    <mergeCell ref="B145:AD145"/>
    <mergeCell ref="P150:AD150"/>
    <mergeCell ref="B143:AD144"/>
    <mergeCell ref="I33:N33"/>
    <mergeCell ref="B33:G33"/>
    <mergeCell ref="B97:K97"/>
    <mergeCell ref="M97:N97"/>
    <mergeCell ref="P97:S97"/>
    <mergeCell ref="U97:AD97"/>
    <mergeCell ref="B99:H99"/>
    <mergeCell ref="B94:S94"/>
    <mergeCell ref="U94:AD94"/>
    <mergeCell ref="B96:K96"/>
    <mergeCell ref="M96:N96"/>
    <mergeCell ref="P96:S96"/>
    <mergeCell ref="U96:AD96"/>
    <mergeCell ref="B60:AD60"/>
    <mergeCell ref="B87:AD87"/>
    <mergeCell ref="B34:G34"/>
    <mergeCell ref="I34:N34"/>
    <mergeCell ref="B68:S68"/>
    <mergeCell ref="U68:AD68"/>
    <mergeCell ref="B69:S69"/>
    <mergeCell ref="B65:S65"/>
    <mergeCell ref="U65:AD65"/>
    <mergeCell ref="B64:S64"/>
    <mergeCell ref="U64:AD64"/>
    <mergeCell ref="U11:AD11"/>
    <mergeCell ref="U6:AD6"/>
    <mergeCell ref="B7:S7"/>
    <mergeCell ref="B6:S6"/>
    <mergeCell ref="B10:S10"/>
    <mergeCell ref="B13:K13"/>
    <mergeCell ref="M13:N13"/>
    <mergeCell ref="P13:S13"/>
    <mergeCell ref="U14:AD14"/>
    <mergeCell ref="B9:S9"/>
    <mergeCell ref="U13:AD13"/>
    <mergeCell ref="B14:K14"/>
    <mergeCell ref="M14:N14"/>
    <mergeCell ref="P14:S14"/>
    <mergeCell ref="P135:S135"/>
    <mergeCell ref="B57:AA58"/>
    <mergeCell ref="AB57:AD57"/>
    <mergeCell ref="B2:W2"/>
    <mergeCell ref="X2:AD2"/>
    <mergeCell ref="B17:H17"/>
    <mergeCell ref="B26:AD26"/>
    <mergeCell ref="B19:AD19"/>
    <mergeCell ref="K20:L20"/>
    <mergeCell ref="K21:L21"/>
    <mergeCell ref="B20:I20"/>
    <mergeCell ref="B21:I21"/>
    <mergeCell ref="N20:U20"/>
    <mergeCell ref="N21:U21"/>
    <mergeCell ref="W20:AD20"/>
    <mergeCell ref="W21:AD21"/>
    <mergeCell ref="B23:L23"/>
    <mergeCell ref="B24:L24"/>
    <mergeCell ref="B4:AD4"/>
    <mergeCell ref="U7:AD7"/>
    <mergeCell ref="B11:S11"/>
    <mergeCell ref="B16:H16"/>
    <mergeCell ref="U9:AD9"/>
    <mergeCell ref="U10:AD10"/>
    <mergeCell ref="B195:G195"/>
    <mergeCell ref="I195:N195"/>
    <mergeCell ref="P195:AD195"/>
    <mergeCell ref="B197:AD198"/>
    <mergeCell ref="B199:AD199"/>
    <mergeCell ref="U116:AA116"/>
    <mergeCell ref="AB116:AD116"/>
    <mergeCell ref="C115:T116"/>
    <mergeCell ref="B186:G186"/>
    <mergeCell ref="I186:N186"/>
    <mergeCell ref="P186:AD186"/>
    <mergeCell ref="B190:AD190"/>
    <mergeCell ref="B188:AD189"/>
    <mergeCell ref="B193:AD193"/>
    <mergeCell ref="B194:G194"/>
    <mergeCell ref="I194:N194"/>
    <mergeCell ref="P194:AD194"/>
    <mergeCell ref="I129:N129"/>
    <mergeCell ref="P129:AD129"/>
    <mergeCell ref="B133:AD133"/>
    <mergeCell ref="B131:AD132"/>
    <mergeCell ref="B135:N135"/>
    <mergeCell ref="B136:N136"/>
    <mergeCell ref="P136:S136"/>
  </mergeCells>
  <conditionalFormatting sqref="B64:S65 U64:AD65 U67:AD72 B67:S75 B77:AD77 B78 J78:K78 M78:N79 V78:W79 B79:K79 B80:AD80 B81:B82 M81:AD82 B84:G85">
    <cfRule type="expression" dxfId="94" priority="2">
      <formula>$AB$62="YES"</formula>
    </cfRule>
  </conditionalFormatting>
  <conditionalFormatting sqref="C43:AD55">
    <cfRule type="expression" dxfId="93" priority="1">
      <formula>$AB$40="Sponsor"</formula>
    </cfRule>
  </conditionalFormatting>
  <dataValidations count="4">
    <dataValidation type="textLength" operator="equal" allowBlank="1" showInputMessage="1" showErrorMessage="1" promptTitle="Phone Numbers" prompt="Enter phone numbers without special characters (ex. 3172327777)." sqref="U10:AD10 U13:AD13 U93:AD93 U96:AD96 U68:AD68 U71:AD71" xr:uid="{00000000-0002-0000-0000-000000000000}">
      <formula1>10</formula1>
    </dataValidation>
    <dataValidation type="textLength" operator="equal" allowBlank="1" showErrorMessage="1" promptTitle="ZIP" prompt="Enter ZIP + 4 code without special characters (ex. 462043565)." sqref="P13:S13 P71:S71 P96:S96" xr:uid="{00000000-0002-0000-0000-000001000000}">
      <formula1>5</formula1>
    </dataValidation>
    <dataValidation type="list" allowBlank="1" showInputMessage="1" showErrorMessage="1" sqref="AB40" xr:uid="{E35ED306-277D-4FFA-891D-6297F2D980FF}">
      <formula1>"Owner, Developer, Sponsor"</formula1>
    </dataValidation>
    <dataValidation type="list" allowBlank="1" showInputMessage="1" showErrorMessage="1" sqref="AB116:AD116" xr:uid="{6A292D76-38FA-4E56-8264-560B053A7EC2}">
      <formula1>"YES, NO"</formula1>
    </dataValidation>
  </dataValidations>
  <printOptions horizontalCentered="1"/>
  <pageMargins left="0.5" right="0.5" top="0.5" bottom="0.5" header="0.3" footer="0.3"/>
  <pageSetup scale="93" fitToHeight="0" orientation="portrait" r:id="rId1"/>
  <headerFooter>
    <oddFooter>&amp;C&amp;P</oddFooter>
  </headerFooter>
  <rowBreaks count="3" manualBreakCount="3">
    <brk id="59" max="30" man="1"/>
    <brk id="111" max="30" man="1"/>
    <brk id="155" max="30"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2000000}">
          <x14:formula1>
            <xm:f>Validation!$C$2:$C$52</xm:f>
          </x14:formula1>
          <xm:sqref>M13:N13 M96:N96 M71:N71 P135 Q48:S48</xm:sqref>
        </x14:dataValidation>
        <x14:dataValidation type="list" allowBlank="1" showInputMessage="1" showErrorMessage="1" xr:uid="{00000000-0002-0000-0000-000003000000}">
          <x14:formula1>
            <xm:f>Validation!$A$7:$A$9</xm:f>
          </x14:formula1>
          <xm:sqref>U65:AD65</xm:sqref>
        </x14:dataValidation>
        <x14:dataValidation type="list" allowBlank="1" showInputMessage="1" showErrorMessage="1" xr:uid="{00000000-0002-0000-0000-000004000000}">
          <x14:formula1>
            <xm:f>Validation!$A$2:$A$4</xm:f>
          </x14:formula1>
          <xm:sqref>U7:AD7</xm:sqref>
        </x14:dataValidation>
        <x14:dataValidation type="list" allowBlank="1" showInputMessage="1" showErrorMessage="1" xr:uid="{00000000-0002-0000-0000-000005000000}">
          <x14:formula1>
            <xm:f>Validation!$E$2:$E$3</xm:f>
          </x14:formula1>
          <xm:sqref>AB38:AD38 AB62:AD62 AB36:AD36 AB57:AD57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E85"/>
  <sheetViews>
    <sheetView workbookViewId="0">
      <selection activeCell="M17" sqref="M17:O22"/>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150" t="s">
        <v>1388</v>
      </c>
      <c r="C2" s="1150"/>
      <c r="D2" s="1150"/>
      <c r="E2" s="1150"/>
      <c r="F2" s="1150"/>
      <c r="G2" s="1150"/>
      <c r="H2" s="1150"/>
      <c r="I2" s="1150"/>
      <c r="J2" s="1150"/>
      <c r="K2" s="1150"/>
      <c r="L2" s="1150"/>
      <c r="M2" s="1150"/>
      <c r="N2" s="1150"/>
      <c r="O2" s="1150"/>
      <c r="P2" s="1150"/>
      <c r="Q2" s="1150"/>
      <c r="R2" s="1150"/>
      <c r="S2" s="1150"/>
      <c r="T2" s="1150"/>
      <c r="U2" s="1150"/>
      <c r="V2" s="1150" t="s">
        <v>99</v>
      </c>
      <c r="W2" s="1150"/>
      <c r="X2" s="1150"/>
      <c r="Y2" s="1150"/>
      <c r="Z2" s="1150"/>
      <c r="AA2" s="1150"/>
      <c r="AB2" s="1150"/>
      <c r="AC2" s="1150"/>
      <c r="AD2" s="31">
        <f>SUM(AD4,AD12,AD25,AD33)</f>
        <v>15</v>
      </c>
    </row>
    <row r="3" spans="2:30" ht="15" customHeight="1" thickBot="1" x14ac:dyDescent="0.3"/>
    <row r="4" spans="2:30" ht="15" customHeight="1" thickBot="1" x14ac:dyDescent="0.3">
      <c r="B4" s="151" t="s">
        <v>1389</v>
      </c>
      <c r="C4" s="151"/>
      <c r="D4" s="151"/>
      <c r="E4" s="151"/>
      <c r="F4" s="151"/>
      <c r="G4" s="151"/>
      <c r="H4" s="151"/>
      <c r="I4" s="151"/>
      <c r="J4" s="151"/>
      <c r="K4" s="151"/>
      <c r="L4" s="151"/>
      <c r="M4" s="151"/>
      <c r="N4" s="151"/>
      <c r="O4" s="151"/>
      <c r="P4" s="151"/>
      <c r="Q4" s="151"/>
      <c r="R4" s="151"/>
      <c r="S4" s="151"/>
      <c r="T4" s="151"/>
      <c r="U4" s="151"/>
      <c r="V4" s="1140" t="s">
        <v>99</v>
      </c>
      <c r="W4" s="1140"/>
      <c r="X4" s="1140"/>
      <c r="Y4" s="1140"/>
      <c r="Z4" s="1140"/>
      <c r="AA4" s="1140"/>
      <c r="AB4" s="1140"/>
      <c r="AC4" s="1140"/>
      <c r="AD4" s="32">
        <f>Y10</f>
        <v>5</v>
      </c>
    </row>
    <row r="5" spans="2:30" ht="15" customHeight="1" thickBot="1" x14ac:dyDescent="0.3"/>
    <row r="6" spans="2:30" ht="15" customHeight="1" x14ac:dyDescent="0.25">
      <c r="B6" s="577" t="s">
        <v>465</v>
      </c>
      <c r="C6" s="578"/>
      <c r="D6" s="578"/>
      <c r="E6" s="578"/>
      <c r="F6" s="578"/>
      <c r="G6" s="578"/>
      <c r="H6" s="578"/>
      <c r="I6" s="578"/>
      <c r="J6" s="578"/>
      <c r="K6" s="578"/>
      <c r="L6" s="578"/>
      <c r="M6" s="578"/>
      <c r="N6" s="578"/>
      <c r="O6" s="762"/>
      <c r="P6" s="487" t="s">
        <v>79</v>
      </c>
      <c r="Q6" s="463"/>
      <c r="R6" s="463"/>
      <c r="S6" s="463" t="s">
        <v>218</v>
      </c>
      <c r="T6" s="463"/>
      <c r="U6" s="463"/>
      <c r="V6" s="463" t="s">
        <v>151</v>
      </c>
      <c r="W6" s="463"/>
      <c r="X6" s="463"/>
      <c r="Y6" s="463" t="s">
        <v>192</v>
      </c>
      <c r="Z6" s="463"/>
      <c r="AA6" s="488"/>
      <c r="AB6" s="532" t="s">
        <v>174</v>
      </c>
      <c r="AC6" s="463"/>
      <c r="AD6" s="488"/>
    </row>
    <row r="7" spans="2:30" ht="15" customHeight="1" thickBot="1" x14ac:dyDescent="0.3">
      <c r="B7" s="580"/>
      <c r="C7" s="581"/>
      <c r="D7" s="581"/>
      <c r="E7" s="581"/>
      <c r="F7" s="581"/>
      <c r="G7" s="581"/>
      <c r="H7" s="581"/>
      <c r="I7" s="581"/>
      <c r="J7" s="581"/>
      <c r="K7" s="581"/>
      <c r="L7" s="581"/>
      <c r="M7" s="581"/>
      <c r="N7" s="581"/>
      <c r="O7" s="763"/>
      <c r="P7" s="489"/>
      <c r="Q7" s="464"/>
      <c r="R7" s="464"/>
      <c r="S7" s="464"/>
      <c r="T7" s="464"/>
      <c r="U7" s="464"/>
      <c r="V7" s="464"/>
      <c r="W7" s="464"/>
      <c r="X7" s="464"/>
      <c r="Y7" s="464"/>
      <c r="Z7" s="464"/>
      <c r="AA7" s="490"/>
      <c r="AB7" s="533"/>
      <c r="AC7" s="464"/>
      <c r="AD7" s="490"/>
    </row>
    <row r="8" spans="2:30" ht="15" customHeight="1" x14ac:dyDescent="0.25">
      <c r="B8" s="993" t="s">
        <v>490</v>
      </c>
      <c r="C8" s="994"/>
      <c r="D8" s="994"/>
      <c r="E8" s="994"/>
      <c r="F8" s="994"/>
      <c r="G8" s="994"/>
      <c r="H8" s="994"/>
      <c r="I8" s="994"/>
      <c r="J8" s="994"/>
      <c r="K8" s="994"/>
      <c r="L8" s="994"/>
      <c r="M8" s="994"/>
      <c r="N8" s="994"/>
      <c r="O8" s="995"/>
      <c r="P8" s="1153">
        <f>SUM('T4-Units'!Y15,'T4-Units'!Y23)</f>
        <v>0</v>
      </c>
      <c r="Q8" s="921"/>
      <c r="R8" s="921"/>
      <c r="S8" s="1151">
        <f>'T4-Units'!B54</f>
        <v>0</v>
      </c>
      <c r="T8" s="921"/>
      <c r="U8" s="921"/>
      <c r="V8" s="1141">
        <f>IF(AND(P8&gt;0,S8&gt;0),P8/S8,0)</f>
        <v>0</v>
      </c>
      <c r="W8" s="1141"/>
      <c r="X8" s="1141"/>
      <c r="Y8" s="1146">
        <v>3</v>
      </c>
      <c r="Z8" s="1146"/>
      <c r="AA8" s="1147"/>
      <c r="AB8" s="1142">
        <f>IF(V8&gt;=20%,Y8,0)</f>
        <v>0</v>
      </c>
      <c r="AC8" s="921"/>
      <c r="AD8" s="1143"/>
    </row>
    <row r="9" spans="2:30" ht="15" customHeight="1" thickBot="1" x14ac:dyDescent="0.3">
      <c r="B9" s="954" t="s">
        <v>464</v>
      </c>
      <c r="C9" s="955"/>
      <c r="D9" s="955"/>
      <c r="E9" s="955"/>
      <c r="F9" s="955"/>
      <c r="G9" s="955"/>
      <c r="H9" s="955"/>
      <c r="I9" s="955"/>
      <c r="J9" s="955"/>
      <c r="K9" s="955"/>
      <c r="L9" s="955"/>
      <c r="M9" s="955"/>
      <c r="N9" s="955"/>
      <c r="O9" s="1154"/>
      <c r="P9" s="1155">
        <f>'T4-Units'!Y15</f>
        <v>0</v>
      </c>
      <c r="Q9" s="1126"/>
      <c r="R9" s="1126"/>
      <c r="S9" s="1152">
        <f>'T4-Units'!B54</f>
        <v>0</v>
      </c>
      <c r="T9" s="1126"/>
      <c r="U9" s="1126"/>
      <c r="V9" s="1129">
        <f>IF(AND(P9&gt;0,S9&gt;0),P9/S9,0)</f>
        <v>0</v>
      </c>
      <c r="W9" s="1129"/>
      <c r="X9" s="1129"/>
      <c r="Y9" s="1148">
        <v>5</v>
      </c>
      <c r="Z9" s="1148"/>
      <c r="AA9" s="1149"/>
      <c r="AB9" s="1144">
        <f>IF(V9&gt;=20%,Y9,0)</f>
        <v>0</v>
      </c>
      <c r="AC9" s="1126"/>
      <c r="AD9" s="1135"/>
    </row>
    <row r="10" spans="2:30" ht="15" customHeight="1" thickTop="1" thickBot="1" x14ac:dyDescent="0.3">
      <c r="B10" s="509" t="s">
        <v>117</v>
      </c>
      <c r="C10" s="510"/>
      <c r="D10" s="510"/>
      <c r="E10" s="510"/>
      <c r="F10" s="510"/>
      <c r="G10" s="510"/>
      <c r="H10" s="510"/>
      <c r="I10" s="510"/>
      <c r="J10" s="510"/>
      <c r="K10" s="510"/>
      <c r="L10" s="510"/>
      <c r="M10" s="510"/>
      <c r="N10" s="510"/>
      <c r="O10" s="1156"/>
      <c r="P10" s="1157"/>
      <c r="Q10" s="1158"/>
      <c r="R10" s="1158"/>
      <c r="S10" s="514"/>
      <c r="T10" s="514"/>
      <c r="U10" s="514"/>
      <c r="V10" s="514"/>
      <c r="W10" s="514"/>
      <c r="X10" s="514"/>
      <c r="Y10" s="503">
        <v>5</v>
      </c>
      <c r="Z10" s="503"/>
      <c r="AA10" s="504"/>
      <c r="AB10" s="1145">
        <f>MAX(AA8:AD9)</f>
        <v>0</v>
      </c>
      <c r="AC10" s="503"/>
      <c r="AD10" s="504"/>
    </row>
    <row r="11" spans="2:30" ht="15" customHeight="1" thickBot="1" x14ac:dyDescent="0.3"/>
    <row r="12" spans="2:30" ht="15" customHeight="1" thickBot="1" x14ac:dyDescent="0.3">
      <c r="B12" s="151" t="s">
        <v>1390</v>
      </c>
      <c r="C12" s="151"/>
      <c r="D12" s="151"/>
      <c r="E12" s="151"/>
      <c r="F12" s="151"/>
      <c r="G12" s="151"/>
      <c r="H12" s="151"/>
      <c r="I12" s="151"/>
      <c r="J12" s="151"/>
      <c r="K12" s="151"/>
      <c r="L12" s="151"/>
      <c r="M12" s="151"/>
      <c r="N12" s="151"/>
      <c r="O12" s="151"/>
      <c r="P12" s="151"/>
      <c r="Q12" s="151"/>
      <c r="R12" s="151"/>
      <c r="S12" s="151"/>
      <c r="T12" s="151"/>
      <c r="U12" s="151"/>
      <c r="V12" s="1140" t="s">
        <v>99</v>
      </c>
      <c r="W12" s="1140"/>
      <c r="X12" s="1140"/>
      <c r="Y12" s="1140"/>
      <c r="Z12" s="1140"/>
      <c r="AA12" s="1140"/>
      <c r="AB12" s="1140"/>
      <c r="AC12" s="1140"/>
      <c r="AD12" s="32">
        <f>Y23</f>
        <v>4</v>
      </c>
    </row>
    <row r="13" spans="2:30" ht="15" customHeight="1" thickBot="1" x14ac:dyDescent="0.3"/>
    <row r="14" spans="2:30" ht="15" customHeight="1" x14ac:dyDescent="0.25">
      <c r="B14" s="544" t="s">
        <v>467</v>
      </c>
      <c r="C14" s="774"/>
      <c r="D14" s="774"/>
      <c r="E14" s="774"/>
      <c r="F14" s="774"/>
      <c r="G14" s="774"/>
      <c r="H14" s="774"/>
      <c r="I14" s="774"/>
      <c r="J14" s="774"/>
      <c r="K14" s="774"/>
      <c r="L14" s="545"/>
      <c r="M14" s="411" t="s">
        <v>79</v>
      </c>
      <c r="N14" s="411"/>
      <c r="O14" s="412"/>
      <c r="P14" s="410" t="s">
        <v>218</v>
      </c>
      <c r="Q14" s="411"/>
      <c r="R14" s="412"/>
      <c r="S14" s="410" t="s">
        <v>151</v>
      </c>
      <c r="T14" s="411"/>
      <c r="U14" s="412"/>
      <c r="V14" s="410" t="s">
        <v>481</v>
      </c>
      <c r="W14" s="411"/>
      <c r="X14" s="412"/>
      <c r="Y14" s="410" t="s">
        <v>192</v>
      </c>
      <c r="Z14" s="411"/>
      <c r="AA14" s="411"/>
      <c r="AB14" s="428" t="s">
        <v>174</v>
      </c>
      <c r="AC14" s="411"/>
      <c r="AD14" s="570"/>
    </row>
    <row r="15" spans="2:30" ht="15" customHeight="1" thickBot="1" x14ac:dyDescent="0.3">
      <c r="B15" s="548"/>
      <c r="C15" s="776"/>
      <c r="D15" s="776"/>
      <c r="E15" s="776"/>
      <c r="F15" s="776"/>
      <c r="G15" s="776"/>
      <c r="H15" s="776"/>
      <c r="I15" s="776"/>
      <c r="J15" s="776"/>
      <c r="K15" s="776"/>
      <c r="L15" s="549"/>
      <c r="M15" s="417"/>
      <c r="N15" s="417"/>
      <c r="O15" s="418"/>
      <c r="P15" s="416"/>
      <c r="Q15" s="417"/>
      <c r="R15" s="418"/>
      <c r="S15" s="416"/>
      <c r="T15" s="417"/>
      <c r="U15" s="418"/>
      <c r="V15" s="416"/>
      <c r="W15" s="417"/>
      <c r="X15" s="418"/>
      <c r="Y15" s="416"/>
      <c r="Z15" s="417"/>
      <c r="AA15" s="417"/>
      <c r="AB15" s="429"/>
      <c r="AC15" s="417"/>
      <c r="AD15" s="573"/>
    </row>
    <row r="16" spans="2:30" ht="15" customHeight="1" x14ac:dyDescent="0.25">
      <c r="B16" s="1137" t="s">
        <v>671</v>
      </c>
      <c r="C16" s="1138"/>
      <c r="D16" s="1138"/>
      <c r="E16" s="1138"/>
      <c r="F16" s="1138"/>
      <c r="G16" s="1138"/>
      <c r="H16" s="1138"/>
      <c r="I16" s="1138"/>
      <c r="J16" s="1138"/>
      <c r="K16" s="1138"/>
      <c r="L16" s="1138"/>
      <c r="M16" s="1138"/>
      <c r="N16" s="1138"/>
      <c r="O16" s="1138"/>
      <c r="P16" s="1138"/>
      <c r="Q16" s="1138"/>
      <c r="R16" s="1138"/>
      <c r="S16" s="1138"/>
      <c r="T16" s="1138"/>
      <c r="U16" s="1138"/>
      <c r="V16" s="1138"/>
      <c r="W16" s="1138"/>
      <c r="X16" s="1138"/>
      <c r="Y16" s="1138"/>
      <c r="Z16" s="1138"/>
      <c r="AA16" s="1138"/>
      <c r="AB16" s="1138"/>
      <c r="AC16" s="1138"/>
      <c r="AD16" s="1139"/>
    </row>
    <row r="17" spans="1:30" ht="15" customHeight="1" x14ac:dyDescent="0.25">
      <c r="B17" s="1107" t="s">
        <v>1391</v>
      </c>
      <c r="C17" s="1108"/>
      <c r="D17" s="1108"/>
      <c r="E17" s="1108"/>
      <c r="F17" s="1108"/>
      <c r="G17" s="1108"/>
      <c r="H17" s="1108"/>
      <c r="I17" s="1108"/>
      <c r="J17" s="1108"/>
      <c r="K17" s="1108"/>
      <c r="L17" s="1109"/>
      <c r="M17" s="1120"/>
      <c r="N17" s="1049"/>
      <c r="O17" s="1049"/>
      <c r="P17" s="1124">
        <f>'T4-Units'!V59</f>
        <v>0</v>
      </c>
      <c r="Q17" s="1124"/>
      <c r="R17" s="1124"/>
      <c r="S17" s="1127">
        <f>IF(AND(M17&gt;0,P17&gt;0),M17/P17,0)</f>
        <v>0</v>
      </c>
      <c r="T17" s="1127"/>
      <c r="U17" s="1127"/>
      <c r="V17" s="136"/>
      <c r="W17" s="136"/>
      <c r="X17" s="136"/>
      <c r="Y17" s="1101">
        <v>4</v>
      </c>
      <c r="Z17" s="1101"/>
      <c r="AA17" s="1102"/>
      <c r="AB17" s="1130">
        <f>IF(AND(S17&gt;=0.25,V17="YES"),Y17,0)</f>
        <v>0</v>
      </c>
      <c r="AC17" s="1124"/>
      <c r="AD17" s="1131"/>
    </row>
    <row r="18" spans="1:30" ht="15" customHeight="1" x14ac:dyDescent="0.25">
      <c r="B18" s="1110"/>
      <c r="C18" s="1111"/>
      <c r="D18" s="1111"/>
      <c r="E18" s="1111"/>
      <c r="F18" s="1111"/>
      <c r="G18" s="1111"/>
      <c r="H18" s="1111"/>
      <c r="I18" s="1111"/>
      <c r="J18" s="1111"/>
      <c r="K18" s="1111"/>
      <c r="L18" s="1112"/>
      <c r="M18" s="1082"/>
      <c r="N18" s="1121"/>
      <c r="O18" s="1121"/>
      <c r="P18" s="1125"/>
      <c r="Q18" s="1125"/>
      <c r="R18" s="1125"/>
      <c r="S18" s="1128"/>
      <c r="T18" s="1128"/>
      <c r="U18" s="1128"/>
      <c r="V18" s="1136"/>
      <c r="W18" s="1136"/>
      <c r="X18" s="1136"/>
      <c r="Y18" s="1103"/>
      <c r="Z18" s="1103"/>
      <c r="AA18" s="1104"/>
      <c r="AB18" s="1132"/>
      <c r="AC18" s="1125"/>
      <c r="AD18" s="1133"/>
    </row>
    <row r="19" spans="1:30" ht="15" customHeight="1" x14ac:dyDescent="0.25">
      <c r="B19" s="1110"/>
      <c r="C19" s="1111"/>
      <c r="D19" s="1111"/>
      <c r="E19" s="1111"/>
      <c r="F19" s="1111"/>
      <c r="G19" s="1111"/>
      <c r="H19" s="1111"/>
      <c r="I19" s="1111"/>
      <c r="J19" s="1111"/>
      <c r="K19" s="1111"/>
      <c r="L19" s="1112"/>
      <c r="M19" s="1082"/>
      <c r="N19" s="1121"/>
      <c r="O19" s="1121"/>
      <c r="P19" s="1125"/>
      <c r="Q19" s="1125"/>
      <c r="R19" s="1125"/>
      <c r="S19" s="1128"/>
      <c r="T19" s="1128"/>
      <c r="U19" s="1128"/>
      <c r="V19" s="1136"/>
      <c r="W19" s="1136"/>
      <c r="X19" s="1136"/>
      <c r="Y19" s="1103"/>
      <c r="Z19" s="1103"/>
      <c r="AA19" s="1104"/>
      <c r="AB19" s="1132"/>
      <c r="AC19" s="1125"/>
      <c r="AD19" s="1133"/>
    </row>
    <row r="20" spans="1:30" ht="15" customHeight="1" x14ac:dyDescent="0.25">
      <c r="B20" s="1110"/>
      <c r="C20" s="1111"/>
      <c r="D20" s="1111"/>
      <c r="E20" s="1111"/>
      <c r="F20" s="1111"/>
      <c r="G20" s="1111"/>
      <c r="H20" s="1111"/>
      <c r="I20" s="1111"/>
      <c r="J20" s="1111"/>
      <c r="K20" s="1111"/>
      <c r="L20" s="1112"/>
      <c r="M20" s="1082"/>
      <c r="N20" s="1121"/>
      <c r="O20" s="1121"/>
      <c r="P20" s="1125"/>
      <c r="Q20" s="1125"/>
      <c r="R20" s="1125"/>
      <c r="S20" s="1128"/>
      <c r="T20" s="1128"/>
      <c r="U20" s="1128"/>
      <c r="V20" s="1136"/>
      <c r="W20" s="1136"/>
      <c r="X20" s="1136"/>
      <c r="Y20" s="1103"/>
      <c r="Z20" s="1103"/>
      <c r="AA20" s="1104"/>
      <c r="AB20" s="1132"/>
      <c r="AC20" s="1125"/>
      <c r="AD20" s="1133"/>
    </row>
    <row r="21" spans="1:30" ht="15" customHeight="1" x14ac:dyDescent="0.25">
      <c r="B21" s="1110"/>
      <c r="C21" s="1111"/>
      <c r="D21" s="1111"/>
      <c r="E21" s="1111"/>
      <c r="F21" s="1111"/>
      <c r="G21" s="1111"/>
      <c r="H21" s="1111"/>
      <c r="I21" s="1111"/>
      <c r="J21" s="1111"/>
      <c r="K21" s="1111"/>
      <c r="L21" s="1112"/>
      <c r="M21" s="1082"/>
      <c r="N21" s="1121"/>
      <c r="O21" s="1121"/>
      <c r="P21" s="1125"/>
      <c r="Q21" s="1125"/>
      <c r="R21" s="1125"/>
      <c r="S21" s="1128"/>
      <c r="T21" s="1128"/>
      <c r="U21" s="1128"/>
      <c r="V21" s="1136"/>
      <c r="W21" s="1136"/>
      <c r="X21" s="1136"/>
      <c r="Y21" s="1103"/>
      <c r="Z21" s="1103"/>
      <c r="AA21" s="1104"/>
      <c r="AB21" s="1132"/>
      <c r="AC21" s="1125"/>
      <c r="AD21" s="1133"/>
    </row>
    <row r="22" spans="1:30" ht="82.5" customHeight="1" thickBot="1" x14ac:dyDescent="0.3">
      <c r="B22" s="1113"/>
      <c r="C22" s="1114"/>
      <c r="D22" s="1114"/>
      <c r="E22" s="1114"/>
      <c r="F22" s="1114"/>
      <c r="G22" s="1114"/>
      <c r="H22" s="1114"/>
      <c r="I22" s="1114"/>
      <c r="J22" s="1114"/>
      <c r="K22" s="1114"/>
      <c r="L22" s="1115"/>
      <c r="M22" s="1122"/>
      <c r="N22" s="1123"/>
      <c r="O22" s="1123"/>
      <c r="P22" s="1126"/>
      <c r="Q22" s="1126"/>
      <c r="R22" s="1126"/>
      <c r="S22" s="1129"/>
      <c r="T22" s="1129"/>
      <c r="U22" s="1129"/>
      <c r="V22" s="477"/>
      <c r="W22" s="477"/>
      <c r="X22" s="477"/>
      <c r="Y22" s="1105"/>
      <c r="Z22" s="1105"/>
      <c r="AA22" s="1106"/>
      <c r="AB22" s="1134"/>
      <c r="AC22" s="1126"/>
      <c r="AD22" s="1135"/>
    </row>
    <row r="23" spans="1:30" ht="15" customHeight="1" thickTop="1" thickBot="1" x14ac:dyDescent="0.3">
      <c r="B23" s="1116" t="s">
        <v>117</v>
      </c>
      <c r="C23" s="1117"/>
      <c r="D23" s="1117"/>
      <c r="E23" s="1117"/>
      <c r="F23" s="1117"/>
      <c r="G23" s="1117"/>
      <c r="H23" s="1117"/>
      <c r="I23" s="1117"/>
      <c r="J23" s="1117"/>
      <c r="K23" s="1117"/>
      <c r="L23" s="1118"/>
      <c r="M23" s="1119"/>
      <c r="N23" s="514"/>
      <c r="O23" s="514"/>
      <c r="P23" s="514"/>
      <c r="Q23" s="514"/>
      <c r="R23" s="514"/>
      <c r="S23" s="514"/>
      <c r="T23" s="514"/>
      <c r="U23" s="514"/>
      <c r="V23" s="425"/>
      <c r="W23" s="426"/>
      <c r="X23" s="427"/>
      <c r="Y23" s="503">
        <v>4</v>
      </c>
      <c r="Z23" s="503"/>
      <c r="AA23" s="911"/>
      <c r="AB23" s="947">
        <f>AB17</f>
        <v>0</v>
      </c>
      <c r="AC23" s="503"/>
      <c r="AD23" s="504"/>
    </row>
    <row r="24" spans="1:30" ht="15" customHeight="1" thickBot="1" x14ac:dyDescent="0.3"/>
    <row r="25" spans="1:30" ht="15" customHeight="1" thickBot="1" x14ac:dyDescent="0.3">
      <c r="B25" s="151" t="s">
        <v>1392</v>
      </c>
      <c r="C25" s="151"/>
      <c r="D25" s="151"/>
      <c r="E25" s="151"/>
      <c r="F25" s="151"/>
      <c r="G25" s="151"/>
      <c r="H25" s="151"/>
      <c r="I25" s="151"/>
      <c r="J25" s="151"/>
      <c r="K25" s="151"/>
      <c r="L25" s="151"/>
      <c r="M25" s="151"/>
      <c r="N25" s="151"/>
      <c r="O25" s="151"/>
      <c r="P25" s="151"/>
      <c r="Q25" s="151"/>
      <c r="R25" s="151"/>
      <c r="S25" s="151"/>
      <c r="T25" s="151"/>
      <c r="U25" s="151"/>
      <c r="V25" s="1140" t="s">
        <v>99</v>
      </c>
      <c r="W25" s="1140"/>
      <c r="X25" s="1140"/>
      <c r="Y25" s="1140"/>
      <c r="Z25" s="1140"/>
      <c r="AA25" s="1140"/>
      <c r="AB25" s="1140"/>
      <c r="AC25" s="1140"/>
      <c r="AD25" s="32">
        <f>Y31</f>
        <v>2</v>
      </c>
    </row>
    <row r="26" spans="1:30" ht="15" customHeight="1" thickBot="1" x14ac:dyDescent="0.3"/>
    <row r="27" spans="1:30" ht="15" customHeight="1" x14ac:dyDescent="0.25">
      <c r="B27" s="1184" t="s">
        <v>1234</v>
      </c>
      <c r="C27" s="1185"/>
      <c r="D27" s="1185"/>
      <c r="E27" s="1185"/>
      <c r="F27" s="1185"/>
      <c r="G27" s="1185"/>
      <c r="H27" s="1185"/>
      <c r="I27" s="1185"/>
      <c r="J27" s="1185"/>
      <c r="K27" s="1185"/>
      <c r="L27" s="1185"/>
      <c r="M27" s="1185"/>
      <c r="N27" s="1185"/>
      <c r="O27" s="1185"/>
      <c r="P27" s="1185"/>
      <c r="Q27" s="1185"/>
      <c r="R27" s="1185"/>
      <c r="S27" s="1185"/>
      <c r="T27" s="1185"/>
      <c r="U27" s="1186"/>
      <c r="V27" s="1164" t="s">
        <v>788</v>
      </c>
      <c r="W27" s="630"/>
      <c r="X27" s="630"/>
      <c r="Y27" s="1190" t="s">
        <v>175</v>
      </c>
      <c r="Z27" s="1185"/>
      <c r="AA27" s="1185"/>
      <c r="AB27" s="1184" t="s">
        <v>174</v>
      </c>
      <c r="AC27" s="1185"/>
      <c r="AD27" s="1186"/>
    </row>
    <row r="28" spans="1:30" ht="15" customHeight="1" thickBot="1" x14ac:dyDescent="0.3">
      <c r="B28" s="1187"/>
      <c r="C28" s="1188"/>
      <c r="D28" s="1188"/>
      <c r="E28" s="1188"/>
      <c r="F28" s="1188"/>
      <c r="G28" s="1188"/>
      <c r="H28" s="1188"/>
      <c r="I28" s="1188"/>
      <c r="J28" s="1188"/>
      <c r="K28" s="1188"/>
      <c r="L28" s="1188"/>
      <c r="M28" s="1188"/>
      <c r="N28" s="1188"/>
      <c r="O28" s="1188"/>
      <c r="P28" s="1188"/>
      <c r="Q28" s="1188"/>
      <c r="R28" s="1188"/>
      <c r="S28" s="1188"/>
      <c r="T28" s="1188"/>
      <c r="U28" s="1189"/>
      <c r="V28" s="1165"/>
      <c r="W28" s="634"/>
      <c r="X28" s="634"/>
      <c r="Y28" s="1191"/>
      <c r="Z28" s="1188"/>
      <c r="AA28" s="1188"/>
      <c r="AB28" s="1187"/>
      <c r="AC28" s="1188"/>
      <c r="AD28" s="1189"/>
    </row>
    <row r="29" spans="1:30" ht="21" customHeight="1" x14ac:dyDescent="0.25">
      <c r="B29" s="1192" t="s">
        <v>1393</v>
      </c>
      <c r="C29" s="1193"/>
      <c r="D29" s="1193"/>
      <c r="E29" s="1193"/>
      <c r="F29" s="1193"/>
      <c r="G29" s="1193"/>
      <c r="H29" s="1193"/>
      <c r="I29" s="1193"/>
      <c r="J29" s="1193"/>
      <c r="K29" s="1193"/>
      <c r="L29" s="1193"/>
      <c r="M29" s="1193"/>
      <c r="N29" s="1193"/>
      <c r="O29" s="1193"/>
      <c r="P29" s="1193"/>
      <c r="Q29" s="1193"/>
      <c r="R29" s="1193"/>
      <c r="S29" s="1193"/>
      <c r="T29" s="1193"/>
      <c r="U29" s="1194"/>
      <c r="V29" s="1198"/>
      <c r="W29" s="1198"/>
      <c r="X29" s="1199"/>
      <c r="Y29" s="1204">
        <v>2</v>
      </c>
      <c r="Z29" s="1205"/>
      <c r="AA29" s="1205"/>
      <c r="AB29" s="1208">
        <f>IF(V29="Yes",Y29,0)</f>
        <v>0</v>
      </c>
      <c r="AC29" s="1209"/>
      <c r="AD29" s="1210"/>
    </row>
    <row r="30" spans="1:30" ht="21" customHeight="1" thickBot="1" x14ac:dyDescent="0.3">
      <c r="B30" s="1195"/>
      <c r="C30" s="1196"/>
      <c r="D30" s="1196"/>
      <c r="E30" s="1196"/>
      <c r="F30" s="1196"/>
      <c r="G30" s="1196"/>
      <c r="H30" s="1196"/>
      <c r="I30" s="1196"/>
      <c r="J30" s="1196"/>
      <c r="K30" s="1196"/>
      <c r="L30" s="1196"/>
      <c r="M30" s="1196"/>
      <c r="N30" s="1196"/>
      <c r="O30" s="1196"/>
      <c r="P30" s="1196"/>
      <c r="Q30" s="1196"/>
      <c r="R30" s="1196"/>
      <c r="S30" s="1196"/>
      <c r="T30" s="1196"/>
      <c r="U30" s="1197"/>
      <c r="V30" s="1200"/>
      <c r="W30" s="1200"/>
      <c r="X30" s="1201"/>
      <c r="Y30" s="1206"/>
      <c r="Z30" s="1207"/>
      <c r="AA30" s="1207"/>
      <c r="AB30" s="1211"/>
      <c r="AC30" s="1212"/>
      <c r="AD30" s="1213"/>
    </row>
    <row r="31" spans="1:30" ht="15" customHeight="1" thickTop="1" thickBot="1" x14ac:dyDescent="0.3">
      <c r="B31" s="509" t="s">
        <v>117</v>
      </c>
      <c r="C31" s="1160"/>
      <c r="D31" s="1160"/>
      <c r="E31" s="1160"/>
      <c r="F31" s="1160"/>
      <c r="G31" s="1160"/>
      <c r="H31" s="1160"/>
      <c r="I31" s="1160"/>
      <c r="J31" s="1160"/>
      <c r="K31" s="1160"/>
      <c r="L31" s="1160"/>
      <c r="M31" s="1160"/>
      <c r="N31" s="1160"/>
      <c r="O31" s="1160"/>
      <c r="P31" s="1160"/>
      <c r="Q31" s="1160"/>
      <c r="R31" s="1160"/>
      <c r="S31" s="1160"/>
      <c r="T31" s="1160"/>
      <c r="U31" s="1161"/>
      <c r="V31" s="1092"/>
      <c r="W31" s="1093"/>
      <c r="X31" s="1093"/>
      <c r="Y31" s="503">
        <v>2</v>
      </c>
      <c r="Z31" s="503"/>
      <c r="AA31" s="911"/>
      <c r="AB31" s="947">
        <f>SUM(AB29:AD30)</f>
        <v>0</v>
      </c>
      <c r="AC31" s="503"/>
      <c r="AD31" s="504"/>
    </row>
    <row r="32" spans="1:30" ht="15" customHeight="1" thickBot="1" x14ac:dyDescent="0.3">
      <c r="A32"/>
      <c r="B32"/>
      <c r="C32"/>
      <c r="D32"/>
      <c r="E32"/>
      <c r="F32"/>
      <c r="G32"/>
      <c r="H32"/>
      <c r="I32"/>
      <c r="J32"/>
      <c r="K32"/>
      <c r="L32"/>
      <c r="M32"/>
      <c r="N32"/>
      <c r="O32"/>
      <c r="P32"/>
      <c r="Q32"/>
      <c r="R32"/>
      <c r="S32"/>
      <c r="T32"/>
      <c r="U32"/>
      <c r="V32"/>
      <c r="W32"/>
      <c r="X32"/>
      <c r="Y32"/>
      <c r="Z32"/>
      <c r="AA32"/>
      <c r="AB32"/>
      <c r="AC32"/>
      <c r="AD32"/>
    </row>
    <row r="33" spans="2:30" ht="15" customHeight="1" thickBot="1" x14ac:dyDescent="0.3">
      <c r="B33" s="151" t="s">
        <v>1312</v>
      </c>
      <c r="C33" s="151"/>
      <c r="D33" s="151"/>
      <c r="E33" s="151"/>
      <c r="F33" s="151"/>
      <c r="G33" s="151"/>
      <c r="H33" s="151"/>
      <c r="I33" s="151"/>
      <c r="J33" s="151"/>
      <c r="K33" s="151"/>
      <c r="L33" s="151"/>
      <c r="M33" s="151"/>
      <c r="N33" s="151"/>
      <c r="O33" s="151"/>
      <c r="P33" s="151"/>
      <c r="Q33" s="151"/>
      <c r="R33" s="151"/>
      <c r="S33" s="151"/>
      <c r="T33" s="151"/>
      <c r="U33" s="151"/>
      <c r="V33" s="1140" t="s">
        <v>99</v>
      </c>
      <c r="W33" s="1140"/>
      <c r="X33" s="1140"/>
      <c r="Y33" s="1140"/>
      <c r="Z33" s="1140"/>
      <c r="AA33" s="1140"/>
      <c r="AB33" s="1140"/>
      <c r="AC33" s="1140"/>
      <c r="AD33" s="32">
        <f>Y41</f>
        <v>4</v>
      </c>
    </row>
    <row r="34" spans="2:30" ht="15" customHeight="1" thickBot="1" x14ac:dyDescent="0.3"/>
    <row r="35" spans="2:30" ht="15" customHeight="1" x14ac:dyDescent="0.25">
      <c r="B35" s="1162" t="s">
        <v>1313</v>
      </c>
      <c r="C35" s="630"/>
      <c r="D35" s="630"/>
      <c r="E35" s="630"/>
      <c r="F35" s="630"/>
      <c r="G35" s="630"/>
      <c r="H35" s="630"/>
      <c r="I35" s="630"/>
      <c r="J35" s="630"/>
      <c r="K35" s="630"/>
      <c r="L35" s="630"/>
      <c r="M35" s="630"/>
      <c r="N35" s="630"/>
      <c r="O35" s="630"/>
      <c r="P35" s="630"/>
      <c r="Q35" s="630"/>
      <c r="R35" s="631"/>
      <c r="S35" s="1164" t="s">
        <v>788</v>
      </c>
      <c r="T35" s="630"/>
      <c r="U35" s="630"/>
      <c r="V35" s="630" t="s">
        <v>481</v>
      </c>
      <c r="W35" s="630"/>
      <c r="X35" s="630"/>
      <c r="Y35" s="630" t="s">
        <v>175</v>
      </c>
      <c r="Z35" s="630"/>
      <c r="AA35" s="1202"/>
      <c r="AB35" s="1162" t="s">
        <v>174</v>
      </c>
      <c r="AC35" s="630"/>
      <c r="AD35" s="631"/>
    </row>
    <row r="36" spans="2:30" ht="15" customHeight="1" thickBot="1" x14ac:dyDescent="0.3">
      <c r="B36" s="1163"/>
      <c r="C36" s="634"/>
      <c r="D36" s="634"/>
      <c r="E36" s="634"/>
      <c r="F36" s="634"/>
      <c r="G36" s="634"/>
      <c r="H36" s="634"/>
      <c r="I36" s="634"/>
      <c r="J36" s="634"/>
      <c r="K36" s="634"/>
      <c r="L36" s="634"/>
      <c r="M36" s="634"/>
      <c r="N36" s="634"/>
      <c r="O36" s="634"/>
      <c r="P36" s="634"/>
      <c r="Q36" s="634"/>
      <c r="R36" s="635"/>
      <c r="S36" s="1165"/>
      <c r="T36" s="634"/>
      <c r="U36" s="634"/>
      <c r="V36" s="634"/>
      <c r="W36" s="634"/>
      <c r="X36" s="634"/>
      <c r="Y36" s="634"/>
      <c r="Z36" s="634"/>
      <c r="AA36" s="1203"/>
      <c r="AB36" s="1163"/>
      <c r="AC36" s="634"/>
      <c r="AD36" s="635"/>
    </row>
    <row r="37" spans="2:30" ht="15" customHeight="1" x14ac:dyDescent="0.25">
      <c r="B37" s="1166" t="s">
        <v>1315</v>
      </c>
      <c r="C37" s="1167"/>
      <c r="D37" s="1167"/>
      <c r="E37" s="1167"/>
      <c r="F37" s="1167"/>
      <c r="G37" s="1167"/>
      <c r="H37" s="1167"/>
      <c r="I37" s="1167"/>
      <c r="J37" s="1167"/>
      <c r="K37" s="1167"/>
      <c r="L37" s="1167"/>
      <c r="M37" s="1167"/>
      <c r="N37" s="1167"/>
      <c r="O37" s="1167"/>
      <c r="P37" s="1167"/>
      <c r="Q37" s="1167"/>
      <c r="R37" s="1168"/>
      <c r="S37" s="1097"/>
      <c r="T37" s="1098"/>
      <c r="U37" s="1098"/>
      <c r="V37" s="1098"/>
      <c r="W37" s="1098"/>
      <c r="X37" s="1098"/>
      <c r="Y37" s="1146">
        <v>1</v>
      </c>
      <c r="Z37" s="1146"/>
      <c r="AA37" s="1180"/>
      <c r="AB37" s="1178">
        <f>IF(AND(S37="YES",V37="YES"),Y37,0)</f>
        <v>0</v>
      </c>
      <c r="AC37" s="921"/>
      <c r="AD37" s="1143"/>
    </row>
    <row r="38" spans="2:30" ht="66" customHeight="1" x14ac:dyDescent="0.25">
      <c r="B38" s="1169" t="s">
        <v>1350</v>
      </c>
      <c r="C38" s="1170"/>
      <c r="D38" s="1170"/>
      <c r="E38" s="1170"/>
      <c r="F38" s="1170"/>
      <c r="G38" s="1170"/>
      <c r="H38" s="1170"/>
      <c r="I38" s="1170"/>
      <c r="J38" s="1170"/>
      <c r="K38" s="1170"/>
      <c r="L38" s="1170"/>
      <c r="M38" s="1170"/>
      <c r="N38" s="1170"/>
      <c r="O38" s="1170"/>
      <c r="P38" s="1170"/>
      <c r="Q38" s="1170"/>
      <c r="R38" s="1171"/>
      <c r="S38" s="1097"/>
      <c r="T38" s="1098"/>
      <c r="U38" s="1098"/>
      <c r="V38" s="1179"/>
      <c r="W38" s="1179"/>
      <c r="X38" s="1179"/>
      <c r="Y38" s="1181">
        <v>1</v>
      </c>
      <c r="Z38" s="1181"/>
      <c r="AA38" s="1182"/>
      <c r="AB38" s="1178">
        <f>IF(AND(S38="YES",V38="YES"),Y38,0)</f>
        <v>0</v>
      </c>
      <c r="AC38" s="921"/>
      <c r="AD38" s="1143"/>
    </row>
    <row r="39" spans="2:30" ht="38.25" customHeight="1" x14ac:dyDescent="0.25">
      <c r="B39" s="1172" t="s">
        <v>1427</v>
      </c>
      <c r="C39" s="1173"/>
      <c r="D39" s="1173"/>
      <c r="E39" s="1173"/>
      <c r="F39" s="1173"/>
      <c r="G39" s="1173"/>
      <c r="H39" s="1173"/>
      <c r="I39" s="1173"/>
      <c r="J39" s="1173"/>
      <c r="K39" s="1173"/>
      <c r="L39" s="1173"/>
      <c r="M39" s="1173"/>
      <c r="N39" s="1173"/>
      <c r="O39" s="1173"/>
      <c r="P39" s="1173"/>
      <c r="Q39" s="1173"/>
      <c r="R39" s="1174"/>
      <c r="S39" s="1097"/>
      <c r="T39" s="1098"/>
      <c r="U39" s="1098"/>
      <c r="V39" s="1179"/>
      <c r="W39" s="1179"/>
      <c r="X39" s="1179"/>
      <c r="Y39" s="1101">
        <v>1</v>
      </c>
      <c r="Z39" s="1101"/>
      <c r="AA39" s="1102"/>
      <c r="AB39" s="1178">
        <f>IF(AND(S39="YES",V39="YES"),Y39,0)</f>
        <v>0</v>
      </c>
      <c r="AC39" s="921"/>
      <c r="AD39" s="1143"/>
    </row>
    <row r="40" spans="2:30" ht="40.5" customHeight="1" thickBot="1" x14ac:dyDescent="0.3">
      <c r="B40" s="1175" t="s">
        <v>1316</v>
      </c>
      <c r="C40" s="1176"/>
      <c r="D40" s="1176"/>
      <c r="E40" s="1176"/>
      <c r="F40" s="1176"/>
      <c r="G40" s="1176"/>
      <c r="H40" s="1176"/>
      <c r="I40" s="1176"/>
      <c r="J40" s="1176"/>
      <c r="K40" s="1176"/>
      <c r="L40" s="1176"/>
      <c r="M40" s="1176"/>
      <c r="N40" s="1176"/>
      <c r="O40" s="1176"/>
      <c r="P40" s="1176"/>
      <c r="Q40" s="1176"/>
      <c r="R40" s="1177"/>
      <c r="S40" s="1099"/>
      <c r="T40" s="1100"/>
      <c r="U40" s="1100"/>
      <c r="V40" s="1100"/>
      <c r="W40" s="1100"/>
      <c r="X40" s="1100"/>
      <c r="Y40" s="1148">
        <v>2</v>
      </c>
      <c r="Z40" s="1148"/>
      <c r="AA40" s="1183"/>
      <c r="AB40" s="1134">
        <f>IF(AND(S40="YES",V40="YES"),Y40,0)</f>
        <v>0</v>
      </c>
      <c r="AC40" s="1126"/>
      <c r="AD40" s="1135"/>
    </row>
    <row r="41" spans="2:30" ht="15" customHeight="1" thickTop="1" thickBot="1" x14ac:dyDescent="0.3">
      <c r="B41" s="1094" t="s">
        <v>117</v>
      </c>
      <c r="C41" s="1095"/>
      <c r="D41" s="1095"/>
      <c r="E41" s="1095"/>
      <c r="F41" s="1095"/>
      <c r="G41" s="1095"/>
      <c r="H41" s="1095"/>
      <c r="I41" s="1095"/>
      <c r="J41" s="1095"/>
      <c r="K41" s="1095"/>
      <c r="L41" s="1095"/>
      <c r="M41" s="1095"/>
      <c r="N41" s="1095"/>
      <c r="O41" s="1095"/>
      <c r="P41" s="1095"/>
      <c r="Q41" s="1095"/>
      <c r="R41" s="1096"/>
      <c r="S41" s="1092"/>
      <c r="T41" s="1093"/>
      <c r="U41" s="1093"/>
      <c r="V41" s="1093"/>
      <c r="W41" s="1093"/>
      <c r="X41" s="1093"/>
      <c r="Y41" s="503">
        <v>4</v>
      </c>
      <c r="Z41" s="503"/>
      <c r="AA41" s="911"/>
      <c r="AB41" s="947">
        <f>SUM(AB37:AD38)+MAX(AB39,AB40)</f>
        <v>0</v>
      </c>
      <c r="AC41" s="503"/>
      <c r="AD41" s="504"/>
    </row>
    <row r="42" spans="2:30" ht="15" customHeight="1" x14ac:dyDescent="0.25"/>
    <row r="43" spans="2:30" ht="15" customHeight="1" x14ac:dyDescent="0.25">
      <c r="B43" s="1159" t="s">
        <v>1235</v>
      </c>
      <c r="C43" s="1159"/>
      <c r="D43" s="1159"/>
      <c r="E43" s="1159"/>
      <c r="F43" s="1159"/>
      <c r="G43" s="1159"/>
      <c r="H43" s="1159"/>
      <c r="I43" s="1159"/>
      <c r="J43" s="1159"/>
      <c r="K43" s="1159"/>
      <c r="L43" s="1159"/>
      <c r="M43" s="1159"/>
      <c r="N43" s="1159"/>
      <c r="O43" s="1159"/>
      <c r="P43" s="1159"/>
      <c r="Q43" s="1159"/>
      <c r="R43" s="1159"/>
      <c r="S43" s="1159"/>
      <c r="T43" s="1159"/>
      <c r="U43" s="1159"/>
      <c r="V43" s="1159"/>
      <c r="W43" s="1159"/>
      <c r="X43" s="1159"/>
      <c r="Y43" s="1159"/>
      <c r="Z43" s="1159"/>
      <c r="AA43" s="1159"/>
      <c r="AB43" s="1159"/>
      <c r="AC43" s="1159"/>
      <c r="AD43" s="1159"/>
    </row>
    <row r="44" spans="2:30" ht="15" customHeight="1" x14ac:dyDescent="0.25">
      <c r="B44" s="1159"/>
      <c r="C44" s="1159"/>
      <c r="D44" s="1159"/>
      <c r="E44" s="1159"/>
      <c r="F44" s="1159"/>
      <c r="G44" s="1159"/>
      <c r="H44" s="1159"/>
      <c r="I44" s="1159"/>
      <c r="J44" s="1159"/>
      <c r="K44" s="1159"/>
      <c r="L44" s="1159"/>
      <c r="M44" s="1159"/>
      <c r="N44" s="1159"/>
      <c r="O44" s="1159"/>
      <c r="P44" s="1159"/>
      <c r="Q44" s="1159"/>
      <c r="R44" s="1159"/>
      <c r="S44" s="1159"/>
      <c r="T44" s="1159"/>
      <c r="U44" s="1159"/>
      <c r="V44" s="1159"/>
      <c r="W44" s="1159"/>
      <c r="X44" s="1159"/>
      <c r="Y44" s="1159"/>
      <c r="Z44" s="1159"/>
      <c r="AA44" s="1159"/>
      <c r="AB44" s="1159"/>
      <c r="AC44" s="1159"/>
      <c r="AD44" s="1159"/>
    </row>
    <row r="45" spans="2:30" ht="15" customHeight="1" x14ac:dyDescent="0.25"/>
    <row r="46" spans="2:30" ht="15" customHeight="1" x14ac:dyDescent="0.25">
      <c r="B46" s="365"/>
      <c r="C46" s="365"/>
      <c r="D46" s="365"/>
      <c r="E46" s="365"/>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row>
    <row r="47" spans="2:30" ht="15" customHeight="1" x14ac:dyDescent="0.25"/>
    <row r="48" spans="2:30" ht="15" hidden="1" customHeight="1" x14ac:dyDescent="0.25"/>
    <row r="49" spans="1:31" ht="15" hidden="1" customHeight="1" x14ac:dyDescent="0.25">
      <c r="A49"/>
      <c r="B49"/>
      <c r="C49"/>
      <c r="D49"/>
      <c r="E49"/>
      <c r="F49"/>
      <c r="G49"/>
      <c r="H49"/>
      <c r="I49"/>
      <c r="J49"/>
      <c r="K49"/>
      <c r="L49"/>
      <c r="M49"/>
      <c r="N49"/>
      <c r="O49"/>
      <c r="P49"/>
      <c r="Q49"/>
      <c r="R49"/>
      <c r="S49"/>
      <c r="T49"/>
      <c r="U49"/>
      <c r="V49"/>
      <c r="W49"/>
      <c r="X49"/>
      <c r="Y49"/>
      <c r="Z49"/>
      <c r="AA49"/>
      <c r="AB49"/>
      <c r="AC49"/>
      <c r="AD49"/>
      <c r="AE49"/>
    </row>
    <row r="50" spans="1:31" ht="15" hidden="1" customHeight="1" x14ac:dyDescent="0.25">
      <c r="A50"/>
      <c r="B50"/>
      <c r="C50"/>
      <c r="D50"/>
      <c r="E50"/>
      <c r="F50"/>
      <c r="G50"/>
      <c r="H50"/>
      <c r="I50"/>
      <c r="J50"/>
      <c r="K50"/>
      <c r="L50"/>
      <c r="M50"/>
      <c r="N50"/>
      <c r="O50"/>
      <c r="P50"/>
      <c r="Q50"/>
      <c r="R50"/>
      <c r="S50"/>
      <c r="T50"/>
      <c r="U50"/>
      <c r="V50"/>
      <c r="W50"/>
      <c r="X50"/>
      <c r="Y50"/>
      <c r="Z50"/>
      <c r="AA50"/>
      <c r="AB50"/>
      <c r="AC50"/>
      <c r="AD50"/>
      <c r="AE50"/>
    </row>
    <row r="51" spans="1:31" ht="15" hidden="1" customHeight="1" x14ac:dyDescent="0.25">
      <c r="A51"/>
      <c r="B51"/>
      <c r="C51"/>
      <c r="D51"/>
      <c r="E51"/>
      <c r="F51"/>
      <c r="G51"/>
      <c r="H51"/>
      <c r="I51"/>
      <c r="J51"/>
      <c r="K51"/>
      <c r="L51"/>
      <c r="M51"/>
      <c r="N51"/>
      <c r="O51"/>
      <c r="P51"/>
      <c r="Q51"/>
      <c r="R51"/>
      <c r="S51"/>
      <c r="T51"/>
      <c r="U51"/>
      <c r="V51"/>
      <c r="W51"/>
      <c r="X51"/>
      <c r="Y51"/>
      <c r="Z51"/>
      <c r="AA51"/>
      <c r="AB51"/>
      <c r="AC51"/>
      <c r="AD51"/>
      <c r="AE51"/>
    </row>
    <row r="52" spans="1:31" ht="15" hidden="1" customHeight="1" x14ac:dyDescent="0.25">
      <c r="A52"/>
      <c r="B52"/>
      <c r="C52"/>
      <c r="D52"/>
      <c r="E52"/>
      <c r="F52"/>
      <c r="G52"/>
      <c r="H52"/>
      <c r="I52"/>
      <c r="J52"/>
      <c r="K52"/>
      <c r="L52"/>
      <c r="M52"/>
      <c r="N52"/>
      <c r="O52"/>
      <c r="P52"/>
      <c r="Q52"/>
      <c r="R52"/>
      <c r="S52"/>
      <c r="T52"/>
      <c r="U52"/>
      <c r="V52"/>
      <c r="W52"/>
      <c r="X52"/>
      <c r="Y52"/>
      <c r="Z52"/>
      <c r="AA52"/>
      <c r="AB52"/>
      <c r="AC52"/>
      <c r="AD52"/>
      <c r="AE52"/>
    </row>
    <row r="53" spans="1:31" ht="15" hidden="1" customHeight="1" x14ac:dyDescent="0.25">
      <c r="A53"/>
      <c r="B53"/>
      <c r="C53"/>
      <c r="D53"/>
      <c r="E53"/>
      <c r="F53"/>
      <c r="G53"/>
      <c r="H53"/>
      <c r="I53"/>
      <c r="J53"/>
      <c r="K53"/>
      <c r="L53"/>
      <c r="M53"/>
      <c r="N53"/>
      <c r="O53"/>
      <c r="P53"/>
      <c r="Q53"/>
      <c r="R53"/>
      <c r="S53"/>
      <c r="T53"/>
      <c r="U53"/>
      <c r="V53"/>
      <c r="W53"/>
      <c r="X53"/>
      <c r="Y53"/>
      <c r="Z53"/>
      <c r="AA53"/>
      <c r="AB53"/>
      <c r="AC53"/>
      <c r="AD53"/>
      <c r="AE53"/>
    </row>
    <row r="54" spans="1:31" ht="15" hidden="1" customHeight="1" x14ac:dyDescent="0.25">
      <c r="A54"/>
      <c r="B54"/>
      <c r="C54"/>
      <c r="D54"/>
      <c r="E54"/>
      <c r="F54"/>
      <c r="G54"/>
      <c r="H54"/>
      <c r="I54"/>
      <c r="J54"/>
      <c r="K54"/>
      <c r="L54"/>
      <c r="M54"/>
      <c r="N54"/>
      <c r="O54"/>
      <c r="P54"/>
      <c r="Q54"/>
      <c r="R54"/>
      <c r="S54"/>
      <c r="T54"/>
      <c r="U54"/>
      <c r="V54"/>
      <c r="W54"/>
      <c r="X54"/>
      <c r="Y54"/>
      <c r="Z54"/>
      <c r="AA54"/>
      <c r="AB54"/>
      <c r="AC54"/>
      <c r="AD54"/>
      <c r="AE54"/>
    </row>
    <row r="55" spans="1:31" ht="15" hidden="1" customHeight="1" x14ac:dyDescent="0.25">
      <c r="A55"/>
      <c r="B55"/>
      <c r="C55"/>
      <c r="D55"/>
      <c r="E55"/>
      <c r="F55"/>
      <c r="G55"/>
      <c r="H55"/>
      <c r="I55"/>
      <c r="J55"/>
      <c r="K55"/>
      <c r="L55"/>
      <c r="M55"/>
      <c r="N55"/>
      <c r="O55"/>
      <c r="P55"/>
      <c r="Q55"/>
      <c r="R55"/>
      <c r="S55"/>
      <c r="T55"/>
      <c r="U55"/>
      <c r="V55"/>
      <c r="W55"/>
      <c r="X55"/>
      <c r="Y55"/>
      <c r="Z55"/>
      <c r="AA55"/>
      <c r="AB55"/>
      <c r="AC55"/>
      <c r="AD55"/>
      <c r="AE55"/>
    </row>
    <row r="56" spans="1:31" ht="15" hidden="1" customHeight="1" x14ac:dyDescent="0.25">
      <c r="A56"/>
      <c r="B56"/>
      <c r="C56"/>
      <c r="D56"/>
      <c r="E56"/>
      <c r="F56"/>
      <c r="G56"/>
      <c r="H56"/>
      <c r="I56"/>
      <c r="J56"/>
      <c r="K56"/>
      <c r="L56"/>
      <c r="M56"/>
      <c r="N56"/>
      <c r="O56"/>
      <c r="P56"/>
      <c r="Q56"/>
      <c r="R56"/>
      <c r="S56"/>
      <c r="T56"/>
      <c r="U56"/>
      <c r="V56"/>
      <c r="W56"/>
      <c r="X56"/>
      <c r="Y56"/>
      <c r="Z56"/>
      <c r="AA56"/>
      <c r="AB56"/>
      <c r="AC56"/>
      <c r="AD56"/>
      <c r="AE56"/>
    </row>
    <row r="57" spans="1:31" ht="15" hidden="1" customHeight="1" x14ac:dyDescent="0.25">
      <c r="A57"/>
      <c r="B57"/>
      <c r="C57"/>
      <c r="D57"/>
      <c r="E57"/>
      <c r="F57"/>
      <c r="G57"/>
      <c r="H57"/>
      <c r="I57"/>
      <c r="J57"/>
      <c r="K57"/>
      <c r="L57"/>
      <c r="M57"/>
      <c r="N57"/>
      <c r="O57"/>
      <c r="P57"/>
      <c r="Q57"/>
      <c r="R57"/>
      <c r="S57"/>
      <c r="T57"/>
      <c r="U57"/>
      <c r="V57"/>
      <c r="W57"/>
      <c r="X57"/>
      <c r="Y57"/>
      <c r="Z57"/>
      <c r="AA57"/>
      <c r="AB57"/>
      <c r="AC57"/>
      <c r="AD57"/>
      <c r="AE57"/>
    </row>
    <row r="58" spans="1:31" ht="15" hidden="1" customHeight="1" x14ac:dyDescent="0.25">
      <c r="A58"/>
      <c r="B58"/>
      <c r="C58"/>
      <c r="D58"/>
      <c r="E58"/>
      <c r="F58"/>
      <c r="G58"/>
      <c r="H58"/>
      <c r="I58"/>
      <c r="J58"/>
      <c r="K58"/>
      <c r="L58"/>
      <c r="M58"/>
      <c r="N58"/>
      <c r="O58"/>
      <c r="P58"/>
      <c r="Q58"/>
      <c r="R58"/>
      <c r="S58"/>
      <c r="T58"/>
      <c r="U58"/>
      <c r="V58"/>
      <c r="W58"/>
      <c r="X58"/>
      <c r="Y58"/>
      <c r="Z58"/>
      <c r="AA58"/>
      <c r="AB58"/>
      <c r="AC58"/>
      <c r="AD58"/>
      <c r="AE58"/>
    </row>
    <row r="59" spans="1:31" ht="15" hidden="1" customHeight="1" x14ac:dyDescent="0.25">
      <c r="A59"/>
      <c r="B59"/>
      <c r="C59"/>
      <c r="D59"/>
      <c r="E59"/>
      <c r="F59"/>
      <c r="G59"/>
      <c r="H59"/>
      <c r="I59"/>
      <c r="J59"/>
      <c r="K59"/>
      <c r="L59"/>
      <c r="M59"/>
      <c r="N59"/>
      <c r="O59"/>
      <c r="P59"/>
      <c r="Q59"/>
      <c r="R59"/>
      <c r="S59"/>
      <c r="T59"/>
      <c r="U59"/>
      <c r="V59"/>
      <c r="W59"/>
      <c r="X59"/>
      <c r="Y59"/>
      <c r="Z59"/>
      <c r="AA59"/>
      <c r="AB59"/>
      <c r="AC59"/>
      <c r="AD59"/>
      <c r="AE59"/>
    </row>
    <row r="60" spans="1:31" ht="15" hidden="1" customHeight="1" x14ac:dyDescent="0.25">
      <c r="A60"/>
      <c r="B60"/>
      <c r="C60"/>
      <c r="D60"/>
      <c r="E60"/>
      <c r="F60"/>
      <c r="G60"/>
      <c r="H60"/>
      <c r="I60"/>
      <c r="J60"/>
      <c r="K60"/>
      <c r="L60"/>
      <c r="M60"/>
      <c r="N60"/>
      <c r="O60"/>
      <c r="P60"/>
      <c r="Q60"/>
      <c r="R60"/>
      <c r="S60"/>
      <c r="T60"/>
      <c r="U60"/>
      <c r="V60"/>
      <c r="W60"/>
      <c r="X60"/>
      <c r="Y60"/>
      <c r="Z60"/>
      <c r="AA60"/>
      <c r="AB60"/>
      <c r="AC60"/>
      <c r="AD60"/>
      <c r="AE60"/>
    </row>
    <row r="61" spans="1:31" ht="15" hidden="1" customHeight="1" x14ac:dyDescent="0.25">
      <c r="A61"/>
      <c r="B61"/>
      <c r="C61"/>
      <c r="D61"/>
      <c r="E61"/>
      <c r="F61"/>
      <c r="G61"/>
      <c r="H61"/>
      <c r="I61"/>
      <c r="J61"/>
      <c r="K61"/>
      <c r="L61"/>
      <c r="M61"/>
      <c r="N61"/>
      <c r="O61"/>
      <c r="P61"/>
      <c r="Q61"/>
      <c r="R61"/>
      <c r="S61"/>
      <c r="T61"/>
      <c r="U61"/>
      <c r="V61"/>
      <c r="W61"/>
      <c r="X61"/>
      <c r="Y61"/>
      <c r="Z61"/>
      <c r="AA61"/>
      <c r="AB61"/>
      <c r="AC61"/>
      <c r="AD61"/>
      <c r="AE61"/>
    </row>
    <row r="62" spans="1:31" ht="15" hidden="1" customHeight="1" x14ac:dyDescent="0.25">
      <c r="A62"/>
      <c r="B62"/>
      <c r="C62"/>
      <c r="D62"/>
      <c r="E62"/>
      <c r="F62"/>
      <c r="G62"/>
      <c r="H62"/>
      <c r="I62"/>
      <c r="J62"/>
      <c r="K62"/>
      <c r="L62"/>
      <c r="M62"/>
      <c r="N62"/>
      <c r="O62"/>
      <c r="P62"/>
      <c r="Q62"/>
      <c r="R62"/>
      <c r="S62"/>
      <c r="T62"/>
      <c r="U62"/>
      <c r="V62"/>
      <c r="W62"/>
      <c r="X62"/>
      <c r="Y62"/>
      <c r="Z62"/>
      <c r="AA62"/>
      <c r="AB62"/>
      <c r="AC62"/>
      <c r="AD62"/>
      <c r="AE62"/>
    </row>
    <row r="63" spans="1:31" ht="15" hidden="1" customHeight="1" x14ac:dyDescent="0.25">
      <c r="A63"/>
      <c r="B63"/>
      <c r="C63"/>
      <c r="D63"/>
      <c r="E63"/>
      <c r="F63"/>
      <c r="G63"/>
      <c r="H63"/>
      <c r="I63"/>
      <c r="J63"/>
      <c r="K63"/>
      <c r="L63"/>
      <c r="M63"/>
      <c r="N63"/>
      <c r="O63"/>
      <c r="P63"/>
      <c r="Q63"/>
      <c r="R63"/>
      <c r="S63"/>
      <c r="T63"/>
      <c r="U63"/>
      <c r="V63"/>
      <c r="W63"/>
      <c r="X63"/>
      <c r="Y63"/>
      <c r="Z63"/>
      <c r="AA63"/>
      <c r="AB63"/>
      <c r="AC63"/>
      <c r="AD63"/>
      <c r="AE63"/>
    </row>
    <row r="64" spans="1:31" ht="15" hidden="1" customHeight="1" x14ac:dyDescent="0.25">
      <c r="A64"/>
      <c r="B64"/>
      <c r="C64"/>
      <c r="D64"/>
      <c r="E64"/>
      <c r="F64"/>
      <c r="G64"/>
      <c r="H64"/>
      <c r="I64"/>
      <c r="J64"/>
      <c r="K64"/>
      <c r="L64"/>
      <c r="M64"/>
      <c r="N64"/>
      <c r="O64"/>
      <c r="P64"/>
      <c r="Q64"/>
      <c r="R64"/>
      <c r="S64"/>
      <c r="T64"/>
      <c r="U64"/>
      <c r="V64"/>
      <c r="W64"/>
      <c r="X64"/>
      <c r="Y64"/>
      <c r="Z64"/>
      <c r="AA64"/>
      <c r="AB64"/>
      <c r="AC64"/>
      <c r="AD64"/>
      <c r="AE64"/>
    </row>
    <row r="65" spans="1:31" ht="15" hidden="1" customHeight="1" x14ac:dyDescent="0.25">
      <c r="A65"/>
      <c r="B65"/>
      <c r="C65"/>
      <c r="D65"/>
      <c r="E65"/>
      <c r="F65"/>
      <c r="G65"/>
      <c r="H65"/>
      <c r="I65"/>
      <c r="J65"/>
      <c r="K65"/>
      <c r="L65"/>
      <c r="M65"/>
      <c r="N65"/>
      <c r="O65"/>
      <c r="P65"/>
      <c r="Q65"/>
      <c r="R65"/>
      <c r="S65"/>
      <c r="T65"/>
      <c r="U65"/>
      <c r="V65"/>
      <c r="W65"/>
      <c r="X65"/>
      <c r="Y65"/>
      <c r="Z65"/>
      <c r="AA65"/>
      <c r="AB65"/>
      <c r="AC65"/>
      <c r="AD65"/>
      <c r="AE65"/>
    </row>
    <row r="66" spans="1:31" ht="15" hidden="1" customHeight="1" x14ac:dyDescent="0.25">
      <c r="A66"/>
      <c r="B66"/>
      <c r="C66"/>
      <c r="D66"/>
      <c r="E66"/>
      <c r="F66"/>
      <c r="G66"/>
      <c r="H66"/>
      <c r="I66"/>
      <c r="J66"/>
      <c r="K66"/>
      <c r="L66"/>
      <c r="M66"/>
      <c r="N66"/>
      <c r="O66"/>
      <c r="P66"/>
      <c r="Q66"/>
      <c r="R66"/>
      <c r="S66"/>
      <c r="T66"/>
      <c r="U66"/>
      <c r="V66"/>
      <c r="W66"/>
      <c r="X66"/>
      <c r="Y66"/>
      <c r="Z66"/>
      <c r="AA66"/>
      <c r="AB66"/>
      <c r="AC66"/>
      <c r="AD66"/>
      <c r="AE66"/>
    </row>
    <row r="67" spans="1:31" ht="15" hidden="1" customHeight="1" x14ac:dyDescent="0.25">
      <c r="A67"/>
      <c r="B67"/>
      <c r="C67"/>
      <c r="D67"/>
      <c r="E67"/>
      <c r="F67"/>
      <c r="G67"/>
      <c r="H67"/>
      <c r="I67"/>
      <c r="J67"/>
      <c r="K67"/>
      <c r="L67"/>
      <c r="M67"/>
      <c r="N67"/>
      <c r="O67"/>
      <c r="P67"/>
      <c r="Q67"/>
      <c r="R67"/>
      <c r="S67"/>
      <c r="T67"/>
      <c r="U67"/>
      <c r="V67"/>
      <c r="W67"/>
      <c r="X67"/>
      <c r="Y67"/>
      <c r="Z67"/>
      <c r="AA67"/>
      <c r="AB67"/>
      <c r="AC67"/>
      <c r="AD67"/>
      <c r="AE67"/>
    </row>
    <row r="68" spans="1:31" ht="15" hidden="1" customHeight="1" x14ac:dyDescent="0.25">
      <c r="A68"/>
      <c r="B68"/>
      <c r="C68"/>
      <c r="D68"/>
      <c r="E68"/>
      <c r="F68"/>
      <c r="G68"/>
      <c r="H68"/>
      <c r="I68"/>
      <c r="J68"/>
      <c r="K68"/>
      <c r="L68"/>
      <c r="M68"/>
      <c r="N68"/>
      <c r="O68"/>
      <c r="P68"/>
      <c r="Q68"/>
      <c r="R68"/>
      <c r="S68"/>
      <c r="T68"/>
      <c r="U68"/>
      <c r="V68"/>
      <c r="W68"/>
      <c r="X68"/>
      <c r="Y68"/>
      <c r="Z68"/>
      <c r="AA68"/>
      <c r="AB68"/>
      <c r="AC68"/>
      <c r="AD68"/>
      <c r="AE68"/>
    </row>
    <row r="69" spans="1:31" ht="15" hidden="1" customHeight="1" x14ac:dyDescent="0.25">
      <c r="A69"/>
      <c r="B69"/>
      <c r="C69"/>
      <c r="D69"/>
      <c r="E69"/>
      <c r="F69"/>
      <c r="G69"/>
      <c r="H69"/>
      <c r="I69"/>
      <c r="J69"/>
      <c r="K69"/>
      <c r="L69"/>
      <c r="M69"/>
      <c r="N69"/>
      <c r="O69"/>
      <c r="P69"/>
      <c r="Q69"/>
      <c r="R69"/>
      <c r="S69"/>
      <c r="T69"/>
      <c r="U69"/>
      <c r="V69"/>
      <c r="W69"/>
      <c r="X69"/>
      <c r="Y69"/>
      <c r="Z69"/>
      <c r="AA69"/>
      <c r="AB69"/>
      <c r="AC69"/>
      <c r="AD69"/>
      <c r="AE69"/>
    </row>
    <row r="70" spans="1:31" ht="15" hidden="1" customHeight="1" x14ac:dyDescent="0.25">
      <c r="A70"/>
      <c r="B70"/>
      <c r="C70"/>
      <c r="D70"/>
      <c r="E70"/>
      <c r="F70"/>
      <c r="G70"/>
      <c r="H70"/>
      <c r="I70"/>
      <c r="J70"/>
      <c r="K70"/>
      <c r="L70"/>
      <c r="M70"/>
      <c r="N70"/>
      <c r="O70"/>
      <c r="P70"/>
      <c r="Q70"/>
      <c r="R70"/>
      <c r="S70"/>
      <c r="T70"/>
      <c r="U70"/>
      <c r="V70"/>
      <c r="W70"/>
      <c r="X70"/>
      <c r="Y70"/>
      <c r="Z70"/>
      <c r="AA70"/>
      <c r="AB70"/>
      <c r="AC70"/>
      <c r="AD70"/>
      <c r="AE70"/>
    </row>
    <row r="71" spans="1:31" ht="15" hidden="1" customHeight="1" x14ac:dyDescent="0.25">
      <c r="A71"/>
      <c r="B71"/>
      <c r="C71"/>
      <c r="D71"/>
      <c r="E71"/>
      <c r="F71"/>
      <c r="G71"/>
      <c r="H71"/>
      <c r="I71"/>
      <c r="J71"/>
      <c r="K71"/>
      <c r="L71"/>
      <c r="M71"/>
      <c r="N71"/>
      <c r="O71"/>
      <c r="P71"/>
      <c r="Q71"/>
      <c r="R71"/>
      <c r="S71"/>
      <c r="T71"/>
      <c r="U71"/>
      <c r="V71"/>
      <c r="W71"/>
      <c r="X71"/>
      <c r="Y71"/>
      <c r="Z71"/>
      <c r="AA71"/>
      <c r="AB71"/>
      <c r="AC71"/>
      <c r="AD71"/>
      <c r="AE71"/>
    </row>
    <row r="72" spans="1:31" ht="15" hidden="1" customHeight="1" x14ac:dyDescent="0.25">
      <c r="A72"/>
      <c r="B72"/>
      <c r="C72"/>
      <c r="D72"/>
      <c r="E72"/>
      <c r="F72"/>
      <c r="G72"/>
      <c r="H72"/>
      <c r="I72"/>
      <c r="J72"/>
      <c r="K72"/>
      <c r="L72"/>
      <c r="M72"/>
      <c r="N72"/>
      <c r="O72"/>
      <c r="P72"/>
      <c r="Q72"/>
      <c r="R72"/>
      <c r="S72"/>
      <c r="T72"/>
      <c r="U72"/>
      <c r="V72"/>
      <c r="W72"/>
      <c r="X72"/>
      <c r="Y72"/>
      <c r="Z72"/>
      <c r="AA72"/>
      <c r="AB72"/>
      <c r="AC72"/>
      <c r="AD72"/>
      <c r="AE72"/>
    </row>
    <row r="73" spans="1:31" ht="15" hidden="1" customHeight="1" x14ac:dyDescent="0.25">
      <c r="A73"/>
      <c r="B73"/>
      <c r="C73"/>
      <c r="D73"/>
      <c r="E73"/>
      <c r="F73"/>
      <c r="G73"/>
      <c r="H73"/>
      <c r="I73"/>
      <c r="J73"/>
      <c r="K73"/>
      <c r="L73"/>
      <c r="M73"/>
      <c r="N73"/>
      <c r="O73"/>
      <c r="P73"/>
      <c r="Q73"/>
      <c r="R73"/>
      <c r="S73"/>
      <c r="T73"/>
      <c r="U73"/>
      <c r="V73"/>
      <c r="W73"/>
      <c r="X73"/>
      <c r="Y73"/>
      <c r="Z73"/>
      <c r="AA73"/>
      <c r="AB73"/>
      <c r="AC73"/>
      <c r="AD73"/>
      <c r="AE73"/>
    </row>
    <row r="74" spans="1:31" ht="15" hidden="1" customHeight="1" x14ac:dyDescent="0.25">
      <c r="A74"/>
      <c r="B74"/>
      <c r="C74"/>
      <c r="D74"/>
      <c r="E74"/>
      <c r="F74"/>
      <c r="G74"/>
      <c r="H74"/>
      <c r="I74"/>
      <c r="J74"/>
      <c r="K74"/>
      <c r="L74"/>
      <c r="M74"/>
      <c r="N74"/>
      <c r="O74"/>
      <c r="P74"/>
      <c r="Q74"/>
      <c r="R74"/>
      <c r="S74"/>
      <c r="T74"/>
      <c r="U74"/>
      <c r="V74"/>
      <c r="W74"/>
      <c r="X74"/>
      <c r="Y74"/>
      <c r="Z74"/>
      <c r="AA74"/>
      <c r="AB74"/>
      <c r="AC74"/>
      <c r="AD74"/>
      <c r="AE74"/>
    </row>
    <row r="75" spans="1:31" ht="15" hidden="1" customHeight="1" x14ac:dyDescent="0.25">
      <c r="A75"/>
      <c r="B75"/>
      <c r="C75"/>
      <c r="D75"/>
      <c r="E75"/>
      <c r="F75"/>
      <c r="G75"/>
      <c r="H75"/>
      <c r="I75"/>
      <c r="J75"/>
      <c r="K75"/>
      <c r="L75"/>
      <c r="M75"/>
      <c r="N75"/>
      <c r="O75"/>
      <c r="P75"/>
      <c r="Q75"/>
      <c r="R75"/>
      <c r="S75"/>
      <c r="T75"/>
      <c r="U75"/>
      <c r="V75"/>
      <c r="W75"/>
      <c r="X75"/>
      <c r="Y75"/>
      <c r="Z75"/>
      <c r="AA75"/>
      <c r="AB75"/>
      <c r="AC75"/>
      <c r="AD75"/>
      <c r="AE75"/>
    </row>
    <row r="76" spans="1:31" ht="15" hidden="1" customHeight="1" x14ac:dyDescent="0.25"/>
    <row r="77" spans="1:31" ht="15" hidden="1" customHeight="1" x14ac:dyDescent="0.25"/>
    <row r="78" spans="1:31" ht="15" hidden="1" customHeight="1" x14ac:dyDescent="0.25"/>
    <row r="79" spans="1:31" ht="15" hidden="1" customHeight="1" x14ac:dyDescent="0.25"/>
    <row r="80" spans="1:31"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sheetData>
  <sheetProtection algorithmName="SHA-512" hashValue="1h5y1avW7tZlowpfK95+mu0rBr98EL1Bjz8qvLD1oX5dtCqDih8YwVwSMfcHr5dEHQyMSv6pOc4Jyf6B+/M1zQ==" saltValue="qwqwwbL4u9lh5gtJ/BXb0A==" spinCount="100000" sheet="1" selectLockedCells="1"/>
  <mergeCells count="100">
    <mergeCell ref="AB35:AD36"/>
    <mergeCell ref="B25:U25"/>
    <mergeCell ref="V25:AC25"/>
    <mergeCell ref="B27:U28"/>
    <mergeCell ref="V27:X28"/>
    <mergeCell ref="Y27:AA28"/>
    <mergeCell ref="AB27:AD28"/>
    <mergeCell ref="B29:U30"/>
    <mergeCell ref="V29:X30"/>
    <mergeCell ref="V33:AC33"/>
    <mergeCell ref="V35:X36"/>
    <mergeCell ref="Y35:AA36"/>
    <mergeCell ref="Y29:AA30"/>
    <mergeCell ref="AB29:AD30"/>
    <mergeCell ref="AB38:AD38"/>
    <mergeCell ref="AB39:AD39"/>
    <mergeCell ref="AB40:AD40"/>
    <mergeCell ref="V37:X37"/>
    <mergeCell ref="V38:X38"/>
    <mergeCell ref="V39:X39"/>
    <mergeCell ref="V40:X40"/>
    <mergeCell ref="Y37:AA37"/>
    <mergeCell ref="Y38:AA38"/>
    <mergeCell ref="Y39:AA39"/>
    <mergeCell ref="Y40:AA40"/>
    <mergeCell ref="AB37:AD37"/>
    <mergeCell ref="V14:X15"/>
    <mergeCell ref="B46:AD46"/>
    <mergeCell ref="B43:AD44"/>
    <mergeCell ref="B31:U31"/>
    <mergeCell ref="V31:X31"/>
    <mergeCell ref="Y31:AA31"/>
    <mergeCell ref="AB31:AD31"/>
    <mergeCell ref="V41:X41"/>
    <mergeCell ref="Y41:AA41"/>
    <mergeCell ref="AB41:AD41"/>
    <mergeCell ref="B35:R36"/>
    <mergeCell ref="S35:U36"/>
    <mergeCell ref="B37:R37"/>
    <mergeCell ref="B38:R38"/>
    <mergeCell ref="B39:R39"/>
    <mergeCell ref="B40:R40"/>
    <mergeCell ref="P9:R9"/>
    <mergeCell ref="B10:O10"/>
    <mergeCell ref="P10:R10"/>
    <mergeCell ref="P6:R7"/>
    <mergeCell ref="B14:L15"/>
    <mergeCell ref="B2:U2"/>
    <mergeCell ref="V2:AC2"/>
    <mergeCell ref="V10:X10"/>
    <mergeCell ref="M14:O15"/>
    <mergeCell ref="AB14:AD15"/>
    <mergeCell ref="Y14:AA15"/>
    <mergeCell ref="S14:U15"/>
    <mergeCell ref="P14:R15"/>
    <mergeCell ref="B4:U4"/>
    <mergeCell ref="V4:AC4"/>
    <mergeCell ref="S8:U8"/>
    <mergeCell ref="S9:U9"/>
    <mergeCell ref="S10:U10"/>
    <mergeCell ref="B8:O8"/>
    <mergeCell ref="P8:R8"/>
    <mergeCell ref="B9:O9"/>
    <mergeCell ref="B16:AD16"/>
    <mergeCell ref="B6:O7"/>
    <mergeCell ref="V12:AC12"/>
    <mergeCell ref="B12:U12"/>
    <mergeCell ref="Y10:AA10"/>
    <mergeCell ref="V8:X8"/>
    <mergeCell ref="V9:X9"/>
    <mergeCell ref="S6:U7"/>
    <mergeCell ref="AB8:AD8"/>
    <mergeCell ref="AB9:AD9"/>
    <mergeCell ref="AB10:AD10"/>
    <mergeCell ref="Y6:AA7"/>
    <mergeCell ref="Y8:AA8"/>
    <mergeCell ref="Y9:AA9"/>
    <mergeCell ref="V6:X7"/>
    <mergeCell ref="AB6:AD7"/>
    <mergeCell ref="AB23:AD23"/>
    <mergeCell ref="Y17:AA22"/>
    <mergeCell ref="V23:X23"/>
    <mergeCell ref="B17:L22"/>
    <mergeCell ref="B23:L23"/>
    <mergeCell ref="M23:O23"/>
    <mergeCell ref="M17:O22"/>
    <mergeCell ref="P17:R22"/>
    <mergeCell ref="S17:U22"/>
    <mergeCell ref="AB17:AD22"/>
    <mergeCell ref="V17:X22"/>
    <mergeCell ref="P23:R23"/>
    <mergeCell ref="S23:U23"/>
    <mergeCell ref="Y23:AA23"/>
    <mergeCell ref="S41:U41"/>
    <mergeCell ref="B41:R41"/>
    <mergeCell ref="S37:U37"/>
    <mergeCell ref="S38:U38"/>
    <mergeCell ref="B33:U33"/>
    <mergeCell ref="S39:U39"/>
    <mergeCell ref="S40:U40"/>
  </mergeCells>
  <dataValidations count="1">
    <dataValidation type="list" allowBlank="1" showInputMessage="1" showErrorMessage="1" sqref="V29:X30 S37:X40" xr:uid="{EEBF88F8-F8E0-49E3-8F6E-9619371C8D6B}">
      <formula1>"YES, NO"</formula1>
    </dataValidation>
  </dataValidations>
  <printOptions horizontalCentered="1"/>
  <pageMargins left="0.5" right="0.5" top="0.5" bottom="0.5" header="0.3" footer="0.3"/>
  <pageSetup scale="93" fitToHeight="0" orientation="portrait" r:id="rId1"/>
  <headerFooter>
    <oddFooter>&amp;C&amp;P</oddFooter>
  </headerFooter>
  <colBreaks count="1" manualBreakCount="1">
    <brk id="1" max="11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Validation!$E$2:$E$3</xm:f>
          </x14:formula1>
          <xm:sqref>V17:X22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9F4B8-5CFF-4C3C-87A7-46BFE99862EE}">
  <sheetPr>
    <pageSetUpPr fitToPage="1"/>
  </sheetPr>
  <dimension ref="A1:AE218"/>
  <sheetViews>
    <sheetView workbookViewId="0">
      <selection activeCell="S8" sqref="S8:U9"/>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150" t="s">
        <v>1317</v>
      </c>
      <c r="C2" s="1150"/>
      <c r="D2" s="1150"/>
      <c r="E2" s="1150"/>
      <c r="F2" s="1150"/>
      <c r="G2" s="1150"/>
      <c r="H2" s="1150"/>
      <c r="I2" s="1150"/>
      <c r="J2" s="1150"/>
      <c r="K2" s="1150"/>
      <c r="L2" s="1150"/>
      <c r="M2" s="1150"/>
      <c r="N2" s="1150"/>
      <c r="O2" s="1150"/>
      <c r="P2" s="1150"/>
      <c r="Q2" s="1150"/>
      <c r="R2" s="1150"/>
      <c r="S2" s="1150"/>
      <c r="T2" s="1150"/>
      <c r="U2" s="1150"/>
      <c r="V2" s="1150" t="s">
        <v>99</v>
      </c>
      <c r="W2" s="1150"/>
      <c r="X2" s="1150"/>
      <c r="Y2" s="1150"/>
      <c r="Z2" s="1150"/>
      <c r="AA2" s="1150"/>
      <c r="AB2" s="1150"/>
      <c r="AC2" s="1150"/>
      <c r="AD2" s="31">
        <f>SUM(AD4,AD16,AD57,AD66,AD84)</f>
        <v>29</v>
      </c>
    </row>
    <row r="3" spans="2:30" ht="15" customHeight="1" thickBot="1" x14ac:dyDescent="0.3">
      <c r="B3"/>
      <c r="C3"/>
      <c r="D3"/>
      <c r="E3"/>
      <c r="F3"/>
      <c r="G3"/>
      <c r="H3"/>
      <c r="I3"/>
      <c r="J3"/>
      <c r="K3"/>
      <c r="L3"/>
      <c r="M3"/>
      <c r="N3"/>
      <c r="O3"/>
      <c r="P3"/>
      <c r="Q3"/>
      <c r="R3"/>
      <c r="S3"/>
      <c r="T3"/>
      <c r="U3"/>
      <c r="V3"/>
      <c r="W3"/>
      <c r="X3"/>
      <c r="Y3"/>
      <c r="Z3"/>
      <c r="AA3"/>
      <c r="AB3"/>
      <c r="AC3"/>
      <c r="AD3"/>
    </row>
    <row r="4" spans="2:30" ht="15" customHeight="1" thickBot="1" x14ac:dyDescent="0.3">
      <c r="B4" s="151" t="s">
        <v>1354</v>
      </c>
      <c r="C4" s="151"/>
      <c r="D4" s="151"/>
      <c r="E4" s="151"/>
      <c r="F4" s="151"/>
      <c r="G4" s="151"/>
      <c r="H4" s="151"/>
      <c r="I4" s="151"/>
      <c r="J4" s="151"/>
      <c r="K4" s="151"/>
      <c r="L4" s="151"/>
      <c r="M4" s="151"/>
      <c r="N4" s="151"/>
      <c r="O4" s="151"/>
      <c r="P4" s="151"/>
      <c r="Q4" s="151"/>
      <c r="R4" s="151"/>
      <c r="S4" s="151"/>
      <c r="T4" s="151"/>
      <c r="U4" s="151"/>
      <c r="V4" s="1140" t="s">
        <v>99</v>
      </c>
      <c r="W4" s="1140"/>
      <c r="X4" s="1140"/>
      <c r="Y4" s="1140"/>
      <c r="Z4" s="1140"/>
      <c r="AA4" s="1140"/>
      <c r="AB4" s="1140"/>
      <c r="AC4" s="1140"/>
      <c r="AD4" s="32">
        <f>Y14</f>
        <v>6</v>
      </c>
    </row>
    <row r="5" spans="2:30" ht="15" customHeight="1" thickBot="1" x14ac:dyDescent="0.3"/>
    <row r="6" spans="2:30" ht="15" customHeight="1" x14ac:dyDescent="0.25">
      <c r="B6" s="577" t="s">
        <v>466</v>
      </c>
      <c r="C6" s="578"/>
      <c r="D6" s="578"/>
      <c r="E6" s="578"/>
      <c r="F6" s="578"/>
      <c r="G6" s="578"/>
      <c r="H6" s="578"/>
      <c r="I6" s="578"/>
      <c r="J6" s="578"/>
      <c r="K6" s="578"/>
      <c r="L6" s="578"/>
      <c r="M6" s="578"/>
      <c r="N6" s="578"/>
      <c r="O6" s="578"/>
      <c r="P6" s="578"/>
      <c r="Q6" s="578"/>
      <c r="R6" s="579"/>
      <c r="S6" s="532" t="s">
        <v>788</v>
      </c>
      <c r="T6" s="463"/>
      <c r="U6" s="463"/>
      <c r="V6" s="463" t="s">
        <v>481</v>
      </c>
      <c r="W6" s="463"/>
      <c r="X6" s="463"/>
      <c r="Y6" s="463" t="s">
        <v>192</v>
      </c>
      <c r="Z6" s="463"/>
      <c r="AA6" s="488"/>
      <c r="AB6" s="532" t="s">
        <v>174</v>
      </c>
      <c r="AC6" s="463"/>
      <c r="AD6" s="488"/>
    </row>
    <row r="7" spans="2:30" ht="15" customHeight="1" thickBot="1" x14ac:dyDescent="0.3">
      <c r="B7" s="580"/>
      <c r="C7" s="581"/>
      <c r="D7" s="581"/>
      <c r="E7" s="581"/>
      <c r="F7" s="581"/>
      <c r="G7" s="581"/>
      <c r="H7" s="581"/>
      <c r="I7" s="581"/>
      <c r="J7" s="581"/>
      <c r="K7" s="581"/>
      <c r="L7" s="581"/>
      <c r="M7" s="581"/>
      <c r="N7" s="581"/>
      <c r="O7" s="581"/>
      <c r="P7" s="581"/>
      <c r="Q7" s="581"/>
      <c r="R7" s="582"/>
      <c r="S7" s="533"/>
      <c r="T7" s="464"/>
      <c r="U7" s="464"/>
      <c r="V7" s="464"/>
      <c r="W7" s="464"/>
      <c r="X7" s="464"/>
      <c r="Y7" s="464"/>
      <c r="Z7" s="464"/>
      <c r="AA7" s="490"/>
      <c r="AB7" s="533"/>
      <c r="AC7" s="464"/>
      <c r="AD7" s="490"/>
    </row>
    <row r="8" spans="2:30" ht="15" customHeight="1" x14ac:dyDescent="0.25">
      <c r="B8" s="1367" t="s">
        <v>1298</v>
      </c>
      <c r="C8" s="1368"/>
      <c r="D8" s="1368"/>
      <c r="E8" s="1368"/>
      <c r="F8" s="1368"/>
      <c r="G8" s="1368"/>
      <c r="H8" s="1368"/>
      <c r="I8" s="1368"/>
      <c r="J8" s="1368"/>
      <c r="K8" s="1368"/>
      <c r="L8" s="1368"/>
      <c r="M8" s="1368"/>
      <c r="N8" s="1368"/>
      <c r="O8" s="1368"/>
      <c r="P8" s="1368"/>
      <c r="Q8" s="1368"/>
      <c r="R8" s="1369"/>
      <c r="S8" s="133"/>
      <c r="T8" s="136"/>
      <c r="U8" s="136"/>
      <c r="V8" s="1255"/>
      <c r="W8" s="1255"/>
      <c r="X8" s="1255"/>
      <c r="Y8" s="1101">
        <v>2</v>
      </c>
      <c r="Z8" s="1101"/>
      <c r="AA8" s="1226"/>
      <c r="AB8" s="1219">
        <f>IF(S8="YES",Y8,0)</f>
        <v>0</v>
      </c>
      <c r="AC8" s="1124"/>
      <c r="AD8" s="1131"/>
    </row>
    <row r="9" spans="2:30" ht="15" customHeight="1" x14ac:dyDescent="0.25">
      <c r="B9" s="1367"/>
      <c r="C9" s="1368"/>
      <c r="D9" s="1368"/>
      <c r="E9" s="1368"/>
      <c r="F9" s="1368"/>
      <c r="G9" s="1368"/>
      <c r="H9" s="1368"/>
      <c r="I9" s="1368"/>
      <c r="J9" s="1368"/>
      <c r="K9" s="1368"/>
      <c r="L9" s="1368"/>
      <c r="M9" s="1368"/>
      <c r="N9" s="1368"/>
      <c r="O9" s="1368"/>
      <c r="P9" s="1368"/>
      <c r="Q9" s="1368"/>
      <c r="R9" s="1369"/>
      <c r="S9" s="133"/>
      <c r="T9" s="136"/>
      <c r="U9" s="136"/>
      <c r="V9" s="1255"/>
      <c r="W9" s="1255"/>
      <c r="X9" s="1255"/>
      <c r="Y9" s="1101"/>
      <c r="Z9" s="1101"/>
      <c r="AA9" s="1226"/>
      <c r="AB9" s="1219"/>
      <c r="AC9" s="1124"/>
      <c r="AD9" s="1131"/>
    </row>
    <row r="10" spans="2:30" ht="15" customHeight="1" x14ac:dyDescent="0.25">
      <c r="B10" s="896" t="s">
        <v>1297</v>
      </c>
      <c r="C10" s="897"/>
      <c r="D10" s="897"/>
      <c r="E10" s="897"/>
      <c r="F10" s="897"/>
      <c r="G10" s="897"/>
      <c r="H10" s="897"/>
      <c r="I10" s="897"/>
      <c r="J10" s="897"/>
      <c r="K10" s="897"/>
      <c r="L10" s="897"/>
      <c r="M10" s="897"/>
      <c r="N10" s="897"/>
      <c r="O10" s="897"/>
      <c r="P10" s="897"/>
      <c r="Q10" s="897"/>
      <c r="R10" s="898"/>
      <c r="S10" s="133"/>
      <c r="T10" s="136"/>
      <c r="U10" s="136"/>
      <c r="V10" s="1255"/>
      <c r="W10" s="1255"/>
      <c r="X10" s="1255"/>
      <c r="Y10" s="1181">
        <v>2</v>
      </c>
      <c r="Z10" s="1181"/>
      <c r="AA10" s="1218"/>
      <c r="AB10" s="1219">
        <f>IF(S10="YES",Y10,0)</f>
        <v>0</v>
      </c>
      <c r="AC10" s="1124"/>
      <c r="AD10" s="1131"/>
    </row>
    <row r="11" spans="2:30" ht="15" customHeight="1" x14ac:dyDescent="0.25">
      <c r="B11" s="896"/>
      <c r="C11" s="897"/>
      <c r="D11" s="897"/>
      <c r="E11" s="897"/>
      <c r="F11" s="897"/>
      <c r="G11" s="897"/>
      <c r="H11" s="897"/>
      <c r="I11" s="897"/>
      <c r="J11" s="897"/>
      <c r="K11" s="897"/>
      <c r="L11" s="897"/>
      <c r="M11" s="897"/>
      <c r="N11" s="897"/>
      <c r="O11" s="897"/>
      <c r="P11" s="897"/>
      <c r="Q11" s="897"/>
      <c r="R11" s="898"/>
      <c r="S11" s="133"/>
      <c r="T11" s="136"/>
      <c r="U11" s="136"/>
      <c r="V11" s="1255"/>
      <c r="W11" s="1255"/>
      <c r="X11" s="1255"/>
      <c r="Y11" s="1181"/>
      <c r="Z11" s="1181"/>
      <c r="AA11" s="1218"/>
      <c r="AB11" s="1219"/>
      <c r="AC11" s="1124"/>
      <c r="AD11" s="1131"/>
    </row>
    <row r="12" spans="2:30" ht="18.95" customHeight="1" x14ac:dyDescent="0.25">
      <c r="B12" s="1367" t="s">
        <v>1355</v>
      </c>
      <c r="C12" s="1368"/>
      <c r="D12" s="1368"/>
      <c r="E12" s="1368"/>
      <c r="F12" s="1368"/>
      <c r="G12" s="1368"/>
      <c r="H12" s="1368"/>
      <c r="I12" s="1368"/>
      <c r="J12" s="1368"/>
      <c r="K12" s="1368"/>
      <c r="L12" s="1368"/>
      <c r="M12" s="1368"/>
      <c r="N12" s="1368"/>
      <c r="O12" s="1368"/>
      <c r="P12" s="1368"/>
      <c r="Q12" s="1368"/>
      <c r="R12" s="1369"/>
      <c r="S12" s="133"/>
      <c r="T12" s="136"/>
      <c r="U12" s="136"/>
      <c r="V12" s="1255"/>
      <c r="W12" s="1255"/>
      <c r="X12" s="1255"/>
      <c r="Y12" s="1101">
        <v>2</v>
      </c>
      <c r="Z12" s="1101"/>
      <c r="AA12" s="1226"/>
      <c r="AB12" s="1219">
        <f>IF(S12="YES",Y12,0)</f>
        <v>0</v>
      </c>
      <c r="AC12" s="1124"/>
      <c r="AD12" s="1131"/>
    </row>
    <row r="13" spans="2:30" ht="18.95" customHeight="1" x14ac:dyDescent="0.25">
      <c r="B13" s="1367"/>
      <c r="C13" s="1368"/>
      <c r="D13" s="1368"/>
      <c r="E13" s="1368"/>
      <c r="F13" s="1368"/>
      <c r="G13" s="1368"/>
      <c r="H13" s="1368"/>
      <c r="I13" s="1368"/>
      <c r="J13" s="1368"/>
      <c r="K13" s="1368"/>
      <c r="L13" s="1368"/>
      <c r="M13" s="1368"/>
      <c r="N13" s="1368"/>
      <c r="O13" s="1368"/>
      <c r="P13" s="1368"/>
      <c r="Q13" s="1368"/>
      <c r="R13" s="1369"/>
      <c r="S13" s="133"/>
      <c r="T13" s="136"/>
      <c r="U13" s="136"/>
      <c r="V13" s="1255"/>
      <c r="W13" s="1255"/>
      <c r="X13" s="1255"/>
      <c r="Y13" s="1101"/>
      <c r="Z13" s="1101"/>
      <c r="AA13" s="1226"/>
      <c r="AB13" s="1219"/>
      <c r="AC13" s="1124"/>
      <c r="AD13" s="1131"/>
    </row>
    <row r="14" spans="2:30" ht="15" customHeight="1" thickBot="1" x14ac:dyDescent="0.3">
      <c r="B14" s="509" t="s">
        <v>117</v>
      </c>
      <c r="C14" s="510"/>
      <c r="D14" s="510"/>
      <c r="E14" s="510"/>
      <c r="F14" s="510"/>
      <c r="G14" s="510"/>
      <c r="H14" s="510"/>
      <c r="I14" s="510"/>
      <c r="J14" s="510"/>
      <c r="K14" s="510"/>
      <c r="L14" s="510"/>
      <c r="M14" s="510"/>
      <c r="N14" s="510"/>
      <c r="O14" s="510"/>
      <c r="P14" s="510"/>
      <c r="Q14" s="510"/>
      <c r="R14" s="511"/>
      <c r="S14" s="1119"/>
      <c r="T14" s="514"/>
      <c r="U14" s="514"/>
      <c r="V14" s="514"/>
      <c r="W14" s="514"/>
      <c r="X14" s="514"/>
      <c r="Y14" s="503">
        <v>6</v>
      </c>
      <c r="Z14" s="503"/>
      <c r="AA14" s="504"/>
      <c r="AB14" s="1145">
        <f>IF(SUM(AB8:AD13)&gt;Y14,Y14,SUM(AB8:AD13))</f>
        <v>0</v>
      </c>
      <c r="AC14" s="503"/>
      <c r="AD14" s="504"/>
    </row>
    <row r="15" spans="2:30" ht="15" customHeight="1" thickBot="1" x14ac:dyDescent="0.3"/>
    <row r="16" spans="2:30" ht="15" customHeight="1" thickBot="1" x14ac:dyDescent="0.3">
      <c r="B16" s="151" t="s">
        <v>1430</v>
      </c>
      <c r="C16" s="151"/>
      <c r="D16" s="151"/>
      <c r="E16" s="151"/>
      <c r="F16" s="151"/>
      <c r="G16" s="151"/>
      <c r="H16" s="151"/>
      <c r="I16" s="151"/>
      <c r="J16" s="151"/>
      <c r="K16" s="151"/>
      <c r="L16" s="151"/>
      <c r="M16" s="151"/>
      <c r="N16" s="151"/>
      <c r="O16" s="151"/>
      <c r="P16" s="151"/>
      <c r="Q16" s="151"/>
      <c r="R16" s="151"/>
      <c r="S16" s="151"/>
      <c r="T16" s="151"/>
      <c r="U16" s="151"/>
      <c r="V16" s="1140" t="s">
        <v>99</v>
      </c>
      <c r="W16" s="1140"/>
      <c r="X16" s="1140"/>
      <c r="Y16" s="1140"/>
      <c r="Z16" s="1140"/>
      <c r="AA16" s="1140"/>
      <c r="AB16" s="1140"/>
      <c r="AC16" s="1140"/>
      <c r="AD16" s="32">
        <f>Y55</f>
        <v>12</v>
      </c>
    </row>
    <row r="17" spans="2:30" ht="15" customHeight="1" x14ac:dyDescent="0.25"/>
    <row r="18" spans="2:30" ht="15" customHeight="1" x14ac:dyDescent="0.25">
      <c r="B18" s="531" t="s">
        <v>1198</v>
      </c>
      <c r="C18" s="531"/>
      <c r="D18" s="531"/>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row>
    <row r="19" spans="2:30" ht="18.95" customHeight="1" thickBot="1" x14ac:dyDescent="0.3"/>
    <row r="20" spans="2:30" ht="18.95" customHeight="1" x14ac:dyDescent="0.25">
      <c r="B20" s="577" t="s">
        <v>1152</v>
      </c>
      <c r="C20" s="578"/>
      <c r="D20" s="578"/>
      <c r="E20" s="578"/>
      <c r="F20" s="578"/>
      <c r="G20" s="578"/>
      <c r="H20" s="578"/>
      <c r="I20" s="578"/>
      <c r="J20" s="578"/>
      <c r="K20" s="578"/>
      <c r="L20" s="578"/>
      <c r="M20" s="578"/>
      <c r="N20" s="578"/>
      <c r="O20" s="578"/>
      <c r="P20" s="578"/>
      <c r="Q20" s="578"/>
      <c r="R20" s="579"/>
      <c r="S20" s="532" t="s">
        <v>788</v>
      </c>
      <c r="T20" s="463"/>
      <c r="U20" s="463"/>
      <c r="V20" s="463" t="s">
        <v>481</v>
      </c>
      <c r="W20" s="463"/>
      <c r="X20" s="463"/>
      <c r="Y20" s="463" t="s">
        <v>192</v>
      </c>
      <c r="Z20" s="463"/>
      <c r="AA20" s="488"/>
      <c r="AB20" s="532" t="s">
        <v>174</v>
      </c>
      <c r="AC20" s="463"/>
      <c r="AD20" s="488"/>
    </row>
    <row r="21" spans="2:30" ht="15" customHeight="1" thickBot="1" x14ac:dyDescent="0.3">
      <c r="B21" s="580"/>
      <c r="C21" s="581"/>
      <c r="D21" s="581"/>
      <c r="E21" s="581"/>
      <c r="F21" s="581"/>
      <c r="G21" s="581"/>
      <c r="H21" s="581"/>
      <c r="I21" s="581"/>
      <c r="J21" s="581"/>
      <c r="K21" s="581"/>
      <c r="L21" s="581"/>
      <c r="M21" s="581"/>
      <c r="N21" s="581"/>
      <c r="O21" s="581"/>
      <c r="P21" s="581"/>
      <c r="Q21" s="581"/>
      <c r="R21" s="582"/>
      <c r="S21" s="533"/>
      <c r="T21" s="464"/>
      <c r="U21" s="464"/>
      <c r="V21" s="464"/>
      <c r="W21" s="464"/>
      <c r="X21" s="464"/>
      <c r="Y21" s="464"/>
      <c r="Z21" s="464"/>
      <c r="AA21" s="490"/>
      <c r="AB21" s="533"/>
      <c r="AC21" s="464"/>
      <c r="AD21" s="490"/>
    </row>
    <row r="22" spans="2:30" ht="15" customHeight="1" x14ac:dyDescent="0.25">
      <c r="B22" s="899" t="s">
        <v>1447</v>
      </c>
      <c r="C22" s="900"/>
      <c r="D22" s="900"/>
      <c r="E22" s="900"/>
      <c r="F22" s="900"/>
      <c r="G22" s="900"/>
      <c r="H22" s="900"/>
      <c r="I22" s="900"/>
      <c r="J22" s="900"/>
      <c r="K22" s="900"/>
      <c r="L22" s="900"/>
      <c r="M22" s="900"/>
      <c r="N22" s="900"/>
      <c r="O22" s="900"/>
      <c r="P22" s="900"/>
      <c r="Q22" s="900"/>
      <c r="R22" s="901"/>
      <c r="S22" s="133"/>
      <c r="T22" s="136"/>
      <c r="U22" s="136"/>
      <c r="V22" s="1284"/>
      <c r="W22" s="1284"/>
      <c r="X22" s="1284"/>
      <c r="Y22" s="1232">
        <v>2</v>
      </c>
      <c r="Z22" s="1232"/>
      <c r="AA22" s="1233"/>
      <c r="AB22" s="1219">
        <f>IF(AND(S22="YES",V22="YES"),Y22,0)</f>
        <v>0</v>
      </c>
      <c r="AC22" s="1124"/>
      <c r="AD22" s="1131"/>
    </row>
    <row r="23" spans="2:30" ht="15" customHeight="1" x14ac:dyDescent="0.25">
      <c r="B23" s="899"/>
      <c r="C23" s="900"/>
      <c r="D23" s="900"/>
      <c r="E23" s="900"/>
      <c r="F23" s="900"/>
      <c r="G23" s="900"/>
      <c r="H23" s="900"/>
      <c r="I23" s="900"/>
      <c r="J23" s="900"/>
      <c r="K23" s="900"/>
      <c r="L23" s="900"/>
      <c r="M23" s="900"/>
      <c r="N23" s="900"/>
      <c r="O23" s="900"/>
      <c r="P23" s="900"/>
      <c r="Q23" s="900"/>
      <c r="R23" s="901"/>
      <c r="S23" s="133"/>
      <c r="T23" s="136"/>
      <c r="U23" s="136"/>
      <c r="V23" s="1284"/>
      <c r="W23" s="1284"/>
      <c r="X23" s="1284"/>
      <c r="Y23" s="1232"/>
      <c r="Z23" s="1232"/>
      <c r="AA23" s="1233"/>
      <c r="AB23" s="1219"/>
      <c r="AC23" s="1124"/>
      <c r="AD23" s="1131"/>
    </row>
    <row r="24" spans="2:30" ht="15" customHeight="1" x14ac:dyDescent="0.25">
      <c r="B24" s="899"/>
      <c r="C24" s="900"/>
      <c r="D24" s="900"/>
      <c r="E24" s="900"/>
      <c r="F24" s="900"/>
      <c r="G24" s="900"/>
      <c r="H24" s="900"/>
      <c r="I24" s="900"/>
      <c r="J24" s="900"/>
      <c r="K24" s="900"/>
      <c r="L24" s="900"/>
      <c r="M24" s="900"/>
      <c r="N24" s="900"/>
      <c r="O24" s="900"/>
      <c r="P24" s="900"/>
      <c r="Q24" s="900"/>
      <c r="R24" s="901"/>
      <c r="S24" s="133"/>
      <c r="T24" s="136"/>
      <c r="U24" s="136"/>
      <c r="V24" s="1284"/>
      <c r="W24" s="1284"/>
      <c r="X24" s="1284"/>
      <c r="Y24" s="1232"/>
      <c r="Z24" s="1232"/>
      <c r="AA24" s="1233"/>
      <c r="AB24" s="1219"/>
      <c r="AC24" s="1124"/>
      <c r="AD24" s="1131"/>
    </row>
    <row r="25" spans="2:30" ht="15" customHeight="1" x14ac:dyDescent="0.25">
      <c r="B25" s="896" t="s">
        <v>1356</v>
      </c>
      <c r="C25" s="897"/>
      <c r="D25" s="897"/>
      <c r="E25" s="897"/>
      <c r="F25" s="897"/>
      <c r="G25" s="897"/>
      <c r="H25" s="897"/>
      <c r="I25" s="897"/>
      <c r="J25" s="897"/>
      <c r="K25" s="897"/>
      <c r="L25" s="897"/>
      <c r="M25" s="897"/>
      <c r="N25" s="897"/>
      <c r="O25" s="897"/>
      <c r="P25" s="897"/>
      <c r="Q25" s="897"/>
      <c r="R25" s="898"/>
      <c r="S25" s="133"/>
      <c r="T25" s="136"/>
      <c r="U25" s="136"/>
      <c r="V25" s="1217"/>
      <c r="W25" s="1217"/>
      <c r="X25" s="1217"/>
      <c r="Y25" s="1181">
        <v>2</v>
      </c>
      <c r="Z25" s="1181"/>
      <c r="AA25" s="1218"/>
      <c r="AB25" s="1219">
        <f>IF(AND(S25="YES",V25="YES"),Y25,0)</f>
        <v>0</v>
      </c>
      <c r="AC25" s="1124"/>
      <c r="AD25" s="1131"/>
    </row>
    <row r="26" spans="2:30" ht="15" customHeight="1" thickBot="1" x14ac:dyDescent="0.3">
      <c r="B26" s="896"/>
      <c r="C26" s="897"/>
      <c r="D26" s="897"/>
      <c r="E26" s="897"/>
      <c r="F26" s="897"/>
      <c r="G26" s="897"/>
      <c r="H26" s="897"/>
      <c r="I26" s="897"/>
      <c r="J26" s="897"/>
      <c r="K26" s="897"/>
      <c r="L26" s="897"/>
      <c r="M26" s="897"/>
      <c r="N26" s="897"/>
      <c r="O26" s="897"/>
      <c r="P26" s="897"/>
      <c r="Q26" s="897"/>
      <c r="R26" s="898"/>
      <c r="S26" s="133"/>
      <c r="T26" s="136"/>
      <c r="U26" s="136"/>
      <c r="V26" s="1217"/>
      <c r="W26" s="1217"/>
      <c r="X26" s="1217"/>
      <c r="Y26" s="1181"/>
      <c r="Z26" s="1181"/>
      <c r="AA26" s="1218"/>
      <c r="AB26" s="1219"/>
      <c r="AC26" s="1124"/>
      <c r="AD26" s="1131"/>
    </row>
    <row r="27" spans="2:30" ht="15" customHeight="1" thickTop="1" thickBot="1" x14ac:dyDescent="0.3">
      <c r="B27" s="1245" t="s">
        <v>131</v>
      </c>
      <c r="C27" s="1246"/>
      <c r="D27" s="1246"/>
      <c r="E27" s="1246"/>
      <c r="F27" s="1246"/>
      <c r="G27" s="1246"/>
      <c r="H27" s="1246"/>
      <c r="I27" s="1246"/>
      <c r="J27" s="1246"/>
      <c r="K27" s="1246"/>
      <c r="L27" s="1246"/>
      <c r="M27" s="1246"/>
      <c r="N27" s="1246"/>
      <c r="O27" s="1246"/>
      <c r="P27" s="1246"/>
      <c r="Q27" s="1246"/>
      <c r="R27" s="1247"/>
      <c r="S27" s="1248"/>
      <c r="T27" s="1249"/>
      <c r="U27" s="1249"/>
      <c r="V27" s="1249"/>
      <c r="W27" s="1249"/>
      <c r="X27" s="1249"/>
      <c r="Y27" s="1215">
        <v>4</v>
      </c>
      <c r="Z27" s="1215"/>
      <c r="AA27" s="1216"/>
      <c r="AB27" s="1214">
        <f>SUM(AB22:AD26)</f>
        <v>0</v>
      </c>
      <c r="AC27" s="1215"/>
      <c r="AD27" s="1216"/>
    </row>
    <row r="28" spans="2:30" ht="15" customHeight="1" thickTop="1" thickBot="1" x14ac:dyDescent="0.3">
      <c r="B28" s="1242" t="s">
        <v>1129</v>
      </c>
      <c r="C28" s="1243"/>
      <c r="D28" s="1243"/>
      <c r="E28" s="1243"/>
      <c r="F28" s="1243"/>
      <c r="G28" s="1243"/>
      <c r="H28" s="1243"/>
      <c r="I28" s="1243"/>
      <c r="J28" s="1243"/>
      <c r="K28" s="1243"/>
      <c r="L28" s="1243"/>
      <c r="M28" s="1243"/>
      <c r="N28" s="1243"/>
      <c r="O28" s="1243"/>
      <c r="P28" s="1243"/>
      <c r="Q28" s="1243"/>
      <c r="R28" s="1243"/>
      <c r="S28" s="1243"/>
      <c r="T28" s="1243"/>
      <c r="U28" s="1243"/>
      <c r="V28" s="1243"/>
      <c r="W28" s="1243"/>
      <c r="X28" s="1243"/>
      <c r="Y28" s="1243"/>
      <c r="Z28" s="1243"/>
      <c r="AA28" s="1243"/>
      <c r="AB28" s="1243"/>
      <c r="AC28" s="1243"/>
      <c r="AD28" s="1244"/>
    </row>
    <row r="29" spans="2:30" ht="15" customHeight="1" x14ac:dyDescent="0.25">
      <c r="B29" s="1359" t="s">
        <v>1130</v>
      </c>
      <c r="C29" s="1360"/>
      <c r="D29" s="1360"/>
      <c r="E29" s="1360"/>
      <c r="F29" s="1360"/>
      <c r="G29" s="1360"/>
      <c r="H29" s="1360"/>
      <c r="I29" s="1360"/>
      <c r="J29" s="1360"/>
      <c r="K29" s="1360"/>
      <c r="L29" s="1360"/>
      <c r="M29" s="1360"/>
      <c r="N29" s="1360"/>
      <c r="O29" s="1360"/>
      <c r="P29" s="1360"/>
      <c r="Q29" s="1360"/>
      <c r="R29" s="1361"/>
      <c r="S29" s="1309"/>
      <c r="T29" s="448"/>
      <c r="U29" s="448"/>
      <c r="V29" s="1362"/>
      <c r="W29" s="1363"/>
      <c r="X29" s="1364"/>
      <c r="Y29" s="1365">
        <v>1</v>
      </c>
      <c r="Z29" s="1365"/>
      <c r="AA29" s="1366"/>
      <c r="AB29" s="1142">
        <f>IF(AND(S29="YES",V29="YES"),Y29,0)</f>
        <v>0</v>
      </c>
      <c r="AC29" s="921"/>
      <c r="AD29" s="1143"/>
    </row>
    <row r="30" spans="2:30" ht="15" customHeight="1" x14ac:dyDescent="0.25">
      <c r="B30" s="1239" t="s">
        <v>1358</v>
      </c>
      <c r="C30" s="1240"/>
      <c r="D30" s="1240"/>
      <c r="E30" s="1240"/>
      <c r="F30" s="1240"/>
      <c r="G30" s="1240"/>
      <c r="H30" s="1240"/>
      <c r="I30" s="1240"/>
      <c r="J30" s="1240"/>
      <c r="K30" s="1240"/>
      <c r="L30" s="1240"/>
      <c r="M30" s="1240"/>
      <c r="N30" s="1240"/>
      <c r="O30" s="1240"/>
      <c r="P30" s="1240"/>
      <c r="Q30" s="1240"/>
      <c r="R30" s="1241"/>
      <c r="S30" s="133"/>
      <c r="T30" s="136"/>
      <c r="U30" s="136"/>
      <c r="V30" s="1220"/>
      <c r="W30" s="1221"/>
      <c r="X30" s="1222"/>
      <c r="Y30" s="1181">
        <v>1</v>
      </c>
      <c r="Z30" s="1181"/>
      <c r="AA30" s="1218"/>
      <c r="AB30" s="1142">
        <f t="shared" ref="AB30:AB50" si="0">IF(AND(S30="YES",V30="YES"),Y30,0)</f>
        <v>0</v>
      </c>
      <c r="AC30" s="921"/>
      <c r="AD30" s="1143"/>
    </row>
    <row r="31" spans="2:30" ht="15" customHeight="1" x14ac:dyDescent="0.25">
      <c r="B31" s="1223" t="s">
        <v>1357</v>
      </c>
      <c r="C31" s="1224"/>
      <c r="D31" s="1224"/>
      <c r="E31" s="1224"/>
      <c r="F31" s="1224"/>
      <c r="G31" s="1224"/>
      <c r="H31" s="1224"/>
      <c r="I31" s="1224"/>
      <c r="J31" s="1224"/>
      <c r="K31" s="1224"/>
      <c r="L31" s="1224"/>
      <c r="M31" s="1224"/>
      <c r="N31" s="1224"/>
      <c r="O31" s="1224"/>
      <c r="P31" s="1224"/>
      <c r="Q31" s="1224"/>
      <c r="R31" s="1225"/>
      <c r="S31" s="133"/>
      <c r="T31" s="136"/>
      <c r="U31" s="136"/>
      <c r="V31" s="1220"/>
      <c r="W31" s="1221"/>
      <c r="X31" s="1222"/>
      <c r="Y31" s="1101">
        <v>1</v>
      </c>
      <c r="Z31" s="1101"/>
      <c r="AA31" s="1226"/>
      <c r="AB31" s="1142">
        <f t="shared" si="0"/>
        <v>0</v>
      </c>
      <c r="AC31" s="921"/>
      <c r="AD31" s="1143"/>
    </row>
    <row r="32" spans="2:30" ht="15" customHeight="1" x14ac:dyDescent="0.25">
      <c r="B32" s="1239" t="s">
        <v>1131</v>
      </c>
      <c r="C32" s="1240"/>
      <c r="D32" s="1240"/>
      <c r="E32" s="1240"/>
      <c r="F32" s="1240"/>
      <c r="G32" s="1240"/>
      <c r="H32" s="1240"/>
      <c r="I32" s="1240"/>
      <c r="J32" s="1240"/>
      <c r="K32" s="1240"/>
      <c r="L32" s="1240"/>
      <c r="M32" s="1240"/>
      <c r="N32" s="1240"/>
      <c r="O32" s="1240"/>
      <c r="P32" s="1240"/>
      <c r="Q32" s="1240"/>
      <c r="R32" s="1241"/>
      <c r="S32" s="133"/>
      <c r="T32" s="136"/>
      <c r="U32" s="136"/>
      <c r="V32" s="1220"/>
      <c r="W32" s="1221"/>
      <c r="X32" s="1222"/>
      <c r="Y32" s="1181">
        <v>1</v>
      </c>
      <c r="Z32" s="1181"/>
      <c r="AA32" s="1218"/>
      <c r="AB32" s="1142">
        <f t="shared" si="0"/>
        <v>0</v>
      </c>
      <c r="AC32" s="921"/>
      <c r="AD32" s="1143"/>
    </row>
    <row r="33" spans="2:30" ht="15" customHeight="1" x14ac:dyDescent="0.25">
      <c r="B33" s="1279" t="s">
        <v>1299</v>
      </c>
      <c r="C33" s="1280"/>
      <c r="D33" s="1280"/>
      <c r="E33" s="1280"/>
      <c r="F33" s="1280"/>
      <c r="G33" s="1280"/>
      <c r="H33" s="1280"/>
      <c r="I33" s="1280"/>
      <c r="J33" s="1280"/>
      <c r="K33" s="1280"/>
      <c r="L33" s="1280"/>
      <c r="M33" s="1280"/>
      <c r="N33" s="1280"/>
      <c r="O33" s="1280"/>
      <c r="P33" s="1280"/>
      <c r="Q33" s="1280"/>
      <c r="R33" s="1281"/>
      <c r="S33" s="216"/>
      <c r="T33" s="132"/>
      <c r="U33" s="133"/>
      <c r="V33" s="1220"/>
      <c r="W33" s="1221"/>
      <c r="X33" s="1222"/>
      <c r="Y33" s="1102">
        <v>1</v>
      </c>
      <c r="Z33" s="1282"/>
      <c r="AA33" s="1283"/>
      <c r="AB33" s="1142">
        <f t="shared" si="0"/>
        <v>0</v>
      </c>
      <c r="AC33" s="921"/>
      <c r="AD33" s="1143"/>
    </row>
    <row r="34" spans="2:30" ht="15" customHeight="1" x14ac:dyDescent="0.25">
      <c r="B34" s="1227" t="s">
        <v>1300</v>
      </c>
      <c r="C34" s="1228"/>
      <c r="D34" s="1228"/>
      <c r="E34" s="1228"/>
      <c r="F34" s="1228"/>
      <c r="G34" s="1228"/>
      <c r="H34" s="1228"/>
      <c r="I34" s="1228"/>
      <c r="J34" s="1228"/>
      <c r="K34" s="1228"/>
      <c r="L34" s="1228"/>
      <c r="M34" s="1228"/>
      <c r="N34" s="1228"/>
      <c r="O34" s="1228"/>
      <c r="P34" s="1228"/>
      <c r="Q34" s="1228"/>
      <c r="R34" s="1229"/>
      <c r="S34" s="216"/>
      <c r="T34" s="132"/>
      <c r="U34" s="133"/>
      <c r="V34" s="1220"/>
      <c r="W34" s="1221"/>
      <c r="X34" s="1222"/>
      <c r="Y34" s="1182">
        <v>1</v>
      </c>
      <c r="Z34" s="1230"/>
      <c r="AA34" s="1231"/>
      <c r="AB34" s="1142">
        <f t="shared" si="0"/>
        <v>0</v>
      </c>
      <c r="AC34" s="921"/>
      <c r="AD34" s="1143"/>
    </row>
    <row r="35" spans="2:30" ht="15" customHeight="1" x14ac:dyDescent="0.25">
      <c r="B35" s="1279" t="s">
        <v>1301</v>
      </c>
      <c r="C35" s="1280"/>
      <c r="D35" s="1280"/>
      <c r="E35" s="1280"/>
      <c r="F35" s="1280"/>
      <c r="G35" s="1280"/>
      <c r="H35" s="1280"/>
      <c r="I35" s="1280"/>
      <c r="J35" s="1280"/>
      <c r="K35" s="1280"/>
      <c r="L35" s="1280"/>
      <c r="M35" s="1280"/>
      <c r="N35" s="1280"/>
      <c r="O35" s="1280"/>
      <c r="P35" s="1280"/>
      <c r="Q35" s="1280"/>
      <c r="R35" s="1281"/>
      <c r="S35" s="216"/>
      <c r="T35" s="132"/>
      <c r="U35" s="133"/>
      <c r="V35" s="1220"/>
      <c r="W35" s="1221"/>
      <c r="X35" s="1222"/>
      <c r="Y35" s="1102">
        <v>1</v>
      </c>
      <c r="Z35" s="1282"/>
      <c r="AA35" s="1283"/>
      <c r="AB35" s="1142">
        <f t="shared" si="0"/>
        <v>0</v>
      </c>
      <c r="AC35" s="921"/>
      <c r="AD35" s="1143"/>
    </row>
    <row r="36" spans="2:30" ht="15" customHeight="1" x14ac:dyDescent="0.25">
      <c r="B36" s="1227" t="s">
        <v>1302</v>
      </c>
      <c r="C36" s="1228"/>
      <c r="D36" s="1228"/>
      <c r="E36" s="1228"/>
      <c r="F36" s="1228"/>
      <c r="G36" s="1228"/>
      <c r="H36" s="1228"/>
      <c r="I36" s="1228"/>
      <c r="J36" s="1228"/>
      <c r="K36" s="1228"/>
      <c r="L36" s="1228"/>
      <c r="M36" s="1228"/>
      <c r="N36" s="1228"/>
      <c r="O36" s="1228"/>
      <c r="P36" s="1228"/>
      <c r="Q36" s="1228"/>
      <c r="R36" s="1229"/>
      <c r="S36" s="216"/>
      <c r="T36" s="132"/>
      <c r="U36" s="133"/>
      <c r="V36" s="1220"/>
      <c r="W36" s="1221"/>
      <c r="X36" s="1222"/>
      <c r="Y36" s="1182">
        <v>1</v>
      </c>
      <c r="Z36" s="1230"/>
      <c r="AA36" s="1231"/>
      <c r="AB36" s="1142">
        <f t="shared" si="0"/>
        <v>0</v>
      </c>
      <c r="AC36" s="921"/>
      <c r="AD36" s="1143"/>
    </row>
    <row r="37" spans="2:30" ht="15" customHeight="1" x14ac:dyDescent="0.25">
      <c r="B37" s="1279" t="s">
        <v>1303</v>
      </c>
      <c r="C37" s="1280"/>
      <c r="D37" s="1280"/>
      <c r="E37" s="1280"/>
      <c r="F37" s="1280"/>
      <c r="G37" s="1280"/>
      <c r="H37" s="1280"/>
      <c r="I37" s="1280"/>
      <c r="J37" s="1280"/>
      <c r="K37" s="1280"/>
      <c r="L37" s="1280"/>
      <c r="M37" s="1280"/>
      <c r="N37" s="1280"/>
      <c r="O37" s="1280"/>
      <c r="P37" s="1280"/>
      <c r="Q37" s="1280"/>
      <c r="R37" s="1281"/>
      <c r="S37" s="216"/>
      <c r="T37" s="132"/>
      <c r="U37" s="133"/>
      <c r="V37" s="1220"/>
      <c r="W37" s="1221"/>
      <c r="X37" s="1222"/>
      <c r="Y37" s="1102">
        <v>1</v>
      </c>
      <c r="Z37" s="1282"/>
      <c r="AA37" s="1283"/>
      <c r="AB37" s="1142">
        <f t="shared" si="0"/>
        <v>0</v>
      </c>
      <c r="AC37" s="921"/>
      <c r="AD37" s="1143"/>
    </row>
    <row r="38" spans="2:30" ht="15" customHeight="1" x14ac:dyDescent="0.25">
      <c r="B38" s="1227" t="s">
        <v>1304</v>
      </c>
      <c r="C38" s="1228"/>
      <c r="D38" s="1228"/>
      <c r="E38" s="1228"/>
      <c r="F38" s="1228"/>
      <c r="G38" s="1228"/>
      <c r="H38" s="1228"/>
      <c r="I38" s="1228"/>
      <c r="J38" s="1228"/>
      <c r="K38" s="1228"/>
      <c r="L38" s="1228"/>
      <c r="M38" s="1228"/>
      <c r="N38" s="1228"/>
      <c r="O38" s="1228"/>
      <c r="P38" s="1228"/>
      <c r="Q38" s="1228"/>
      <c r="R38" s="1229"/>
      <c r="S38" s="216"/>
      <c r="T38" s="132"/>
      <c r="U38" s="133"/>
      <c r="V38" s="1220"/>
      <c r="W38" s="1221"/>
      <c r="X38" s="1222"/>
      <c r="Y38" s="1182">
        <v>1</v>
      </c>
      <c r="Z38" s="1230"/>
      <c r="AA38" s="1231"/>
      <c r="AB38" s="1142">
        <f t="shared" si="0"/>
        <v>0</v>
      </c>
      <c r="AC38" s="921"/>
      <c r="AD38" s="1143"/>
    </row>
    <row r="39" spans="2:30" ht="15" customHeight="1" x14ac:dyDescent="0.25">
      <c r="B39" s="1279" t="s">
        <v>1305</v>
      </c>
      <c r="C39" s="1280"/>
      <c r="D39" s="1280"/>
      <c r="E39" s="1280"/>
      <c r="F39" s="1280"/>
      <c r="G39" s="1280"/>
      <c r="H39" s="1280"/>
      <c r="I39" s="1280"/>
      <c r="J39" s="1280"/>
      <c r="K39" s="1280"/>
      <c r="L39" s="1280"/>
      <c r="M39" s="1280"/>
      <c r="N39" s="1280"/>
      <c r="O39" s="1280"/>
      <c r="P39" s="1280"/>
      <c r="Q39" s="1280"/>
      <c r="R39" s="1281"/>
      <c r="S39" s="216"/>
      <c r="T39" s="132"/>
      <c r="U39" s="133"/>
      <c r="V39" s="1220"/>
      <c r="W39" s="1221"/>
      <c r="X39" s="1222"/>
      <c r="Y39" s="1102">
        <v>1</v>
      </c>
      <c r="Z39" s="1282"/>
      <c r="AA39" s="1283"/>
      <c r="AB39" s="1142">
        <f t="shared" si="0"/>
        <v>0</v>
      </c>
      <c r="AC39" s="921"/>
      <c r="AD39" s="1143"/>
    </row>
    <row r="40" spans="2:30" ht="15" customHeight="1" x14ac:dyDescent="0.25">
      <c r="B40" s="1227" t="s">
        <v>1306</v>
      </c>
      <c r="C40" s="1228"/>
      <c r="D40" s="1228"/>
      <c r="E40" s="1228"/>
      <c r="F40" s="1228"/>
      <c r="G40" s="1228"/>
      <c r="H40" s="1228"/>
      <c r="I40" s="1228"/>
      <c r="J40" s="1228"/>
      <c r="K40" s="1228"/>
      <c r="L40" s="1228"/>
      <c r="M40" s="1228"/>
      <c r="N40" s="1228"/>
      <c r="O40" s="1228"/>
      <c r="P40" s="1228"/>
      <c r="Q40" s="1228"/>
      <c r="R40" s="1229"/>
      <c r="S40" s="216"/>
      <c r="T40" s="132"/>
      <c r="U40" s="133"/>
      <c r="V40" s="1220"/>
      <c r="W40" s="1221"/>
      <c r="X40" s="1222"/>
      <c r="Y40" s="1182">
        <v>1</v>
      </c>
      <c r="Z40" s="1230"/>
      <c r="AA40" s="1231"/>
      <c r="AB40" s="1142">
        <f t="shared" si="0"/>
        <v>0</v>
      </c>
      <c r="AC40" s="921"/>
      <c r="AD40" s="1143"/>
    </row>
    <row r="41" spans="2:30" ht="15" customHeight="1" x14ac:dyDescent="0.25">
      <c r="B41" s="1223" t="s">
        <v>1132</v>
      </c>
      <c r="C41" s="1224"/>
      <c r="D41" s="1224"/>
      <c r="E41" s="1224"/>
      <c r="F41" s="1224"/>
      <c r="G41" s="1224"/>
      <c r="H41" s="1224"/>
      <c r="I41" s="1224"/>
      <c r="J41" s="1224"/>
      <c r="K41" s="1224"/>
      <c r="L41" s="1224"/>
      <c r="M41" s="1224"/>
      <c r="N41" s="1224"/>
      <c r="O41" s="1224"/>
      <c r="P41" s="1224"/>
      <c r="Q41" s="1224"/>
      <c r="R41" s="1225"/>
      <c r="S41" s="133"/>
      <c r="T41" s="136"/>
      <c r="U41" s="136"/>
      <c r="V41" s="1220"/>
      <c r="W41" s="1221"/>
      <c r="X41" s="1222"/>
      <c r="Y41" s="1101">
        <v>0.5</v>
      </c>
      <c r="Z41" s="1101"/>
      <c r="AA41" s="1226"/>
      <c r="AB41" s="1142">
        <f t="shared" si="0"/>
        <v>0</v>
      </c>
      <c r="AC41" s="921"/>
      <c r="AD41" s="1143"/>
    </row>
    <row r="42" spans="2:30" ht="24.75" customHeight="1" x14ac:dyDescent="0.25">
      <c r="B42" s="1239" t="s">
        <v>1307</v>
      </c>
      <c r="C42" s="1240"/>
      <c r="D42" s="1240"/>
      <c r="E42" s="1240"/>
      <c r="F42" s="1240"/>
      <c r="G42" s="1240"/>
      <c r="H42" s="1240"/>
      <c r="I42" s="1240"/>
      <c r="J42" s="1240"/>
      <c r="K42" s="1240"/>
      <c r="L42" s="1240"/>
      <c r="M42" s="1240"/>
      <c r="N42" s="1240"/>
      <c r="O42" s="1240"/>
      <c r="P42" s="1240"/>
      <c r="Q42" s="1240"/>
      <c r="R42" s="1241"/>
      <c r="S42" s="133"/>
      <c r="T42" s="136"/>
      <c r="U42" s="136"/>
      <c r="V42" s="1220"/>
      <c r="W42" s="1221"/>
      <c r="X42" s="1222"/>
      <c r="Y42" s="1181">
        <v>0.5</v>
      </c>
      <c r="Z42" s="1181"/>
      <c r="AA42" s="1218"/>
      <c r="AB42" s="1142">
        <f t="shared" si="0"/>
        <v>0</v>
      </c>
      <c r="AC42" s="921"/>
      <c r="AD42" s="1143"/>
    </row>
    <row r="43" spans="2:30" ht="15" customHeight="1" x14ac:dyDescent="0.25">
      <c r="B43" s="1223" t="s">
        <v>1133</v>
      </c>
      <c r="C43" s="1224"/>
      <c r="D43" s="1224"/>
      <c r="E43" s="1224"/>
      <c r="F43" s="1224"/>
      <c r="G43" s="1224"/>
      <c r="H43" s="1224"/>
      <c r="I43" s="1224"/>
      <c r="J43" s="1224"/>
      <c r="K43" s="1224"/>
      <c r="L43" s="1224"/>
      <c r="M43" s="1224"/>
      <c r="N43" s="1224"/>
      <c r="O43" s="1224"/>
      <c r="P43" s="1224"/>
      <c r="Q43" s="1224"/>
      <c r="R43" s="1225"/>
      <c r="S43" s="133"/>
      <c r="T43" s="136"/>
      <c r="U43" s="136"/>
      <c r="V43" s="1220"/>
      <c r="W43" s="1221"/>
      <c r="X43" s="1222"/>
      <c r="Y43" s="1101">
        <v>0.5</v>
      </c>
      <c r="Z43" s="1101"/>
      <c r="AA43" s="1226"/>
      <c r="AB43" s="1142">
        <f t="shared" si="0"/>
        <v>0</v>
      </c>
      <c r="AC43" s="921"/>
      <c r="AD43" s="1143"/>
    </row>
    <row r="44" spans="2:30" ht="15" customHeight="1" x14ac:dyDescent="0.25">
      <c r="B44" s="1227" t="s">
        <v>1308</v>
      </c>
      <c r="C44" s="1228"/>
      <c r="D44" s="1228"/>
      <c r="E44" s="1228"/>
      <c r="F44" s="1228"/>
      <c r="G44" s="1228"/>
      <c r="H44" s="1228"/>
      <c r="I44" s="1228"/>
      <c r="J44" s="1228"/>
      <c r="K44" s="1228"/>
      <c r="L44" s="1228"/>
      <c r="M44" s="1228"/>
      <c r="N44" s="1228"/>
      <c r="O44" s="1228"/>
      <c r="P44" s="1228"/>
      <c r="Q44" s="1228"/>
      <c r="R44" s="1229"/>
      <c r="S44" s="216"/>
      <c r="T44" s="132"/>
      <c r="U44" s="133"/>
      <c r="V44" s="1220"/>
      <c r="W44" s="1221"/>
      <c r="X44" s="1222"/>
      <c r="Y44" s="1182">
        <v>0.5</v>
      </c>
      <c r="Z44" s="1230"/>
      <c r="AA44" s="1231"/>
      <c r="AB44" s="1142">
        <f t="shared" si="0"/>
        <v>0</v>
      </c>
      <c r="AC44" s="921"/>
      <c r="AD44" s="1143"/>
    </row>
    <row r="45" spans="2:30" ht="15" customHeight="1" x14ac:dyDescent="0.25">
      <c r="B45" s="1223" t="s">
        <v>1309</v>
      </c>
      <c r="C45" s="1224"/>
      <c r="D45" s="1224"/>
      <c r="E45" s="1224"/>
      <c r="F45" s="1224"/>
      <c r="G45" s="1224"/>
      <c r="H45" s="1224"/>
      <c r="I45" s="1224"/>
      <c r="J45" s="1224"/>
      <c r="K45" s="1224"/>
      <c r="L45" s="1224"/>
      <c r="M45" s="1224"/>
      <c r="N45" s="1224"/>
      <c r="O45" s="1224"/>
      <c r="P45" s="1224"/>
      <c r="Q45" s="1224"/>
      <c r="R45" s="1225"/>
      <c r="S45" s="133"/>
      <c r="T45" s="136"/>
      <c r="U45" s="136"/>
      <c r="V45" s="1220"/>
      <c r="W45" s="1221"/>
      <c r="X45" s="1222"/>
      <c r="Y45" s="1101">
        <v>0.5</v>
      </c>
      <c r="Z45" s="1101"/>
      <c r="AA45" s="1226"/>
      <c r="AB45" s="1142">
        <f t="shared" si="0"/>
        <v>0</v>
      </c>
      <c r="AC45" s="921"/>
      <c r="AD45" s="1143"/>
    </row>
    <row r="46" spans="2:30" ht="15" customHeight="1" x14ac:dyDescent="0.25">
      <c r="B46" s="1239" t="s">
        <v>1134</v>
      </c>
      <c r="C46" s="1240"/>
      <c r="D46" s="1240"/>
      <c r="E46" s="1240"/>
      <c r="F46" s="1240"/>
      <c r="G46" s="1240"/>
      <c r="H46" s="1240"/>
      <c r="I46" s="1240"/>
      <c r="J46" s="1240"/>
      <c r="K46" s="1240"/>
      <c r="L46" s="1240"/>
      <c r="M46" s="1240"/>
      <c r="N46" s="1240"/>
      <c r="O46" s="1240"/>
      <c r="P46" s="1240"/>
      <c r="Q46" s="1240"/>
      <c r="R46" s="1241"/>
      <c r="S46" s="133"/>
      <c r="T46" s="136"/>
      <c r="U46" s="136"/>
      <c r="V46" s="1220"/>
      <c r="W46" s="1221"/>
      <c r="X46" s="1222"/>
      <c r="Y46" s="1181">
        <v>0.5</v>
      </c>
      <c r="Z46" s="1181"/>
      <c r="AA46" s="1218"/>
      <c r="AB46" s="1142">
        <f t="shared" si="0"/>
        <v>0</v>
      </c>
      <c r="AC46" s="921"/>
      <c r="AD46" s="1143"/>
    </row>
    <row r="47" spans="2:30" ht="15" customHeight="1" x14ac:dyDescent="0.25">
      <c r="B47" s="1223" t="s">
        <v>1135</v>
      </c>
      <c r="C47" s="1224"/>
      <c r="D47" s="1224"/>
      <c r="E47" s="1224"/>
      <c r="F47" s="1224"/>
      <c r="G47" s="1224"/>
      <c r="H47" s="1224"/>
      <c r="I47" s="1224"/>
      <c r="J47" s="1224"/>
      <c r="K47" s="1224"/>
      <c r="L47" s="1224"/>
      <c r="M47" s="1224"/>
      <c r="N47" s="1224"/>
      <c r="O47" s="1224"/>
      <c r="P47" s="1224"/>
      <c r="Q47" s="1224"/>
      <c r="R47" s="1225"/>
      <c r="S47" s="133"/>
      <c r="T47" s="136"/>
      <c r="U47" s="136"/>
      <c r="V47" s="1220"/>
      <c r="W47" s="1221"/>
      <c r="X47" s="1222"/>
      <c r="Y47" s="1101">
        <v>0.5</v>
      </c>
      <c r="Z47" s="1101"/>
      <c r="AA47" s="1226"/>
      <c r="AB47" s="1142">
        <f t="shared" si="0"/>
        <v>0</v>
      </c>
      <c r="AC47" s="921"/>
      <c r="AD47" s="1143"/>
    </row>
    <row r="48" spans="2:30" ht="15" customHeight="1" x14ac:dyDescent="0.25">
      <c r="B48" s="1239" t="s">
        <v>1136</v>
      </c>
      <c r="C48" s="1240"/>
      <c r="D48" s="1240"/>
      <c r="E48" s="1240"/>
      <c r="F48" s="1240"/>
      <c r="G48" s="1240"/>
      <c r="H48" s="1240"/>
      <c r="I48" s="1240"/>
      <c r="J48" s="1240"/>
      <c r="K48" s="1240"/>
      <c r="L48" s="1240"/>
      <c r="M48" s="1240"/>
      <c r="N48" s="1240"/>
      <c r="O48" s="1240"/>
      <c r="P48" s="1240"/>
      <c r="Q48" s="1240"/>
      <c r="R48" s="1241"/>
      <c r="S48" s="133"/>
      <c r="T48" s="136"/>
      <c r="U48" s="136"/>
      <c r="V48" s="1220"/>
      <c r="W48" s="1221"/>
      <c r="X48" s="1222"/>
      <c r="Y48" s="1181">
        <v>0.5</v>
      </c>
      <c r="Z48" s="1181"/>
      <c r="AA48" s="1218"/>
      <c r="AB48" s="1142">
        <f t="shared" si="0"/>
        <v>0</v>
      </c>
      <c r="AC48" s="921"/>
      <c r="AD48" s="1143"/>
    </row>
    <row r="49" spans="2:30" ht="15" customHeight="1" x14ac:dyDescent="0.25">
      <c r="B49" s="1223" t="s">
        <v>1137</v>
      </c>
      <c r="C49" s="1224"/>
      <c r="D49" s="1224"/>
      <c r="E49" s="1224"/>
      <c r="F49" s="1224"/>
      <c r="G49" s="1224"/>
      <c r="H49" s="1224"/>
      <c r="I49" s="1224"/>
      <c r="J49" s="1224"/>
      <c r="K49" s="1224"/>
      <c r="L49" s="1224"/>
      <c r="M49" s="1224"/>
      <c r="N49" s="1224"/>
      <c r="O49" s="1224"/>
      <c r="P49" s="1224"/>
      <c r="Q49" s="1224"/>
      <c r="R49" s="1225"/>
      <c r="S49" s="1250"/>
      <c r="T49" s="1251"/>
      <c r="U49" s="1252"/>
      <c r="V49" s="1220"/>
      <c r="W49" s="1221"/>
      <c r="X49" s="1222"/>
      <c r="Y49" s="1104">
        <v>0.5</v>
      </c>
      <c r="Z49" s="1253"/>
      <c r="AA49" s="1254"/>
      <c r="AB49" s="1142">
        <f t="shared" si="0"/>
        <v>0</v>
      </c>
      <c r="AC49" s="921"/>
      <c r="AD49" s="1143"/>
    </row>
    <row r="50" spans="2:30" ht="15" customHeight="1" thickBot="1" x14ac:dyDescent="0.3">
      <c r="B50" s="1270" t="s">
        <v>1310</v>
      </c>
      <c r="C50" s="1271"/>
      <c r="D50" s="1271"/>
      <c r="E50" s="1271"/>
      <c r="F50" s="1271"/>
      <c r="G50" s="1271"/>
      <c r="H50" s="1271"/>
      <c r="I50" s="1271"/>
      <c r="J50" s="1271"/>
      <c r="K50" s="1271"/>
      <c r="L50" s="1271"/>
      <c r="M50" s="1271"/>
      <c r="N50" s="1271"/>
      <c r="O50" s="1271"/>
      <c r="P50" s="1271"/>
      <c r="Q50" s="1271"/>
      <c r="R50" s="1272"/>
      <c r="S50" s="1251"/>
      <c r="T50" s="1251"/>
      <c r="U50" s="1251"/>
      <c r="V50" s="1276"/>
      <c r="W50" s="1277"/>
      <c r="X50" s="1278"/>
      <c r="Y50" s="1273">
        <v>0.5</v>
      </c>
      <c r="Z50" s="1274"/>
      <c r="AA50" s="1275"/>
      <c r="AB50" s="1142">
        <f t="shared" si="0"/>
        <v>0</v>
      </c>
      <c r="AC50" s="921"/>
      <c r="AD50" s="1143"/>
    </row>
    <row r="51" spans="2:30" ht="15" customHeight="1" thickTop="1" thickBot="1" x14ac:dyDescent="0.3">
      <c r="B51" s="1245" t="s">
        <v>131</v>
      </c>
      <c r="C51" s="1246"/>
      <c r="D51" s="1246"/>
      <c r="E51" s="1246"/>
      <c r="F51" s="1246"/>
      <c r="G51" s="1246"/>
      <c r="H51" s="1246"/>
      <c r="I51" s="1246"/>
      <c r="J51" s="1246"/>
      <c r="K51" s="1246"/>
      <c r="L51" s="1246"/>
      <c r="M51" s="1246"/>
      <c r="N51" s="1246"/>
      <c r="O51" s="1246"/>
      <c r="P51" s="1246"/>
      <c r="Q51" s="1246"/>
      <c r="R51" s="1247"/>
      <c r="S51" s="74"/>
      <c r="T51" s="75"/>
      <c r="U51" s="73"/>
      <c r="V51" s="75"/>
      <c r="W51" s="75"/>
      <c r="X51" s="76"/>
      <c r="Y51" s="1215">
        <v>6</v>
      </c>
      <c r="Z51" s="1215"/>
      <c r="AA51" s="1216"/>
      <c r="AB51" s="1214">
        <f>MIN(Y51,SUM(AB29:AD50))</f>
        <v>0</v>
      </c>
      <c r="AC51" s="1215"/>
      <c r="AD51" s="1216"/>
    </row>
    <row r="52" spans="2:30" ht="15" customHeight="1" thickTop="1" thickBot="1" x14ac:dyDescent="0.3">
      <c r="B52" s="1242" t="s">
        <v>1311</v>
      </c>
      <c r="C52" s="1243"/>
      <c r="D52" s="1243"/>
      <c r="E52" s="1243"/>
      <c r="F52" s="1243"/>
      <c r="G52" s="1243"/>
      <c r="H52" s="1243"/>
      <c r="I52" s="1243"/>
      <c r="J52" s="1243"/>
      <c r="K52" s="1243"/>
      <c r="L52" s="1243"/>
      <c r="M52" s="1243"/>
      <c r="N52" s="1243"/>
      <c r="O52" s="1243"/>
      <c r="P52" s="1243"/>
      <c r="Q52" s="1243"/>
      <c r="R52" s="1243"/>
      <c r="S52" s="1243"/>
      <c r="T52" s="1243"/>
      <c r="U52" s="1243"/>
      <c r="V52" s="1243"/>
      <c r="W52" s="1243"/>
      <c r="X52" s="1243"/>
      <c r="Y52" s="1243"/>
      <c r="Z52" s="1243"/>
      <c r="AA52" s="1243"/>
      <c r="AB52" s="1243"/>
      <c r="AC52" s="1243"/>
      <c r="AD52" s="1244"/>
    </row>
    <row r="53" spans="2:30" ht="57.75" customHeight="1" thickBot="1" x14ac:dyDescent="0.3">
      <c r="B53" s="1072" t="s">
        <v>1432</v>
      </c>
      <c r="C53" s="856"/>
      <c r="D53" s="856"/>
      <c r="E53" s="856"/>
      <c r="F53" s="856"/>
      <c r="G53" s="856"/>
      <c r="H53" s="856"/>
      <c r="I53" s="856"/>
      <c r="J53" s="856"/>
      <c r="K53" s="856"/>
      <c r="L53" s="856"/>
      <c r="M53" s="856"/>
      <c r="N53" s="856"/>
      <c r="O53" s="856"/>
      <c r="P53" s="856"/>
      <c r="Q53" s="856"/>
      <c r="R53" s="1256"/>
      <c r="S53" s="1267"/>
      <c r="T53" s="1268"/>
      <c r="U53" s="1269"/>
      <c r="V53" s="876"/>
      <c r="W53" s="876"/>
      <c r="X53" s="876"/>
      <c r="Y53" s="1257">
        <v>2</v>
      </c>
      <c r="Z53" s="1258"/>
      <c r="AA53" s="1259"/>
      <c r="AB53" s="1260">
        <f>IF(AND(S53="YES",V53="YES"),Y53,0)</f>
        <v>0</v>
      </c>
      <c r="AC53" s="1261"/>
      <c r="AD53" s="1262"/>
    </row>
    <row r="54" spans="2:30" ht="16.5" thickTop="1" thickBot="1" x14ac:dyDescent="0.3">
      <c r="B54" s="1245" t="s">
        <v>131</v>
      </c>
      <c r="C54" s="1246"/>
      <c r="D54" s="1246"/>
      <c r="E54" s="1246"/>
      <c r="F54" s="1246"/>
      <c r="G54" s="1246"/>
      <c r="H54" s="1246"/>
      <c r="I54" s="1246"/>
      <c r="J54" s="1246"/>
      <c r="K54" s="1246"/>
      <c r="L54" s="1246"/>
      <c r="M54" s="1246"/>
      <c r="N54" s="1246"/>
      <c r="O54" s="1246"/>
      <c r="P54" s="1246"/>
      <c r="Q54" s="1246"/>
      <c r="R54" s="1247"/>
      <c r="S54" s="74"/>
      <c r="T54" s="75"/>
      <c r="U54" s="73"/>
      <c r="V54" s="75"/>
      <c r="W54" s="75"/>
      <c r="X54" s="76"/>
      <c r="Y54" s="1263">
        <v>2</v>
      </c>
      <c r="Z54" s="1264"/>
      <c r="AA54" s="1265"/>
      <c r="AB54" s="1266">
        <f>MIN(Y54,SUM(AB32:AD53))</f>
        <v>0</v>
      </c>
      <c r="AC54" s="1264"/>
      <c r="AD54" s="1265"/>
    </row>
    <row r="55" spans="2:30" ht="15" customHeight="1" thickTop="1" thickBot="1" x14ac:dyDescent="0.3">
      <c r="B55" s="603" t="s">
        <v>117</v>
      </c>
      <c r="C55" s="604"/>
      <c r="D55" s="604"/>
      <c r="E55" s="604"/>
      <c r="F55" s="604"/>
      <c r="G55" s="604"/>
      <c r="H55" s="604"/>
      <c r="I55" s="604"/>
      <c r="J55" s="604"/>
      <c r="K55" s="604"/>
      <c r="L55" s="604"/>
      <c r="M55" s="604"/>
      <c r="N55" s="604"/>
      <c r="O55" s="604"/>
      <c r="P55" s="604"/>
      <c r="Q55" s="604"/>
      <c r="R55" s="697"/>
      <c r="S55" s="1234"/>
      <c r="T55" s="426"/>
      <c r="U55" s="427"/>
      <c r="V55" s="425"/>
      <c r="W55" s="426"/>
      <c r="X55" s="427"/>
      <c r="Y55" s="1235">
        <f>SUM(Y27,Y51,Y54)</f>
        <v>12</v>
      </c>
      <c r="Z55" s="1236"/>
      <c r="AA55" s="1237"/>
      <c r="AB55" s="1238">
        <f>SUM(AB51, AB27, AB54)</f>
        <v>0</v>
      </c>
      <c r="AC55" s="1236"/>
      <c r="AD55" s="1237"/>
    </row>
    <row r="56" spans="2:30" ht="15" customHeight="1" thickBot="1" x14ac:dyDescent="0.3">
      <c r="B56"/>
      <c r="C56"/>
      <c r="D56"/>
      <c r="E56"/>
      <c r="F56"/>
      <c r="G56"/>
      <c r="H56"/>
      <c r="I56"/>
      <c r="J56"/>
      <c r="K56"/>
      <c r="L56"/>
      <c r="M56"/>
      <c r="N56"/>
      <c r="O56"/>
      <c r="P56"/>
      <c r="Q56"/>
      <c r="R56"/>
      <c r="S56"/>
      <c r="T56"/>
      <c r="U56"/>
      <c r="V56"/>
      <c r="W56"/>
      <c r="X56"/>
      <c r="Y56"/>
      <c r="Z56"/>
      <c r="AA56"/>
      <c r="AB56"/>
      <c r="AC56"/>
      <c r="AD56"/>
    </row>
    <row r="57" spans="2:30" ht="15" customHeight="1" thickBot="1" x14ac:dyDescent="0.3">
      <c r="B57" s="151" t="s">
        <v>1351</v>
      </c>
      <c r="C57" s="151"/>
      <c r="D57" s="151"/>
      <c r="E57" s="151"/>
      <c r="F57" s="151"/>
      <c r="G57" s="151"/>
      <c r="H57" s="151"/>
      <c r="I57" s="151"/>
      <c r="J57" s="151"/>
      <c r="K57" s="151"/>
      <c r="L57" s="151"/>
      <c r="M57" s="151"/>
      <c r="N57" s="151"/>
      <c r="O57" s="151"/>
      <c r="P57" s="151"/>
      <c r="Q57" s="151"/>
      <c r="R57" s="151"/>
      <c r="S57" s="151"/>
      <c r="T57" s="151"/>
      <c r="U57" s="151"/>
      <c r="V57" s="1140" t="s">
        <v>99</v>
      </c>
      <c r="W57" s="1140"/>
      <c r="X57" s="1140"/>
      <c r="Y57" s="1140"/>
      <c r="Z57" s="1140"/>
      <c r="AA57" s="1140"/>
      <c r="AB57" s="1140"/>
      <c r="AC57" s="1140"/>
      <c r="AD57" s="32">
        <f>Y63</f>
        <v>3</v>
      </c>
    </row>
    <row r="58" spans="2:30" ht="15" customHeight="1" thickBot="1" x14ac:dyDescent="0.3"/>
    <row r="59" spans="2:30" ht="15" customHeight="1" x14ac:dyDescent="0.25">
      <c r="B59" s="487" t="s">
        <v>1318</v>
      </c>
      <c r="C59" s="463"/>
      <c r="D59" s="463"/>
      <c r="E59" s="463"/>
      <c r="F59" s="463"/>
      <c r="G59" s="463"/>
      <c r="H59" s="463"/>
      <c r="I59" s="463"/>
      <c r="J59" s="463"/>
      <c r="K59" s="463"/>
      <c r="L59" s="463"/>
      <c r="M59" s="463"/>
      <c r="N59" s="463"/>
      <c r="O59" s="463"/>
      <c r="P59" s="463"/>
      <c r="Q59" s="463"/>
      <c r="R59" s="488"/>
      <c r="S59" s="532" t="s">
        <v>788</v>
      </c>
      <c r="T59" s="463"/>
      <c r="U59" s="463"/>
      <c r="V59" s="463" t="s">
        <v>481</v>
      </c>
      <c r="W59" s="463"/>
      <c r="X59" s="463"/>
      <c r="Y59" s="463" t="s">
        <v>192</v>
      </c>
      <c r="Z59" s="463"/>
      <c r="AA59" s="488"/>
      <c r="AB59" s="532" t="s">
        <v>174</v>
      </c>
      <c r="AC59" s="463"/>
      <c r="AD59" s="488"/>
    </row>
    <row r="60" spans="2:30" ht="15" customHeight="1" x14ac:dyDescent="0.25">
      <c r="B60" s="841"/>
      <c r="C60" s="565"/>
      <c r="D60" s="565"/>
      <c r="E60" s="565"/>
      <c r="F60" s="565"/>
      <c r="G60" s="565"/>
      <c r="H60" s="565"/>
      <c r="I60" s="565"/>
      <c r="J60" s="565"/>
      <c r="K60" s="565"/>
      <c r="L60" s="565"/>
      <c r="M60" s="565"/>
      <c r="N60" s="565"/>
      <c r="O60" s="565"/>
      <c r="P60" s="565"/>
      <c r="Q60" s="565"/>
      <c r="R60" s="651"/>
      <c r="S60" s="676"/>
      <c r="T60" s="565"/>
      <c r="U60" s="565"/>
      <c r="V60" s="565"/>
      <c r="W60" s="565"/>
      <c r="X60" s="565"/>
      <c r="Y60" s="565"/>
      <c r="Z60" s="565"/>
      <c r="AA60" s="651"/>
      <c r="AB60" s="676"/>
      <c r="AC60" s="565"/>
      <c r="AD60" s="651"/>
    </row>
    <row r="61" spans="2:30" ht="27.95" customHeight="1" x14ac:dyDescent="0.25">
      <c r="B61" s="1356" t="s">
        <v>1319</v>
      </c>
      <c r="C61" s="1357"/>
      <c r="D61" s="1357"/>
      <c r="E61" s="1357"/>
      <c r="F61" s="1357"/>
      <c r="G61" s="1357"/>
      <c r="H61" s="1357"/>
      <c r="I61" s="1357"/>
      <c r="J61" s="1357"/>
      <c r="K61" s="1357"/>
      <c r="L61" s="1357"/>
      <c r="M61" s="1357"/>
      <c r="N61" s="1357"/>
      <c r="O61" s="1357"/>
      <c r="P61" s="1357"/>
      <c r="Q61" s="1357"/>
      <c r="R61" s="1358"/>
      <c r="S61" s="150"/>
      <c r="T61" s="496"/>
      <c r="U61" s="496"/>
      <c r="V61" s="1347"/>
      <c r="W61" s="1347"/>
      <c r="X61" s="1347"/>
      <c r="Y61" s="1232">
        <v>1</v>
      </c>
      <c r="Z61" s="1232"/>
      <c r="AA61" s="1233"/>
      <c r="AB61" s="1219">
        <f>IF(S61="YES",Y61,0)</f>
        <v>0</v>
      </c>
      <c r="AC61" s="1124"/>
      <c r="AD61" s="1131"/>
    </row>
    <row r="62" spans="2:30" ht="27.95" customHeight="1" x14ac:dyDescent="0.25">
      <c r="B62" s="1353" t="s">
        <v>1320</v>
      </c>
      <c r="C62" s="1354"/>
      <c r="D62" s="1354"/>
      <c r="E62" s="1354"/>
      <c r="F62" s="1354"/>
      <c r="G62" s="1354"/>
      <c r="H62" s="1354"/>
      <c r="I62" s="1354"/>
      <c r="J62" s="1354"/>
      <c r="K62" s="1354"/>
      <c r="L62" s="1354"/>
      <c r="M62" s="1354"/>
      <c r="N62" s="1354"/>
      <c r="O62" s="1354"/>
      <c r="P62" s="1354"/>
      <c r="Q62" s="1354"/>
      <c r="R62" s="1355"/>
      <c r="S62" s="1346"/>
      <c r="T62" s="149"/>
      <c r="U62" s="150"/>
      <c r="V62" s="1347"/>
      <c r="W62" s="1347"/>
      <c r="X62" s="1347"/>
      <c r="Y62" s="1181">
        <v>2</v>
      </c>
      <c r="Z62" s="1181"/>
      <c r="AA62" s="1218"/>
      <c r="AB62" s="1219">
        <f>IF(S62="YES",Y62,0)</f>
        <v>0</v>
      </c>
      <c r="AC62" s="1124"/>
      <c r="AD62" s="1131"/>
    </row>
    <row r="63" spans="2:30" ht="27.95" customHeight="1" thickBot="1" x14ac:dyDescent="0.3">
      <c r="B63" s="1343" t="s">
        <v>1321</v>
      </c>
      <c r="C63" s="1344"/>
      <c r="D63" s="1344"/>
      <c r="E63" s="1344"/>
      <c r="F63" s="1344"/>
      <c r="G63" s="1344"/>
      <c r="H63" s="1344"/>
      <c r="I63" s="1344"/>
      <c r="J63" s="1344"/>
      <c r="K63" s="1344"/>
      <c r="L63" s="1344"/>
      <c r="M63" s="1344"/>
      <c r="N63" s="1344"/>
      <c r="O63" s="1344"/>
      <c r="P63" s="1344"/>
      <c r="Q63" s="1344"/>
      <c r="R63" s="1345"/>
      <c r="S63" s="1348"/>
      <c r="T63" s="1349"/>
      <c r="U63" s="1349"/>
      <c r="V63" s="1350"/>
      <c r="W63" s="1350"/>
      <c r="X63" s="1350"/>
      <c r="Y63" s="1351">
        <v>3</v>
      </c>
      <c r="Z63" s="1351"/>
      <c r="AA63" s="1352"/>
      <c r="AB63" s="1301">
        <f>IF(S63="YES",Y63,0)</f>
        <v>0</v>
      </c>
      <c r="AC63" s="1125"/>
      <c r="AD63" s="1133"/>
    </row>
    <row r="64" spans="2:30" ht="15" customHeight="1" thickTop="1" thickBot="1" x14ac:dyDescent="0.3">
      <c r="B64" s="1116" t="s">
        <v>117</v>
      </c>
      <c r="C64" s="1117"/>
      <c r="D64" s="1117"/>
      <c r="E64" s="1117"/>
      <c r="F64" s="1117"/>
      <c r="G64" s="1117"/>
      <c r="H64" s="1117"/>
      <c r="I64" s="1117"/>
      <c r="J64" s="1117"/>
      <c r="K64" s="1117"/>
      <c r="L64" s="1117"/>
      <c r="M64" s="1117"/>
      <c r="N64" s="1117"/>
      <c r="O64" s="1117"/>
      <c r="P64" s="1117"/>
      <c r="Q64" s="1117"/>
      <c r="R64" s="1118"/>
      <c r="S64" s="427"/>
      <c r="T64" s="559"/>
      <c r="U64" s="559"/>
      <c r="V64" s="425"/>
      <c r="W64" s="426"/>
      <c r="X64" s="427"/>
      <c r="Y64" s="433">
        <v>3</v>
      </c>
      <c r="Z64" s="433"/>
      <c r="AA64" s="434"/>
      <c r="AB64" s="1285">
        <f>MAX(AB61:AD63)</f>
        <v>0</v>
      </c>
      <c r="AC64" s="433"/>
      <c r="AD64" s="434"/>
    </row>
    <row r="65" spans="2:30" ht="15" customHeight="1" thickBot="1" x14ac:dyDescent="0.3"/>
    <row r="66" spans="2:30" ht="15" customHeight="1" thickBot="1" x14ac:dyDescent="0.3">
      <c r="B66" s="151" t="s">
        <v>1352</v>
      </c>
      <c r="C66" s="151"/>
      <c r="D66" s="151"/>
      <c r="E66" s="151"/>
      <c r="F66" s="151"/>
      <c r="G66" s="151"/>
      <c r="H66" s="151"/>
      <c r="I66" s="151"/>
      <c r="J66" s="151"/>
      <c r="K66" s="151"/>
      <c r="L66" s="151"/>
      <c r="M66" s="151"/>
      <c r="N66" s="151"/>
      <c r="O66" s="151"/>
      <c r="P66" s="151"/>
      <c r="Q66" s="151"/>
      <c r="R66" s="151"/>
      <c r="S66" s="151"/>
      <c r="T66" s="151"/>
      <c r="U66" s="151"/>
      <c r="V66" s="1140" t="s">
        <v>99</v>
      </c>
      <c r="W66" s="1140"/>
      <c r="X66" s="1140"/>
      <c r="Y66" s="1140"/>
      <c r="Z66" s="1140"/>
      <c r="AA66" s="1140"/>
      <c r="AB66" s="1140"/>
      <c r="AC66" s="1140"/>
      <c r="AD66" s="32">
        <f>Y82</f>
        <v>6</v>
      </c>
    </row>
    <row r="67" spans="2:30" ht="15" customHeight="1" thickBot="1" x14ac:dyDescent="0.3"/>
    <row r="68" spans="2:30" ht="15" customHeight="1" x14ac:dyDescent="0.25">
      <c r="B68" s="577" t="s">
        <v>1322</v>
      </c>
      <c r="C68" s="578"/>
      <c r="D68" s="578"/>
      <c r="E68" s="578"/>
      <c r="F68" s="578"/>
      <c r="G68" s="578"/>
      <c r="H68" s="578"/>
      <c r="I68" s="578"/>
      <c r="J68" s="578"/>
      <c r="K68" s="578"/>
      <c r="L68" s="578"/>
      <c r="M68" s="578"/>
      <c r="N68" s="578"/>
      <c r="O68" s="578"/>
      <c r="P68" s="578"/>
      <c r="Q68" s="578"/>
      <c r="R68" s="579"/>
      <c r="S68" s="532" t="s">
        <v>788</v>
      </c>
      <c r="T68" s="463"/>
      <c r="U68" s="463"/>
      <c r="V68" s="463" t="s">
        <v>481</v>
      </c>
      <c r="W68" s="463"/>
      <c r="X68" s="463"/>
      <c r="Y68" s="463" t="s">
        <v>192</v>
      </c>
      <c r="Z68" s="463"/>
      <c r="AA68" s="488"/>
      <c r="AB68" s="532" t="s">
        <v>174</v>
      </c>
      <c r="AC68" s="463"/>
      <c r="AD68" s="488"/>
    </row>
    <row r="69" spans="2:30" ht="15" customHeight="1" thickBot="1" x14ac:dyDescent="0.3">
      <c r="B69" s="580"/>
      <c r="C69" s="581"/>
      <c r="D69" s="581"/>
      <c r="E69" s="581"/>
      <c r="F69" s="581"/>
      <c r="G69" s="581"/>
      <c r="H69" s="581"/>
      <c r="I69" s="581"/>
      <c r="J69" s="581"/>
      <c r="K69" s="581"/>
      <c r="L69" s="581"/>
      <c r="M69" s="581"/>
      <c r="N69" s="581"/>
      <c r="O69" s="581"/>
      <c r="P69" s="581"/>
      <c r="Q69" s="581"/>
      <c r="R69" s="582"/>
      <c r="S69" s="533"/>
      <c r="T69" s="464"/>
      <c r="U69" s="464"/>
      <c r="V69" s="464"/>
      <c r="W69" s="464"/>
      <c r="X69" s="464"/>
      <c r="Y69" s="464"/>
      <c r="Z69" s="464"/>
      <c r="AA69" s="490"/>
      <c r="AB69" s="533"/>
      <c r="AC69" s="464"/>
      <c r="AD69" s="490"/>
    </row>
    <row r="70" spans="2:30" ht="15" customHeight="1" x14ac:dyDescent="0.25">
      <c r="B70" s="1292" t="s">
        <v>1323</v>
      </c>
      <c r="C70" s="933"/>
      <c r="D70" s="933"/>
      <c r="E70" s="933"/>
      <c r="F70" s="933"/>
      <c r="G70" s="933"/>
      <c r="H70" s="933"/>
      <c r="I70" s="933"/>
      <c r="J70" s="933"/>
      <c r="K70" s="933"/>
      <c r="L70" s="933"/>
      <c r="M70" s="933"/>
      <c r="N70" s="933"/>
      <c r="O70" s="933"/>
      <c r="P70" s="933"/>
      <c r="Q70" s="933"/>
      <c r="R70" s="1293"/>
      <c r="S70" s="936"/>
      <c r="T70" s="936"/>
      <c r="U70" s="1325"/>
      <c r="V70" s="1319"/>
      <c r="W70" s="1320"/>
      <c r="X70" s="1321"/>
      <c r="Y70" s="1204">
        <v>1</v>
      </c>
      <c r="Z70" s="1205"/>
      <c r="AA70" s="1326"/>
      <c r="AB70" s="1208">
        <f>IF(AND(S70="YES",V70="YES"),Y70,0)</f>
        <v>0</v>
      </c>
      <c r="AC70" s="1209"/>
      <c r="AD70" s="1210"/>
    </row>
    <row r="71" spans="2:30" ht="15" customHeight="1" x14ac:dyDescent="0.25">
      <c r="B71" s="1073"/>
      <c r="C71" s="862"/>
      <c r="D71" s="862"/>
      <c r="E71" s="862"/>
      <c r="F71" s="862"/>
      <c r="G71" s="862"/>
      <c r="H71" s="862"/>
      <c r="I71" s="862"/>
      <c r="J71" s="862"/>
      <c r="K71" s="862"/>
      <c r="L71" s="862"/>
      <c r="M71" s="862"/>
      <c r="N71" s="862"/>
      <c r="O71" s="862"/>
      <c r="P71" s="862"/>
      <c r="Q71" s="862"/>
      <c r="R71" s="1286"/>
      <c r="S71" s="214"/>
      <c r="T71" s="214"/>
      <c r="U71" s="1309"/>
      <c r="V71" s="1322"/>
      <c r="W71" s="1323"/>
      <c r="X71" s="1324"/>
      <c r="Y71" s="1180"/>
      <c r="Z71" s="1327"/>
      <c r="AA71" s="1328"/>
      <c r="AB71" s="1305"/>
      <c r="AC71" s="1306"/>
      <c r="AD71" s="1307"/>
    </row>
    <row r="72" spans="2:30" ht="15" customHeight="1" x14ac:dyDescent="0.25">
      <c r="B72" s="1288" t="s">
        <v>1324</v>
      </c>
      <c r="C72" s="880"/>
      <c r="D72" s="880"/>
      <c r="E72" s="880"/>
      <c r="F72" s="880"/>
      <c r="G72" s="880"/>
      <c r="H72" s="880"/>
      <c r="I72" s="880"/>
      <c r="J72" s="880"/>
      <c r="K72" s="880"/>
      <c r="L72" s="880"/>
      <c r="M72" s="880"/>
      <c r="N72" s="880"/>
      <c r="O72" s="880"/>
      <c r="P72" s="880"/>
      <c r="Q72" s="880"/>
      <c r="R72" s="1289"/>
      <c r="S72" s="133"/>
      <c r="T72" s="136"/>
      <c r="U72" s="136"/>
      <c r="V72" s="1255"/>
      <c r="W72" s="1255"/>
      <c r="X72" s="1255"/>
      <c r="Y72" s="1181">
        <v>1</v>
      </c>
      <c r="Z72" s="1181"/>
      <c r="AA72" s="1218"/>
      <c r="AB72" s="1219">
        <f>IF(S72="YES",Y72,0)</f>
        <v>0</v>
      </c>
      <c r="AC72" s="1124"/>
      <c r="AD72" s="1131"/>
    </row>
    <row r="73" spans="2:30" ht="22.5" customHeight="1" x14ac:dyDescent="0.25">
      <c r="B73" s="1290"/>
      <c r="C73" s="885"/>
      <c r="D73" s="885"/>
      <c r="E73" s="885"/>
      <c r="F73" s="885"/>
      <c r="G73" s="885"/>
      <c r="H73" s="885"/>
      <c r="I73" s="885"/>
      <c r="J73" s="885"/>
      <c r="K73" s="885"/>
      <c r="L73" s="885"/>
      <c r="M73" s="885"/>
      <c r="N73" s="885"/>
      <c r="O73" s="885"/>
      <c r="P73" s="885"/>
      <c r="Q73" s="885"/>
      <c r="R73" s="1291"/>
      <c r="S73" s="133"/>
      <c r="T73" s="136"/>
      <c r="U73" s="136"/>
      <c r="V73" s="1255"/>
      <c r="W73" s="1255"/>
      <c r="X73" s="1255"/>
      <c r="Y73" s="1181"/>
      <c r="Z73" s="1181"/>
      <c r="AA73" s="1218"/>
      <c r="AB73" s="1219"/>
      <c r="AC73" s="1124"/>
      <c r="AD73" s="1131"/>
    </row>
    <row r="74" spans="2:30" ht="15" customHeight="1" x14ac:dyDescent="0.25">
      <c r="B74" s="1072" t="s">
        <v>1325</v>
      </c>
      <c r="C74" s="856"/>
      <c r="D74" s="856"/>
      <c r="E74" s="856"/>
      <c r="F74" s="856"/>
      <c r="G74" s="856"/>
      <c r="H74" s="856"/>
      <c r="I74" s="856"/>
      <c r="J74" s="856"/>
      <c r="K74" s="856"/>
      <c r="L74" s="856"/>
      <c r="M74" s="856"/>
      <c r="N74" s="856"/>
      <c r="O74" s="856"/>
      <c r="P74" s="856"/>
      <c r="Q74" s="856"/>
      <c r="R74" s="1256"/>
      <c r="S74" s="133"/>
      <c r="T74" s="136"/>
      <c r="U74" s="136"/>
      <c r="V74" s="1287"/>
      <c r="W74" s="1287"/>
      <c r="X74" s="1287"/>
      <c r="Y74" s="1232">
        <v>1</v>
      </c>
      <c r="Z74" s="1232"/>
      <c r="AA74" s="1233"/>
      <c r="AB74" s="1219">
        <f>IF(S74="YES",Y74,0)</f>
        <v>0</v>
      </c>
      <c r="AC74" s="1124"/>
      <c r="AD74" s="1131"/>
    </row>
    <row r="75" spans="2:30" ht="15" customHeight="1" x14ac:dyDescent="0.25">
      <c r="B75" s="1073"/>
      <c r="C75" s="862"/>
      <c r="D75" s="862"/>
      <c r="E75" s="862"/>
      <c r="F75" s="862"/>
      <c r="G75" s="862"/>
      <c r="H75" s="862"/>
      <c r="I75" s="862"/>
      <c r="J75" s="862"/>
      <c r="K75" s="862"/>
      <c r="L75" s="862"/>
      <c r="M75" s="862"/>
      <c r="N75" s="862"/>
      <c r="O75" s="862"/>
      <c r="P75" s="862"/>
      <c r="Q75" s="862"/>
      <c r="R75" s="1286"/>
      <c r="S75" s="133"/>
      <c r="T75" s="136"/>
      <c r="U75" s="136"/>
      <c r="V75" s="1287"/>
      <c r="W75" s="1287"/>
      <c r="X75" s="1287"/>
      <c r="Y75" s="1232"/>
      <c r="Z75" s="1232"/>
      <c r="AA75" s="1233"/>
      <c r="AB75" s="1219"/>
      <c r="AC75" s="1124"/>
      <c r="AD75" s="1131"/>
    </row>
    <row r="76" spans="2:30" ht="15" customHeight="1" x14ac:dyDescent="0.25">
      <c r="B76" s="1288" t="s">
        <v>1433</v>
      </c>
      <c r="C76" s="880"/>
      <c r="D76" s="880"/>
      <c r="E76" s="880"/>
      <c r="F76" s="880"/>
      <c r="G76" s="880"/>
      <c r="H76" s="880"/>
      <c r="I76" s="880"/>
      <c r="J76" s="880"/>
      <c r="K76" s="880"/>
      <c r="L76" s="880"/>
      <c r="M76" s="880"/>
      <c r="N76" s="880"/>
      <c r="O76" s="880"/>
      <c r="P76" s="880"/>
      <c r="Q76" s="880"/>
      <c r="R76" s="1289"/>
      <c r="S76" s="1308"/>
      <c r="T76" s="876"/>
      <c r="U76" s="1297"/>
      <c r="V76" s="1310"/>
      <c r="W76" s="1311"/>
      <c r="X76" s="1312"/>
      <c r="Y76" s="1273">
        <v>1</v>
      </c>
      <c r="Z76" s="1274"/>
      <c r="AA76" s="1275"/>
      <c r="AB76" s="1260">
        <f>IF(S76="YES",Y76,0)</f>
        <v>0</v>
      </c>
      <c r="AC76" s="1261"/>
      <c r="AD76" s="1262"/>
    </row>
    <row r="77" spans="2:30" ht="15" customHeight="1" x14ac:dyDescent="0.25">
      <c r="B77" s="1290"/>
      <c r="C77" s="885"/>
      <c r="D77" s="885"/>
      <c r="E77" s="885"/>
      <c r="F77" s="885"/>
      <c r="G77" s="885"/>
      <c r="H77" s="885"/>
      <c r="I77" s="885"/>
      <c r="J77" s="885"/>
      <c r="K77" s="885"/>
      <c r="L77" s="885"/>
      <c r="M77" s="885"/>
      <c r="N77" s="885"/>
      <c r="O77" s="885"/>
      <c r="P77" s="885"/>
      <c r="Q77" s="885"/>
      <c r="R77" s="1291"/>
      <c r="S77" s="213"/>
      <c r="T77" s="214"/>
      <c r="U77" s="1309"/>
      <c r="V77" s="1313"/>
      <c r="W77" s="1314"/>
      <c r="X77" s="1315"/>
      <c r="Y77" s="1316"/>
      <c r="Z77" s="1317"/>
      <c r="AA77" s="1318"/>
      <c r="AB77" s="1305"/>
      <c r="AC77" s="1306"/>
      <c r="AD77" s="1307"/>
    </row>
    <row r="78" spans="2:30" ht="15" customHeight="1" x14ac:dyDescent="0.25">
      <c r="B78" s="1072" t="s">
        <v>1326</v>
      </c>
      <c r="C78" s="856"/>
      <c r="D78" s="856"/>
      <c r="E78" s="856"/>
      <c r="F78" s="856"/>
      <c r="G78" s="856"/>
      <c r="H78" s="856"/>
      <c r="I78" s="856"/>
      <c r="J78" s="856"/>
      <c r="K78" s="856"/>
      <c r="L78" s="856"/>
      <c r="M78" s="856"/>
      <c r="N78" s="856"/>
      <c r="O78" s="856"/>
      <c r="P78" s="856"/>
      <c r="Q78" s="856"/>
      <c r="R78" s="1256"/>
      <c r="S78" s="133"/>
      <c r="T78" s="136"/>
      <c r="U78" s="136"/>
      <c r="V78" s="1255"/>
      <c r="W78" s="1255"/>
      <c r="X78" s="1255"/>
      <c r="Y78" s="1232">
        <v>1</v>
      </c>
      <c r="Z78" s="1232"/>
      <c r="AA78" s="1233"/>
      <c r="AB78" s="1219">
        <f>IF(S78="YES",Y78,0)</f>
        <v>0</v>
      </c>
      <c r="AC78" s="1124"/>
      <c r="AD78" s="1131"/>
    </row>
    <row r="79" spans="2:30" ht="15" customHeight="1" x14ac:dyDescent="0.25">
      <c r="B79" s="1073"/>
      <c r="C79" s="862"/>
      <c r="D79" s="862"/>
      <c r="E79" s="862"/>
      <c r="F79" s="862"/>
      <c r="G79" s="862"/>
      <c r="H79" s="862"/>
      <c r="I79" s="862"/>
      <c r="J79" s="862"/>
      <c r="K79" s="862"/>
      <c r="L79" s="862"/>
      <c r="M79" s="862"/>
      <c r="N79" s="862"/>
      <c r="O79" s="862"/>
      <c r="P79" s="862"/>
      <c r="Q79" s="862"/>
      <c r="R79" s="1286"/>
      <c r="S79" s="133"/>
      <c r="T79" s="136"/>
      <c r="U79" s="136"/>
      <c r="V79" s="1255"/>
      <c r="W79" s="1255"/>
      <c r="X79" s="1255"/>
      <c r="Y79" s="1232"/>
      <c r="Z79" s="1232"/>
      <c r="AA79" s="1233"/>
      <c r="AB79" s="1219"/>
      <c r="AC79" s="1124"/>
      <c r="AD79" s="1131"/>
    </row>
    <row r="80" spans="2:30" ht="15" customHeight="1" x14ac:dyDescent="0.25">
      <c r="B80" s="1288" t="s">
        <v>1359</v>
      </c>
      <c r="C80" s="880"/>
      <c r="D80" s="880"/>
      <c r="E80" s="880"/>
      <c r="F80" s="880"/>
      <c r="G80" s="880"/>
      <c r="H80" s="880"/>
      <c r="I80" s="880"/>
      <c r="J80" s="880"/>
      <c r="K80" s="880"/>
      <c r="L80" s="880"/>
      <c r="M80" s="880"/>
      <c r="N80" s="880"/>
      <c r="O80" s="880"/>
      <c r="P80" s="880"/>
      <c r="Q80" s="880"/>
      <c r="R80" s="1289"/>
      <c r="S80" s="133"/>
      <c r="T80" s="136"/>
      <c r="U80" s="136"/>
      <c r="V80" s="1255"/>
      <c r="W80" s="1255"/>
      <c r="X80" s="1255"/>
      <c r="Y80" s="1181">
        <v>1</v>
      </c>
      <c r="Z80" s="1181"/>
      <c r="AA80" s="1218"/>
      <c r="AB80" s="1219">
        <f>IF(S80="YES",Y80,0)</f>
        <v>0</v>
      </c>
      <c r="AC80" s="1124"/>
      <c r="AD80" s="1131"/>
    </row>
    <row r="81" spans="2:30" ht="24" customHeight="1" thickBot="1" x14ac:dyDescent="0.3">
      <c r="B81" s="1294"/>
      <c r="C81" s="1295"/>
      <c r="D81" s="1295"/>
      <c r="E81" s="1295"/>
      <c r="F81" s="1295"/>
      <c r="G81" s="1295"/>
      <c r="H81" s="1295"/>
      <c r="I81" s="1295"/>
      <c r="J81" s="1295"/>
      <c r="K81" s="1295"/>
      <c r="L81" s="1295"/>
      <c r="M81" s="1295"/>
      <c r="N81" s="1295"/>
      <c r="O81" s="1295"/>
      <c r="P81" s="1295"/>
      <c r="Q81" s="1295"/>
      <c r="R81" s="1296"/>
      <c r="S81" s="1297"/>
      <c r="T81" s="1136"/>
      <c r="U81" s="1136"/>
      <c r="V81" s="1298"/>
      <c r="W81" s="1298"/>
      <c r="X81" s="1298"/>
      <c r="Y81" s="1299"/>
      <c r="Z81" s="1299"/>
      <c r="AA81" s="1300"/>
      <c r="AB81" s="1301"/>
      <c r="AC81" s="1125"/>
      <c r="AD81" s="1133"/>
    </row>
    <row r="82" spans="2:30" ht="15" customHeight="1" thickTop="1" thickBot="1" x14ac:dyDescent="0.3">
      <c r="B82" s="1302" t="s">
        <v>117</v>
      </c>
      <c r="C82" s="1303"/>
      <c r="D82" s="1303"/>
      <c r="E82" s="1303"/>
      <c r="F82" s="1303"/>
      <c r="G82" s="1303"/>
      <c r="H82" s="1303"/>
      <c r="I82" s="1303"/>
      <c r="J82" s="1303"/>
      <c r="K82" s="1303"/>
      <c r="L82" s="1303"/>
      <c r="M82" s="1303"/>
      <c r="N82" s="1303"/>
      <c r="O82" s="1303"/>
      <c r="P82" s="1303"/>
      <c r="Q82" s="1303"/>
      <c r="R82" s="1304"/>
      <c r="S82" s="427"/>
      <c r="T82" s="559"/>
      <c r="U82" s="559"/>
      <c r="V82" s="559"/>
      <c r="W82" s="559"/>
      <c r="X82" s="559"/>
      <c r="Y82" s="433">
        <v>6</v>
      </c>
      <c r="Z82" s="433"/>
      <c r="AA82" s="434"/>
      <c r="AB82" s="1285">
        <f>SUM(AB70:AD81)</f>
        <v>0</v>
      </c>
      <c r="AC82" s="433"/>
      <c r="AD82" s="434"/>
    </row>
    <row r="83" spans="2:30" ht="15" customHeight="1" thickBot="1" x14ac:dyDescent="0.3"/>
    <row r="84" spans="2:30" ht="15" customHeight="1" thickBot="1" x14ac:dyDescent="0.3">
      <c r="B84" s="151" t="s">
        <v>1353</v>
      </c>
      <c r="C84" s="151"/>
      <c r="D84" s="151"/>
      <c r="E84" s="151"/>
      <c r="F84" s="151"/>
      <c r="G84" s="151"/>
      <c r="H84" s="151"/>
      <c r="I84" s="151"/>
      <c r="J84" s="151"/>
      <c r="K84" s="151"/>
      <c r="L84" s="151"/>
      <c r="M84" s="151"/>
      <c r="N84" s="151"/>
      <c r="O84" s="151"/>
      <c r="P84" s="151"/>
      <c r="Q84" s="151"/>
      <c r="R84" s="151"/>
      <c r="S84" s="151"/>
      <c r="T84" s="151"/>
      <c r="U84" s="151"/>
      <c r="V84" s="1140" t="s">
        <v>99</v>
      </c>
      <c r="W84" s="1140"/>
      <c r="X84" s="1140"/>
      <c r="Y84" s="1140"/>
      <c r="Z84" s="1140"/>
      <c r="AA84" s="1140"/>
      <c r="AB84" s="1140"/>
      <c r="AC84" s="1140"/>
      <c r="AD84" s="32">
        <f>Y89</f>
        <v>2</v>
      </c>
    </row>
    <row r="85" spans="2:30" ht="15" customHeight="1" thickBot="1" x14ac:dyDescent="0.3"/>
    <row r="86" spans="2:30" ht="15" customHeight="1" x14ac:dyDescent="0.25">
      <c r="B86" s="487" t="s">
        <v>1327</v>
      </c>
      <c r="C86" s="463"/>
      <c r="D86" s="463"/>
      <c r="E86" s="463"/>
      <c r="F86" s="463"/>
      <c r="G86" s="463"/>
      <c r="H86" s="463"/>
      <c r="I86" s="463"/>
      <c r="J86" s="463"/>
      <c r="K86" s="463"/>
      <c r="L86" s="463"/>
      <c r="M86" s="463"/>
      <c r="N86" s="463"/>
      <c r="O86" s="463"/>
      <c r="P86" s="463"/>
      <c r="Q86" s="463"/>
      <c r="R86" s="488"/>
      <c r="S86" s="532" t="s">
        <v>788</v>
      </c>
      <c r="T86" s="463"/>
      <c r="U86" s="463"/>
      <c r="V86" s="463" t="s">
        <v>481</v>
      </c>
      <c r="W86" s="463"/>
      <c r="X86" s="463"/>
      <c r="Y86" s="463" t="s">
        <v>175</v>
      </c>
      <c r="Z86" s="463"/>
      <c r="AA86" s="465"/>
      <c r="AB86" s="487" t="s">
        <v>174</v>
      </c>
      <c r="AC86" s="463"/>
      <c r="AD86" s="488"/>
    </row>
    <row r="87" spans="2:30" ht="15" customHeight="1" thickBot="1" x14ac:dyDescent="0.3">
      <c r="B87" s="489"/>
      <c r="C87" s="464"/>
      <c r="D87" s="464"/>
      <c r="E87" s="464"/>
      <c r="F87" s="464"/>
      <c r="G87" s="464"/>
      <c r="H87" s="464"/>
      <c r="I87" s="464"/>
      <c r="J87" s="464"/>
      <c r="K87" s="464"/>
      <c r="L87" s="464"/>
      <c r="M87" s="464"/>
      <c r="N87" s="464"/>
      <c r="O87" s="464"/>
      <c r="P87" s="464"/>
      <c r="Q87" s="464"/>
      <c r="R87" s="490"/>
      <c r="S87" s="533"/>
      <c r="T87" s="464"/>
      <c r="U87" s="464"/>
      <c r="V87" s="464"/>
      <c r="W87" s="464"/>
      <c r="X87" s="464"/>
      <c r="Y87" s="464"/>
      <c r="Z87" s="464"/>
      <c r="AA87" s="468"/>
      <c r="AB87" s="489"/>
      <c r="AC87" s="464"/>
      <c r="AD87" s="490"/>
    </row>
    <row r="88" spans="2:30" ht="31.5" customHeight="1" thickBot="1" x14ac:dyDescent="0.3">
      <c r="B88" s="1332" t="s">
        <v>1328</v>
      </c>
      <c r="C88" s="1333"/>
      <c r="D88" s="1333"/>
      <c r="E88" s="1333"/>
      <c r="F88" s="1333"/>
      <c r="G88" s="1333"/>
      <c r="H88" s="1333"/>
      <c r="I88" s="1333"/>
      <c r="J88" s="1333"/>
      <c r="K88" s="1333"/>
      <c r="L88" s="1333"/>
      <c r="M88" s="1333"/>
      <c r="N88" s="1333"/>
      <c r="O88" s="1333"/>
      <c r="P88" s="1333"/>
      <c r="Q88" s="1333"/>
      <c r="R88" s="1334"/>
      <c r="S88" s="1335"/>
      <c r="T88" s="1336"/>
      <c r="U88" s="1336"/>
      <c r="V88" s="1337"/>
      <c r="W88" s="1337"/>
      <c r="X88" s="1337"/>
      <c r="Y88" s="1338">
        <v>2</v>
      </c>
      <c r="Z88" s="1338"/>
      <c r="AA88" s="1339"/>
      <c r="AB88" s="1340">
        <f>IF(S88="YES",Y88,0)</f>
        <v>0</v>
      </c>
      <c r="AC88" s="1341"/>
      <c r="AD88" s="1342"/>
    </row>
    <row r="89" spans="2:30" ht="15" customHeight="1" thickTop="1" thickBot="1" x14ac:dyDescent="0.3">
      <c r="B89" s="603" t="s">
        <v>117</v>
      </c>
      <c r="C89" s="604"/>
      <c r="D89" s="604"/>
      <c r="E89" s="604"/>
      <c r="F89" s="604"/>
      <c r="G89" s="604"/>
      <c r="H89" s="604"/>
      <c r="I89" s="604"/>
      <c r="J89" s="604"/>
      <c r="K89" s="604"/>
      <c r="L89" s="604"/>
      <c r="M89" s="604"/>
      <c r="N89" s="604"/>
      <c r="O89" s="604"/>
      <c r="P89" s="604"/>
      <c r="Q89" s="604"/>
      <c r="R89" s="697"/>
      <c r="S89" s="1329"/>
      <c r="T89" s="1330"/>
      <c r="U89" s="1330"/>
      <c r="V89" s="1330"/>
      <c r="W89" s="1330"/>
      <c r="X89" s="1330"/>
      <c r="Y89" s="433">
        <v>2</v>
      </c>
      <c r="Z89" s="433"/>
      <c r="AA89" s="1235"/>
      <c r="AB89" s="1331">
        <f>SUM(AB88:AD88)</f>
        <v>0</v>
      </c>
      <c r="AC89" s="433"/>
      <c r="AD89" s="434"/>
    </row>
    <row r="90" spans="2:30" ht="15" customHeight="1" x14ac:dyDescent="0.25"/>
    <row r="91" spans="2:30" ht="15" customHeight="1" x14ac:dyDescent="0.25">
      <c r="B91" s="1150"/>
      <c r="C91" s="1150"/>
      <c r="D91" s="1150"/>
      <c r="E91" s="1150"/>
      <c r="F91" s="1150"/>
      <c r="G91" s="1150"/>
      <c r="H91" s="1150"/>
      <c r="I91" s="1150"/>
      <c r="J91" s="1150"/>
      <c r="K91" s="1150"/>
      <c r="L91" s="1150"/>
      <c r="M91" s="1150"/>
      <c r="N91" s="1150"/>
      <c r="O91" s="1150"/>
      <c r="P91" s="1150"/>
      <c r="Q91" s="1150"/>
      <c r="R91" s="1150"/>
      <c r="S91" s="1150"/>
      <c r="T91" s="1150"/>
      <c r="U91" s="1150"/>
      <c r="V91" s="1150"/>
      <c r="W91" s="1150"/>
      <c r="X91" s="1150"/>
      <c r="Y91" s="1150"/>
      <c r="Z91" s="1150"/>
      <c r="AA91" s="1150"/>
      <c r="AB91" s="1150"/>
      <c r="AC91" s="1150"/>
      <c r="AD91" s="31"/>
    </row>
    <row r="92" spans="2:30" ht="15" customHeight="1" x14ac:dyDescent="0.25"/>
    <row r="93" spans="2:30" ht="15" hidden="1" customHeight="1" x14ac:dyDescent="0.25"/>
    <row r="94" spans="2:30" ht="15" hidden="1" customHeight="1" x14ac:dyDescent="0.25"/>
    <row r="95" spans="2:30" ht="15" hidden="1" customHeight="1" x14ac:dyDescent="0.25"/>
    <row r="96" spans="2:30"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spans="1:31" ht="15" hidden="1" customHeight="1" x14ac:dyDescent="0.25"/>
    <row r="114" spans="1:31" ht="15" hidden="1" customHeight="1" x14ac:dyDescent="0.25"/>
    <row r="115" spans="1:31" ht="15" hidden="1" customHeight="1" x14ac:dyDescent="0.25"/>
    <row r="116" spans="1:31" ht="15" hidden="1" customHeight="1" x14ac:dyDescent="0.25"/>
    <row r="117" spans="1:31" ht="15" hidden="1" customHeight="1" x14ac:dyDescent="0.25"/>
    <row r="118" spans="1:31" ht="15" hidden="1" customHeight="1" x14ac:dyDescent="0.25">
      <c r="A118"/>
      <c r="AE118"/>
    </row>
    <row r="119" spans="1:31" ht="15" hidden="1" customHeight="1" x14ac:dyDescent="0.25">
      <c r="A119"/>
      <c r="AE119"/>
    </row>
    <row r="120" spans="1:31" ht="15" hidden="1" customHeight="1" x14ac:dyDescent="0.25">
      <c r="A120"/>
      <c r="AE120"/>
    </row>
    <row r="121" spans="1:31" ht="15" hidden="1" customHeight="1" x14ac:dyDescent="0.25">
      <c r="A121"/>
      <c r="AE121"/>
    </row>
    <row r="122" spans="1:31" ht="15" hidden="1" customHeight="1" x14ac:dyDescent="0.25">
      <c r="A122"/>
      <c r="AE122"/>
    </row>
    <row r="123" spans="1:31" ht="15" hidden="1" customHeight="1" x14ac:dyDescent="0.25">
      <c r="A123"/>
      <c r="AE123"/>
    </row>
    <row r="124" spans="1:31" ht="15" hidden="1" customHeight="1" x14ac:dyDescent="0.25">
      <c r="A124"/>
      <c r="AE124"/>
    </row>
    <row r="125" spans="1:31" ht="15" hidden="1" customHeight="1" x14ac:dyDescent="0.25">
      <c r="A125"/>
      <c r="AE125"/>
    </row>
    <row r="126" spans="1:31" ht="15" hidden="1" customHeight="1" x14ac:dyDescent="0.25">
      <c r="A126"/>
      <c r="AE126"/>
    </row>
    <row r="127" spans="1:31" ht="15" hidden="1" customHeight="1" x14ac:dyDescent="0.25">
      <c r="A127"/>
      <c r="AE127"/>
    </row>
    <row r="128" spans="1:31" ht="15" hidden="1" customHeight="1" x14ac:dyDescent="0.25">
      <c r="A128"/>
      <c r="AE128"/>
    </row>
    <row r="129" spans="1:31" ht="15" hidden="1" customHeight="1" x14ac:dyDescent="0.25">
      <c r="A129"/>
      <c r="AE129"/>
    </row>
    <row r="130" spans="1:31" ht="15" hidden="1" customHeight="1" x14ac:dyDescent="0.25">
      <c r="A130"/>
      <c r="AE130"/>
    </row>
    <row r="131" spans="1:31" ht="15" hidden="1" customHeight="1" x14ac:dyDescent="0.25">
      <c r="A131"/>
      <c r="AE131"/>
    </row>
    <row r="132" spans="1:31" ht="15" hidden="1" customHeight="1" x14ac:dyDescent="0.25">
      <c r="A132"/>
      <c r="AE132"/>
    </row>
    <row r="133" spans="1:31" ht="15" hidden="1" customHeight="1" x14ac:dyDescent="0.25">
      <c r="A133"/>
      <c r="AE133"/>
    </row>
    <row r="134" spans="1:31" ht="15" hidden="1" customHeight="1" x14ac:dyDescent="0.25">
      <c r="A134"/>
      <c r="AE134"/>
    </row>
    <row r="135" spans="1:31" ht="15" hidden="1" customHeight="1" x14ac:dyDescent="0.25">
      <c r="A135"/>
      <c r="AE135"/>
    </row>
    <row r="136" spans="1:31" ht="15" hidden="1" customHeight="1" x14ac:dyDescent="0.25">
      <c r="A136"/>
      <c r="AE136"/>
    </row>
    <row r="137" spans="1:31" ht="15" hidden="1" customHeight="1" x14ac:dyDescent="0.25">
      <c r="A137"/>
      <c r="AE137"/>
    </row>
    <row r="138" spans="1:31" ht="15" hidden="1" customHeight="1" x14ac:dyDescent="0.25">
      <c r="A138"/>
      <c r="AE138"/>
    </row>
    <row r="139" spans="1:31" ht="15" hidden="1" customHeight="1" x14ac:dyDescent="0.25">
      <c r="A139"/>
      <c r="AE139"/>
    </row>
    <row r="140" spans="1:31" ht="15" hidden="1" customHeight="1" x14ac:dyDescent="0.25">
      <c r="A140"/>
      <c r="AE140"/>
    </row>
    <row r="141" spans="1:31" ht="15" hidden="1" customHeight="1" x14ac:dyDescent="0.25">
      <c r="A141"/>
      <c r="AE141"/>
    </row>
    <row r="142" spans="1:31" ht="15" hidden="1" customHeight="1" x14ac:dyDescent="0.25">
      <c r="A142"/>
      <c r="AE142"/>
    </row>
    <row r="143" spans="1:31" ht="15" hidden="1" customHeight="1" x14ac:dyDescent="0.25">
      <c r="A143"/>
      <c r="AE143"/>
    </row>
    <row r="144" spans="1:31" ht="15" hidden="1" customHeight="1" x14ac:dyDescent="0.25">
      <c r="A144"/>
      <c r="AE144"/>
    </row>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89" spans="2:30" ht="0" hidden="1" customHeight="1" x14ac:dyDescent="0.25">
      <c r="B189" s="365"/>
      <c r="C189" s="365"/>
      <c r="D189" s="365"/>
      <c r="E189" s="365"/>
      <c r="F189" s="365"/>
      <c r="G189" s="365"/>
      <c r="H189" s="365"/>
      <c r="I189" s="365"/>
      <c r="J189" s="365"/>
      <c r="K189" s="365"/>
      <c r="L189" s="365"/>
      <c r="M189" s="365"/>
      <c r="N189" s="365"/>
      <c r="O189" s="365"/>
      <c r="P189" s="365"/>
      <c r="Q189" s="365"/>
      <c r="R189" s="365"/>
      <c r="S189" s="365"/>
      <c r="T189" s="365"/>
      <c r="U189" s="365"/>
      <c r="V189" s="365"/>
      <c r="W189" s="365"/>
      <c r="X189" s="365"/>
      <c r="Y189" s="365"/>
      <c r="Z189" s="365"/>
      <c r="AA189" s="365"/>
      <c r="AB189" s="365"/>
      <c r="AC189" s="365"/>
      <c r="AD189" s="365"/>
    </row>
    <row r="192" spans="2:30" ht="0" hidden="1" customHeight="1" x14ac:dyDescent="0.25">
      <c r="B192"/>
      <c r="C192"/>
      <c r="D192"/>
      <c r="E192"/>
      <c r="F192"/>
      <c r="G192"/>
      <c r="H192"/>
      <c r="I192"/>
      <c r="J192"/>
      <c r="K192"/>
      <c r="L192"/>
      <c r="M192"/>
      <c r="N192"/>
      <c r="O192"/>
      <c r="P192"/>
      <c r="Q192"/>
      <c r="R192"/>
      <c r="S192"/>
      <c r="T192"/>
      <c r="U192"/>
      <c r="V192"/>
      <c r="W192"/>
      <c r="X192"/>
      <c r="Y192"/>
      <c r="Z192"/>
      <c r="AA192"/>
      <c r="AB192"/>
      <c r="AC192"/>
      <c r="AD192"/>
    </row>
    <row r="193" spans="2:30" ht="0" hidden="1" customHeight="1" x14ac:dyDescent="0.25">
      <c r="B193"/>
      <c r="C193"/>
      <c r="D193"/>
      <c r="E193"/>
      <c r="F193"/>
      <c r="G193"/>
      <c r="H193"/>
      <c r="I193"/>
      <c r="J193"/>
      <c r="K193"/>
      <c r="L193"/>
      <c r="M193"/>
      <c r="N193"/>
      <c r="O193"/>
      <c r="P193"/>
      <c r="Q193"/>
      <c r="R193"/>
      <c r="S193"/>
      <c r="T193"/>
      <c r="U193"/>
      <c r="V193"/>
      <c r="W193"/>
      <c r="X193"/>
      <c r="Y193"/>
      <c r="Z193"/>
      <c r="AA193"/>
      <c r="AB193"/>
      <c r="AC193"/>
      <c r="AD193"/>
    </row>
    <row r="194" spans="2:30" ht="0" hidden="1" customHeight="1" x14ac:dyDescent="0.25">
      <c r="B194"/>
      <c r="C194"/>
      <c r="D194"/>
      <c r="E194"/>
      <c r="F194"/>
      <c r="G194"/>
      <c r="H194"/>
      <c r="I194"/>
      <c r="J194"/>
      <c r="K194"/>
      <c r="L194"/>
      <c r="M194"/>
      <c r="N194"/>
      <c r="O194"/>
      <c r="P194"/>
      <c r="Q194"/>
      <c r="R194"/>
      <c r="S194"/>
      <c r="T194"/>
      <c r="U194"/>
      <c r="V194"/>
      <c r="W194"/>
      <c r="X194"/>
      <c r="Y194"/>
      <c r="Z194"/>
      <c r="AA194"/>
      <c r="AB194"/>
      <c r="AC194"/>
      <c r="AD194"/>
    </row>
    <row r="195" spans="2:30" ht="0" hidden="1" customHeight="1" x14ac:dyDescent="0.25">
      <c r="B195"/>
      <c r="C195"/>
      <c r="D195"/>
      <c r="E195"/>
      <c r="F195"/>
      <c r="G195"/>
      <c r="H195"/>
      <c r="I195"/>
      <c r="J195"/>
      <c r="K195"/>
      <c r="L195"/>
      <c r="M195"/>
      <c r="N195"/>
      <c r="O195"/>
      <c r="P195"/>
      <c r="Q195"/>
      <c r="R195"/>
      <c r="S195"/>
      <c r="T195"/>
      <c r="U195"/>
      <c r="V195"/>
      <c r="W195"/>
      <c r="X195"/>
      <c r="Y195"/>
      <c r="Z195"/>
      <c r="AA195"/>
      <c r="AB195"/>
      <c r="AC195"/>
      <c r="AD195"/>
    </row>
    <row r="196" spans="2:30" ht="0" hidden="1" customHeight="1" x14ac:dyDescent="0.25">
      <c r="B196"/>
      <c r="C196"/>
      <c r="D196"/>
      <c r="E196"/>
      <c r="F196"/>
      <c r="G196"/>
      <c r="H196"/>
      <c r="I196"/>
      <c r="J196"/>
      <c r="K196"/>
      <c r="L196"/>
      <c r="M196"/>
      <c r="N196"/>
      <c r="O196"/>
      <c r="P196"/>
      <c r="Q196"/>
      <c r="R196"/>
      <c r="S196"/>
      <c r="T196"/>
      <c r="U196"/>
      <c r="V196"/>
      <c r="W196"/>
      <c r="X196"/>
      <c r="Y196"/>
      <c r="Z196"/>
      <c r="AA196"/>
      <c r="AB196"/>
      <c r="AC196"/>
      <c r="AD196"/>
    </row>
    <row r="197" spans="2:30" ht="0" hidden="1" customHeight="1" x14ac:dyDescent="0.25">
      <c r="B197"/>
      <c r="C197"/>
      <c r="D197"/>
      <c r="E197"/>
      <c r="F197"/>
      <c r="G197"/>
      <c r="H197"/>
      <c r="I197"/>
      <c r="J197"/>
      <c r="K197"/>
      <c r="L197"/>
      <c r="M197"/>
      <c r="N197"/>
      <c r="O197"/>
      <c r="P197"/>
      <c r="Q197"/>
      <c r="R197"/>
      <c r="S197"/>
      <c r="T197"/>
      <c r="U197"/>
      <c r="V197"/>
      <c r="W197"/>
      <c r="X197"/>
      <c r="Y197"/>
      <c r="Z197"/>
      <c r="AA197"/>
      <c r="AB197"/>
      <c r="AC197"/>
      <c r="AD197"/>
    </row>
    <row r="198" spans="2:30" ht="0" hidden="1" customHeight="1" x14ac:dyDescent="0.25">
      <c r="B198"/>
      <c r="C198"/>
      <c r="D198"/>
      <c r="E198"/>
      <c r="F198"/>
      <c r="G198"/>
      <c r="H198"/>
      <c r="I198"/>
      <c r="J198"/>
      <c r="K198"/>
      <c r="L198"/>
      <c r="M198"/>
      <c r="N198"/>
      <c r="O198"/>
      <c r="P198"/>
      <c r="Q198"/>
      <c r="R198"/>
      <c r="S198"/>
      <c r="T198"/>
      <c r="U198"/>
      <c r="V198"/>
      <c r="W198"/>
      <c r="X198"/>
      <c r="Y198"/>
      <c r="Z198"/>
      <c r="AA198"/>
      <c r="AB198"/>
      <c r="AC198"/>
      <c r="AD198"/>
    </row>
    <row r="199" spans="2:30" ht="0" hidden="1" customHeight="1" x14ac:dyDescent="0.25">
      <c r="B199"/>
      <c r="C199"/>
      <c r="D199"/>
      <c r="E199"/>
      <c r="F199"/>
      <c r="G199"/>
      <c r="H199"/>
      <c r="I199"/>
      <c r="J199"/>
      <c r="K199"/>
      <c r="L199"/>
      <c r="M199"/>
      <c r="N199"/>
      <c r="O199"/>
      <c r="P199"/>
      <c r="Q199"/>
      <c r="R199"/>
      <c r="S199"/>
      <c r="T199"/>
      <c r="U199"/>
      <c r="V199"/>
      <c r="W199"/>
      <c r="X199"/>
      <c r="Y199"/>
      <c r="Z199"/>
      <c r="AA199"/>
      <c r="AB199"/>
      <c r="AC199"/>
      <c r="AD199"/>
    </row>
    <row r="200" spans="2:30" ht="0" hidden="1" customHeight="1" x14ac:dyDescent="0.25">
      <c r="B200"/>
      <c r="C200"/>
      <c r="D200"/>
      <c r="E200"/>
      <c r="F200"/>
      <c r="G200"/>
      <c r="H200"/>
      <c r="I200"/>
      <c r="J200"/>
      <c r="K200"/>
      <c r="L200"/>
      <c r="M200"/>
      <c r="N200"/>
      <c r="O200"/>
      <c r="P200"/>
      <c r="Q200"/>
      <c r="R200"/>
      <c r="S200"/>
      <c r="T200"/>
      <c r="U200"/>
      <c r="V200"/>
      <c r="W200"/>
      <c r="X200"/>
      <c r="Y200"/>
      <c r="Z200"/>
      <c r="AA200"/>
      <c r="AB200"/>
      <c r="AC200"/>
      <c r="AD200"/>
    </row>
    <row r="201" spans="2:30" ht="0" hidden="1" customHeight="1" x14ac:dyDescent="0.25">
      <c r="B201"/>
      <c r="C201"/>
      <c r="D201"/>
      <c r="E201"/>
      <c r="F201"/>
      <c r="G201"/>
      <c r="H201"/>
      <c r="I201"/>
      <c r="J201"/>
      <c r="K201"/>
      <c r="L201"/>
      <c r="M201"/>
      <c r="N201"/>
      <c r="O201"/>
      <c r="P201"/>
      <c r="Q201"/>
      <c r="R201"/>
      <c r="S201"/>
      <c r="T201"/>
      <c r="U201"/>
      <c r="V201"/>
      <c r="W201"/>
      <c r="X201"/>
      <c r="Y201"/>
      <c r="Z201"/>
      <c r="AA201"/>
      <c r="AB201"/>
      <c r="AC201"/>
      <c r="AD201"/>
    </row>
    <row r="202" spans="2:30" ht="0" hidden="1" customHeight="1" x14ac:dyDescent="0.25">
      <c r="B202"/>
      <c r="C202"/>
      <c r="D202"/>
      <c r="E202"/>
      <c r="F202"/>
      <c r="G202"/>
      <c r="H202"/>
      <c r="I202"/>
      <c r="J202"/>
      <c r="K202"/>
      <c r="L202"/>
      <c r="M202"/>
      <c r="N202"/>
      <c r="O202"/>
      <c r="P202"/>
      <c r="Q202"/>
      <c r="R202"/>
      <c r="S202"/>
      <c r="T202"/>
      <c r="U202"/>
      <c r="V202"/>
      <c r="W202"/>
      <c r="X202"/>
      <c r="Y202"/>
      <c r="Z202"/>
      <c r="AA202"/>
      <c r="AB202"/>
      <c r="AC202"/>
      <c r="AD202"/>
    </row>
    <row r="203" spans="2:30" ht="0" hidden="1" customHeight="1" x14ac:dyDescent="0.25">
      <c r="B203"/>
      <c r="C203"/>
      <c r="D203"/>
      <c r="E203"/>
      <c r="F203"/>
      <c r="G203"/>
      <c r="H203"/>
      <c r="I203"/>
      <c r="J203"/>
      <c r="K203"/>
      <c r="L203"/>
      <c r="M203"/>
      <c r="N203"/>
      <c r="O203"/>
      <c r="P203"/>
      <c r="Q203"/>
      <c r="R203"/>
      <c r="S203"/>
      <c r="T203"/>
      <c r="U203"/>
      <c r="V203"/>
      <c r="W203"/>
      <c r="X203"/>
      <c r="Y203"/>
      <c r="Z203"/>
      <c r="AA203"/>
      <c r="AB203"/>
      <c r="AC203"/>
      <c r="AD203"/>
    </row>
    <row r="204" spans="2:30" ht="0" hidden="1" customHeight="1" x14ac:dyDescent="0.25">
      <c r="B204"/>
      <c r="C204"/>
      <c r="D204"/>
      <c r="E204"/>
      <c r="F204"/>
      <c r="G204"/>
      <c r="H204"/>
      <c r="I204"/>
      <c r="J204"/>
      <c r="K204"/>
      <c r="L204"/>
      <c r="M204"/>
      <c r="N204"/>
      <c r="O204"/>
      <c r="P204"/>
      <c r="Q204"/>
      <c r="R204"/>
      <c r="S204"/>
      <c r="T204"/>
      <c r="U204"/>
      <c r="V204"/>
      <c r="W204"/>
      <c r="X204"/>
      <c r="Y204"/>
      <c r="Z204"/>
      <c r="AA204"/>
      <c r="AB204"/>
      <c r="AC204"/>
      <c r="AD204"/>
    </row>
    <row r="205" spans="2:30" ht="0" hidden="1" customHeight="1" x14ac:dyDescent="0.25">
      <c r="B205"/>
      <c r="C205"/>
      <c r="D205"/>
      <c r="E205"/>
      <c r="F205"/>
      <c r="G205"/>
      <c r="H205"/>
      <c r="I205"/>
      <c r="J205"/>
      <c r="K205"/>
      <c r="L205"/>
      <c r="M205"/>
      <c r="N205"/>
      <c r="O205"/>
      <c r="P205"/>
      <c r="Q205"/>
      <c r="R205"/>
      <c r="S205"/>
      <c r="T205"/>
      <c r="U205"/>
      <c r="V205"/>
      <c r="W205"/>
      <c r="X205"/>
      <c r="Y205"/>
      <c r="Z205"/>
      <c r="AA205"/>
      <c r="AB205"/>
      <c r="AC205"/>
      <c r="AD205"/>
    </row>
    <row r="206" spans="2:30" ht="0" hidden="1" customHeight="1" x14ac:dyDescent="0.25">
      <c r="B206"/>
      <c r="C206"/>
      <c r="D206"/>
      <c r="E206"/>
      <c r="F206"/>
      <c r="G206"/>
      <c r="H206"/>
      <c r="I206"/>
      <c r="J206"/>
      <c r="K206"/>
      <c r="L206"/>
      <c r="M206"/>
      <c r="N206"/>
      <c r="O206"/>
      <c r="P206"/>
      <c r="Q206"/>
      <c r="R206"/>
      <c r="S206"/>
      <c r="T206"/>
      <c r="U206"/>
      <c r="V206"/>
      <c r="W206"/>
      <c r="X206"/>
      <c r="Y206"/>
      <c r="Z206"/>
      <c r="AA206"/>
      <c r="AB206"/>
      <c r="AC206"/>
      <c r="AD206"/>
    </row>
    <row r="207" spans="2:30" ht="0" hidden="1" customHeight="1" x14ac:dyDescent="0.25">
      <c r="B207"/>
      <c r="C207"/>
      <c r="D207"/>
      <c r="E207"/>
      <c r="F207"/>
      <c r="G207"/>
      <c r="H207"/>
      <c r="I207"/>
      <c r="J207"/>
      <c r="K207"/>
      <c r="L207"/>
      <c r="M207"/>
      <c r="N207"/>
      <c r="O207"/>
      <c r="P207"/>
      <c r="Q207"/>
      <c r="R207"/>
      <c r="S207"/>
      <c r="T207"/>
      <c r="U207"/>
      <c r="V207"/>
      <c r="W207"/>
      <c r="X207"/>
      <c r="Y207"/>
      <c r="Z207"/>
      <c r="AA207"/>
      <c r="AB207"/>
      <c r="AC207"/>
      <c r="AD207"/>
    </row>
    <row r="208" spans="2:30" ht="0" hidden="1" customHeight="1" x14ac:dyDescent="0.25">
      <c r="B208"/>
      <c r="C208"/>
      <c r="D208"/>
      <c r="E208"/>
      <c r="F208"/>
      <c r="G208"/>
      <c r="H208"/>
      <c r="I208"/>
      <c r="J208"/>
      <c r="K208"/>
      <c r="L208"/>
      <c r="M208"/>
      <c r="N208"/>
      <c r="O208"/>
      <c r="P208"/>
      <c r="Q208"/>
      <c r="R208"/>
      <c r="S208"/>
      <c r="T208"/>
      <c r="U208"/>
      <c r="V208"/>
      <c r="W208"/>
      <c r="X208"/>
      <c r="Y208"/>
      <c r="Z208"/>
      <c r="AA208"/>
      <c r="AB208"/>
      <c r="AC208"/>
      <c r="AD208"/>
    </row>
    <row r="209" spans="2:30" ht="0" hidden="1" customHeight="1" x14ac:dyDescent="0.25">
      <c r="B209"/>
      <c r="C209"/>
      <c r="D209"/>
      <c r="E209"/>
      <c r="F209"/>
      <c r="G209"/>
      <c r="H209"/>
      <c r="I209"/>
      <c r="J209"/>
      <c r="K209"/>
      <c r="L209"/>
      <c r="M209"/>
      <c r="N209"/>
      <c r="O209"/>
      <c r="P209"/>
      <c r="Q209"/>
      <c r="R209"/>
      <c r="S209"/>
      <c r="T209"/>
      <c r="U209"/>
      <c r="V209"/>
      <c r="W209"/>
      <c r="X209"/>
      <c r="Y209"/>
      <c r="Z209"/>
      <c r="AA209"/>
      <c r="AB209"/>
      <c r="AC209"/>
      <c r="AD209"/>
    </row>
    <row r="210" spans="2:30" ht="0" hidden="1" customHeight="1" x14ac:dyDescent="0.25">
      <c r="B210"/>
      <c r="C210"/>
      <c r="D210"/>
      <c r="E210"/>
      <c r="F210"/>
      <c r="G210"/>
      <c r="H210"/>
      <c r="I210"/>
      <c r="J210"/>
      <c r="K210"/>
      <c r="L210"/>
      <c r="M210"/>
      <c r="N210"/>
      <c r="O210"/>
      <c r="P210"/>
      <c r="Q210"/>
      <c r="R210"/>
      <c r="S210"/>
      <c r="T210"/>
      <c r="U210"/>
      <c r="V210"/>
      <c r="W210"/>
      <c r="X210"/>
      <c r="Y210"/>
      <c r="Z210"/>
      <c r="AA210"/>
      <c r="AB210"/>
      <c r="AC210"/>
      <c r="AD210"/>
    </row>
    <row r="211" spans="2:30" ht="0" hidden="1" customHeight="1" x14ac:dyDescent="0.25">
      <c r="B211"/>
      <c r="C211"/>
      <c r="D211"/>
      <c r="E211"/>
      <c r="F211"/>
      <c r="G211"/>
      <c r="H211"/>
      <c r="I211"/>
      <c r="J211"/>
      <c r="K211"/>
      <c r="L211"/>
      <c r="M211"/>
      <c r="N211"/>
      <c r="O211"/>
      <c r="P211"/>
      <c r="Q211"/>
      <c r="R211"/>
      <c r="S211"/>
      <c r="T211"/>
      <c r="U211"/>
      <c r="V211"/>
      <c r="W211"/>
      <c r="X211"/>
      <c r="Y211"/>
      <c r="Z211"/>
      <c r="AA211"/>
      <c r="AB211"/>
      <c r="AC211"/>
      <c r="AD211"/>
    </row>
    <row r="212" spans="2:30" ht="0" hidden="1" customHeight="1" x14ac:dyDescent="0.25">
      <c r="B212"/>
      <c r="C212"/>
      <c r="D212"/>
      <c r="E212"/>
      <c r="F212"/>
      <c r="G212"/>
      <c r="H212"/>
      <c r="I212"/>
      <c r="J212"/>
      <c r="K212"/>
      <c r="L212"/>
      <c r="M212"/>
      <c r="N212"/>
      <c r="O212"/>
      <c r="P212"/>
      <c r="Q212"/>
      <c r="R212"/>
      <c r="S212"/>
      <c r="T212"/>
      <c r="U212"/>
      <c r="V212"/>
      <c r="W212"/>
      <c r="X212"/>
      <c r="Y212"/>
      <c r="Z212"/>
      <c r="AA212"/>
      <c r="AB212"/>
      <c r="AC212"/>
      <c r="AD212"/>
    </row>
    <row r="213" spans="2:30" ht="0" hidden="1" customHeight="1" x14ac:dyDescent="0.25">
      <c r="B213"/>
      <c r="C213"/>
      <c r="D213"/>
      <c r="E213"/>
      <c r="F213"/>
      <c r="G213"/>
      <c r="H213"/>
      <c r="I213"/>
      <c r="J213"/>
      <c r="K213"/>
      <c r="L213"/>
      <c r="M213"/>
      <c r="N213"/>
      <c r="O213"/>
      <c r="P213"/>
      <c r="Q213"/>
      <c r="R213"/>
      <c r="S213"/>
      <c r="T213"/>
      <c r="U213"/>
      <c r="V213"/>
      <c r="W213"/>
      <c r="X213"/>
      <c r="Y213"/>
      <c r="Z213"/>
      <c r="AA213"/>
      <c r="AB213"/>
      <c r="AC213"/>
      <c r="AD213"/>
    </row>
    <row r="214" spans="2:30" ht="0" hidden="1" customHeight="1" x14ac:dyDescent="0.25">
      <c r="B214"/>
      <c r="C214"/>
      <c r="D214"/>
      <c r="E214"/>
      <c r="F214"/>
      <c r="G214"/>
      <c r="H214"/>
      <c r="I214"/>
      <c r="J214"/>
      <c r="K214"/>
      <c r="L214"/>
      <c r="M214"/>
      <c r="N214"/>
      <c r="O214"/>
      <c r="P214"/>
      <c r="Q214"/>
      <c r="R214"/>
      <c r="S214"/>
      <c r="T214"/>
      <c r="U214"/>
      <c r="V214"/>
      <c r="W214"/>
      <c r="X214"/>
      <c r="Y214"/>
      <c r="Z214"/>
      <c r="AA214"/>
      <c r="AB214"/>
      <c r="AC214"/>
      <c r="AD214"/>
    </row>
    <row r="215" spans="2:30" ht="0" hidden="1" customHeight="1" x14ac:dyDescent="0.25">
      <c r="B215"/>
      <c r="C215"/>
      <c r="D215"/>
      <c r="E215"/>
      <c r="F215"/>
      <c r="G215"/>
      <c r="H215"/>
      <c r="I215"/>
      <c r="J215"/>
      <c r="K215"/>
      <c r="L215"/>
      <c r="M215"/>
      <c r="N215"/>
      <c r="O215"/>
      <c r="P215"/>
      <c r="Q215"/>
      <c r="R215"/>
      <c r="S215"/>
      <c r="T215"/>
      <c r="U215"/>
      <c r="V215"/>
      <c r="W215"/>
      <c r="X215"/>
      <c r="Y215"/>
      <c r="Z215"/>
      <c r="AA215"/>
      <c r="AB215"/>
      <c r="AC215"/>
      <c r="AD215"/>
    </row>
    <row r="216" spans="2:30" ht="0" hidden="1" customHeight="1" x14ac:dyDescent="0.25">
      <c r="B216"/>
      <c r="C216"/>
      <c r="D216"/>
      <c r="E216"/>
      <c r="F216"/>
      <c r="G216"/>
      <c r="H216"/>
      <c r="I216"/>
      <c r="J216"/>
      <c r="K216"/>
      <c r="L216"/>
      <c r="M216"/>
      <c r="N216"/>
      <c r="O216"/>
      <c r="P216"/>
      <c r="Q216"/>
      <c r="R216"/>
      <c r="S216"/>
      <c r="T216"/>
      <c r="U216"/>
      <c r="V216"/>
      <c r="W216"/>
      <c r="X216"/>
      <c r="Y216"/>
      <c r="Z216"/>
      <c r="AA216"/>
      <c r="AB216"/>
      <c r="AC216"/>
      <c r="AD216"/>
    </row>
    <row r="217" spans="2:30" ht="0" hidden="1" customHeight="1" x14ac:dyDescent="0.25">
      <c r="B217"/>
      <c r="C217"/>
      <c r="D217"/>
      <c r="E217"/>
      <c r="F217"/>
      <c r="G217"/>
      <c r="H217"/>
      <c r="I217"/>
      <c r="J217"/>
      <c r="K217"/>
      <c r="L217"/>
      <c r="M217"/>
      <c r="N217"/>
      <c r="O217"/>
      <c r="P217"/>
      <c r="Q217"/>
      <c r="R217"/>
      <c r="S217"/>
      <c r="T217"/>
      <c r="U217"/>
      <c r="V217"/>
      <c r="W217"/>
      <c r="X217"/>
      <c r="Y217"/>
      <c r="Z217"/>
      <c r="AA217"/>
      <c r="AB217"/>
      <c r="AC217"/>
      <c r="AD217"/>
    </row>
    <row r="218" spans="2:30" ht="0" hidden="1" customHeight="1" x14ac:dyDescent="0.25">
      <c r="B218"/>
      <c r="C218"/>
      <c r="D218"/>
      <c r="E218"/>
      <c r="F218"/>
      <c r="G218"/>
      <c r="H218"/>
      <c r="I218"/>
      <c r="J218"/>
      <c r="K218"/>
      <c r="L218"/>
      <c r="M218"/>
      <c r="N218"/>
      <c r="O218"/>
      <c r="P218"/>
      <c r="Q218"/>
      <c r="R218"/>
      <c r="S218"/>
      <c r="T218"/>
      <c r="U218"/>
      <c r="V218"/>
      <c r="W218"/>
      <c r="X218"/>
      <c r="Y218"/>
      <c r="Z218"/>
      <c r="AA218"/>
      <c r="AB218"/>
      <c r="AC218"/>
      <c r="AD218"/>
    </row>
  </sheetData>
  <sheetProtection algorithmName="SHA-512" hashValue="6kLhCHxgfM4uYAQfmQ6dG6F3WB4z50vNXlIWP9KAlSGNcpdKpoDCjFpguwoJ4GsGKN1fXxi4hXnzxRuCa1PsUw==" saltValue="fcmlX7uu5NPyBKia1iPwcw==" spinCount="100000" sheet="1" selectLockedCells="1"/>
  <mergeCells count="269">
    <mergeCell ref="S61:U61"/>
    <mergeCell ref="V61:X61"/>
    <mergeCell ref="Y61:AA61"/>
    <mergeCell ref="AB61:AD61"/>
    <mergeCell ref="B2:U2"/>
    <mergeCell ref="V2:AC2"/>
    <mergeCell ref="B57:U57"/>
    <mergeCell ref="V57:AC57"/>
    <mergeCell ref="S59:U60"/>
    <mergeCell ref="V59:X60"/>
    <mergeCell ref="Y59:AA60"/>
    <mergeCell ref="AB59:AD60"/>
    <mergeCell ref="B59:R60"/>
    <mergeCell ref="B61:R61"/>
    <mergeCell ref="B28:AD28"/>
    <mergeCell ref="B29:R29"/>
    <mergeCell ref="S29:U29"/>
    <mergeCell ref="V29:X29"/>
    <mergeCell ref="Y29:AA29"/>
    <mergeCell ref="AB29:AD29"/>
    <mergeCell ref="B12:R13"/>
    <mergeCell ref="B8:R9"/>
    <mergeCell ref="S8:U9"/>
    <mergeCell ref="V8:X9"/>
    <mergeCell ref="AB63:AD63"/>
    <mergeCell ref="B63:R63"/>
    <mergeCell ref="S62:U62"/>
    <mergeCell ref="V62:X62"/>
    <mergeCell ref="Y62:AA62"/>
    <mergeCell ref="AB62:AD62"/>
    <mergeCell ref="S63:U63"/>
    <mergeCell ref="V63:X63"/>
    <mergeCell ref="Y63:AA63"/>
    <mergeCell ref="B62:R62"/>
    <mergeCell ref="B76:R77"/>
    <mergeCell ref="V70:X71"/>
    <mergeCell ref="S70:U71"/>
    <mergeCell ref="Y70:AA71"/>
    <mergeCell ref="B89:R89"/>
    <mergeCell ref="S89:U89"/>
    <mergeCell ref="V89:X89"/>
    <mergeCell ref="Y89:AA89"/>
    <mergeCell ref="AB89:AD89"/>
    <mergeCell ref="B86:R87"/>
    <mergeCell ref="S86:U87"/>
    <mergeCell ref="V86:X87"/>
    <mergeCell ref="Y86:AA87"/>
    <mergeCell ref="AB86:AD87"/>
    <mergeCell ref="B88:R88"/>
    <mergeCell ref="S88:U88"/>
    <mergeCell ref="V88:X88"/>
    <mergeCell ref="Y88:AA88"/>
    <mergeCell ref="AB88:AD88"/>
    <mergeCell ref="S68:U69"/>
    <mergeCell ref="V68:X69"/>
    <mergeCell ref="Y68:AA69"/>
    <mergeCell ref="AB68:AD69"/>
    <mergeCell ref="AB70:AD71"/>
    <mergeCell ref="S76:U77"/>
    <mergeCell ref="V76:X77"/>
    <mergeCell ref="Y76:AA77"/>
    <mergeCell ref="AB76:AD77"/>
    <mergeCell ref="B189:AD189"/>
    <mergeCell ref="AB82:AD82"/>
    <mergeCell ref="B78:R79"/>
    <mergeCell ref="S78:U79"/>
    <mergeCell ref="V78:X79"/>
    <mergeCell ref="Y78:AA79"/>
    <mergeCell ref="AB78:AD79"/>
    <mergeCell ref="B80:R81"/>
    <mergeCell ref="S80:U81"/>
    <mergeCell ref="V80:X81"/>
    <mergeCell ref="Y80:AA81"/>
    <mergeCell ref="AB80:AD81"/>
    <mergeCell ref="B91:U91"/>
    <mergeCell ref="V91:AC91"/>
    <mergeCell ref="B84:U84"/>
    <mergeCell ref="V84:AC84"/>
    <mergeCell ref="B82:R82"/>
    <mergeCell ref="S82:U82"/>
    <mergeCell ref="V82:X82"/>
    <mergeCell ref="Y82:AA82"/>
    <mergeCell ref="Y20:AA21"/>
    <mergeCell ref="AB20:AD21"/>
    <mergeCell ref="B22:R24"/>
    <mergeCell ref="S22:U24"/>
    <mergeCell ref="V22:X24"/>
    <mergeCell ref="AB64:AD64"/>
    <mergeCell ref="B64:R64"/>
    <mergeCell ref="B74:R75"/>
    <mergeCell ref="S74:U75"/>
    <mergeCell ref="V74:X75"/>
    <mergeCell ref="Y74:AA75"/>
    <mergeCell ref="AB74:AD75"/>
    <mergeCell ref="B72:R73"/>
    <mergeCell ref="S72:U73"/>
    <mergeCell ref="V72:X73"/>
    <mergeCell ref="Y72:AA73"/>
    <mergeCell ref="AB72:AD73"/>
    <mergeCell ref="B70:R71"/>
    <mergeCell ref="S64:U64"/>
    <mergeCell ref="V64:X64"/>
    <mergeCell ref="Y64:AA64"/>
    <mergeCell ref="B66:U66"/>
    <mergeCell ref="V66:AC66"/>
    <mergeCell ref="B68:R69"/>
    <mergeCell ref="B32:R32"/>
    <mergeCell ref="S32:U32"/>
    <mergeCell ref="V32:X32"/>
    <mergeCell ref="Y32:AA32"/>
    <mergeCell ref="AB32:AD32"/>
    <mergeCell ref="Y8:AA9"/>
    <mergeCell ref="AB8:AD9"/>
    <mergeCell ref="B31:R31"/>
    <mergeCell ref="S31:U31"/>
    <mergeCell ref="V31:X31"/>
    <mergeCell ref="Y31:AA31"/>
    <mergeCell ref="AB31:AD31"/>
    <mergeCell ref="B30:R30"/>
    <mergeCell ref="S30:U30"/>
    <mergeCell ref="V30:X30"/>
    <mergeCell ref="Y30:AA30"/>
    <mergeCell ref="AB30:AD30"/>
    <mergeCell ref="B18:AD18"/>
    <mergeCell ref="B20:R21"/>
    <mergeCell ref="S20:U21"/>
    <mergeCell ref="V20:X21"/>
    <mergeCell ref="V10:X11"/>
    <mergeCell ref="Y10:AA11"/>
    <mergeCell ref="AB10:AD11"/>
    <mergeCell ref="B34:R34"/>
    <mergeCell ref="S34:U34"/>
    <mergeCell ref="V34:X34"/>
    <mergeCell ref="Y34:AA34"/>
    <mergeCell ref="AB34:AD34"/>
    <mergeCell ref="B33:R33"/>
    <mergeCell ref="S33:U33"/>
    <mergeCell ref="V33:X33"/>
    <mergeCell ref="Y33:AA33"/>
    <mergeCell ref="AB33:AD33"/>
    <mergeCell ref="B36:R36"/>
    <mergeCell ref="S36:U36"/>
    <mergeCell ref="V36:X36"/>
    <mergeCell ref="Y36:AA36"/>
    <mergeCell ref="AB36:AD36"/>
    <mergeCell ref="B35:R35"/>
    <mergeCell ref="S35:U35"/>
    <mergeCell ref="V35:X35"/>
    <mergeCell ref="Y35:AA35"/>
    <mergeCell ref="AB35:AD35"/>
    <mergeCell ref="B38:R38"/>
    <mergeCell ref="S38:U38"/>
    <mergeCell ref="V38:X38"/>
    <mergeCell ref="Y38:AA38"/>
    <mergeCell ref="AB38:AD38"/>
    <mergeCell ref="B37:R37"/>
    <mergeCell ref="S37:U37"/>
    <mergeCell ref="V37:X37"/>
    <mergeCell ref="Y37:AA37"/>
    <mergeCell ref="AB37:AD37"/>
    <mergeCell ref="B40:R40"/>
    <mergeCell ref="S40:U40"/>
    <mergeCell ref="V40:X40"/>
    <mergeCell ref="Y40:AA40"/>
    <mergeCell ref="AB40:AD40"/>
    <mergeCell ref="B39:R39"/>
    <mergeCell ref="S39:U39"/>
    <mergeCell ref="V39:X39"/>
    <mergeCell ref="Y39:AA39"/>
    <mergeCell ref="AB39:AD39"/>
    <mergeCell ref="AB43:AD43"/>
    <mergeCell ref="B42:R42"/>
    <mergeCell ref="S42:U42"/>
    <mergeCell ref="V42:X42"/>
    <mergeCell ref="Y42:AA42"/>
    <mergeCell ref="AB42:AD42"/>
    <mergeCell ref="B41:R41"/>
    <mergeCell ref="S41:U41"/>
    <mergeCell ref="V41:X41"/>
    <mergeCell ref="Y41:AA41"/>
    <mergeCell ref="AB41:AD41"/>
    <mergeCell ref="B53:R53"/>
    <mergeCell ref="Y53:AA53"/>
    <mergeCell ref="AB53:AD53"/>
    <mergeCell ref="B54:R54"/>
    <mergeCell ref="Y54:AA54"/>
    <mergeCell ref="AB54:AD54"/>
    <mergeCell ref="S53:U53"/>
    <mergeCell ref="V53:X53"/>
    <mergeCell ref="B50:R50"/>
    <mergeCell ref="Y50:AA50"/>
    <mergeCell ref="AB50:AD50"/>
    <mergeCell ref="S50:U50"/>
    <mergeCell ref="V50:X50"/>
    <mergeCell ref="B51:R51"/>
    <mergeCell ref="Y51:AA51"/>
    <mergeCell ref="AB51:AD51"/>
    <mergeCell ref="B49:R49"/>
    <mergeCell ref="S49:U49"/>
    <mergeCell ref="V49:X49"/>
    <mergeCell ref="Y49:AA49"/>
    <mergeCell ref="B16:U16"/>
    <mergeCell ref="V16:AC16"/>
    <mergeCell ref="B4:U4"/>
    <mergeCell ref="V4:AC4"/>
    <mergeCell ref="B6:R7"/>
    <mergeCell ref="S6:U7"/>
    <mergeCell ref="V6:X7"/>
    <mergeCell ref="Y6:AA7"/>
    <mergeCell ref="AB6:AD7"/>
    <mergeCell ref="B14:R14"/>
    <mergeCell ref="S14:U14"/>
    <mergeCell ref="V14:X14"/>
    <mergeCell ref="Y14:AA14"/>
    <mergeCell ref="AB14:AD14"/>
    <mergeCell ref="S12:U13"/>
    <mergeCell ref="V12:X13"/>
    <mergeCell ref="Y12:AA13"/>
    <mergeCell ref="AB12:AD13"/>
    <mergeCell ref="B10:R11"/>
    <mergeCell ref="S10:U11"/>
    <mergeCell ref="Y22:AA24"/>
    <mergeCell ref="AB22:AD24"/>
    <mergeCell ref="B55:R55"/>
    <mergeCell ref="S55:U55"/>
    <mergeCell ref="V55:X55"/>
    <mergeCell ref="Y55:AA55"/>
    <mergeCell ref="AB55:AD55"/>
    <mergeCell ref="AB49:AD49"/>
    <mergeCell ref="B48:R48"/>
    <mergeCell ref="S48:U48"/>
    <mergeCell ref="V48:X48"/>
    <mergeCell ref="Y48:AA48"/>
    <mergeCell ref="AB48:AD48"/>
    <mergeCell ref="B47:R47"/>
    <mergeCell ref="S47:U47"/>
    <mergeCell ref="V47:X47"/>
    <mergeCell ref="Y47:AA47"/>
    <mergeCell ref="AB47:AD47"/>
    <mergeCell ref="B46:R46"/>
    <mergeCell ref="B52:AD52"/>
    <mergeCell ref="B27:R27"/>
    <mergeCell ref="S27:U27"/>
    <mergeCell ref="V27:X27"/>
    <mergeCell ref="Y27:AA27"/>
    <mergeCell ref="AB27:AD27"/>
    <mergeCell ref="B25:R26"/>
    <mergeCell ref="S25:U26"/>
    <mergeCell ref="V25:X26"/>
    <mergeCell ref="Y25:AA26"/>
    <mergeCell ref="AB25:AD26"/>
    <mergeCell ref="S46:U46"/>
    <mergeCell ref="V46:X46"/>
    <mergeCell ref="Y46:AA46"/>
    <mergeCell ref="AB46:AD46"/>
    <mergeCell ref="B45:R45"/>
    <mergeCell ref="S45:U45"/>
    <mergeCell ref="V45:X45"/>
    <mergeCell ref="Y45:AA45"/>
    <mergeCell ref="AB45:AD45"/>
    <mergeCell ref="B44:R44"/>
    <mergeCell ref="S44:U44"/>
    <mergeCell ref="V44:X44"/>
    <mergeCell ref="Y44:AA44"/>
    <mergeCell ref="AB44:AD44"/>
    <mergeCell ref="B43:R43"/>
    <mergeCell ref="S43:U43"/>
    <mergeCell ref="V43:X43"/>
    <mergeCell ref="Y43:AA43"/>
  </mergeCells>
  <dataValidations count="1">
    <dataValidation type="list" allowBlank="1" showInputMessage="1" showErrorMessage="1" sqref="S88:X88 V22:X24 V29:X50" xr:uid="{53AA8EBA-80F7-49E9-96A1-5AF3A6F094C0}">
      <formula1>"YES, NO"</formula1>
    </dataValidation>
  </dataValidations>
  <printOptions horizontalCentered="1"/>
  <pageMargins left="0.5" right="0.5" top="0.5" bottom="0.5" header="0.3" footer="0.3"/>
  <pageSetup scale="93" fitToHeight="0" orientation="portrait" r:id="rId1"/>
  <headerFooter>
    <oddFooter>&amp;C&amp;P</oddFooter>
  </headerFooter>
  <rowBreaks count="2" manualBreakCount="2">
    <brk id="7" max="30" man="1"/>
    <brk id="21" max="30" man="1"/>
  </rowBreaks>
  <colBreaks count="1" manualBreakCount="1">
    <brk id="1" max="11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5853B284-C8A6-4279-9011-E2411E43023C}">
          <x14:formula1>
            <xm:f>Validation!$E$2:$E$3</xm:f>
          </x14:formula1>
          <xm:sqref>S61:S63 V70 S70 T72:U75 S72:S76 S78:U81 S8:U13 V25:X26 T29:U32 T45:U49 S53 V53 S22:U26 T41:U43 S29:S50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AE203"/>
  <sheetViews>
    <sheetView workbookViewId="0">
      <selection activeCell="S16" sqref="S16:U17"/>
    </sheetView>
  </sheetViews>
  <sheetFormatPr defaultColWidth="0" defaultRowHeight="0" customHeight="1" zeroHeight="1" x14ac:dyDescent="0.25"/>
  <cols>
    <col min="1" max="8" width="3.28515625" style="14" customWidth="1"/>
    <col min="9" max="9" width="4.7109375" style="14" customWidth="1"/>
    <col min="10" max="20" width="3.28515625" style="14" customWidth="1"/>
    <col min="21" max="21" width="4.28515625" style="14" customWidth="1"/>
    <col min="22" max="31" width="3.28515625" style="14" customWidth="1"/>
    <col min="32" max="16384" width="9.140625" style="14" hidden="1"/>
  </cols>
  <sheetData>
    <row r="1" spans="2:30" ht="15" customHeight="1" x14ac:dyDescent="0.25"/>
    <row r="2" spans="2:30" ht="15" customHeight="1" x14ac:dyDescent="0.25">
      <c r="B2" s="145" t="s">
        <v>1394</v>
      </c>
      <c r="C2" s="145"/>
      <c r="D2" s="145"/>
      <c r="E2" s="145"/>
      <c r="F2" s="145"/>
      <c r="G2" s="145"/>
      <c r="H2" s="145"/>
      <c r="I2" s="145"/>
      <c r="J2" s="145"/>
      <c r="K2" s="145"/>
      <c r="L2" s="145"/>
      <c r="M2" s="145"/>
      <c r="N2" s="145"/>
      <c r="O2" s="145"/>
      <c r="P2" s="145"/>
      <c r="Q2" s="145"/>
      <c r="R2" s="145"/>
      <c r="S2" s="145"/>
      <c r="T2" s="145"/>
      <c r="U2" s="145"/>
      <c r="V2" s="145" t="s">
        <v>99</v>
      </c>
      <c r="W2" s="145"/>
      <c r="X2" s="145"/>
      <c r="Y2" s="145"/>
      <c r="Z2" s="145"/>
      <c r="AA2" s="145"/>
      <c r="AB2" s="145"/>
      <c r="AC2" s="145"/>
      <c r="AD2" s="33">
        <f>SUM(AD9,AD51,AD63,AD84,AD101,AD122,AD129)</f>
        <v>29</v>
      </c>
    </row>
    <row r="3" spans="2:30" ht="15" customHeight="1" thickBot="1" x14ac:dyDescent="0.3"/>
    <row r="4" spans="2:30" ht="15" customHeight="1" x14ac:dyDescent="0.25">
      <c r="B4" s="1431" t="s">
        <v>1252</v>
      </c>
      <c r="C4" s="1432"/>
      <c r="D4" s="1432"/>
      <c r="E4" s="1432"/>
      <c r="F4" s="1432"/>
      <c r="G4" s="1432"/>
      <c r="H4" s="1432"/>
      <c r="I4" s="1432"/>
      <c r="J4" s="1432"/>
      <c r="K4" s="1432"/>
      <c r="L4" s="1432"/>
      <c r="M4" s="1432"/>
      <c r="N4" s="1432"/>
      <c r="O4" s="1432"/>
      <c r="P4" s="1432"/>
      <c r="Q4" s="1432"/>
      <c r="R4" s="1432"/>
      <c r="S4" s="1432"/>
      <c r="T4" s="1432"/>
      <c r="U4" s="1432"/>
      <c r="V4" s="1432"/>
      <c r="W4" s="1432"/>
      <c r="X4" s="1432"/>
      <c r="Y4" s="1432"/>
      <c r="Z4" s="1432"/>
      <c r="AA4" s="1432"/>
      <c r="AB4" s="1432"/>
      <c r="AC4" s="1432"/>
      <c r="AD4" s="1433"/>
    </row>
    <row r="5" spans="2:30" ht="15" customHeight="1" thickBot="1" x14ac:dyDescent="0.3">
      <c r="B5" s="1434"/>
      <c r="C5" s="1435"/>
      <c r="D5" s="1435"/>
      <c r="E5" s="1435"/>
      <c r="F5" s="1435"/>
      <c r="G5" s="1435"/>
      <c r="H5" s="1435"/>
      <c r="I5" s="1435"/>
      <c r="J5" s="1435"/>
      <c r="K5" s="1435"/>
      <c r="L5" s="1435"/>
      <c r="M5" s="1435"/>
      <c r="N5" s="1435"/>
      <c r="O5" s="1435"/>
      <c r="P5" s="1435"/>
      <c r="Q5" s="1435"/>
      <c r="R5" s="1435"/>
      <c r="S5" s="1435"/>
      <c r="T5" s="1435"/>
      <c r="U5" s="1435"/>
      <c r="V5" s="1435"/>
      <c r="W5" s="1435"/>
      <c r="X5" s="1435"/>
      <c r="Y5" s="1435"/>
      <c r="Z5" s="1435"/>
      <c r="AA5" s="1435"/>
      <c r="AB5" s="1435"/>
      <c r="AC5" s="1435"/>
      <c r="AD5" s="1436"/>
    </row>
    <row r="6" spans="2:30" ht="15" customHeight="1" thickBot="1" x14ac:dyDescent="0.3">
      <c r="B6" s="929" t="s">
        <v>1255</v>
      </c>
      <c r="C6" s="930"/>
      <c r="D6" s="930"/>
      <c r="E6" s="930"/>
      <c r="F6" s="930"/>
      <c r="G6" s="930"/>
      <c r="H6" s="1439">
        <f>'T4-Units'!E54</f>
        <v>0</v>
      </c>
      <c r="I6" s="1440"/>
      <c r="J6" s="86"/>
      <c r="K6" s="930" t="s">
        <v>1256</v>
      </c>
      <c r="L6" s="930"/>
      <c r="M6" s="930"/>
      <c r="N6" s="930"/>
      <c r="O6" s="930"/>
      <c r="P6" s="930"/>
      <c r="Q6" s="930"/>
      <c r="R6" s="930"/>
      <c r="S6" s="930"/>
      <c r="T6" s="1439">
        <f>'T4-Units'!H54</f>
        <v>0</v>
      </c>
      <c r="U6" s="1440"/>
      <c r="V6" s="930" t="s">
        <v>1257</v>
      </c>
      <c r="W6" s="930"/>
      <c r="X6" s="930"/>
      <c r="Y6" s="930"/>
      <c r="Z6" s="930"/>
      <c r="AA6" s="930"/>
      <c r="AB6" s="930"/>
      <c r="AC6" s="1439">
        <f>'T4-Units'!B54</f>
        <v>0</v>
      </c>
      <c r="AD6" s="1440"/>
    </row>
    <row r="7" spans="2:30" ht="15" customHeight="1" thickBot="1" x14ac:dyDescent="0.3">
      <c r="B7" s="929" t="s">
        <v>1254</v>
      </c>
      <c r="C7" s="930"/>
      <c r="D7" s="930"/>
      <c r="E7" s="930"/>
      <c r="F7" s="930"/>
      <c r="G7" s="931"/>
      <c r="H7" s="1467">
        <f>IF(AC6=0,0,H6/AC6)</f>
        <v>0</v>
      </c>
      <c r="I7" s="1468"/>
      <c r="J7" s="83"/>
      <c r="K7" s="930" t="s">
        <v>1253</v>
      </c>
      <c r="L7" s="930"/>
      <c r="M7" s="930"/>
      <c r="N7" s="930"/>
      <c r="O7" s="930"/>
      <c r="P7" s="930"/>
      <c r="Q7" s="930"/>
      <c r="R7" s="930"/>
      <c r="S7" s="931"/>
      <c r="T7" s="1437">
        <f>IF(AC6=0,0,T6/AC6)</f>
        <v>0</v>
      </c>
      <c r="U7" s="1438"/>
      <c r="V7" s="83"/>
      <c r="W7" s="83"/>
      <c r="X7" s="83"/>
      <c r="Y7" s="83"/>
      <c r="Z7" s="83"/>
      <c r="AA7" s="83"/>
      <c r="AB7" s="83"/>
      <c r="AC7" s="83"/>
      <c r="AD7" s="84"/>
    </row>
    <row r="8" spans="2:30" ht="15" customHeight="1" thickBot="1" x14ac:dyDescent="0.3"/>
    <row r="9" spans="2:30" ht="15" customHeight="1" thickBot="1" x14ac:dyDescent="0.3">
      <c r="B9" s="1546" t="s">
        <v>1395</v>
      </c>
      <c r="C9" s="1546"/>
      <c r="D9" s="1546"/>
      <c r="E9" s="1546"/>
      <c r="F9" s="1546"/>
      <c r="G9" s="1546"/>
      <c r="H9" s="1546"/>
      <c r="I9" s="1546"/>
      <c r="J9" s="1546"/>
      <c r="K9" s="1546"/>
      <c r="L9" s="1546"/>
      <c r="M9" s="1546"/>
      <c r="N9" s="1546"/>
      <c r="O9" s="1546"/>
      <c r="P9" s="1546"/>
      <c r="Q9" s="1546"/>
      <c r="R9" s="1546"/>
      <c r="S9" s="1546"/>
      <c r="T9" s="1546"/>
      <c r="U9" s="1546"/>
      <c r="V9" s="1547" t="s">
        <v>99</v>
      </c>
      <c r="W9" s="1547"/>
      <c r="X9" s="1547"/>
      <c r="Y9" s="1547"/>
      <c r="Z9" s="1547"/>
      <c r="AA9" s="1547"/>
      <c r="AB9" s="1547"/>
      <c r="AC9" s="1547"/>
      <c r="AD9" s="106">
        <f>Y22</f>
        <v>6</v>
      </c>
    </row>
    <row r="10" spans="2:30" ht="15" customHeight="1" x14ac:dyDescent="0.25">
      <c r="B10" s="107"/>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row>
    <row r="11" spans="2:30" ht="15" x14ac:dyDescent="0.25">
      <c r="B11" s="1408" t="s">
        <v>1396</v>
      </c>
      <c r="C11" s="1409"/>
      <c r="D11" s="1409"/>
      <c r="E11" s="1409"/>
      <c r="F11" s="1409"/>
      <c r="G11" s="1409"/>
      <c r="H11" s="1409"/>
      <c r="I11" s="1409"/>
      <c r="J11" s="1409"/>
      <c r="K11" s="1409"/>
      <c r="L11" s="1409"/>
      <c r="M11" s="1409"/>
      <c r="N11" s="1409"/>
      <c r="O11" s="1409"/>
      <c r="P11" s="1409"/>
      <c r="Q11" s="1409"/>
      <c r="R11" s="1409"/>
      <c r="S11" s="1409"/>
      <c r="T11" s="1409"/>
      <c r="U11" s="1409"/>
      <c r="V11" s="1409"/>
      <c r="W11" s="1409"/>
      <c r="X11" s="1409"/>
      <c r="Y11" s="1409"/>
      <c r="Z11" s="1409"/>
      <c r="AA11" s="1409"/>
      <c r="AB11" s="1409"/>
      <c r="AC11" s="1409"/>
      <c r="AD11" s="1409"/>
    </row>
    <row r="12" spans="2:30" ht="15" customHeight="1" x14ac:dyDescent="0.25">
      <c r="B12" s="1409" t="s">
        <v>1397</v>
      </c>
      <c r="C12" s="1409"/>
      <c r="D12" s="1409"/>
      <c r="E12" s="1409"/>
      <c r="F12" s="1409"/>
      <c r="G12" s="1409"/>
      <c r="H12" s="1409"/>
      <c r="I12" s="1409"/>
      <c r="J12" s="1409"/>
      <c r="K12" s="1409"/>
      <c r="L12" s="1409"/>
      <c r="M12" s="1409"/>
      <c r="N12" s="1409"/>
      <c r="O12" s="1409"/>
      <c r="P12" s="1409"/>
      <c r="Q12" s="1409"/>
      <c r="R12" s="1409"/>
      <c r="S12" s="1409"/>
      <c r="T12" s="1409"/>
      <c r="U12" s="1409"/>
      <c r="V12" s="1409"/>
      <c r="W12" s="1409"/>
      <c r="X12" s="1409"/>
      <c r="Y12" s="1409"/>
      <c r="Z12" s="1409"/>
      <c r="AA12" s="1409"/>
      <c r="AB12" s="1409"/>
      <c r="AC12" s="1409"/>
      <c r="AD12" s="1409"/>
    </row>
    <row r="13" spans="2:30" ht="15" customHeight="1" thickBot="1" x14ac:dyDescent="0.3">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row>
    <row r="14" spans="2:30" ht="15" customHeight="1" x14ac:dyDescent="0.25">
      <c r="B14" s="1410" t="s">
        <v>1398</v>
      </c>
      <c r="C14" s="1411"/>
      <c r="D14" s="1411"/>
      <c r="E14" s="1411"/>
      <c r="F14" s="1411"/>
      <c r="G14" s="1411"/>
      <c r="H14" s="1411"/>
      <c r="I14" s="1411"/>
      <c r="J14" s="1411"/>
      <c r="K14" s="1411"/>
      <c r="L14" s="1411"/>
      <c r="M14" s="1411"/>
      <c r="N14" s="1411"/>
      <c r="O14" s="1411"/>
      <c r="P14" s="1411"/>
      <c r="Q14" s="1411"/>
      <c r="R14" s="1412"/>
      <c r="S14" s="1532" t="s">
        <v>176</v>
      </c>
      <c r="T14" s="1533"/>
      <c r="U14" s="1533"/>
      <c r="V14" s="1536" t="s">
        <v>481</v>
      </c>
      <c r="W14" s="1533"/>
      <c r="X14" s="1533"/>
      <c r="Y14" s="1533" t="s">
        <v>175</v>
      </c>
      <c r="Z14" s="1533"/>
      <c r="AA14" s="1538"/>
      <c r="AB14" s="1536" t="s">
        <v>174</v>
      </c>
      <c r="AC14" s="1533"/>
      <c r="AD14" s="1538"/>
    </row>
    <row r="15" spans="2:30" ht="15" customHeight="1" thickBot="1" x14ac:dyDescent="0.3">
      <c r="B15" s="1413"/>
      <c r="C15" s="1414"/>
      <c r="D15" s="1414"/>
      <c r="E15" s="1414"/>
      <c r="F15" s="1414"/>
      <c r="G15" s="1414"/>
      <c r="H15" s="1414"/>
      <c r="I15" s="1414"/>
      <c r="J15" s="1414"/>
      <c r="K15" s="1414"/>
      <c r="L15" s="1414"/>
      <c r="M15" s="1414"/>
      <c r="N15" s="1414"/>
      <c r="O15" s="1414"/>
      <c r="P15" s="1414"/>
      <c r="Q15" s="1414"/>
      <c r="R15" s="1415"/>
      <c r="S15" s="1534"/>
      <c r="T15" s="1535"/>
      <c r="U15" s="1535"/>
      <c r="V15" s="1537"/>
      <c r="W15" s="1535"/>
      <c r="X15" s="1535"/>
      <c r="Y15" s="1535"/>
      <c r="Z15" s="1535"/>
      <c r="AA15" s="1539"/>
      <c r="AB15" s="1537"/>
      <c r="AC15" s="1535"/>
      <c r="AD15" s="1539"/>
    </row>
    <row r="16" spans="2:30" ht="15" customHeight="1" x14ac:dyDescent="0.25">
      <c r="B16" s="1441" t="s">
        <v>1399</v>
      </c>
      <c r="C16" s="1442"/>
      <c r="D16" s="1442"/>
      <c r="E16" s="1442"/>
      <c r="F16" s="1442"/>
      <c r="G16" s="1442"/>
      <c r="H16" s="1442"/>
      <c r="I16" s="1442"/>
      <c r="J16" s="1442"/>
      <c r="K16" s="1442"/>
      <c r="L16" s="1442"/>
      <c r="M16" s="1442"/>
      <c r="N16" s="1442"/>
      <c r="O16" s="1442"/>
      <c r="P16" s="1442"/>
      <c r="Q16" s="1442"/>
      <c r="R16" s="1443"/>
      <c r="S16" s="1447"/>
      <c r="T16" s="1448"/>
      <c r="U16" s="1448"/>
      <c r="V16" s="1449"/>
      <c r="W16" s="1450"/>
      <c r="X16" s="1451"/>
      <c r="Y16" s="1455"/>
      <c r="Z16" s="1456"/>
      <c r="AA16" s="1457"/>
      <c r="AB16" s="1461"/>
      <c r="AC16" s="1462"/>
      <c r="AD16" s="1463"/>
    </row>
    <row r="17" spans="2:30" ht="15" customHeight="1" x14ac:dyDescent="0.25">
      <c r="B17" s="1444"/>
      <c r="C17" s="1445"/>
      <c r="D17" s="1445"/>
      <c r="E17" s="1445"/>
      <c r="F17" s="1445"/>
      <c r="G17" s="1445"/>
      <c r="H17" s="1445"/>
      <c r="I17" s="1445"/>
      <c r="J17" s="1445"/>
      <c r="K17" s="1445"/>
      <c r="L17" s="1445"/>
      <c r="M17" s="1445"/>
      <c r="N17" s="1445"/>
      <c r="O17" s="1445"/>
      <c r="P17" s="1445"/>
      <c r="Q17" s="1445"/>
      <c r="R17" s="1446"/>
      <c r="S17" s="1419"/>
      <c r="T17" s="1420"/>
      <c r="U17" s="1420"/>
      <c r="V17" s="1452"/>
      <c r="W17" s="1453"/>
      <c r="X17" s="1454"/>
      <c r="Y17" s="1458"/>
      <c r="Z17" s="1459"/>
      <c r="AA17" s="1460"/>
      <c r="AB17" s="1464"/>
      <c r="AC17" s="1465"/>
      <c r="AD17" s="1466"/>
    </row>
    <row r="18" spans="2:30" ht="15" x14ac:dyDescent="0.25">
      <c r="B18" s="1416" t="s">
        <v>1360</v>
      </c>
      <c r="C18" s="1417"/>
      <c r="D18" s="1417"/>
      <c r="E18" s="1417"/>
      <c r="F18" s="1417"/>
      <c r="G18" s="1417"/>
      <c r="H18" s="1417"/>
      <c r="I18" s="1417"/>
      <c r="J18" s="1417"/>
      <c r="K18" s="1417"/>
      <c r="L18" s="1417"/>
      <c r="M18" s="1417"/>
      <c r="N18" s="1417"/>
      <c r="O18" s="1417"/>
      <c r="P18" s="1417"/>
      <c r="Q18" s="1417"/>
      <c r="R18" s="1418"/>
      <c r="S18" s="1419"/>
      <c r="T18" s="1420"/>
      <c r="U18" s="1421"/>
      <c r="V18" s="1422"/>
      <c r="W18" s="1423"/>
      <c r="X18" s="1424"/>
      <c r="Y18" s="1425"/>
      <c r="Z18" s="1426"/>
      <c r="AA18" s="1427"/>
      <c r="AB18" s="1428"/>
      <c r="AC18" s="1429"/>
      <c r="AD18" s="1430"/>
    </row>
    <row r="19" spans="2:30" ht="29.25" customHeight="1" thickBot="1" x14ac:dyDescent="0.3">
      <c r="B19" s="1478" t="s">
        <v>1361</v>
      </c>
      <c r="C19" s="1479"/>
      <c r="D19" s="1479"/>
      <c r="E19" s="1479"/>
      <c r="F19" s="1479"/>
      <c r="G19" s="1479"/>
      <c r="H19" s="1479"/>
      <c r="I19" s="1479"/>
      <c r="J19" s="1479"/>
      <c r="K19" s="1479"/>
      <c r="L19" s="1479"/>
      <c r="M19" s="1479"/>
      <c r="N19" s="1479"/>
      <c r="O19" s="1479"/>
      <c r="P19" s="1479"/>
      <c r="Q19" s="1479"/>
      <c r="R19" s="1480"/>
      <c r="S19" s="1481"/>
      <c r="T19" s="1482"/>
      <c r="U19" s="1483"/>
      <c r="V19" s="1484"/>
      <c r="W19" s="1485"/>
      <c r="X19" s="1486"/>
      <c r="Y19" s="1487"/>
      <c r="Z19" s="1488"/>
      <c r="AA19" s="1489"/>
      <c r="AB19" s="1490"/>
      <c r="AC19" s="1491"/>
      <c r="AD19" s="1492"/>
    </row>
    <row r="20" spans="2:30" ht="15" customHeight="1" thickTop="1" thickBot="1" x14ac:dyDescent="0.3">
      <c r="B20" s="1573" t="s">
        <v>1362</v>
      </c>
      <c r="C20" s="1574"/>
      <c r="D20" s="1574"/>
      <c r="E20" s="1574"/>
      <c r="F20" s="1574"/>
      <c r="G20" s="1574"/>
      <c r="H20" s="1574"/>
      <c r="I20" s="1574"/>
      <c r="J20" s="1574"/>
      <c r="K20" s="1574"/>
      <c r="L20" s="1574"/>
      <c r="M20" s="1574"/>
      <c r="N20" s="1574"/>
      <c r="O20" s="1574"/>
      <c r="P20" s="1574"/>
      <c r="Q20" s="1574"/>
      <c r="R20" s="1575"/>
      <c r="S20" s="1469" t="str">
        <f>IF(AND(S16="YES",S18="YES",(OR(S19="YES", S19="N/A"))), "YES", "NO")</f>
        <v>NO</v>
      </c>
      <c r="T20" s="1470"/>
      <c r="U20" s="1471"/>
      <c r="V20" s="1472"/>
      <c r="W20" s="1473"/>
      <c r="X20" s="1474"/>
      <c r="Y20" s="1475">
        <v>6</v>
      </c>
      <c r="Z20" s="1476"/>
      <c r="AA20" s="1477"/>
      <c r="AB20" s="1469">
        <f>IF(AND(S20="YES",V20="YES"),Y20,0)</f>
        <v>0</v>
      </c>
      <c r="AC20" s="1470"/>
      <c r="AD20" s="1493"/>
    </row>
    <row r="21" spans="2:30" customFormat="1" ht="15" hidden="1" customHeight="1" thickTop="1" x14ac:dyDescent="0.25">
      <c r="C21" s="14"/>
      <c r="D21" s="14">
        <f>COUNTIF(S16:U19, "NO")</f>
        <v>0</v>
      </c>
      <c r="E21" s="14"/>
    </row>
    <row r="22" spans="2:30" ht="15" customHeight="1" thickTop="1" thickBot="1" x14ac:dyDescent="0.3">
      <c r="B22" s="1548" t="s">
        <v>117</v>
      </c>
      <c r="C22" s="1549"/>
      <c r="D22" s="1549"/>
      <c r="E22" s="1549"/>
      <c r="F22" s="1549"/>
      <c r="G22" s="1549"/>
      <c r="H22" s="1549"/>
      <c r="I22" s="1549"/>
      <c r="J22" s="1549"/>
      <c r="K22" s="1549"/>
      <c r="L22" s="1549"/>
      <c r="M22" s="1549"/>
      <c r="N22" s="1549"/>
      <c r="O22" s="1549"/>
      <c r="P22" s="1549"/>
      <c r="Q22" s="1549"/>
      <c r="R22" s="1550"/>
      <c r="S22" s="1571"/>
      <c r="T22" s="1572"/>
      <c r="U22" s="1572"/>
      <c r="V22" s="1551"/>
      <c r="W22" s="1552"/>
      <c r="X22" s="1553"/>
      <c r="Y22" s="1554">
        <v>6</v>
      </c>
      <c r="Z22" s="1554"/>
      <c r="AA22" s="1555"/>
      <c r="AB22" s="1570">
        <f>AB16</f>
        <v>0</v>
      </c>
      <c r="AC22" s="1554"/>
      <c r="AD22" s="1555"/>
    </row>
    <row r="23" spans="2:30" ht="15" customHeight="1" thickBot="1" x14ac:dyDescent="0.3">
      <c r="B23"/>
      <c r="C23"/>
      <c r="D23"/>
      <c r="E23"/>
      <c r="F23"/>
      <c r="G23"/>
      <c r="H23"/>
      <c r="I23"/>
      <c r="J23"/>
      <c r="K23"/>
      <c r="L23"/>
      <c r="M23"/>
      <c r="N23"/>
      <c r="O23"/>
      <c r="P23"/>
      <c r="Q23"/>
      <c r="R23"/>
      <c r="S23"/>
      <c r="T23"/>
      <c r="U23"/>
      <c r="V23"/>
      <c r="W23"/>
      <c r="X23"/>
      <c r="Y23"/>
      <c r="Z23"/>
      <c r="AA23"/>
      <c r="AB23"/>
      <c r="AC23"/>
      <c r="AD23"/>
    </row>
    <row r="24" spans="2:30" ht="15" customHeight="1" x14ac:dyDescent="0.25">
      <c r="B24" s="1410" t="s">
        <v>1334</v>
      </c>
      <c r="C24" s="1411"/>
      <c r="D24" s="1411"/>
      <c r="E24" s="1411"/>
      <c r="F24" s="1411"/>
      <c r="G24" s="1411"/>
      <c r="H24" s="1411"/>
      <c r="I24" s="1411"/>
      <c r="J24" s="1411"/>
      <c r="K24" s="1411"/>
      <c r="L24" s="1411"/>
      <c r="M24" s="1411"/>
      <c r="N24" s="1411"/>
      <c r="O24" s="1411"/>
      <c r="P24" s="1411"/>
      <c r="Q24" s="1411"/>
      <c r="R24" s="1412"/>
      <c r="S24" s="1532" t="s">
        <v>176</v>
      </c>
      <c r="T24" s="1533"/>
      <c r="U24" s="1533"/>
      <c r="V24" s="1536" t="s">
        <v>481</v>
      </c>
      <c r="W24" s="1533"/>
      <c r="X24" s="1533"/>
      <c r="Y24" s="1533" t="s">
        <v>175</v>
      </c>
      <c r="Z24" s="1533"/>
      <c r="AA24" s="1538"/>
      <c r="AB24" s="1536" t="s">
        <v>174</v>
      </c>
      <c r="AC24" s="1533"/>
      <c r="AD24" s="1538"/>
    </row>
    <row r="25" spans="2:30" ht="15.75" thickBot="1" x14ac:dyDescent="0.3">
      <c r="B25" s="1413"/>
      <c r="C25" s="1414"/>
      <c r="D25" s="1414"/>
      <c r="E25" s="1414"/>
      <c r="F25" s="1414"/>
      <c r="G25" s="1414"/>
      <c r="H25" s="1414"/>
      <c r="I25" s="1414"/>
      <c r="J25" s="1414"/>
      <c r="K25" s="1414"/>
      <c r="L25" s="1414"/>
      <c r="M25" s="1414"/>
      <c r="N25" s="1414"/>
      <c r="O25" s="1414"/>
      <c r="P25" s="1414"/>
      <c r="Q25" s="1414"/>
      <c r="R25" s="1415"/>
      <c r="S25" s="1534"/>
      <c r="T25" s="1535"/>
      <c r="U25" s="1535"/>
      <c r="V25" s="1537"/>
      <c r="W25" s="1535"/>
      <c r="X25" s="1535"/>
      <c r="Y25" s="1535"/>
      <c r="Z25" s="1535"/>
      <c r="AA25" s="1539"/>
      <c r="AB25" s="1537"/>
      <c r="AC25" s="1535"/>
      <c r="AD25" s="1539"/>
    </row>
    <row r="26" spans="2:30" ht="15" x14ac:dyDescent="0.25">
      <c r="B26" s="1540" t="s">
        <v>1335</v>
      </c>
      <c r="C26" s="1541"/>
      <c r="D26" s="1541"/>
      <c r="E26" s="1541"/>
      <c r="F26" s="1541"/>
      <c r="G26" s="1541"/>
      <c r="H26" s="1541"/>
      <c r="I26" s="1541"/>
      <c r="J26" s="1541"/>
      <c r="K26" s="1541"/>
      <c r="L26" s="1541"/>
      <c r="M26" s="1541"/>
      <c r="N26" s="1541"/>
      <c r="O26" s="1541"/>
      <c r="P26" s="1541"/>
      <c r="Q26" s="1541"/>
      <c r="R26" s="1542"/>
      <c r="S26" s="1556"/>
      <c r="T26" s="1557"/>
      <c r="U26" s="1557"/>
      <c r="V26" s="1557"/>
      <c r="W26" s="1557"/>
      <c r="X26" s="1557"/>
      <c r="Y26" s="1560">
        <v>6</v>
      </c>
      <c r="Z26" s="1560"/>
      <c r="AA26" s="1561"/>
      <c r="AB26" s="1564">
        <f>IF(AND(S26="YES",V26="YES"),Y26,0)</f>
        <v>0</v>
      </c>
      <c r="AC26" s="1565"/>
      <c r="AD26" s="1566"/>
    </row>
    <row r="27" spans="2:30" ht="20.100000000000001" customHeight="1" x14ac:dyDescent="0.25">
      <c r="B27" s="1543"/>
      <c r="C27" s="1544"/>
      <c r="D27" s="1544"/>
      <c r="E27" s="1544"/>
      <c r="F27" s="1544"/>
      <c r="G27" s="1544"/>
      <c r="H27" s="1544"/>
      <c r="I27" s="1544"/>
      <c r="J27" s="1544"/>
      <c r="K27" s="1544"/>
      <c r="L27" s="1544"/>
      <c r="M27" s="1544"/>
      <c r="N27" s="1544"/>
      <c r="O27" s="1544"/>
      <c r="P27" s="1544"/>
      <c r="Q27" s="1544"/>
      <c r="R27" s="1545"/>
      <c r="S27" s="1558"/>
      <c r="T27" s="1559"/>
      <c r="U27" s="1559"/>
      <c r="V27" s="1559"/>
      <c r="W27" s="1559"/>
      <c r="X27" s="1559"/>
      <c r="Y27" s="1562"/>
      <c r="Z27" s="1562"/>
      <c r="AA27" s="1563"/>
      <c r="AB27" s="1567"/>
      <c r="AC27" s="1568"/>
      <c r="AD27" s="1569"/>
    </row>
    <row r="28" spans="2:30" ht="20.100000000000001" customHeight="1" x14ac:dyDescent="0.25">
      <c r="B28" s="1612" t="s">
        <v>1336</v>
      </c>
      <c r="C28" s="1613"/>
      <c r="D28" s="1613"/>
      <c r="E28" s="1613"/>
      <c r="F28" s="1613"/>
      <c r="G28" s="1613"/>
      <c r="H28" s="1613"/>
      <c r="I28" s="1613"/>
      <c r="J28" s="1613"/>
      <c r="K28" s="1613"/>
      <c r="L28" s="1613"/>
      <c r="M28" s="1613"/>
      <c r="N28" s="1613"/>
      <c r="O28" s="1613"/>
      <c r="P28" s="1613"/>
      <c r="Q28" s="1613"/>
      <c r="R28" s="1614"/>
      <c r="S28" s="1558"/>
      <c r="T28" s="1559"/>
      <c r="U28" s="1559"/>
      <c r="V28" s="1559"/>
      <c r="W28" s="1559"/>
      <c r="X28" s="1559"/>
      <c r="Y28" s="1610">
        <v>6</v>
      </c>
      <c r="Z28" s="1610"/>
      <c r="AA28" s="1611"/>
      <c r="AB28" s="1567">
        <f t="shared" ref="AB28" si="0">IF(AND(S28="YES",V28="YES"),Y28,0)</f>
        <v>0</v>
      </c>
      <c r="AC28" s="1568"/>
      <c r="AD28" s="1569"/>
    </row>
    <row r="29" spans="2:30" ht="18.75" customHeight="1" x14ac:dyDescent="0.25">
      <c r="B29" s="1612"/>
      <c r="C29" s="1613"/>
      <c r="D29" s="1613"/>
      <c r="E29" s="1613"/>
      <c r="F29" s="1613"/>
      <c r="G29" s="1613"/>
      <c r="H29" s="1613"/>
      <c r="I29" s="1613"/>
      <c r="J29" s="1613"/>
      <c r="K29" s="1613"/>
      <c r="L29" s="1613"/>
      <c r="M29" s="1613"/>
      <c r="N29" s="1613"/>
      <c r="O29" s="1613"/>
      <c r="P29" s="1613"/>
      <c r="Q29" s="1613"/>
      <c r="R29" s="1614"/>
      <c r="S29" s="1558"/>
      <c r="T29" s="1559"/>
      <c r="U29" s="1559"/>
      <c r="V29" s="1559"/>
      <c r="W29" s="1559"/>
      <c r="X29" s="1559"/>
      <c r="Y29" s="1610"/>
      <c r="Z29" s="1610"/>
      <c r="AA29" s="1611"/>
      <c r="AB29" s="1567"/>
      <c r="AC29" s="1568"/>
      <c r="AD29" s="1569"/>
    </row>
    <row r="30" spans="2:30" ht="15" customHeight="1" x14ac:dyDescent="0.25">
      <c r="B30" s="1543" t="s">
        <v>1337</v>
      </c>
      <c r="C30" s="1544"/>
      <c r="D30" s="1544"/>
      <c r="E30" s="1544"/>
      <c r="F30" s="1544"/>
      <c r="G30" s="1544"/>
      <c r="H30" s="1544"/>
      <c r="I30" s="1544"/>
      <c r="J30" s="1544"/>
      <c r="K30" s="1544"/>
      <c r="L30" s="1544"/>
      <c r="M30" s="1544"/>
      <c r="N30" s="1544"/>
      <c r="O30" s="1544"/>
      <c r="P30" s="1544"/>
      <c r="Q30" s="1544"/>
      <c r="R30" s="1545"/>
      <c r="S30" s="1558"/>
      <c r="T30" s="1559"/>
      <c r="U30" s="1559"/>
      <c r="V30" s="1559"/>
      <c r="W30" s="1559"/>
      <c r="X30" s="1559"/>
      <c r="Y30" s="1562">
        <v>6</v>
      </c>
      <c r="Z30" s="1562"/>
      <c r="AA30" s="1563"/>
      <c r="AB30" s="1567">
        <f t="shared" ref="AB30" si="1">IF(AND(S30="YES",V30="YES"),Y30,0)</f>
        <v>0</v>
      </c>
      <c r="AC30" s="1568"/>
      <c r="AD30" s="1569"/>
    </row>
    <row r="31" spans="2:30" ht="17.25" customHeight="1" x14ac:dyDescent="0.25">
      <c r="B31" s="1543"/>
      <c r="C31" s="1544"/>
      <c r="D31" s="1544"/>
      <c r="E31" s="1544"/>
      <c r="F31" s="1544"/>
      <c r="G31" s="1544"/>
      <c r="H31" s="1544"/>
      <c r="I31" s="1544"/>
      <c r="J31" s="1544"/>
      <c r="K31" s="1544"/>
      <c r="L31" s="1544"/>
      <c r="M31" s="1544"/>
      <c r="N31" s="1544"/>
      <c r="O31" s="1544"/>
      <c r="P31" s="1544"/>
      <c r="Q31" s="1544"/>
      <c r="R31" s="1545"/>
      <c r="S31" s="1558"/>
      <c r="T31" s="1559"/>
      <c r="U31" s="1559"/>
      <c r="V31" s="1559"/>
      <c r="W31" s="1559"/>
      <c r="X31" s="1559"/>
      <c r="Y31" s="1562"/>
      <c r="Z31" s="1562"/>
      <c r="AA31" s="1563"/>
      <c r="AB31" s="1567"/>
      <c r="AC31" s="1568"/>
      <c r="AD31" s="1569"/>
    </row>
    <row r="32" spans="2:30" ht="27" customHeight="1" x14ac:dyDescent="0.25">
      <c r="B32" s="1612" t="s">
        <v>1339</v>
      </c>
      <c r="C32" s="1613"/>
      <c r="D32" s="1613"/>
      <c r="E32" s="1613"/>
      <c r="F32" s="1613"/>
      <c r="G32" s="1613"/>
      <c r="H32" s="1613"/>
      <c r="I32" s="1613"/>
      <c r="J32" s="1613"/>
      <c r="K32" s="1613"/>
      <c r="L32" s="1613"/>
      <c r="M32" s="1613"/>
      <c r="N32" s="1613"/>
      <c r="O32" s="1613"/>
      <c r="P32" s="1613"/>
      <c r="Q32" s="1613"/>
      <c r="R32" s="1614"/>
      <c r="S32" s="1558"/>
      <c r="T32" s="1559"/>
      <c r="U32" s="1559"/>
      <c r="V32" s="1559"/>
      <c r="W32" s="1559"/>
      <c r="X32" s="1559"/>
      <c r="Y32" s="1610">
        <v>6</v>
      </c>
      <c r="Z32" s="1610"/>
      <c r="AA32" s="1611"/>
      <c r="AB32" s="1567">
        <f t="shared" ref="AB32" si="2">IF(AND(S32="YES",V32="YES"),Y32,0)</f>
        <v>0</v>
      </c>
      <c r="AC32" s="1568"/>
      <c r="AD32" s="1569"/>
    </row>
    <row r="33" spans="2:30" ht="25.5" customHeight="1" x14ac:dyDescent="0.25">
      <c r="B33" s="1612"/>
      <c r="C33" s="1613"/>
      <c r="D33" s="1613"/>
      <c r="E33" s="1613"/>
      <c r="F33" s="1613"/>
      <c r="G33" s="1613"/>
      <c r="H33" s="1613"/>
      <c r="I33" s="1613"/>
      <c r="J33" s="1613"/>
      <c r="K33" s="1613"/>
      <c r="L33" s="1613"/>
      <c r="M33" s="1613"/>
      <c r="N33" s="1613"/>
      <c r="O33" s="1613"/>
      <c r="P33" s="1613"/>
      <c r="Q33" s="1613"/>
      <c r="R33" s="1614"/>
      <c r="S33" s="1558"/>
      <c r="T33" s="1559"/>
      <c r="U33" s="1559"/>
      <c r="V33" s="1559"/>
      <c r="W33" s="1559"/>
      <c r="X33" s="1559"/>
      <c r="Y33" s="1610"/>
      <c r="Z33" s="1610"/>
      <c r="AA33" s="1611"/>
      <c r="AB33" s="1567"/>
      <c r="AC33" s="1568"/>
      <c r="AD33" s="1569"/>
    </row>
    <row r="34" spans="2:30" ht="15" customHeight="1" thickBot="1" x14ac:dyDescent="0.3">
      <c r="B34" s="1600" t="s">
        <v>1338</v>
      </c>
      <c r="C34" s="1601"/>
      <c r="D34" s="1601"/>
      <c r="E34" s="1601"/>
      <c r="F34" s="1601"/>
      <c r="G34" s="1601"/>
      <c r="H34" s="1601"/>
      <c r="I34" s="1601"/>
      <c r="J34" s="1601"/>
      <c r="K34" s="1601"/>
      <c r="L34" s="1601"/>
      <c r="M34" s="1601"/>
      <c r="N34" s="1601"/>
      <c r="O34" s="1601"/>
      <c r="P34" s="1601"/>
      <c r="Q34" s="1601"/>
      <c r="R34" s="1602"/>
      <c r="S34" s="1603"/>
      <c r="T34" s="1604"/>
      <c r="U34" s="1604"/>
      <c r="V34" s="1604"/>
      <c r="W34" s="1604"/>
      <c r="X34" s="1604"/>
      <c r="Y34" s="1605">
        <v>4</v>
      </c>
      <c r="Z34" s="1605"/>
      <c r="AA34" s="1606"/>
      <c r="AB34" s="1607">
        <f t="shared" ref="AB34" si="3">IF(AND(S34="YES",V34="YES"),Y34,0)</f>
        <v>0</v>
      </c>
      <c r="AC34" s="1608"/>
      <c r="AD34" s="1609"/>
    </row>
    <row r="35" spans="2:30" ht="15" customHeight="1" thickTop="1" thickBot="1" x14ac:dyDescent="0.3">
      <c r="B35" s="1588" t="s">
        <v>117</v>
      </c>
      <c r="C35" s="1589"/>
      <c r="D35" s="1589"/>
      <c r="E35" s="1589"/>
      <c r="F35" s="1589"/>
      <c r="G35" s="1589"/>
      <c r="H35" s="1589"/>
      <c r="I35" s="1589"/>
      <c r="J35" s="1589"/>
      <c r="K35" s="1589"/>
      <c r="L35" s="1589"/>
      <c r="M35" s="1589"/>
      <c r="N35" s="1589"/>
      <c r="O35" s="1589"/>
      <c r="P35" s="1589"/>
      <c r="Q35" s="1589"/>
      <c r="R35" s="1590"/>
      <c r="S35" s="1591"/>
      <c r="T35" s="1592"/>
      <c r="U35" s="1593"/>
      <c r="V35" s="1594"/>
      <c r="W35" s="1595"/>
      <c r="X35" s="1596"/>
      <c r="Y35" s="1597">
        <v>6</v>
      </c>
      <c r="Z35" s="1597"/>
      <c r="AA35" s="1598"/>
      <c r="AB35" s="1599">
        <f>MAX(AB26:AD34)</f>
        <v>0</v>
      </c>
      <c r="AC35" s="1597"/>
      <c r="AD35" s="1598"/>
    </row>
    <row r="36" spans="2:30" ht="15" customHeight="1" thickBot="1" x14ac:dyDescent="0.3"/>
    <row r="37" spans="2:30" ht="15" customHeight="1" x14ac:dyDescent="0.25">
      <c r="B37" s="1410" t="s">
        <v>1340</v>
      </c>
      <c r="C37" s="1411"/>
      <c r="D37" s="1411"/>
      <c r="E37" s="1411"/>
      <c r="F37" s="1411"/>
      <c r="G37" s="1411"/>
      <c r="H37" s="1411"/>
      <c r="I37" s="1411"/>
      <c r="J37" s="1411"/>
      <c r="K37" s="1411"/>
      <c r="L37" s="1411"/>
      <c r="M37" s="1411"/>
      <c r="N37" s="1411"/>
      <c r="O37" s="1411"/>
      <c r="P37" s="1411"/>
      <c r="Q37" s="1411"/>
      <c r="R37" s="1412"/>
      <c r="S37" s="1532" t="s">
        <v>176</v>
      </c>
      <c r="T37" s="1533"/>
      <c r="U37" s="1533"/>
      <c r="V37" s="1536" t="s">
        <v>481</v>
      </c>
      <c r="W37" s="1533"/>
      <c r="X37" s="1533"/>
      <c r="Y37" s="1533" t="s">
        <v>175</v>
      </c>
      <c r="Z37" s="1533"/>
      <c r="AA37" s="1538"/>
      <c r="AB37" s="1536" t="s">
        <v>174</v>
      </c>
      <c r="AC37" s="1533"/>
      <c r="AD37" s="1538"/>
    </row>
    <row r="38" spans="2:30" ht="15" customHeight="1" thickBot="1" x14ac:dyDescent="0.3">
      <c r="B38" s="1413"/>
      <c r="C38" s="1414"/>
      <c r="D38" s="1414"/>
      <c r="E38" s="1414"/>
      <c r="F38" s="1414"/>
      <c r="G38" s="1414"/>
      <c r="H38" s="1414"/>
      <c r="I38" s="1414"/>
      <c r="J38" s="1414"/>
      <c r="K38" s="1414"/>
      <c r="L38" s="1414"/>
      <c r="M38" s="1414"/>
      <c r="N38" s="1414"/>
      <c r="O38" s="1414"/>
      <c r="P38" s="1414"/>
      <c r="Q38" s="1414"/>
      <c r="R38" s="1415"/>
      <c r="S38" s="1534"/>
      <c r="T38" s="1535"/>
      <c r="U38" s="1535"/>
      <c r="V38" s="1537"/>
      <c r="W38" s="1535"/>
      <c r="X38" s="1535"/>
      <c r="Y38" s="1535"/>
      <c r="Z38" s="1535"/>
      <c r="AA38" s="1539"/>
      <c r="AB38" s="1537"/>
      <c r="AC38" s="1535"/>
      <c r="AD38" s="1539"/>
    </row>
    <row r="39" spans="2:30" ht="15" x14ac:dyDescent="0.25">
      <c r="B39" s="1540" t="s">
        <v>1345</v>
      </c>
      <c r="C39" s="1541"/>
      <c r="D39" s="1541"/>
      <c r="E39" s="1541"/>
      <c r="F39" s="1541"/>
      <c r="G39" s="1541"/>
      <c r="H39" s="1541"/>
      <c r="I39" s="1541"/>
      <c r="J39" s="1541"/>
      <c r="K39" s="1541"/>
      <c r="L39" s="1541"/>
      <c r="M39" s="1541"/>
      <c r="N39" s="1541"/>
      <c r="O39" s="1541"/>
      <c r="P39" s="1541"/>
      <c r="Q39" s="1541"/>
      <c r="R39" s="1542"/>
      <c r="S39" s="1556"/>
      <c r="T39" s="1557"/>
      <c r="U39" s="1557"/>
      <c r="V39" s="1576"/>
      <c r="W39" s="1576"/>
      <c r="X39" s="1576"/>
      <c r="Y39" s="1615"/>
      <c r="Z39" s="1615"/>
      <c r="AA39" s="1616"/>
      <c r="AB39" s="1619"/>
      <c r="AC39" s="1620"/>
      <c r="AD39" s="1621"/>
    </row>
    <row r="40" spans="2:30" ht="15" x14ac:dyDescent="0.25">
      <c r="B40" s="1543"/>
      <c r="C40" s="1544"/>
      <c r="D40" s="1544"/>
      <c r="E40" s="1544"/>
      <c r="F40" s="1544"/>
      <c r="G40" s="1544"/>
      <c r="H40" s="1544"/>
      <c r="I40" s="1544"/>
      <c r="J40" s="1544"/>
      <c r="K40" s="1544"/>
      <c r="L40" s="1544"/>
      <c r="M40" s="1544"/>
      <c r="N40" s="1544"/>
      <c r="O40" s="1544"/>
      <c r="P40" s="1544"/>
      <c r="Q40" s="1544"/>
      <c r="R40" s="1545"/>
      <c r="S40" s="1558"/>
      <c r="T40" s="1559"/>
      <c r="U40" s="1559"/>
      <c r="V40" s="1006"/>
      <c r="W40" s="1006"/>
      <c r="X40" s="1006"/>
      <c r="Y40" s="1617"/>
      <c r="Z40" s="1617"/>
      <c r="AA40" s="1618"/>
      <c r="AB40" s="1622"/>
      <c r="AC40" s="1623"/>
      <c r="AD40" s="1624"/>
    </row>
    <row r="41" spans="2:30" ht="15" x14ac:dyDescent="0.25">
      <c r="B41" s="1671" t="s">
        <v>1341</v>
      </c>
      <c r="C41" s="1672"/>
      <c r="D41" s="1672"/>
      <c r="E41" s="1672"/>
      <c r="F41" s="1672"/>
      <c r="G41" s="1672"/>
      <c r="H41" s="1672"/>
      <c r="I41" s="1672"/>
      <c r="J41" s="1672"/>
      <c r="K41" s="1672"/>
      <c r="L41" s="1672"/>
      <c r="M41" s="1672"/>
      <c r="N41" s="1672"/>
      <c r="O41" s="1672"/>
      <c r="P41" s="1672"/>
      <c r="Q41" s="1672"/>
      <c r="R41" s="1673"/>
      <c r="S41" s="1635"/>
      <c r="T41" s="1636"/>
      <c r="U41" s="1637"/>
      <c r="V41" s="200"/>
      <c r="W41" s="201"/>
      <c r="X41" s="202"/>
      <c r="Y41" s="1618"/>
      <c r="Z41" s="1638"/>
      <c r="AA41" s="1639"/>
      <c r="AB41" s="1640"/>
      <c r="AC41" s="1641"/>
      <c r="AD41" s="1642"/>
    </row>
    <row r="42" spans="2:30" ht="39.75" customHeight="1" x14ac:dyDescent="0.25">
      <c r="B42" s="1648" t="s">
        <v>1342</v>
      </c>
      <c r="C42" s="1649"/>
      <c r="D42" s="1649"/>
      <c r="E42" s="1649"/>
      <c r="F42" s="1649"/>
      <c r="G42" s="1649"/>
      <c r="H42" s="1649"/>
      <c r="I42" s="1649"/>
      <c r="J42" s="1649"/>
      <c r="K42" s="1649"/>
      <c r="L42" s="1649"/>
      <c r="M42" s="1649"/>
      <c r="N42" s="1649"/>
      <c r="O42" s="1649"/>
      <c r="P42" s="1649"/>
      <c r="Q42" s="1649"/>
      <c r="R42" s="1650"/>
      <c r="S42" s="1635"/>
      <c r="T42" s="1636"/>
      <c r="U42" s="1637"/>
      <c r="V42" s="200"/>
      <c r="W42" s="201"/>
      <c r="X42" s="202"/>
      <c r="Y42" s="1618"/>
      <c r="Z42" s="1638"/>
      <c r="AA42" s="1639"/>
      <c r="AB42" s="1640"/>
      <c r="AC42" s="1641"/>
      <c r="AD42" s="1642"/>
    </row>
    <row r="43" spans="2:30" ht="15" x14ac:dyDescent="0.25">
      <c r="B43" s="1671" t="s">
        <v>1343</v>
      </c>
      <c r="C43" s="1672"/>
      <c r="D43" s="1672"/>
      <c r="E43" s="1672"/>
      <c r="F43" s="1672"/>
      <c r="G43" s="1672"/>
      <c r="H43" s="1672"/>
      <c r="I43" s="1672"/>
      <c r="J43" s="1672"/>
      <c r="K43" s="1672"/>
      <c r="L43" s="1672"/>
      <c r="M43" s="1672"/>
      <c r="N43" s="1672"/>
      <c r="O43" s="1672"/>
      <c r="P43" s="1672"/>
      <c r="Q43" s="1672"/>
      <c r="R43" s="1673"/>
      <c r="S43" s="1635"/>
      <c r="T43" s="1636"/>
      <c r="U43" s="1637"/>
      <c r="V43" s="200"/>
      <c r="W43" s="201"/>
      <c r="X43" s="202"/>
      <c r="Y43" s="1618"/>
      <c r="Z43" s="1638"/>
      <c r="AA43" s="1639"/>
      <c r="AB43" s="1640"/>
      <c r="AC43" s="1641"/>
      <c r="AD43" s="1642"/>
    </row>
    <row r="44" spans="2:30" ht="24.75" customHeight="1" x14ac:dyDescent="0.25">
      <c r="B44" s="1643" t="s">
        <v>1346</v>
      </c>
      <c r="C44" s="1644"/>
      <c r="D44" s="1644"/>
      <c r="E44" s="1644"/>
      <c r="F44" s="1644"/>
      <c r="G44" s="1644"/>
      <c r="H44" s="1644"/>
      <c r="I44" s="1644"/>
      <c r="J44" s="1644"/>
      <c r="K44" s="1644"/>
      <c r="L44" s="1644"/>
      <c r="M44" s="1644"/>
      <c r="N44" s="1644"/>
      <c r="O44" s="1644"/>
      <c r="P44" s="1644"/>
      <c r="Q44" s="1644"/>
      <c r="R44" s="1645"/>
      <c r="S44" s="1635"/>
      <c r="T44" s="1636"/>
      <c r="U44" s="1637"/>
      <c r="V44" s="200"/>
      <c r="W44" s="201"/>
      <c r="X44" s="202"/>
      <c r="Y44" s="1646"/>
      <c r="Z44" s="1646"/>
      <c r="AA44" s="1647"/>
      <c r="AB44" s="1674"/>
      <c r="AC44" s="1675"/>
      <c r="AD44" s="1676"/>
    </row>
    <row r="45" spans="2:30" ht="30" customHeight="1" x14ac:dyDescent="0.25">
      <c r="B45" s="1677" t="s">
        <v>672</v>
      </c>
      <c r="C45" s="1678"/>
      <c r="D45" s="1678"/>
      <c r="E45" s="1678"/>
      <c r="F45" s="1678"/>
      <c r="G45" s="1678"/>
      <c r="H45" s="1678"/>
      <c r="I45" s="1678"/>
      <c r="J45" s="1678"/>
      <c r="K45" s="1678"/>
      <c r="L45" s="1678"/>
      <c r="M45" s="1678"/>
      <c r="N45" s="1678"/>
      <c r="O45" s="1678"/>
      <c r="P45" s="1678"/>
      <c r="Q45" s="1678"/>
      <c r="R45" s="1679"/>
      <c r="S45" s="1447"/>
      <c r="T45" s="1448"/>
      <c r="U45" s="1680"/>
      <c r="V45" s="1681"/>
      <c r="W45" s="1682"/>
      <c r="X45" s="1683"/>
      <c r="Y45" s="1684"/>
      <c r="Z45" s="1685"/>
      <c r="AA45" s="1686"/>
      <c r="AB45" s="1687"/>
      <c r="AC45" s="1688"/>
      <c r="AD45" s="1689"/>
    </row>
    <row r="46" spans="2:30" ht="29.25" customHeight="1" thickBot="1" x14ac:dyDescent="0.3">
      <c r="B46" s="1648" t="s">
        <v>1344</v>
      </c>
      <c r="C46" s="1649"/>
      <c r="D46" s="1649"/>
      <c r="E46" s="1649"/>
      <c r="F46" s="1649"/>
      <c r="G46" s="1649"/>
      <c r="H46" s="1649"/>
      <c r="I46" s="1649"/>
      <c r="J46" s="1649"/>
      <c r="K46" s="1649"/>
      <c r="L46" s="1649"/>
      <c r="M46" s="1649"/>
      <c r="N46" s="1649"/>
      <c r="O46" s="1649"/>
      <c r="P46" s="1649"/>
      <c r="Q46" s="1649"/>
      <c r="R46" s="1650"/>
      <c r="S46" s="1635"/>
      <c r="T46" s="1636"/>
      <c r="U46" s="1637"/>
      <c r="V46" s="200"/>
      <c r="W46" s="201"/>
      <c r="X46" s="202"/>
      <c r="Y46" s="1618"/>
      <c r="Z46" s="1638"/>
      <c r="AA46" s="1639"/>
      <c r="AB46" s="1640"/>
      <c r="AC46" s="1641"/>
      <c r="AD46" s="1642"/>
    </row>
    <row r="47" spans="2:30" ht="15" customHeight="1" thickTop="1" thickBot="1" x14ac:dyDescent="0.3">
      <c r="B47" s="1588" t="s">
        <v>177</v>
      </c>
      <c r="C47" s="1589"/>
      <c r="D47" s="1589"/>
      <c r="E47" s="1589"/>
      <c r="F47" s="1589"/>
      <c r="G47" s="1589"/>
      <c r="H47" s="1589"/>
      <c r="I47" s="1589"/>
      <c r="J47" s="1589"/>
      <c r="K47" s="1589"/>
      <c r="L47" s="1589"/>
      <c r="M47" s="1589"/>
      <c r="N47" s="1589"/>
      <c r="O47" s="1589"/>
      <c r="P47" s="1589"/>
      <c r="Q47" s="1589"/>
      <c r="R47" s="1590"/>
      <c r="S47" s="1625" t="str">
        <f>IF(AND(C48=4, D48=0, E48=1), "YES", "NO")</f>
        <v>NO</v>
      </c>
      <c r="T47" s="1626"/>
      <c r="U47" s="1627"/>
      <c r="V47" s="1628"/>
      <c r="W47" s="1629"/>
      <c r="X47" s="1630"/>
      <c r="Y47" s="1631">
        <v>6</v>
      </c>
      <c r="Z47" s="1632"/>
      <c r="AA47" s="1633"/>
      <c r="AB47" s="1625">
        <f>IF(AND(S47="YES",V47="YES"),Y47,0)</f>
        <v>0</v>
      </c>
      <c r="AC47" s="1626"/>
      <c r="AD47" s="1634"/>
    </row>
    <row r="48" spans="2:30" ht="15" hidden="1" customHeight="1" thickBot="1" x14ac:dyDescent="0.3">
      <c r="C48" s="14">
        <f>COUNTIF(S39:U43,"YES")</f>
        <v>0</v>
      </c>
      <c r="D48" s="14">
        <f>COUNTIF(S44:U45, "YES")</f>
        <v>0</v>
      </c>
      <c r="E48" s="14">
        <f>IF(OR(S46="YES",S46="N/A"),1,0)</f>
        <v>0</v>
      </c>
      <c r="Z48" s="115"/>
    </row>
    <row r="49" spans="2:30" ht="15" customHeight="1" thickTop="1" thickBot="1" x14ac:dyDescent="0.3">
      <c r="B49" s="1588" t="s">
        <v>117</v>
      </c>
      <c r="C49" s="1589"/>
      <c r="D49" s="1589"/>
      <c r="E49" s="1589"/>
      <c r="F49" s="1589"/>
      <c r="G49" s="1589"/>
      <c r="H49" s="1589"/>
      <c r="I49" s="1589"/>
      <c r="J49" s="1589"/>
      <c r="K49" s="1589"/>
      <c r="L49" s="1589"/>
      <c r="M49" s="1589"/>
      <c r="N49" s="1589"/>
      <c r="O49" s="1589"/>
      <c r="P49" s="1589"/>
      <c r="Q49" s="1589"/>
      <c r="R49" s="1590"/>
      <c r="S49" s="1654"/>
      <c r="T49" s="1655"/>
      <c r="U49" s="1655"/>
      <c r="V49" s="1594"/>
      <c r="W49" s="1595"/>
      <c r="X49" s="1596"/>
      <c r="Y49" s="1597">
        <v>6</v>
      </c>
      <c r="Z49" s="1597"/>
      <c r="AA49" s="1598"/>
      <c r="AB49" s="1599">
        <f>AB47</f>
        <v>0</v>
      </c>
      <c r="AC49" s="1597"/>
      <c r="AD49" s="1598"/>
    </row>
    <row r="50" spans="2:30" ht="15" customHeight="1" thickBot="1" x14ac:dyDescent="0.3"/>
    <row r="51" spans="2:30" ht="15" customHeight="1" thickBot="1" x14ac:dyDescent="0.3">
      <c r="B51" s="151" t="s">
        <v>1400</v>
      </c>
      <c r="C51" s="151"/>
      <c r="D51" s="151"/>
      <c r="E51" s="151"/>
      <c r="F51" s="151"/>
      <c r="G51" s="151"/>
      <c r="H51" s="151"/>
      <c r="I51" s="151"/>
      <c r="J51" s="151"/>
      <c r="K51" s="151"/>
      <c r="L51" s="151"/>
      <c r="M51" s="151"/>
      <c r="N51" s="151"/>
      <c r="O51" s="151"/>
      <c r="P51" s="151"/>
      <c r="Q51" s="151"/>
      <c r="R51" s="151"/>
      <c r="S51" s="151"/>
      <c r="T51" s="151"/>
      <c r="U51" s="151"/>
      <c r="V51" s="1140" t="s">
        <v>99</v>
      </c>
      <c r="W51" s="1140"/>
      <c r="X51" s="1140"/>
      <c r="Y51" s="1140"/>
      <c r="Z51" s="1140"/>
      <c r="AA51" s="1140"/>
      <c r="AB51" s="1140"/>
      <c r="AC51" s="1140"/>
      <c r="AD51" s="32">
        <f>Y57</f>
        <v>4</v>
      </c>
    </row>
    <row r="52" spans="2:30" ht="15" customHeight="1" x14ac:dyDescent="0.25"/>
    <row r="53" spans="2:30" ht="15" customHeight="1" x14ac:dyDescent="0.25">
      <c r="B53" s="134" t="s">
        <v>1199</v>
      </c>
      <c r="C53" s="134"/>
      <c r="D53" s="134"/>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34"/>
      <c r="AD53" s="134"/>
    </row>
    <row r="54" spans="2:30" ht="20.100000000000001" customHeight="1" thickBot="1" x14ac:dyDescent="0.3"/>
    <row r="55" spans="2:30" ht="20.100000000000001" customHeight="1" x14ac:dyDescent="0.25">
      <c r="B55" s="428" t="s">
        <v>468</v>
      </c>
      <c r="C55" s="411"/>
      <c r="D55" s="411"/>
      <c r="E55" s="411"/>
      <c r="F55" s="411"/>
      <c r="G55" s="411"/>
      <c r="H55" s="411"/>
      <c r="I55" s="411"/>
      <c r="J55" s="411"/>
      <c r="K55" s="411"/>
      <c r="L55" s="570"/>
      <c r="M55" s="411" t="s">
        <v>79</v>
      </c>
      <c r="N55" s="411"/>
      <c r="O55" s="412"/>
      <c r="P55" s="410" t="s">
        <v>218</v>
      </c>
      <c r="Q55" s="411"/>
      <c r="R55" s="412"/>
      <c r="S55" s="463" t="s">
        <v>151</v>
      </c>
      <c r="T55" s="463"/>
      <c r="U55" s="463"/>
      <c r="V55" s="463" t="s">
        <v>481</v>
      </c>
      <c r="W55" s="463"/>
      <c r="X55" s="463"/>
      <c r="Y55" s="463" t="s">
        <v>175</v>
      </c>
      <c r="Z55" s="463"/>
      <c r="AA55" s="465"/>
      <c r="AB55" s="487" t="s">
        <v>174</v>
      </c>
      <c r="AC55" s="463"/>
      <c r="AD55" s="488"/>
    </row>
    <row r="56" spans="2:30" ht="20.100000000000001" customHeight="1" thickBot="1" x14ac:dyDescent="0.3">
      <c r="B56" s="571"/>
      <c r="C56" s="414"/>
      <c r="D56" s="414"/>
      <c r="E56" s="414"/>
      <c r="F56" s="414"/>
      <c r="G56" s="414"/>
      <c r="H56" s="414"/>
      <c r="I56" s="414"/>
      <c r="J56" s="414"/>
      <c r="K56" s="414"/>
      <c r="L56" s="572"/>
      <c r="M56" s="414"/>
      <c r="N56" s="414"/>
      <c r="O56" s="415"/>
      <c r="P56" s="413"/>
      <c r="Q56" s="414"/>
      <c r="R56" s="415"/>
      <c r="S56" s="245"/>
      <c r="T56" s="245"/>
      <c r="U56" s="245"/>
      <c r="V56" s="245"/>
      <c r="W56" s="245"/>
      <c r="X56" s="245"/>
      <c r="Y56" s="245"/>
      <c r="Z56" s="245"/>
      <c r="AA56" s="652"/>
      <c r="AB56" s="1500"/>
      <c r="AC56" s="245"/>
      <c r="AD56" s="246"/>
    </row>
    <row r="57" spans="2:30" ht="18.95" customHeight="1" x14ac:dyDescent="0.25">
      <c r="B57" s="1399" t="s">
        <v>1401</v>
      </c>
      <c r="C57" s="1400"/>
      <c r="D57" s="1400"/>
      <c r="E57" s="1400"/>
      <c r="F57" s="1400"/>
      <c r="G57" s="1400"/>
      <c r="H57" s="1400"/>
      <c r="I57" s="1400"/>
      <c r="J57" s="1400"/>
      <c r="K57" s="1400"/>
      <c r="L57" s="1401"/>
      <c r="M57" s="1396">
        <f>'T4-Units'!Q54</f>
        <v>0</v>
      </c>
      <c r="N57" s="1397"/>
      <c r="O57" s="1397"/>
      <c r="P57" s="1397">
        <f>'T4-Units'!B54</f>
        <v>0</v>
      </c>
      <c r="Q57" s="1397"/>
      <c r="R57" s="1397"/>
      <c r="S57" s="1503">
        <f>IF(AND(M57&gt;0,P57&gt;0),M57/P57,0)</f>
        <v>0</v>
      </c>
      <c r="T57" s="1503"/>
      <c r="U57" s="1504"/>
      <c r="V57" s="986"/>
      <c r="W57" s="987"/>
      <c r="X57" s="987"/>
      <c r="Y57" s="1393">
        <v>4</v>
      </c>
      <c r="Z57" s="1393"/>
      <c r="AA57" s="1394"/>
      <c r="AB57" s="1396">
        <f>IF(AND(S57&gt;=0.25,V57="YES"),Y57,0)</f>
        <v>0</v>
      </c>
      <c r="AC57" s="1397"/>
      <c r="AD57" s="1398"/>
    </row>
    <row r="58" spans="2:30" ht="18.95" customHeight="1" x14ac:dyDescent="0.25">
      <c r="B58" s="828"/>
      <c r="C58" s="829"/>
      <c r="D58" s="829"/>
      <c r="E58" s="829"/>
      <c r="F58" s="829"/>
      <c r="G58" s="829"/>
      <c r="H58" s="829"/>
      <c r="I58" s="829"/>
      <c r="J58" s="829"/>
      <c r="K58" s="829"/>
      <c r="L58" s="830"/>
      <c r="M58" s="1130"/>
      <c r="N58" s="1124"/>
      <c r="O58" s="1124"/>
      <c r="P58" s="1124"/>
      <c r="Q58" s="1124"/>
      <c r="R58" s="1124"/>
      <c r="S58" s="1127"/>
      <c r="T58" s="1127"/>
      <c r="U58" s="1494"/>
      <c r="V58" s="989"/>
      <c r="W58" s="136"/>
      <c r="X58" s="136"/>
      <c r="Y58" s="1232"/>
      <c r="Z58" s="1232"/>
      <c r="AA58" s="1395"/>
      <c r="AB58" s="1130"/>
      <c r="AC58" s="1124"/>
      <c r="AD58" s="1131"/>
    </row>
    <row r="59" spans="2:30" ht="18.95" customHeight="1" x14ac:dyDescent="0.25">
      <c r="B59" s="1402" t="s">
        <v>1329</v>
      </c>
      <c r="C59" s="1403"/>
      <c r="D59" s="1403"/>
      <c r="E59" s="1403"/>
      <c r="F59" s="1403"/>
      <c r="G59" s="1403"/>
      <c r="H59" s="1403"/>
      <c r="I59" s="1403"/>
      <c r="J59" s="1403"/>
      <c r="K59" s="1403"/>
      <c r="L59" s="1404"/>
      <c r="M59" s="1130">
        <f>'T4-Units'!N54</f>
        <v>0</v>
      </c>
      <c r="N59" s="1124"/>
      <c r="O59" s="1124"/>
      <c r="P59" s="1124">
        <f>'T4-Units'!B54</f>
        <v>0</v>
      </c>
      <c r="Q59" s="1124"/>
      <c r="R59" s="1124"/>
      <c r="S59" s="1127">
        <f>IF(AND(M59&gt;0,P59&gt;0),M59/P59,0)</f>
        <v>0</v>
      </c>
      <c r="T59" s="1127"/>
      <c r="U59" s="1494"/>
      <c r="V59" s="989"/>
      <c r="W59" s="136"/>
      <c r="X59" s="136"/>
      <c r="Y59" s="1181">
        <v>4</v>
      </c>
      <c r="Z59" s="1181"/>
      <c r="AA59" s="1182"/>
      <c r="AB59" s="1130">
        <f>IF(AND(S59&gt;=0.25,V59="YES"),Y59,0)</f>
        <v>0</v>
      </c>
      <c r="AC59" s="1124"/>
      <c r="AD59" s="1131"/>
    </row>
    <row r="60" spans="2:30" ht="18.95" customHeight="1" thickBot="1" x14ac:dyDescent="0.3">
      <c r="B60" s="1405"/>
      <c r="C60" s="1406"/>
      <c r="D60" s="1406"/>
      <c r="E60" s="1406"/>
      <c r="F60" s="1406"/>
      <c r="G60" s="1406"/>
      <c r="H60" s="1406"/>
      <c r="I60" s="1406"/>
      <c r="J60" s="1406"/>
      <c r="K60" s="1406"/>
      <c r="L60" s="1407"/>
      <c r="M60" s="1134"/>
      <c r="N60" s="1126"/>
      <c r="O60" s="1126"/>
      <c r="P60" s="1126"/>
      <c r="Q60" s="1126"/>
      <c r="R60" s="1126"/>
      <c r="S60" s="1129"/>
      <c r="T60" s="1129"/>
      <c r="U60" s="1495"/>
      <c r="V60" s="1496"/>
      <c r="W60" s="477"/>
      <c r="X60" s="477"/>
      <c r="Y60" s="1148"/>
      <c r="Z60" s="1148"/>
      <c r="AA60" s="1183"/>
      <c r="AB60" s="1132"/>
      <c r="AC60" s="1125"/>
      <c r="AD60" s="1133"/>
    </row>
    <row r="61" spans="2:30" ht="15" customHeight="1" thickTop="1" thickBot="1" x14ac:dyDescent="0.3">
      <c r="B61" s="1373" t="s">
        <v>117</v>
      </c>
      <c r="C61" s="1374"/>
      <c r="D61" s="1374"/>
      <c r="E61" s="1374"/>
      <c r="F61" s="1374"/>
      <c r="G61" s="1374"/>
      <c r="H61" s="1374"/>
      <c r="I61" s="1374"/>
      <c r="J61" s="1374"/>
      <c r="K61" s="1374"/>
      <c r="L61" s="1374"/>
      <c r="M61" s="1374"/>
      <c r="N61" s="1374"/>
      <c r="O61" s="1374"/>
      <c r="P61" s="1374"/>
      <c r="Q61" s="1374"/>
      <c r="R61" s="1374"/>
      <c r="S61" s="1374"/>
      <c r="T61" s="1374"/>
      <c r="U61" s="1501"/>
      <c r="V61" s="1502"/>
      <c r="W61" s="559"/>
      <c r="X61" s="559"/>
      <c r="Y61" s="433">
        <v>4</v>
      </c>
      <c r="Z61" s="433"/>
      <c r="AA61" s="434"/>
      <c r="AB61" s="1331">
        <f>MAX(AB57:AD60)</f>
        <v>0</v>
      </c>
      <c r="AC61" s="433"/>
      <c r="AD61" s="434"/>
    </row>
    <row r="62" spans="2:30" ht="15" customHeight="1" thickBot="1" x14ac:dyDescent="0.3">
      <c r="B62" s="23"/>
      <c r="C62" s="23"/>
      <c r="D62" s="23"/>
      <c r="E62" s="23"/>
      <c r="F62" s="23"/>
      <c r="G62" s="23"/>
      <c r="H62" s="23"/>
      <c r="I62" s="23"/>
      <c r="J62" s="23"/>
      <c r="K62" s="23"/>
      <c r="L62" s="23"/>
      <c r="M62" s="23"/>
      <c r="N62" s="23"/>
      <c r="O62" s="23"/>
    </row>
    <row r="63" spans="2:30" ht="15" customHeight="1" thickBot="1" x14ac:dyDescent="0.3">
      <c r="B63" s="151" t="s">
        <v>1402</v>
      </c>
      <c r="C63" s="151"/>
      <c r="D63" s="151"/>
      <c r="E63" s="151"/>
      <c r="F63" s="151"/>
      <c r="G63" s="151"/>
      <c r="H63" s="151"/>
      <c r="I63" s="151"/>
      <c r="J63" s="151"/>
      <c r="K63" s="151"/>
      <c r="L63" s="151"/>
      <c r="M63" s="151"/>
      <c r="N63" s="151"/>
      <c r="O63" s="151"/>
      <c r="P63" s="151"/>
      <c r="Q63" s="151"/>
      <c r="R63" s="151"/>
      <c r="S63" s="151"/>
      <c r="T63" s="151"/>
      <c r="U63" s="151"/>
      <c r="V63" s="1140" t="s">
        <v>99</v>
      </c>
      <c r="W63" s="1140"/>
      <c r="X63" s="1140"/>
      <c r="Y63" s="1140"/>
      <c r="Z63" s="1140"/>
      <c r="AA63" s="1140"/>
      <c r="AB63" s="1140"/>
      <c r="AC63" s="1140"/>
      <c r="AD63" s="32">
        <f>Y82</f>
        <v>4</v>
      </c>
    </row>
    <row r="64" spans="2:30" ht="15" customHeight="1" thickBot="1" x14ac:dyDescent="0.3"/>
    <row r="65" spans="2:30" ht="15" customHeight="1" x14ac:dyDescent="0.25">
      <c r="B65" s="487" t="s">
        <v>178</v>
      </c>
      <c r="C65" s="463"/>
      <c r="D65" s="463"/>
      <c r="E65" s="463"/>
      <c r="F65" s="463"/>
      <c r="G65" s="463"/>
      <c r="H65" s="463"/>
      <c r="I65" s="463"/>
      <c r="J65" s="463"/>
      <c r="K65" s="463"/>
      <c r="L65" s="463"/>
      <c r="M65" s="463"/>
      <c r="N65" s="463"/>
      <c r="O65" s="463"/>
      <c r="P65" s="463"/>
      <c r="Q65" s="463"/>
      <c r="R65" s="463"/>
      <c r="S65" s="463"/>
      <c r="T65" s="463"/>
      <c r="U65" s="465"/>
      <c r="V65" s="487" t="s">
        <v>176</v>
      </c>
      <c r="W65" s="463"/>
      <c r="X65" s="463"/>
      <c r="Y65" s="463" t="s">
        <v>175</v>
      </c>
      <c r="Z65" s="463"/>
      <c r="AA65" s="488"/>
      <c r="AB65" s="532" t="s">
        <v>174</v>
      </c>
      <c r="AC65" s="463"/>
      <c r="AD65" s="488"/>
    </row>
    <row r="66" spans="2:30" ht="15" customHeight="1" thickBot="1" x14ac:dyDescent="0.3">
      <c r="B66" s="489"/>
      <c r="C66" s="464"/>
      <c r="D66" s="464"/>
      <c r="E66" s="464"/>
      <c r="F66" s="464"/>
      <c r="G66" s="464"/>
      <c r="H66" s="464"/>
      <c r="I66" s="464"/>
      <c r="J66" s="464"/>
      <c r="K66" s="464"/>
      <c r="L66" s="464"/>
      <c r="M66" s="464"/>
      <c r="N66" s="464"/>
      <c r="O66" s="464"/>
      <c r="P66" s="464"/>
      <c r="Q66" s="464"/>
      <c r="R66" s="464"/>
      <c r="S66" s="464"/>
      <c r="T66" s="464"/>
      <c r="U66" s="468"/>
      <c r="V66" s="489"/>
      <c r="W66" s="464"/>
      <c r="X66" s="464"/>
      <c r="Y66" s="464"/>
      <c r="Z66" s="464"/>
      <c r="AA66" s="490"/>
      <c r="AB66" s="533"/>
      <c r="AC66" s="464"/>
      <c r="AD66" s="490"/>
    </row>
    <row r="67" spans="2:30" ht="15" customHeight="1" x14ac:dyDescent="0.25">
      <c r="B67" s="924" t="s">
        <v>179</v>
      </c>
      <c r="C67" s="925"/>
      <c r="D67" s="925"/>
      <c r="E67" s="925"/>
      <c r="F67" s="925"/>
      <c r="G67" s="925"/>
      <c r="H67" s="925"/>
      <c r="I67" s="925"/>
      <c r="J67" s="925"/>
      <c r="K67" s="925"/>
      <c r="L67" s="925"/>
      <c r="M67" s="925"/>
      <c r="N67" s="925"/>
      <c r="O67" s="925"/>
      <c r="P67" s="925"/>
      <c r="Q67" s="925"/>
      <c r="R67" s="925"/>
      <c r="S67" s="925"/>
      <c r="T67" s="925"/>
      <c r="U67" s="872"/>
      <c r="V67" s="1498"/>
      <c r="W67" s="448"/>
      <c r="X67" s="448"/>
      <c r="Y67" s="1146">
        <v>1</v>
      </c>
      <c r="Z67" s="1146"/>
      <c r="AA67" s="1147"/>
      <c r="AB67" s="1142">
        <f>IF(V67="YES",Y67,0)</f>
        <v>0</v>
      </c>
      <c r="AC67" s="921"/>
      <c r="AD67" s="1143"/>
    </row>
    <row r="68" spans="2:30" ht="15" customHeight="1" x14ac:dyDescent="0.25">
      <c r="B68" s="864" t="s">
        <v>180</v>
      </c>
      <c r="C68" s="865"/>
      <c r="D68" s="865"/>
      <c r="E68" s="865"/>
      <c r="F68" s="865"/>
      <c r="G68" s="865"/>
      <c r="H68" s="865"/>
      <c r="I68" s="865"/>
      <c r="J68" s="865"/>
      <c r="K68" s="865"/>
      <c r="L68" s="865"/>
      <c r="M68" s="865"/>
      <c r="N68" s="865"/>
      <c r="O68" s="865"/>
      <c r="P68" s="865"/>
      <c r="Q68" s="865"/>
      <c r="R68" s="865"/>
      <c r="S68" s="865"/>
      <c r="T68" s="865"/>
      <c r="U68" s="1388"/>
      <c r="V68" s="989"/>
      <c r="W68" s="136"/>
      <c r="X68" s="136"/>
      <c r="Y68" s="1181">
        <v>1</v>
      </c>
      <c r="Z68" s="1181"/>
      <c r="AA68" s="1218"/>
      <c r="AB68" s="1219">
        <f>IF(V68="YES",Y68,0)</f>
        <v>0</v>
      </c>
      <c r="AC68" s="1124"/>
      <c r="AD68" s="1131"/>
    </row>
    <row r="69" spans="2:30" s="34" customFormat="1" ht="15" customHeight="1" x14ac:dyDescent="0.25">
      <c r="B69" s="899" t="s">
        <v>1287</v>
      </c>
      <c r="C69" s="900"/>
      <c r="D69" s="900"/>
      <c r="E69" s="900"/>
      <c r="F69" s="900"/>
      <c r="G69" s="900"/>
      <c r="H69" s="900"/>
      <c r="I69" s="900"/>
      <c r="J69" s="900"/>
      <c r="K69" s="900"/>
      <c r="L69" s="900"/>
      <c r="M69" s="900"/>
      <c r="N69" s="900"/>
      <c r="O69" s="900"/>
      <c r="P69" s="900"/>
      <c r="Q69" s="900"/>
      <c r="R69" s="900"/>
      <c r="S69" s="900"/>
      <c r="T69" s="900"/>
      <c r="U69" s="1499"/>
      <c r="V69" s="989"/>
      <c r="W69" s="136"/>
      <c r="X69" s="136"/>
      <c r="Y69" s="1232">
        <v>1</v>
      </c>
      <c r="Z69" s="1232"/>
      <c r="AA69" s="1233"/>
      <c r="AB69" s="1219">
        <f>IF(V69="YES",Y69,0)</f>
        <v>0</v>
      </c>
      <c r="AC69" s="1124"/>
      <c r="AD69" s="1131"/>
    </row>
    <row r="70" spans="2:30" ht="15" customHeight="1" x14ac:dyDescent="0.25">
      <c r="B70" s="896" t="s">
        <v>181</v>
      </c>
      <c r="C70" s="897"/>
      <c r="D70" s="897"/>
      <c r="E70" s="897"/>
      <c r="F70" s="897"/>
      <c r="G70" s="897"/>
      <c r="H70" s="897"/>
      <c r="I70" s="897"/>
      <c r="J70" s="897"/>
      <c r="K70" s="897"/>
      <c r="L70" s="897"/>
      <c r="M70" s="897"/>
      <c r="N70" s="897"/>
      <c r="O70" s="897"/>
      <c r="P70" s="897"/>
      <c r="Q70" s="897"/>
      <c r="R70" s="897"/>
      <c r="S70" s="897"/>
      <c r="T70" s="897"/>
      <c r="U70" s="1497"/>
      <c r="V70" s="989"/>
      <c r="W70" s="136"/>
      <c r="X70" s="136"/>
      <c r="Y70" s="1181">
        <v>1</v>
      </c>
      <c r="Z70" s="1181"/>
      <c r="AA70" s="1218"/>
      <c r="AB70" s="1219">
        <f>IF(V70="YES",Y70,0)</f>
        <v>0</v>
      </c>
      <c r="AC70" s="1124"/>
      <c r="AD70" s="1131"/>
    </row>
    <row r="71" spans="2:30" ht="15" customHeight="1" x14ac:dyDescent="0.25">
      <c r="B71" s="896"/>
      <c r="C71" s="897"/>
      <c r="D71" s="897"/>
      <c r="E71" s="897"/>
      <c r="F71" s="897"/>
      <c r="G71" s="897"/>
      <c r="H71" s="897"/>
      <c r="I71" s="897"/>
      <c r="J71" s="897"/>
      <c r="K71" s="897"/>
      <c r="L71" s="897"/>
      <c r="M71" s="897"/>
      <c r="N71" s="897"/>
      <c r="O71" s="897"/>
      <c r="P71" s="897"/>
      <c r="Q71" s="897"/>
      <c r="R71" s="897"/>
      <c r="S71" s="897"/>
      <c r="T71" s="897"/>
      <c r="U71" s="1497"/>
      <c r="V71" s="989"/>
      <c r="W71" s="136"/>
      <c r="X71" s="136"/>
      <c r="Y71" s="1181"/>
      <c r="Z71" s="1181"/>
      <c r="AA71" s="1218"/>
      <c r="AB71" s="1219"/>
      <c r="AC71" s="1124"/>
      <c r="AD71" s="1131"/>
    </row>
    <row r="72" spans="2:30" ht="15" customHeight="1" x14ac:dyDescent="0.25">
      <c r="B72" s="850" t="s">
        <v>182</v>
      </c>
      <c r="C72" s="851"/>
      <c r="D72" s="851"/>
      <c r="E72" s="851"/>
      <c r="F72" s="851"/>
      <c r="G72" s="851"/>
      <c r="H72" s="851"/>
      <c r="I72" s="851"/>
      <c r="J72" s="851"/>
      <c r="K72" s="851"/>
      <c r="L72" s="851"/>
      <c r="M72" s="851"/>
      <c r="N72" s="851"/>
      <c r="O72" s="851"/>
      <c r="P72" s="851"/>
      <c r="Q72" s="851"/>
      <c r="R72" s="851"/>
      <c r="S72" s="851"/>
      <c r="T72" s="851"/>
      <c r="U72" s="1392"/>
      <c r="V72" s="989"/>
      <c r="W72" s="136"/>
      <c r="X72" s="136"/>
      <c r="Y72" s="1232">
        <v>1</v>
      </c>
      <c r="Z72" s="1232"/>
      <c r="AA72" s="1233"/>
      <c r="AB72" s="1219">
        <f>IF(V72="YES",Y72,0)</f>
        <v>0</v>
      </c>
      <c r="AC72" s="1124"/>
      <c r="AD72" s="1131"/>
    </row>
    <row r="73" spans="2:30" ht="15" customHeight="1" x14ac:dyDescent="0.25">
      <c r="B73" s="896" t="s">
        <v>1213</v>
      </c>
      <c r="C73" s="897"/>
      <c r="D73" s="897"/>
      <c r="E73" s="897"/>
      <c r="F73" s="897"/>
      <c r="G73" s="897"/>
      <c r="H73" s="897"/>
      <c r="I73" s="897"/>
      <c r="J73" s="897"/>
      <c r="K73" s="897"/>
      <c r="L73" s="897"/>
      <c r="M73" s="897"/>
      <c r="N73" s="897"/>
      <c r="O73" s="897"/>
      <c r="P73" s="897"/>
      <c r="Q73" s="897"/>
      <c r="R73" s="897"/>
      <c r="S73" s="897"/>
      <c r="T73" s="897"/>
      <c r="U73" s="1497"/>
      <c r="V73" s="989"/>
      <c r="W73" s="136"/>
      <c r="X73" s="136"/>
      <c r="Y73" s="1181">
        <v>1</v>
      </c>
      <c r="Z73" s="1181"/>
      <c r="AA73" s="1218"/>
      <c r="AB73" s="1219">
        <f>IF(V73="YES",Y73,0)</f>
        <v>0</v>
      </c>
      <c r="AC73" s="1124"/>
      <c r="AD73" s="1131"/>
    </row>
    <row r="74" spans="2:30" ht="15" customHeight="1" x14ac:dyDescent="0.25">
      <c r="B74" s="896"/>
      <c r="C74" s="897"/>
      <c r="D74" s="897"/>
      <c r="E74" s="897"/>
      <c r="F74" s="897"/>
      <c r="G74" s="897"/>
      <c r="H74" s="897"/>
      <c r="I74" s="897"/>
      <c r="J74" s="897"/>
      <c r="K74" s="897"/>
      <c r="L74" s="897"/>
      <c r="M74" s="897"/>
      <c r="N74" s="897"/>
      <c r="O74" s="897"/>
      <c r="P74" s="897"/>
      <c r="Q74" s="897"/>
      <c r="R74" s="897"/>
      <c r="S74" s="897"/>
      <c r="T74" s="897"/>
      <c r="U74" s="1497"/>
      <c r="V74" s="989"/>
      <c r="W74" s="136"/>
      <c r="X74" s="136"/>
      <c r="Y74" s="1181"/>
      <c r="Z74" s="1181"/>
      <c r="AA74" s="1218"/>
      <c r="AB74" s="1219"/>
      <c r="AC74" s="1124"/>
      <c r="AD74" s="1131"/>
    </row>
    <row r="75" spans="2:30" ht="15" customHeight="1" x14ac:dyDescent="0.25">
      <c r="B75" s="850" t="s">
        <v>183</v>
      </c>
      <c r="C75" s="851"/>
      <c r="D75" s="851"/>
      <c r="E75" s="851"/>
      <c r="F75" s="851"/>
      <c r="G75" s="851"/>
      <c r="H75" s="851"/>
      <c r="I75" s="851"/>
      <c r="J75" s="851"/>
      <c r="K75" s="851"/>
      <c r="L75" s="851"/>
      <c r="M75" s="851"/>
      <c r="N75" s="851"/>
      <c r="O75" s="851"/>
      <c r="P75" s="851"/>
      <c r="Q75" s="851"/>
      <c r="R75" s="851"/>
      <c r="S75" s="851"/>
      <c r="T75" s="851"/>
      <c r="U75" s="1392"/>
      <c r="V75" s="989"/>
      <c r="W75" s="136"/>
      <c r="X75" s="136"/>
      <c r="Y75" s="1232">
        <v>1</v>
      </c>
      <c r="Z75" s="1232"/>
      <c r="AA75" s="1233"/>
      <c r="AB75" s="1219">
        <f t="shared" ref="AB75:AB81" si="4">IF(V75="YES",Y75,0)</f>
        <v>0</v>
      </c>
      <c r="AC75" s="1124"/>
      <c r="AD75" s="1131"/>
    </row>
    <row r="76" spans="2:30" ht="15" customHeight="1" x14ac:dyDescent="0.25">
      <c r="B76" s="864" t="s">
        <v>1171</v>
      </c>
      <c r="C76" s="865"/>
      <c r="D76" s="865"/>
      <c r="E76" s="865"/>
      <c r="F76" s="865"/>
      <c r="G76" s="865"/>
      <c r="H76" s="865"/>
      <c r="I76" s="865"/>
      <c r="J76" s="865"/>
      <c r="K76" s="865"/>
      <c r="L76" s="865"/>
      <c r="M76" s="865"/>
      <c r="N76" s="865"/>
      <c r="O76" s="865"/>
      <c r="P76" s="865"/>
      <c r="Q76" s="865"/>
      <c r="R76" s="865"/>
      <c r="S76" s="865"/>
      <c r="T76" s="865"/>
      <c r="U76" s="1388"/>
      <c r="V76" s="989"/>
      <c r="W76" s="136"/>
      <c r="X76" s="136"/>
      <c r="Y76" s="1181">
        <v>1</v>
      </c>
      <c r="Z76" s="1181"/>
      <c r="AA76" s="1218"/>
      <c r="AB76" s="1219">
        <f t="shared" si="4"/>
        <v>0</v>
      </c>
      <c r="AC76" s="1124"/>
      <c r="AD76" s="1131"/>
    </row>
    <row r="77" spans="2:30" ht="15" customHeight="1" x14ac:dyDescent="0.25">
      <c r="B77" s="1389" t="s">
        <v>1172</v>
      </c>
      <c r="C77" s="1390"/>
      <c r="D77" s="1390"/>
      <c r="E77" s="1390"/>
      <c r="F77" s="1390"/>
      <c r="G77" s="1390"/>
      <c r="H77" s="1390"/>
      <c r="I77" s="1390"/>
      <c r="J77" s="1390"/>
      <c r="K77" s="1390"/>
      <c r="L77" s="1390"/>
      <c r="M77" s="1390"/>
      <c r="N77" s="1390"/>
      <c r="O77" s="1390"/>
      <c r="P77" s="1390"/>
      <c r="Q77" s="1390"/>
      <c r="R77" s="1390"/>
      <c r="S77" s="1390"/>
      <c r="T77" s="1390"/>
      <c r="U77" s="1391"/>
      <c r="V77" s="216"/>
      <c r="W77" s="132"/>
      <c r="X77" s="133"/>
      <c r="Y77" s="1395">
        <v>1</v>
      </c>
      <c r="Z77" s="1509"/>
      <c r="AA77" s="1510"/>
      <c r="AB77" s="1219">
        <f t="shared" si="4"/>
        <v>0</v>
      </c>
      <c r="AC77" s="1124"/>
      <c r="AD77" s="1131"/>
    </row>
    <row r="78" spans="2:30" ht="15" customHeight="1" x14ac:dyDescent="0.25">
      <c r="B78" s="896" t="s">
        <v>1214</v>
      </c>
      <c r="C78" s="897"/>
      <c r="D78" s="897"/>
      <c r="E78" s="897"/>
      <c r="F78" s="897"/>
      <c r="G78" s="897"/>
      <c r="H78" s="897"/>
      <c r="I78" s="897"/>
      <c r="J78" s="897"/>
      <c r="K78" s="897"/>
      <c r="L78" s="897"/>
      <c r="M78" s="897"/>
      <c r="N78" s="897"/>
      <c r="O78" s="897"/>
      <c r="P78" s="897"/>
      <c r="Q78" s="897"/>
      <c r="R78" s="897"/>
      <c r="S78" s="897"/>
      <c r="T78" s="897"/>
      <c r="U78" s="1497"/>
      <c r="V78" s="989"/>
      <c r="W78" s="136"/>
      <c r="X78" s="136"/>
      <c r="Y78" s="1181">
        <v>1</v>
      </c>
      <c r="Z78" s="1181"/>
      <c r="AA78" s="1218"/>
      <c r="AB78" s="1219">
        <f t="shared" si="4"/>
        <v>0</v>
      </c>
      <c r="AC78" s="1124"/>
      <c r="AD78" s="1131"/>
    </row>
    <row r="79" spans="2:30" ht="15" customHeight="1" x14ac:dyDescent="0.25">
      <c r="B79" s="850" t="s">
        <v>184</v>
      </c>
      <c r="C79" s="851"/>
      <c r="D79" s="851"/>
      <c r="E79" s="851"/>
      <c r="F79" s="851"/>
      <c r="G79" s="851"/>
      <c r="H79" s="851"/>
      <c r="I79" s="851"/>
      <c r="J79" s="851"/>
      <c r="K79" s="851"/>
      <c r="L79" s="851"/>
      <c r="M79" s="851"/>
      <c r="N79" s="851"/>
      <c r="O79" s="851"/>
      <c r="P79" s="851"/>
      <c r="Q79" s="851"/>
      <c r="R79" s="851"/>
      <c r="S79" s="851"/>
      <c r="T79" s="851"/>
      <c r="U79" s="1392"/>
      <c r="V79" s="989"/>
      <c r="W79" s="136"/>
      <c r="X79" s="136"/>
      <c r="Y79" s="1232">
        <v>1</v>
      </c>
      <c r="Z79" s="1232"/>
      <c r="AA79" s="1233"/>
      <c r="AB79" s="1219">
        <f t="shared" si="4"/>
        <v>0</v>
      </c>
      <c r="AC79" s="1124"/>
      <c r="AD79" s="1131"/>
    </row>
    <row r="80" spans="2:30" ht="15" customHeight="1" x14ac:dyDescent="0.25">
      <c r="B80" s="864" t="s">
        <v>1215</v>
      </c>
      <c r="C80" s="865"/>
      <c r="D80" s="865"/>
      <c r="E80" s="865"/>
      <c r="F80" s="865"/>
      <c r="G80" s="865"/>
      <c r="H80" s="865"/>
      <c r="I80" s="865"/>
      <c r="J80" s="865"/>
      <c r="K80" s="865"/>
      <c r="L80" s="865"/>
      <c r="M80" s="865"/>
      <c r="N80" s="865"/>
      <c r="O80" s="865"/>
      <c r="P80" s="865"/>
      <c r="Q80" s="865"/>
      <c r="R80" s="865"/>
      <c r="S80" s="865"/>
      <c r="T80" s="865"/>
      <c r="U80" s="1388"/>
      <c r="V80" s="989"/>
      <c r="W80" s="136"/>
      <c r="X80" s="136"/>
      <c r="Y80" s="1181">
        <v>1</v>
      </c>
      <c r="Z80" s="1181"/>
      <c r="AA80" s="1218"/>
      <c r="AB80" s="1219">
        <f t="shared" si="4"/>
        <v>0</v>
      </c>
      <c r="AC80" s="1124"/>
      <c r="AD80" s="1131"/>
    </row>
    <row r="81" spans="2:30" ht="15" customHeight="1" thickBot="1" x14ac:dyDescent="0.3">
      <c r="B81" s="1656" t="s">
        <v>1216</v>
      </c>
      <c r="C81" s="1657"/>
      <c r="D81" s="1657"/>
      <c r="E81" s="1657"/>
      <c r="F81" s="1657"/>
      <c r="G81" s="1657"/>
      <c r="H81" s="1657"/>
      <c r="I81" s="1657"/>
      <c r="J81" s="1657"/>
      <c r="K81" s="1657"/>
      <c r="L81" s="1657"/>
      <c r="M81" s="1657"/>
      <c r="N81" s="1657"/>
      <c r="O81" s="1657"/>
      <c r="P81" s="1657"/>
      <c r="Q81" s="1657"/>
      <c r="R81" s="1657"/>
      <c r="S81" s="1657"/>
      <c r="T81" s="1657"/>
      <c r="U81" s="1658"/>
      <c r="V81" s="1659"/>
      <c r="W81" s="1660"/>
      <c r="X81" s="1661"/>
      <c r="Y81" s="1662">
        <v>1</v>
      </c>
      <c r="Z81" s="1663"/>
      <c r="AA81" s="1664"/>
      <c r="AB81" s="1665">
        <f t="shared" si="4"/>
        <v>0</v>
      </c>
      <c r="AC81" s="1666"/>
      <c r="AD81" s="1667"/>
    </row>
    <row r="82" spans="2:30" ht="15" customHeight="1" thickTop="1" thickBot="1" x14ac:dyDescent="0.3">
      <c r="B82" s="1511" t="s">
        <v>117</v>
      </c>
      <c r="C82" s="1512"/>
      <c r="D82" s="1512"/>
      <c r="E82" s="1512"/>
      <c r="F82" s="1512"/>
      <c r="G82" s="1512"/>
      <c r="H82" s="1512"/>
      <c r="I82" s="1512"/>
      <c r="J82" s="1512"/>
      <c r="K82" s="1512"/>
      <c r="L82" s="1512"/>
      <c r="M82" s="1512"/>
      <c r="N82" s="1512"/>
      <c r="O82" s="1512"/>
      <c r="P82" s="1512"/>
      <c r="Q82" s="1512"/>
      <c r="R82" s="1512"/>
      <c r="S82" s="1512"/>
      <c r="T82" s="1512"/>
      <c r="U82" s="1513"/>
      <c r="V82" s="1519"/>
      <c r="W82" s="514"/>
      <c r="X82" s="514"/>
      <c r="Y82" s="503">
        <v>4</v>
      </c>
      <c r="Z82" s="503"/>
      <c r="AA82" s="504"/>
      <c r="AB82" s="1145">
        <f>MIN(Y82,SUM(AB67:AD81))</f>
        <v>0</v>
      </c>
      <c r="AC82" s="503"/>
      <c r="AD82" s="504"/>
    </row>
    <row r="83" spans="2:30" ht="15" customHeight="1" thickBot="1" x14ac:dyDescent="0.3"/>
    <row r="84" spans="2:30" ht="15" customHeight="1" thickBot="1" x14ac:dyDescent="0.3">
      <c r="B84" s="151" t="s">
        <v>1403</v>
      </c>
      <c r="C84" s="151"/>
      <c r="D84" s="151"/>
      <c r="E84" s="151"/>
      <c r="F84" s="151"/>
      <c r="G84" s="151"/>
      <c r="H84" s="151"/>
      <c r="I84" s="151"/>
      <c r="J84" s="151"/>
      <c r="K84" s="151"/>
      <c r="L84" s="151"/>
      <c r="M84" s="151"/>
      <c r="N84" s="151"/>
      <c r="O84" s="151"/>
      <c r="P84" s="151"/>
      <c r="Q84" s="151"/>
      <c r="R84" s="151"/>
      <c r="S84" s="151"/>
      <c r="T84" s="151"/>
      <c r="U84" s="151"/>
      <c r="V84" s="1140" t="s">
        <v>99</v>
      </c>
      <c r="W84" s="1140"/>
      <c r="X84" s="1140"/>
      <c r="Y84" s="1140"/>
      <c r="Z84" s="1140"/>
      <c r="AA84" s="1140"/>
      <c r="AB84" s="1140"/>
      <c r="AC84" s="1140"/>
      <c r="AD84" s="32">
        <f>Y89</f>
        <v>5</v>
      </c>
    </row>
    <row r="85" spans="2:30" ht="15" customHeight="1" thickBot="1" x14ac:dyDescent="0.3"/>
    <row r="86" spans="2:30" ht="15" customHeight="1" x14ac:dyDescent="0.25">
      <c r="B86" s="544"/>
      <c r="C86" s="774"/>
      <c r="D86" s="774"/>
      <c r="E86" s="774"/>
      <c r="F86" s="774"/>
      <c r="G86" s="774"/>
      <c r="H86" s="774"/>
      <c r="I86" s="774"/>
      <c r="J86" s="774"/>
      <c r="K86" s="774"/>
      <c r="L86" s="774"/>
      <c r="M86" s="774"/>
      <c r="N86" s="774"/>
      <c r="O86" s="774"/>
      <c r="P86" s="774"/>
      <c r="Q86" s="774"/>
      <c r="R86" s="774"/>
      <c r="S86" s="774"/>
      <c r="T86" s="545"/>
      <c r="U86" s="411" t="s">
        <v>798</v>
      </c>
      <c r="V86" s="411"/>
      <c r="W86" s="411"/>
      <c r="X86" s="412"/>
      <c r="Y86" s="463" t="s">
        <v>175</v>
      </c>
      <c r="Z86" s="463"/>
      <c r="AA86" s="488"/>
      <c r="AB86" s="532" t="s">
        <v>174</v>
      </c>
      <c r="AC86" s="463"/>
      <c r="AD86" s="488"/>
    </row>
    <row r="87" spans="2:30" ht="15" customHeight="1" x14ac:dyDescent="0.25">
      <c r="B87" s="546"/>
      <c r="C87" s="838"/>
      <c r="D87" s="838"/>
      <c r="E87" s="838"/>
      <c r="F87" s="838"/>
      <c r="G87" s="838"/>
      <c r="H87" s="838"/>
      <c r="I87" s="838"/>
      <c r="J87" s="838"/>
      <c r="K87" s="838"/>
      <c r="L87" s="838"/>
      <c r="M87" s="838"/>
      <c r="N87" s="838"/>
      <c r="O87" s="838"/>
      <c r="P87" s="838"/>
      <c r="Q87" s="838"/>
      <c r="R87" s="838"/>
      <c r="S87" s="838"/>
      <c r="T87" s="547"/>
      <c r="U87" s="414"/>
      <c r="V87" s="414"/>
      <c r="W87" s="414"/>
      <c r="X87" s="415"/>
      <c r="Y87" s="1581"/>
      <c r="Z87" s="1581"/>
      <c r="AA87" s="1582"/>
      <c r="AB87" s="415"/>
      <c r="AC87" s="1581"/>
      <c r="AD87" s="1582"/>
    </row>
    <row r="88" spans="2:30" ht="15" customHeight="1" thickBot="1" x14ac:dyDescent="0.3">
      <c r="B88" s="548"/>
      <c r="C88" s="776"/>
      <c r="D88" s="776"/>
      <c r="E88" s="776"/>
      <c r="F88" s="776"/>
      <c r="G88" s="776"/>
      <c r="H88" s="776"/>
      <c r="I88" s="776"/>
      <c r="J88" s="776"/>
      <c r="K88" s="776"/>
      <c r="L88" s="776"/>
      <c r="M88" s="776"/>
      <c r="N88" s="776"/>
      <c r="O88" s="776"/>
      <c r="P88" s="776"/>
      <c r="Q88" s="776"/>
      <c r="R88" s="776"/>
      <c r="S88" s="776"/>
      <c r="T88" s="549"/>
      <c r="U88" s="417"/>
      <c r="V88" s="417"/>
      <c r="W88" s="417"/>
      <c r="X88" s="418"/>
      <c r="Y88" s="245"/>
      <c r="Z88" s="245"/>
      <c r="AA88" s="246"/>
      <c r="AB88" s="654"/>
      <c r="AC88" s="245"/>
      <c r="AD88" s="246"/>
    </row>
    <row r="89" spans="2:30" ht="15" customHeight="1" x14ac:dyDescent="0.25">
      <c r="B89" s="1292" t="s">
        <v>1250</v>
      </c>
      <c r="C89" s="933"/>
      <c r="D89" s="933"/>
      <c r="E89" s="933"/>
      <c r="F89" s="933"/>
      <c r="G89" s="933"/>
      <c r="H89" s="933"/>
      <c r="I89" s="933"/>
      <c r="J89" s="933"/>
      <c r="K89" s="933"/>
      <c r="L89" s="933"/>
      <c r="M89" s="933"/>
      <c r="N89" s="933"/>
      <c r="O89" s="933"/>
      <c r="P89" s="933"/>
      <c r="Q89" s="933"/>
      <c r="R89" s="933"/>
      <c r="S89" s="933"/>
      <c r="T89" s="1293"/>
      <c r="U89" s="936"/>
      <c r="V89" s="936"/>
      <c r="W89" s="936"/>
      <c r="X89" s="1325"/>
      <c r="Y89" s="1696">
        <v>5</v>
      </c>
      <c r="Z89" s="1393"/>
      <c r="AA89" s="1580"/>
      <c r="AB89" s="1526">
        <f>IF(U89=B96,I96,IF(U89=B97,I97,IF(U89=B98,I98,I99)))</f>
        <v>0</v>
      </c>
      <c r="AC89" s="1397"/>
      <c r="AD89" s="1398"/>
    </row>
    <row r="90" spans="2:30" ht="15" customHeight="1" x14ac:dyDescent="0.25">
      <c r="B90" s="1699"/>
      <c r="C90" s="859"/>
      <c r="D90" s="859"/>
      <c r="E90" s="859"/>
      <c r="F90" s="859"/>
      <c r="G90" s="859"/>
      <c r="H90" s="859"/>
      <c r="I90" s="859"/>
      <c r="J90" s="859"/>
      <c r="K90" s="859"/>
      <c r="L90" s="859"/>
      <c r="M90" s="859"/>
      <c r="N90" s="859"/>
      <c r="O90" s="859"/>
      <c r="P90" s="859"/>
      <c r="Q90" s="859"/>
      <c r="R90" s="859"/>
      <c r="S90" s="859"/>
      <c r="T90" s="1700"/>
      <c r="U90" s="1505"/>
      <c r="V90" s="1505"/>
      <c r="W90" s="1505"/>
      <c r="X90" s="1506"/>
      <c r="Y90" s="1232"/>
      <c r="Z90" s="1232"/>
      <c r="AA90" s="1233"/>
      <c r="AB90" s="1219"/>
      <c r="AC90" s="1124"/>
      <c r="AD90" s="1131"/>
    </row>
    <row r="91" spans="2:30" ht="15" customHeight="1" x14ac:dyDescent="0.25">
      <c r="B91" s="1699"/>
      <c r="C91" s="859"/>
      <c r="D91" s="859"/>
      <c r="E91" s="859"/>
      <c r="F91" s="859"/>
      <c r="G91" s="859"/>
      <c r="H91" s="859"/>
      <c r="I91" s="859"/>
      <c r="J91" s="859"/>
      <c r="K91" s="859"/>
      <c r="L91" s="859"/>
      <c r="M91" s="859"/>
      <c r="N91" s="859"/>
      <c r="O91" s="859"/>
      <c r="P91" s="859"/>
      <c r="Q91" s="859"/>
      <c r="R91" s="859"/>
      <c r="S91" s="859"/>
      <c r="T91" s="1700"/>
      <c r="U91" s="1505"/>
      <c r="V91" s="1505"/>
      <c r="W91" s="1505"/>
      <c r="X91" s="1506"/>
      <c r="Y91" s="1232"/>
      <c r="Z91" s="1232"/>
      <c r="AA91" s="1233"/>
      <c r="AB91" s="1219"/>
      <c r="AC91" s="1124"/>
      <c r="AD91" s="1131"/>
    </row>
    <row r="92" spans="2:30" ht="15" customHeight="1" thickBot="1" x14ac:dyDescent="0.3">
      <c r="B92" s="1701"/>
      <c r="C92" s="1702"/>
      <c r="D92" s="1702"/>
      <c r="E92" s="1702"/>
      <c r="F92" s="1702"/>
      <c r="G92" s="1702"/>
      <c r="H92" s="1702"/>
      <c r="I92" s="1702"/>
      <c r="J92" s="1702"/>
      <c r="K92" s="1702"/>
      <c r="L92" s="1702"/>
      <c r="M92" s="1702"/>
      <c r="N92" s="1702"/>
      <c r="O92" s="1702"/>
      <c r="P92" s="1702"/>
      <c r="Q92" s="1702"/>
      <c r="R92" s="1702"/>
      <c r="S92" s="1702"/>
      <c r="T92" s="1703"/>
      <c r="U92" s="1507"/>
      <c r="V92" s="1507"/>
      <c r="W92" s="1507"/>
      <c r="X92" s="1508"/>
      <c r="Y92" s="1697"/>
      <c r="Z92" s="1697"/>
      <c r="AA92" s="1698"/>
      <c r="AB92" s="922"/>
      <c r="AC92" s="923"/>
      <c r="AD92" s="1527"/>
    </row>
    <row r="93" spans="2:30" ht="15" customHeight="1" thickBot="1" x14ac:dyDescent="0.3"/>
    <row r="94" spans="2:30" ht="15" customHeight="1" x14ac:dyDescent="0.25">
      <c r="B94" s="428" t="s">
        <v>799</v>
      </c>
      <c r="C94" s="411"/>
      <c r="D94" s="411"/>
      <c r="E94" s="411"/>
      <c r="F94" s="411"/>
      <c r="G94" s="411"/>
      <c r="H94" s="570"/>
      <c r="I94" s="532" t="s">
        <v>175</v>
      </c>
      <c r="J94" s="463"/>
      <c r="K94" s="488"/>
    </row>
    <row r="95" spans="2:30" ht="15" customHeight="1" thickBot="1" x14ac:dyDescent="0.3">
      <c r="B95" s="429"/>
      <c r="C95" s="417"/>
      <c r="D95" s="417"/>
      <c r="E95" s="417"/>
      <c r="F95" s="417"/>
      <c r="G95" s="417"/>
      <c r="H95" s="573"/>
      <c r="I95" s="533"/>
      <c r="J95" s="464"/>
      <c r="K95" s="490"/>
    </row>
    <row r="96" spans="2:30" ht="15" customHeight="1" x14ac:dyDescent="0.25">
      <c r="B96" s="1529">
        <v>5</v>
      </c>
      <c r="C96" s="1530"/>
      <c r="D96" s="1530"/>
      <c r="E96" s="1530"/>
      <c r="F96" s="1530"/>
      <c r="G96" s="1530"/>
      <c r="H96" s="1531"/>
      <c r="I96" s="1528">
        <v>5</v>
      </c>
      <c r="J96" s="681"/>
      <c r="K96" s="682"/>
    </row>
    <row r="97" spans="2:31" ht="15" customHeight="1" x14ac:dyDescent="0.25">
      <c r="B97" s="1690">
        <v>4</v>
      </c>
      <c r="C97" s="1691"/>
      <c r="D97" s="1691"/>
      <c r="E97" s="1691"/>
      <c r="F97" s="1691"/>
      <c r="G97" s="1691"/>
      <c r="H97" s="1692"/>
      <c r="I97" s="1583">
        <v>4</v>
      </c>
      <c r="J97" s="639"/>
      <c r="K97" s="640"/>
    </row>
    <row r="98" spans="2:31" ht="15" customHeight="1" x14ac:dyDescent="0.25">
      <c r="B98" s="1693">
        <v>3</v>
      </c>
      <c r="C98" s="1694"/>
      <c r="D98" s="1694"/>
      <c r="E98" s="1694"/>
      <c r="F98" s="1694"/>
      <c r="G98" s="1694"/>
      <c r="H98" s="1695"/>
      <c r="I98" s="1584">
        <v>3</v>
      </c>
      <c r="J98" s="642"/>
      <c r="K98" s="643"/>
    </row>
    <row r="99" spans="2:31" ht="15" customHeight="1" thickBot="1" x14ac:dyDescent="0.3">
      <c r="B99" s="1668">
        <v>2</v>
      </c>
      <c r="C99" s="1669"/>
      <c r="D99" s="1669"/>
      <c r="E99" s="1669"/>
      <c r="F99" s="1669"/>
      <c r="G99" s="1669"/>
      <c r="H99" s="1670"/>
      <c r="I99" s="1585">
        <v>0</v>
      </c>
      <c r="J99" s="1586"/>
      <c r="K99" s="1587"/>
    </row>
    <row r="100" spans="2:31" ht="15" customHeight="1" thickBot="1" x14ac:dyDescent="0.3"/>
    <row r="101" spans="2:31" ht="15" customHeight="1" thickBot="1" x14ac:dyDescent="0.3">
      <c r="B101" s="151" t="s">
        <v>1404</v>
      </c>
      <c r="C101" s="151"/>
      <c r="D101" s="151"/>
      <c r="E101" s="151"/>
      <c r="F101" s="151"/>
      <c r="G101" s="151"/>
      <c r="H101" s="151"/>
      <c r="I101" s="151"/>
      <c r="J101" s="151"/>
      <c r="K101" s="151"/>
      <c r="L101" s="151"/>
      <c r="M101" s="151"/>
      <c r="N101" s="151"/>
      <c r="O101" s="151"/>
      <c r="P101" s="151"/>
      <c r="Q101" s="151"/>
      <c r="R101" s="151"/>
      <c r="S101" s="151"/>
      <c r="T101" s="151"/>
      <c r="U101" s="151"/>
      <c r="V101" s="1140" t="s">
        <v>99</v>
      </c>
      <c r="W101" s="1140"/>
      <c r="X101" s="1140"/>
      <c r="Y101" s="1140"/>
      <c r="Z101" s="1140"/>
      <c r="AA101" s="1140"/>
      <c r="AB101" s="1140"/>
      <c r="AC101" s="1140"/>
      <c r="AD101" s="32">
        <f>Y120</f>
        <v>5</v>
      </c>
    </row>
    <row r="102" spans="2:31" ht="15" customHeight="1" thickBot="1" x14ac:dyDescent="0.3"/>
    <row r="103" spans="2:31" ht="15" customHeight="1" x14ac:dyDescent="0.25">
      <c r="B103" s="487" t="s">
        <v>1363</v>
      </c>
      <c r="C103" s="463"/>
      <c r="D103" s="463"/>
      <c r="E103" s="463"/>
      <c r="F103" s="463"/>
      <c r="G103" s="463"/>
      <c r="H103" s="463"/>
      <c r="I103" s="463"/>
      <c r="J103" s="463"/>
      <c r="K103" s="463"/>
      <c r="L103" s="463"/>
      <c r="M103" s="463"/>
      <c r="N103" s="463"/>
      <c r="O103" s="463"/>
      <c r="P103" s="463"/>
      <c r="Q103" s="463"/>
      <c r="R103" s="463"/>
      <c r="S103" s="463"/>
      <c r="T103" s="463"/>
      <c r="U103" s="465"/>
      <c r="V103" s="487" t="s">
        <v>176</v>
      </c>
      <c r="W103" s="463"/>
      <c r="X103" s="463"/>
      <c r="Y103" s="463" t="s">
        <v>175</v>
      </c>
      <c r="Z103" s="463"/>
      <c r="AA103" s="488"/>
      <c r="AB103" s="532" t="s">
        <v>174</v>
      </c>
      <c r="AC103" s="463"/>
      <c r="AD103" s="488"/>
    </row>
    <row r="104" spans="2:31" ht="14.25" customHeight="1" thickBot="1" x14ac:dyDescent="0.3">
      <c r="B104" s="489"/>
      <c r="C104" s="464"/>
      <c r="D104" s="464"/>
      <c r="E104" s="464"/>
      <c r="F104" s="464"/>
      <c r="G104" s="464"/>
      <c r="H104" s="464"/>
      <c r="I104" s="464"/>
      <c r="J104" s="464"/>
      <c r="K104" s="464"/>
      <c r="L104" s="464"/>
      <c r="M104" s="464"/>
      <c r="N104" s="464"/>
      <c r="O104" s="464"/>
      <c r="P104" s="464"/>
      <c r="Q104" s="464"/>
      <c r="R104" s="464"/>
      <c r="S104" s="464"/>
      <c r="T104" s="464"/>
      <c r="U104" s="468"/>
      <c r="V104" s="489"/>
      <c r="W104" s="464"/>
      <c r="X104" s="464"/>
      <c r="Y104" s="464"/>
      <c r="Z104" s="464"/>
      <c r="AA104" s="490"/>
      <c r="AB104" s="533"/>
      <c r="AC104" s="464"/>
      <c r="AD104" s="490"/>
    </row>
    <row r="105" spans="2:31" ht="15" customHeight="1" x14ac:dyDescent="0.25">
      <c r="B105" s="977" t="s">
        <v>186</v>
      </c>
      <c r="C105" s="978"/>
      <c r="D105" s="978"/>
      <c r="E105" s="978"/>
      <c r="F105" s="978"/>
      <c r="G105" s="978"/>
      <c r="H105" s="978"/>
      <c r="I105" s="978"/>
      <c r="J105" s="978"/>
      <c r="K105" s="978"/>
      <c r="L105" s="978"/>
      <c r="M105" s="978"/>
      <c r="N105" s="978"/>
      <c r="O105" s="978"/>
      <c r="P105" s="978"/>
      <c r="Q105" s="978"/>
      <c r="R105" s="978"/>
      <c r="S105" s="978"/>
      <c r="T105" s="978"/>
      <c r="U105" s="979"/>
      <c r="V105" s="986"/>
      <c r="W105" s="987"/>
      <c r="X105" s="987"/>
      <c r="Y105" s="1393">
        <v>1</v>
      </c>
      <c r="Z105" s="1393"/>
      <c r="AA105" s="1580"/>
      <c r="AB105" s="1219">
        <f t="shared" ref="AB105:AB115" si="5">IF(V105="YES",Y105,0)</f>
        <v>0</v>
      </c>
      <c r="AC105" s="1124"/>
      <c r="AD105" s="1131"/>
    </row>
    <row r="106" spans="2:31" ht="15" customHeight="1" x14ac:dyDescent="0.25">
      <c r="B106" s="980" t="s">
        <v>1138</v>
      </c>
      <c r="C106" s="981"/>
      <c r="D106" s="981"/>
      <c r="E106" s="981"/>
      <c r="F106" s="981"/>
      <c r="G106" s="981"/>
      <c r="H106" s="981"/>
      <c r="I106" s="981"/>
      <c r="J106" s="981"/>
      <c r="K106" s="981"/>
      <c r="L106" s="981"/>
      <c r="M106" s="981"/>
      <c r="N106" s="981"/>
      <c r="O106" s="981"/>
      <c r="P106" s="981"/>
      <c r="Q106" s="981"/>
      <c r="R106" s="981"/>
      <c r="S106" s="981"/>
      <c r="T106" s="981"/>
      <c r="U106" s="982"/>
      <c r="V106" s="989"/>
      <c r="W106" s="136"/>
      <c r="X106" s="136"/>
      <c r="Y106" s="1181">
        <v>1</v>
      </c>
      <c r="Z106" s="1181"/>
      <c r="AA106" s="1218"/>
      <c r="AB106" s="1219">
        <f t="shared" si="5"/>
        <v>0</v>
      </c>
      <c r="AC106" s="1124"/>
      <c r="AD106" s="1131"/>
      <c r="AE106" s="79"/>
    </row>
    <row r="107" spans="2:31" ht="15" customHeight="1" x14ac:dyDescent="0.25">
      <c r="B107" s="977" t="s">
        <v>187</v>
      </c>
      <c r="C107" s="978"/>
      <c r="D107" s="978"/>
      <c r="E107" s="978"/>
      <c r="F107" s="978"/>
      <c r="G107" s="978"/>
      <c r="H107" s="978"/>
      <c r="I107" s="978"/>
      <c r="J107" s="978"/>
      <c r="K107" s="978"/>
      <c r="L107" s="978"/>
      <c r="M107" s="978"/>
      <c r="N107" s="978"/>
      <c r="O107" s="978"/>
      <c r="P107" s="978"/>
      <c r="Q107" s="978"/>
      <c r="R107" s="978"/>
      <c r="S107" s="978"/>
      <c r="T107" s="978"/>
      <c r="U107" s="979"/>
      <c r="V107" s="989"/>
      <c r="W107" s="136"/>
      <c r="X107" s="136"/>
      <c r="Y107" s="1232">
        <v>1</v>
      </c>
      <c r="Z107" s="1232"/>
      <c r="AA107" s="1233"/>
      <c r="AB107" s="1219">
        <f t="shared" si="5"/>
        <v>0</v>
      </c>
      <c r="AC107" s="1124"/>
      <c r="AD107" s="1131"/>
    </row>
    <row r="108" spans="2:31" ht="15" customHeight="1" x14ac:dyDescent="0.25">
      <c r="B108" s="980" t="s">
        <v>188</v>
      </c>
      <c r="C108" s="981"/>
      <c r="D108" s="981"/>
      <c r="E108" s="981"/>
      <c r="F108" s="981"/>
      <c r="G108" s="981"/>
      <c r="H108" s="981"/>
      <c r="I108" s="981"/>
      <c r="J108" s="981"/>
      <c r="K108" s="981"/>
      <c r="L108" s="981"/>
      <c r="M108" s="981"/>
      <c r="N108" s="981"/>
      <c r="O108" s="981"/>
      <c r="P108" s="981"/>
      <c r="Q108" s="981"/>
      <c r="R108" s="981"/>
      <c r="S108" s="981"/>
      <c r="T108" s="981"/>
      <c r="U108" s="982"/>
      <c r="V108" s="989"/>
      <c r="W108" s="136"/>
      <c r="X108" s="136"/>
      <c r="Y108" s="1181">
        <v>1</v>
      </c>
      <c r="Z108" s="1181"/>
      <c r="AA108" s="1218"/>
      <c r="AB108" s="1219">
        <f t="shared" si="5"/>
        <v>0</v>
      </c>
      <c r="AC108" s="1124"/>
      <c r="AD108" s="1131"/>
    </row>
    <row r="109" spans="2:31" ht="15" customHeight="1" x14ac:dyDescent="0.25">
      <c r="B109" s="977" t="s">
        <v>190</v>
      </c>
      <c r="C109" s="978"/>
      <c r="D109" s="978"/>
      <c r="E109" s="978"/>
      <c r="F109" s="978"/>
      <c r="G109" s="978"/>
      <c r="H109" s="978"/>
      <c r="I109" s="978"/>
      <c r="J109" s="978"/>
      <c r="K109" s="978"/>
      <c r="L109" s="978"/>
      <c r="M109" s="978"/>
      <c r="N109" s="978"/>
      <c r="O109" s="978"/>
      <c r="P109" s="978"/>
      <c r="Q109" s="978"/>
      <c r="R109" s="978"/>
      <c r="S109" s="978"/>
      <c r="T109" s="978"/>
      <c r="U109" s="979"/>
      <c r="V109" s="989"/>
      <c r="W109" s="136"/>
      <c r="X109" s="136"/>
      <c r="Y109" s="1232">
        <v>1</v>
      </c>
      <c r="Z109" s="1232"/>
      <c r="AA109" s="1233"/>
      <c r="AB109" s="1219">
        <f t="shared" si="5"/>
        <v>0</v>
      </c>
      <c r="AC109" s="1124"/>
      <c r="AD109" s="1131"/>
    </row>
    <row r="110" spans="2:31" ht="15" customHeight="1" x14ac:dyDescent="0.25">
      <c r="B110" s="980" t="s">
        <v>1332</v>
      </c>
      <c r="C110" s="981"/>
      <c r="D110" s="981"/>
      <c r="E110" s="981"/>
      <c r="F110" s="981"/>
      <c r="G110" s="981"/>
      <c r="H110" s="981"/>
      <c r="I110" s="981"/>
      <c r="J110" s="981"/>
      <c r="K110" s="981"/>
      <c r="L110" s="981"/>
      <c r="M110" s="981"/>
      <c r="N110" s="981"/>
      <c r="O110" s="981"/>
      <c r="P110" s="981"/>
      <c r="Q110" s="981"/>
      <c r="R110" s="981"/>
      <c r="S110" s="981"/>
      <c r="T110" s="981"/>
      <c r="U110" s="982"/>
      <c r="V110" s="989"/>
      <c r="W110" s="136"/>
      <c r="X110" s="136"/>
      <c r="Y110" s="1181">
        <v>1</v>
      </c>
      <c r="Z110" s="1181"/>
      <c r="AA110" s="1218"/>
      <c r="AB110" s="1219">
        <f t="shared" si="5"/>
        <v>0</v>
      </c>
      <c r="AC110" s="1124"/>
      <c r="AD110" s="1131"/>
    </row>
    <row r="111" spans="2:31" ht="15" customHeight="1" x14ac:dyDescent="0.25">
      <c r="B111" s="977" t="s">
        <v>1405</v>
      </c>
      <c r="C111" s="978"/>
      <c r="D111" s="978"/>
      <c r="E111" s="978"/>
      <c r="F111" s="978"/>
      <c r="G111" s="978"/>
      <c r="H111" s="978"/>
      <c r="I111" s="978"/>
      <c r="J111" s="978"/>
      <c r="K111" s="978"/>
      <c r="L111" s="978"/>
      <c r="M111" s="978"/>
      <c r="N111" s="978"/>
      <c r="O111" s="978"/>
      <c r="P111" s="978"/>
      <c r="Q111" s="978"/>
      <c r="R111" s="978"/>
      <c r="S111" s="978"/>
      <c r="T111" s="978"/>
      <c r="U111" s="979"/>
      <c r="V111" s="989"/>
      <c r="W111" s="136"/>
      <c r="X111" s="136"/>
      <c r="Y111" s="1232">
        <v>1</v>
      </c>
      <c r="Z111" s="1232"/>
      <c r="AA111" s="1233"/>
      <c r="AB111" s="1219">
        <f t="shared" si="5"/>
        <v>0</v>
      </c>
      <c r="AC111" s="1124"/>
      <c r="AD111" s="1131"/>
    </row>
    <row r="112" spans="2:31" ht="15" customHeight="1" x14ac:dyDescent="0.25">
      <c r="B112" s="980" t="s">
        <v>185</v>
      </c>
      <c r="C112" s="981"/>
      <c r="D112" s="981"/>
      <c r="E112" s="981"/>
      <c r="F112" s="981"/>
      <c r="G112" s="981"/>
      <c r="H112" s="981"/>
      <c r="I112" s="981"/>
      <c r="J112" s="981"/>
      <c r="K112" s="981"/>
      <c r="L112" s="981"/>
      <c r="M112" s="981"/>
      <c r="N112" s="981"/>
      <c r="O112" s="981"/>
      <c r="P112" s="981"/>
      <c r="Q112" s="981"/>
      <c r="R112" s="981"/>
      <c r="S112" s="981"/>
      <c r="T112" s="981"/>
      <c r="U112" s="982"/>
      <c r="V112" s="989"/>
      <c r="W112" s="136"/>
      <c r="X112" s="136"/>
      <c r="Y112" s="1181">
        <v>1</v>
      </c>
      <c r="Z112" s="1181"/>
      <c r="AA112" s="1218"/>
      <c r="AB112" s="1219">
        <f t="shared" si="5"/>
        <v>0</v>
      </c>
      <c r="AC112" s="1124"/>
      <c r="AD112" s="1131"/>
    </row>
    <row r="113" spans="2:30" ht="15" customHeight="1" x14ac:dyDescent="0.25">
      <c r="B113" s="977" t="s">
        <v>189</v>
      </c>
      <c r="C113" s="978"/>
      <c r="D113" s="978"/>
      <c r="E113" s="978"/>
      <c r="F113" s="978"/>
      <c r="G113" s="978"/>
      <c r="H113" s="978"/>
      <c r="I113" s="978"/>
      <c r="J113" s="978"/>
      <c r="K113" s="978"/>
      <c r="L113" s="978"/>
      <c r="M113" s="978"/>
      <c r="N113" s="978"/>
      <c r="O113" s="978"/>
      <c r="P113" s="978"/>
      <c r="Q113" s="978"/>
      <c r="R113" s="978"/>
      <c r="S113" s="978"/>
      <c r="T113" s="978"/>
      <c r="U113" s="979"/>
      <c r="V113" s="989"/>
      <c r="W113" s="136"/>
      <c r="X113" s="136"/>
      <c r="Y113" s="1232">
        <v>2</v>
      </c>
      <c r="Z113" s="1232"/>
      <c r="AA113" s="1233"/>
      <c r="AB113" s="1219">
        <f t="shared" si="5"/>
        <v>0</v>
      </c>
      <c r="AC113" s="1124"/>
      <c r="AD113" s="1131"/>
    </row>
    <row r="114" spans="2:30" ht="15" customHeight="1" x14ac:dyDescent="0.25">
      <c r="B114" s="228" t="s">
        <v>1139</v>
      </c>
      <c r="C114" s="229"/>
      <c r="D114" s="229"/>
      <c r="E114" s="229"/>
      <c r="F114" s="229"/>
      <c r="G114" s="229"/>
      <c r="H114" s="229"/>
      <c r="I114" s="229"/>
      <c r="J114" s="229"/>
      <c r="K114" s="229"/>
      <c r="L114" s="229"/>
      <c r="M114" s="229"/>
      <c r="N114" s="229"/>
      <c r="O114" s="229"/>
      <c r="P114" s="229"/>
      <c r="Q114" s="229"/>
      <c r="R114" s="229"/>
      <c r="S114" s="229"/>
      <c r="T114" s="229"/>
      <c r="U114" s="695"/>
      <c r="V114" s="216"/>
      <c r="W114" s="132"/>
      <c r="X114" s="133"/>
      <c r="Y114" s="1182">
        <v>2</v>
      </c>
      <c r="Z114" s="1230"/>
      <c r="AA114" s="1231"/>
      <c r="AB114" s="1520">
        <f t="shared" si="5"/>
        <v>0</v>
      </c>
      <c r="AC114" s="1521"/>
      <c r="AD114" s="1522"/>
    </row>
    <row r="115" spans="2:30" ht="15" customHeight="1" x14ac:dyDescent="0.25">
      <c r="B115" s="587" t="s">
        <v>1210</v>
      </c>
      <c r="C115" s="588"/>
      <c r="D115" s="588"/>
      <c r="E115" s="588"/>
      <c r="F115" s="588"/>
      <c r="G115" s="588"/>
      <c r="H115" s="588"/>
      <c r="I115" s="588"/>
      <c r="J115" s="588"/>
      <c r="K115" s="588"/>
      <c r="L115" s="588"/>
      <c r="M115" s="588"/>
      <c r="N115" s="588"/>
      <c r="O115" s="588"/>
      <c r="P115" s="588"/>
      <c r="Q115" s="588"/>
      <c r="R115" s="588"/>
      <c r="S115" s="588"/>
      <c r="T115" s="588"/>
      <c r="U115" s="589"/>
      <c r="V115" s="989"/>
      <c r="W115" s="136"/>
      <c r="X115" s="136"/>
      <c r="Y115" s="1232">
        <v>2</v>
      </c>
      <c r="Z115" s="1232"/>
      <c r="AA115" s="1233"/>
      <c r="AB115" s="1219">
        <f t="shared" si="5"/>
        <v>0</v>
      </c>
      <c r="AC115" s="1124"/>
      <c r="AD115" s="1131"/>
    </row>
    <row r="116" spans="2:30" ht="15" customHeight="1" x14ac:dyDescent="0.25">
      <c r="B116" s="980" t="s">
        <v>1211</v>
      </c>
      <c r="C116" s="981"/>
      <c r="D116" s="981"/>
      <c r="E116" s="981"/>
      <c r="F116" s="981"/>
      <c r="G116" s="981"/>
      <c r="H116" s="981"/>
      <c r="I116" s="981"/>
      <c r="J116" s="981"/>
      <c r="K116" s="981"/>
      <c r="L116" s="981"/>
      <c r="M116" s="981"/>
      <c r="N116" s="981"/>
      <c r="O116" s="981"/>
      <c r="P116" s="981"/>
      <c r="Q116" s="981"/>
      <c r="R116" s="981"/>
      <c r="S116" s="981"/>
      <c r="T116" s="981"/>
      <c r="U116" s="982"/>
      <c r="V116" s="989"/>
      <c r="W116" s="136"/>
      <c r="X116" s="136"/>
      <c r="Y116" s="1181">
        <v>2</v>
      </c>
      <c r="Z116" s="1181"/>
      <c r="AA116" s="1218"/>
      <c r="AB116" s="1219">
        <f>IF(V116="YES",Y116,0)</f>
        <v>0</v>
      </c>
      <c r="AC116" s="1124"/>
      <c r="AD116" s="1131"/>
    </row>
    <row r="117" spans="2:30" ht="15" customHeight="1" x14ac:dyDescent="0.25">
      <c r="B117" s="1577" t="s">
        <v>1212</v>
      </c>
      <c r="C117" s="1578"/>
      <c r="D117" s="1578"/>
      <c r="E117" s="1578"/>
      <c r="F117" s="1578"/>
      <c r="G117" s="1578"/>
      <c r="H117" s="1578"/>
      <c r="I117" s="1578"/>
      <c r="J117" s="1578"/>
      <c r="K117" s="1578"/>
      <c r="L117" s="1578"/>
      <c r="M117" s="1578"/>
      <c r="N117" s="1578"/>
      <c r="O117" s="1578"/>
      <c r="P117" s="1578"/>
      <c r="Q117" s="1578"/>
      <c r="R117" s="1578"/>
      <c r="S117" s="1578"/>
      <c r="T117" s="1578"/>
      <c r="U117" s="1579"/>
      <c r="V117" s="216"/>
      <c r="W117" s="132"/>
      <c r="X117" s="133"/>
      <c r="Y117" s="1395">
        <v>2</v>
      </c>
      <c r="Z117" s="1509"/>
      <c r="AA117" s="1510"/>
      <c r="AB117" s="1520">
        <f>IF(V117="YES",Y117,0)</f>
        <v>0</v>
      </c>
      <c r="AC117" s="1521"/>
      <c r="AD117" s="1522"/>
    </row>
    <row r="118" spans="2:30" ht="15" customHeight="1" x14ac:dyDescent="0.25">
      <c r="B118" s="228" t="s">
        <v>1140</v>
      </c>
      <c r="C118" s="229"/>
      <c r="D118" s="229"/>
      <c r="E118" s="229"/>
      <c r="F118" s="229"/>
      <c r="G118" s="229"/>
      <c r="H118" s="229"/>
      <c r="I118" s="229"/>
      <c r="J118" s="229"/>
      <c r="K118" s="229"/>
      <c r="L118" s="229"/>
      <c r="M118" s="229"/>
      <c r="N118" s="229"/>
      <c r="O118" s="229"/>
      <c r="P118" s="229"/>
      <c r="Q118" s="229"/>
      <c r="R118" s="229"/>
      <c r="S118" s="229"/>
      <c r="T118" s="229"/>
      <c r="U118" s="695"/>
      <c r="V118" s="989"/>
      <c r="W118" s="136"/>
      <c r="X118" s="136"/>
      <c r="Y118" s="1181">
        <v>2</v>
      </c>
      <c r="Z118" s="1181"/>
      <c r="AA118" s="1218"/>
      <c r="AB118" s="1520">
        <f>IF(V118="YES",Y118,0)</f>
        <v>0</v>
      </c>
      <c r="AC118" s="1521"/>
      <c r="AD118" s="1522"/>
    </row>
    <row r="119" spans="2:30" ht="15" customHeight="1" thickBot="1" x14ac:dyDescent="0.3">
      <c r="B119" s="1514" t="s">
        <v>1333</v>
      </c>
      <c r="C119" s="1515"/>
      <c r="D119" s="1515"/>
      <c r="E119" s="1515"/>
      <c r="F119" s="1515"/>
      <c r="G119" s="1515"/>
      <c r="H119" s="1515"/>
      <c r="I119" s="1515"/>
      <c r="J119" s="1515"/>
      <c r="K119" s="1515"/>
      <c r="L119" s="1515"/>
      <c r="M119" s="1515"/>
      <c r="N119" s="1515"/>
      <c r="O119" s="1515"/>
      <c r="P119" s="1515"/>
      <c r="Q119" s="1515"/>
      <c r="R119" s="1515"/>
      <c r="S119" s="1515"/>
      <c r="T119" s="1515"/>
      <c r="U119" s="1516"/>
      <c r="V119" s="1659"/>
      <c r="W119" s="1660"/>
      <c r="X119" s="1661"/>
      <c r="Y119" s="1517">
        <v>2</v>
      </c>
      <c r="Z119" s="1517"/>
      <c r="AA119" s="1518"/>
      <c r="AB119" s="1144">
        <f>IF(V118="YES",Y119,0)</f>
        <v>0</v>
      </c>
      <c r="AC119" s="1126"/>
      <c r="AD119" s="1135"/>
    </row>
    <row r="120" spans="2:30" ht="15" customHeight="1" thickTop="1" thickBot="1" x14ac:dyDescent="0.3">
      <c r="B120" s="1511" t="s">
        <v>191</v>
      </c>
      <c r="C120" s="1512"/>
      <c r="D120" s="1512"/>
      <c r="E120" s="1512"/>
      <c r="F120" s="1512"/>
      <c r="G120" s="1512"/>
      <c r="H120" s="1512"/>
      <c r="I120" s="1512"/>
      <c r="J120" s="1512"/>
      <c r="K120" s="1512"/>
      <c r="L120" s="1512"/>
      <c r="M120" s="1512"/>
      <c r="N120" s="1512"/>
      <c r="O120" s="1512"/>
      <c r="P120" s="1512"/>
      <c r="Q120" s="1512"/>
      <c r="R120" s="1512"/>
      <c r="S120" s="1512"/>
      <c r="T120" s="1512"/>
      <c r="U120" s="1513"/>
      <c r="V120" s="1519"/>
      <c r="W120" s="514"/>
      <c r="X120" s="514"/>
      <c r="Y120" s="503">
        <v>5</v>
      </c>
      <c r="Z120" s="503"/>
      <c r="AA120" s="504"/>
      <c r="AB120" s="1145">
        <f>MIN(Y120,SUM(AB105:AD119))</f>
        <v>0</v>
      </c>
      <c r="AC120" s="503"/>
      <c r="AD120" s="504"/>
    </row>
    <row r="121" spans="2:30" ht="15" customHeight="1" thickBot="1" x14ac:dyDescent="0.3">
      <c r="B121"/>
      <c r="C121"/>
      <c r="D121"/>
      <c r="E121"/>
      <c r="F121"/>
      <c r="G121"/>
      <c r="H121"/>
      <c r="I121"/>
      <c r="J121"/>
      <c r="K121"/>
      <c r="L121"/>
      <c r="M121"/>
      <c r="N121"/>
      <c r="O121"/>
      <c r="P121"/>
      <c r="Q121"/>
      <c r="R121"/>
      <c r="S121"/>
      <c r="T121"/>
      <c r="U121"/>
      <c r="V121"/>
      <c r="W121"/>
      <c r="X121"/>
      <c r="Y121"/>
      <c r="Z121"/>
      <c r="AA121"/>
      <c r="AB121"/>
      <c r="AC121"/>
      <c r="AD121"/>
    </row>
    <row r="122" spans="2:30" ht="15" customHeight="1" thickBot="1" x14ac:dyDescent="0.3">
      <c r="B122" s="151" t="s">
        <v>1347</v>
      </c>
      <c r="C122" s="151"/>
      <c r="D122" s="151"/>
      <c r="E122" s="151"/>
      <c r="F122" s="151"/>
      <c r="G122" s="151"/>
      <c r="H122" s="151"/>
      <c r="I122" s="151"/>
      <c r="J122" s="151"/>
      <c r="K122" s="151"/>
      <c r="L122" s="151"/>
      <c r="M122" s="151"/>
      <c r="N122" s="151"/>
      <c r="O122" s="151"/>
      <c r="P122" s="151"/>
      <c r="Q122" s="151"/>
      <c r="R122" s="151"/>
      <c r="S122" s="151"/>
      <c r="T122" s="151"/>
      <c r="U122" s="151"/>
      <c r="V122" s="1140" t="s">
        <v>99</v>
      </c>
      <c r="W122" s="1140"/>
      <c r="X122" s="1140"/>
      <c r="Y122" s="1140"/>
      <c r="Z122" s="1140"/>
      <c r="AA122" s="1140"/>
      <c r="AB122" s="1140"/>
      <c r="AC122" s="1140"/>
      <c r="AD122" s="32">
        <f>Y127</f>
        <v>1</v>
      </c>
    </row>
    <row r="123" spans="2:30" ht="15" customHeight="1" thickBot="1" x14ac:dyDescent="0.3"/>
    <row r="124" spans="2:30" ht="15" customHeight="1" x14ac:dyDescent="0.25">
      <c r="B124" s="544" t="s">
        <v>1364</v>
      </c>
      <c r="C124" s="774"/>
      <c r="D124" s="774"/>
      <c r="E124" s="774"/>
      <c r="F124" s="774"/>
      <c r="G124" s="774"/>
      <c r="H124" s="774"/>
      <c r="I124" s="774"/>
      <c r="J124" s="774"/>
      <c r="K124" s="774"/>
      <c r="L124" s="774"/>
      <c r="M124" s="774"/>
      <c r="N124" s="774"/>
      <c r="O124" s="774"/>
      <c r="P124" s="774"/>
      <c r="Q124" s="774"/>
      <c r="R124" s="774"/>
      <c r="S124" s="774"/>
      <c r="T124" s="774"/>
      <c r="U124" s="545"/>
      <c r="V124" s="544" t="s">
        <v>176</v>
      </c>
      <c r="W124" s="774"/>
      <c r="X124" s="545"/>
      <c r="Y124" s="428" t="s">
        <v>175</v>
      </c>
      <c r="Z124" s="411"/>
      <c r="AA124" s="570"/>
      <c r="AB124" s="774" t="s">
        <v>174</v>
      </c>
      <c r="AC124" s="774"/>
      <c r="AD124" s="545"/>
    </row>
    <row r="125" spans="2:30" ht="15" customHeight="1" thickBot="1" x14ac:dyDescent="0.3">
      <c r="B125" s="546"/>
      <c r="C125" s="838"/>
      <c r="D125" s="838"/>
      <c r="E125" s="838"/>
      <c r="F125" s="838"/>
      <c r="G125" s="838"/>
      <c r="H125" s="838"/>
      <c r="I125" s="838"/>
      <c r="J125" s="838"/>
      <c r="K125" s="838"/>
      <c r="L125" s="838"/>
      <c r="M125" s="838"/>
      <c r="N125" s="838"/>
      <c r="O125" s="838"/>
      <c r="P125" s="838"/>
      <c r="Q125" s="838"/>
      <c r="R125" s="838"/>
      <c r="S125" s="838"/>
      <c r="T125" s="838"/>
      <c r="U125" s="547"/>
      <c r="V125" s="548"/>
      <c r="W125" s="776"/>
      <c r="X125" s="549"/>
      <c r="Y125" s="429"/>
      <c r="Z125" s="417"/>
      <c r="AA125" s="573"/>
      <c r="AB125" s="776"/>
      <c r="AC125" s="776"/>
      <c r="AD125" s="549"/>
    </row>
    <row r="126" spans="2:30" ht="15" customHeight="1" thickBot="1" x14ac:dyDescent="0.3">
      <c r="B126" s="1523" t="s">
        <v>1436</v>
      </c>
      <c r="C126" s="1524"/>
      <c r="D126" s="1524"/>
      <c r="E126" s="1524"/>
      <c r="F126" s="1524"/>
      <c r="G126" s="1524"/>
      <c r="H126" s="1524"/>
      <c r="I126" s="1524"/>
      <c r="J126" s="1524"/>
      <c r="K126" s="1524"/>
      <c r="L126" s="1524"/>
      <c r="M126" s="1524"/>
      <c r="N126" s="1524"/>
      <c r="O126" s="1524"/>
      <c r="P126" s="1524"/>
      <c r="Q126" s="1524"/>
      <c r="R126" s="1524"/>
      <c r="S126" s="1524"/>
      <c r="T126" s="1524"/>
      <c r="U126" s="1525"/>
      <c r="V126" s="1379"/>
      <c r="W126" s="936"/>
      <c r="X126" s="937"/>
      <c r="Y126" s="1380">
        <v>1</v>
      </c>
      <c r="Z126" s="1205"/>
      <c r="AA126" s="1326"/>
      <c r="AB126" s="1208">
        <f>IF(V126="YES",Y126,0)</f>
        <v>0</v>
      </c>
      <c r="AC126" s="1209"/>
      <c r="AD126" s="1210"/>
    </row>
    <row r="127" spans="2:30" ht="15" customHeight="1" thickTop="1" thickBot="1" x14ac:dyDescent="0.3">
      <c r="B127" s="603" t="s">
        <v>117</v>
      </c>
      <c r="C127" s="604"/>
      <c r="D127" s="604"/>
      <c r="E127" s="604"/>
      <c r="F127" s="604"/>
      <c r="G127" s="604"/>
      <c r="H127" s="604"/>
      <c r="I127" s="604"/>
      <c r="J127" s="604"/>
      <c r="K127" s="604"/>
      <c r="L127" s="604"/>
      <c r="M127" s="604"/>
      <c r="N127" s="604"/>
      <c r="O127" s="604"/>
      <c r="P127" s="604"/>
      <c r="Q127" s="604"/>
      <c r="R127" s="604"/>
      <c r="S127" s="604"/>
      <c r="T127" s="604"/>
      <c r="U127" s="697"/>
      <c r="V127" s="1651"/>
      <c r="W127" s="1652"/>
      <c r="X127" s="1653"/>
      <c r="Y127" s="1238">
        <v>1</v>
      </c>
      <c r="Z127" s="1236"/>
      <c r="AA127" s="1237"/>
      <c r="AB127" s="1238">
        <f>AB126</f>
        <v>0</v>
      </c>
      <c r="AC127" s="1236"/>
      <c r="AD127" s="1237"/>
    </row>
    <row r="128" spans="2:30" ht="15" customHeight="1" thickBot="1" x14ac:dyDescent="0.3"/>
    <row r="129" spans="2:30" ht="15" customHeight="1" thickBot="1" x14ac:dyDescent="0.3">
      <c r="B129" s="151" t="s">
        <v>1406</v>
      </c>
      <c r="C129" s="151"/>
      <c r="D129" s="151"/>
      <c r="E129" s="151"/>
      <c r="F129" s="151"/>
      <c r="G129" s="151"/>
      <c r="H129" s="151"/>
      <c r="I129" s="151"/>
      <c r="J129" s="151"/>
      <c r="K129" s="151"/>
      <c r="L129" s="151"/>
      <c r="M129" s="151"/>
      <c r="N129" s="151"/>
      <c r="O129" s="151"/>
      <c r="P129" s="151"/>
      <c r="Q129" s="151"/>
      <c r="R129" s="151"/>
      <c r="S129" s="151"/>
      <c r="T129" s="151"/>
      <c r="U129" s="151"/>
      <c r="V129" s="1140" t="s">
        <v>99</v>
      </c>
      <c r="W129" s="1140"/>
      <c r="X129" s="1140"/>
      <c r="Y129" s="1140"/>
      <c r="Z129" s="1140"/>
      <c r="AA129" s="1140"/>
      <c r="AB129" s="1140"/>
      <c r="AC129" s="1140"/>
      <c r="AD129" s="32">
        <f>Y142</f>
        <v>4</v>
      </c>
    </row>
    <row r="130" spans="2:30" ht="15" customHeight="1" x14ac:dyDescent="0.25"/>
    <row r="131" spans="2:30" ht="15" customHeight="1" x14ac:dyDescent="0.25">
      <c r="B131" s="134" t="s">
        <v>1365</v>
      </c>
      <c r="C131" s="134"/>
      <c r="D131" s="134"/>
      <c r="E131" s="134"/>
      <c r="F131" s="134"/>
      <c r="G131" s="134"/>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row>
    <row r="132" spans="2:30" ht="15" customHeight="1" thickBot="1" x14ac:dyDescent="0.3"/>
    <row r="133" spans="2:30" ht="15" customHeight="1" x14ac:dyDescent="0.25">
      <c r="B133" s="544" t="s">
        <v>1237</v>
      </c>
      <c r="C133" s="774"/>
      <c r="D133" s="774"/>
      <c r="E133" s="774"/>
      <c r="F133" s="774"/>
      <c r="G133" s="774"/>
      <c r="H133" s="774"/>
      <c r="I133" s="774"/>
      <c r="J133" s="774"/>
      <c r="K133" s="774"/>
      <c r="L133" s="774"/>
      <c r="M133" s="774"/>
      <c r="N133" s="774"/>
      <c r="O133" s="774"/>
      <c r="P133" s="774"/>
      <c r="Q133" s="774"/>
      <c r="R133" s="774"/>
      <c r="S133" s="774"/>
      <c r="T133" s="774"/>
      <c r="U133" s="545"/>
      <c r="V133" s="544" t="s">
        <v>176</v>
      </c>
      <c r="W133" s="774"/>
      <c r="X133" s="545"/>
      <c r="Y133" s="428" t="s">
        <v>175</v>
      </c>
      <c r="Z133" s="411"/>
      <c r="AA133" s="570"/>
      <c r="AB133" s="774" t="s">
        <v>174</v>
      </c>
      <c r="AC133" s="774"/>
      <c r="AD133" s="545"/>
    </row>
    <row r="134" spans="2:30" ht="15" customHeight="1" thickBot="1" x14ac:dyDescent="0.3">
      <c r="B134" s="546"/>
      <c r="C134" s="838"/>
      <c r="D134" s="838"/>
      <c r="E134" s="838"/>
      <c r="F134" s="838"/>
      <c r="G134" s="838"/>
      <c r="H134" s="838"/>
      <c r="I134" s="838"/>
      <c r="J134" s="838"/>
      <c r="K134" s="838"/>
      <c r="L134" s="838"/>
      <c r="M134" s="838"/>
      <c r="N134" s="838"/>
      <c r="O134" s="838"/>
      <c r="P134" s="838"/>
      <c r="Q134" s="838"/>
      <c r="R134" s="838"/>
      <c r="S134" s="838"/>
      <c r="T134" s="838"/>
      <c r="U134" s="547"/>
      <c r="V134" s="548"/>
      <c r="W134" s="776"/>
      <c r="X134" s="549"/>
      <c r="Y134" s="429"/>
      <c r="Z134" s="417"/>
      <c r="AA134" s="573"/>
      <c r="AB134" s="776"/>
      <c r="AC134" s="776"/>
      <c r="AD134" s="549"/>
    </row>
    <row r="135" spans="2:30" ht="15" customHeight="1" thickBot="1" x14ac:dyDescent="0.3">
      <c r="B135" s="1523" t="s">
        <v>1238</v>
      </c>
      <c r="C135" s="1524"/>
      <c r="D135" s="1524"/>
      <c r="E135" s="1524"/>
      <c r="F135" s="1524"/>
      <c r="G135" s="1524"/>
      <c r="H135" s="1524"/>
      <c r="I135" s="1524"/>
      <c r="J135" s="1524"/>
      <c r="K135" s="1524"/>
      <c r="L135" s="1524"/>
      <c r="M135" s="1524"/>
      <c r="N135" s="1524"/>
      <c r="O135" s="1524"/>
      <c r="P135" s="1524"/>
      <c r="Q135" s="1524"/>
      <c r="R135" s="1524"/>
      <c r="S135" s="1524"/>
      <c r="T135" s="1524"/>
      <c r="U135" s="1525"/>
      <c r="V135" s="1379"/>
      <c r="W135" s="936"/>
      <c r="X135" s="937"/>
      <c r="Y135" s="1380">
        <v>1</v>
      </c>
      <c r="Z135" s="1205"/>
      <c r="AA135" s="1326"/>
      <c r="AB135" s="1208">
        <f>IF(V135="YES",Y135,0)</f>
        <v>0</v>
      </c>
      <c r="AC135" s="1209"/>
      <c r="AD135" s="1210"/>
    </row>
    <row r="136" spans="2:30" ht="15" customHeight="1" thickTop="1" thickBot="1" x14ac:dyDescent="0.3">
      <c r="B136" s="1381" t="s">
        <v>191</v>
      </c>
      <c r="C136" s="1382"/>
      <c r="D136" s="1382"/>
      <c r="E136" s="1382"/>
      <c r="F136" s="1382"/>
      <c r="G136" s="1382"/>
      <c r="H136" s="1382"/>
      <c r="I136" s="1382"/>
      <c r="J136" s="1382"/>
      <c r="K136" s="1382"/>
      <c r="L136" s="1382"/>
      <c r="M136" s="1382"/>
      <c r="N136" s="1382"/>
      <c r="O136" s="1382"/>
      <c r="P136" s="1382"/>
      <c r="Q136" s="1382"/>
      <c r="R136" s="1382"/>
      <c r="S136" s="1382"/>
      <c r="T136" s="1382"/>
      <c r="U136" s="1383"/>
      <c r="V136" s="1384"/>
      <c r="W136" s="1385"/>
      <c r="X136" s="1386"/>
      <c r="Y136" s="1387">
        <v>1</v>
      </c>
      <c r="Z136" s="909"/>
      <c r="AA136" s="910"/>
      <c r="AB136" s="1387">
        <f>AB135</f>
        <v>0</v>
      </c>
      <c r="AC136" s="909"/>
      <c r="AD136" s="910"/>
    </row>
    <row r="137" spans="2:30" ht="21.75" customHeight="1" x14ac:dyDescent="0.25">
      <c r="B137" s="544" t="s">
        <v>1239</v>
      </c>
      <c r="C137" s="774"/>
      <c r="D137" s="774"/>
      <c r="E137" s="774"/>
      <c r="F137" s="774"/>
      <c r="G137" s="774"/>
      <c r="H137" s="774"/>
      <c r="I137" s="774"/>
      <c r="J137" s="774"/>
      <c r="K137" s="774"/>
      <c r="L137" s="774"/>
      <c r="M137" s="774"/>
      <c r="N137" s="774"/>
      <c r="O137" s="774"/>
      <c r="P137" s="774"/>
      <c r="Q137" s="774"/>
      <c r="R137" s="774"/>
      <c r="S137" s="774"/>
      <c r="T137" s="774"/>
      <c r="U137" s="545"/>
      <c r="V137" s="544" t="s">
        <v>176</v>
      </c>
      <c r="W137" s="774"/>
      <c r="X137" s="545"/>
      <c r="Y137" s="428" t="s">
        <v>175</v>
      </c>
      <c r="Z137" s="411"/>
      <c r="AA137" s="570"/>
      <c r="AB137" s="774" t="s">
        <v>174</v>
      </c>
      <c r="AC137" s="774"/>
      <c r="AD137" s="545"/>
    </row>
    <row r="138" spans="2:30" ht="15" x14ac:dyDescent="0.25">
      <c r="B138" s="546"/>
      <c r="C138" s="838"/>
      <c r="D138" s="838"/>
      <c r="E138" s="838"/>
      <c r="F138" s="838"/>
      <c r="G138" s="838"/>
      <c r="H138" s="838"/>
      <c r="I138" s="838"/>
      <c r="J138" s="838"/>
      <c r="K138" s="838"/>
      <c r="L138" s="838"/>
      <c r="M138" s="838"/>
      <c r="N138" s="838"/>
      <c r="O138" s="838"/>
      <c r="P138" s="838"/>
      <c r="Q138" s="838"/>
      <c r="R138" s="838"/>
      <c r="S138" s="838"/>
      <c r="T138" s="838"/>
      <c r="U138" s="547"/>
      <c r="V138" s="546"/>
      <c r="W138" s="838"/>
      <c r="X138" s="547"/>
      <c r="Y138" s="571"/>
      <c r="Z138" s="414"/>
      <c r="AA138" s="572"/>
      <c r="AB138" s="838"/>
      <c r="AC138" s="838"/>
      <c r="AD138" s="547"/>
    </row>
    <row r="139" spans="2:30" ht="15" x14ac:dyDescent="0.25">
      <c r="B139" s="977" t="s">
        <v>1438</v>
      </c>
      <c r="C139" s="978"/>
      <c r="D139" s="978"/>
      <c r="E139" s="978"/>
      <c r="F139" s="978"/>
      <c r="G139" s="978"/>
      <c r="H139" s="978"/>
      <c r="I139" s="978"/>
      <c r="J139" s="978"/>
      <c r="K139" s="978"/>
      <c r="L139" s="978"/>
      <c r="M139" s="978"/>
      <c r="N139" s="978"/>
      <c r="O139" s="978"/>
      <c r="P139" s="978"/>
      <c r="Q139" s="978"/>
      <c r="R139" s="978"/>
      <c r="S139" s="978"/>
      <c r="T139" s="978"/>
      <c r="U139" s="978"/>
      <c r="V139" s="136"/>
      <c r="W139" s="136"/>
      <c r="X139" s="136"/>
      <c r="Y139" s="1232">
        <v>2</v>
      </c>
      <c r="Z139" s="1232"/>
      <c r="AA139" s="1232"/>
      <c r="AB139" s="1124">
        <f>IF(V139="YES",Y139,0)</f>
        <v>0</v>
      </c>
      <c r="AC139" s="1124"/>
      <c r="AD139" s="1131"/>
    </row>
    <row r="140" spans="2:30" ht="15.75" thickBot="1" x14ac:dyDescent="0.3">
      <c r="B140" s="954" t="s">
        <v>1240</v>
      </c>
      <c r="C140" s="955"/>
      <c r="D140" s="955"/>
      <c r="E140" s="955"/>
      <c r="F140" s="955"/>
      <c r="G140" s="955"/>
      <c r="H140" s="955"/>
      <c r="I140" s="955"/>
      <c r="J140" s="955"/>
      <c r="K140" s="955"/>
      <c r="L140" s="955"/>
      <c r="M140" s="955"/>
      <c r="N140" s="955"/>
      <c r="O140" s="955"/>
      <c r="P140" s="955"/>
      <c r="Q140" s="955"/>
      <c r="R140" s="955"/>
      <c r="S140" s="955"/>
      <c r="T140" s="955"/>
      <c r="U140" s="955"/>
      <c r="V140" s="477"/>
      <c r="W140" s="477"/>
      <c r="X140" s="477"/>
      <c r="Y140" s="1148">
        <v>3</v>
      </c>
      <c r="Z140" s="1148"/>
      <c r="AA140" s="1148"/>
      <c r="AB140" s="1126">
        <f>IF(V140="YES",Y140,0)</f>
        <v>0</v>
      </c>
      <c r="AC140" s="1126"/>
      <c r="AD140" s="1135"/>
    </row>
    <row r="141" spans="2:30" ht="16.5" thickTop="1" thickBot="1" x14ac:dyDescent="0.3">
      <c r="B141" s="1370" t="s">
        <v>191</v>
      </c>
      <c r="C141" s="1371"/>
      <c r="D141" s="1371"/>
      <c r="E141" s="1371"/>
      <c r="F141" s="1371"/>
      <c r="G141" s="1371"/>
      <c r="H141" s="1371"/>
      <c r="I141" s="1371"/>
      <c r="J141" s="1371"/>
      <c r="K141" s="1371"/>
      <c r="L141" s="1371"/>
      <c r="M141" s="1371"/>
      <c r="N141" s="1371"/>
      <c r="O141" s="1371"/>
      <c r="P141" s="1371"/>
      <c r="Q141" s="1371"/>
      <c r="R141" s="1371"/>
      <c r="S141" s="1371"/>
      <c r="T141" s="1371"/>
      <c r="U141" s="1371"/>
      <c r="V141" s="1372"/>
      <c r="W141" s="1372"/>
      <c r="X141" s="1372"/>
      <c r="Y141" s="1215">
        <v>3</v>
      </c>
      <c r="Z141" s="1215"/>
      <c r="AA141" s="1215"/>
      <c r="AB141" s="1215">
        <f>MAX(AB139:AD140)</f>
        <v>0</v>
      </c>
      <c r="AC141" s="1215"/>
      <c r="AD141" s="1216"/>
    </row>
    <row r="142" spans="2:30" ht="16.5" thickTop="1" thickBot="1" x14ac:dyDescent="0.3">
      <c r="B142" s="1373" t="s">
        <v>117</v>
      </c>
      <c r="C142" s="1374"/>
      <c r="D142" s="1374"/>
      <c r="E142" s="1374"/>
      <c r="F142" s="1374"/>
      <c r="G142" s="1374"/>
      <c r="H142" s="1374"/>
      <c r="I142" s="1374"/>
      <c r="J142" s="1374"/>
      <c r="K142" s="1374"/>
      <c r="L142" s="1374"/>
      <c r="M142" s="1374"/>
      <c r="N142" s="1374"/>
      <c r="O142" s="1374"/>
      <c r="P142" s="1374"/>
      <c r="Q142" s="1374"/>
      <c r="R142" s="1374"/>
      <c r="S142" s="1374"/>
      <c r="T142" s="1374"/>
      <c r="U142" s="1374"/>
      <c r="V142" s="1375"/>
      <c r="W142" s="1375"/>
      <c r="X142" s="1375"/>
      <c r="Y142" s="433">
        <v>4</v>
      </c>
      <c r="Z142" s="433"/>
      <c r="AA142" s="433"/>
      <c r="AB142" s="433">
        <f>SUM(AB141,AB136)</f>
        <v>0</v>
      </c>
      <c r="AC142" s="433"/>
      <c r="AD142" s="434"/>
    </row>
    <row r="143" spans="2:30" ht="15" customHeight="1" x14ac:dyDescent="0.25"/>
    <row r="144" spans="2:30" ht="15" x14ac:dyDescent="0.25">
      <c r="B144" s="135" t="s">
        <v>1244</v>
      </c>
      <c r="C144" s="135"/>
      <c r="D144" s="135"/>
      <c r="E144" s="135"/>
      <c r="F144" s="135"/>
      <c r="G144" s="135"/>
      <c r="H144" s="135"/>
      <c r="I144" s="135"/>
      <c r="J144" s="135"/>
      <c r="K144" s="135"/>
      <c r="L144" s="135"/>
      <c r="M144" s="135"/>
      <c r="N144" s="135"/>
      <c r="O144" s="135"/>
      <c r="P144" s="135"/>
      <c r="Q144" s="135"/>
      <c r="R144" s="78"/>
      <c r="S144" s="1376"/>
      <c r="T144" s="1377"/>
      <c r="U144" s="1377"/>
      <c r="V144" s="1377"/>
      <c r="W144" s="1377"/>
      <c r="X144" s="1377"/>
      <c r="Y144" s="1377"/>
      <c r="Z144" s="1377"/>
      <c r="AA144" s="1377"/>
      <c r="AB144" s="1377"/>
      <c r="AC144" s="1377"/>
      <c r="AD144" s="1378"/>
    </row>
    <row r="145" spans="2:30" ht="15" x14ac:dyDescent="0.25">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row>
    <row r="146" spans="2:30" ht="15" x14ac:dyDescent="0.25">
      <c r="B146" s="144" t="s">
        <v>1437</v>
      </c>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31"/>
      <c r="AC146" s="132"/>
      <c r="AD146" s="133"/>
    </row>
    <row r="147" spans="2:30" ht="15" x14ac:dyDescent="0.25">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c r="AA147" s="144"/>
      <c r="AB147" s="1274"/>
      <c r="AC147" s="1274"/>
      <c r="AD147" s="1274"/>
    </row>
    <row r="148" spans="2:30" ht="15" x14ac:dyDescent="0.25"/>
    <row r="149" spans="2:30" ht="15" x14ac:dyDescent="0.25">
      <c r="B149" s="144" t="s">
        <v>1245</v>
      </c>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c r="AA149" s="144"/>
      <c r="AB149" s="131"/>
      <c r="AC149" s="132"/>
      <c r="AD149" s="133"/>
    </row>
    <row r="150" spans="2:30" ht="15" x14ac:dyDescent="0.25">
      <c r="B150" s="144"/>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c r="AA150" s="144"/>
      <c r="AB150" s="1274"/>
      <c r="AC150" s="1274"/>
      <c r="AD150" s="1274"/>
    </row>
    <row r="151" spans="2:30" ht="15" x14ac:dyDescent="0.25">
      <c r="B151"/>
      <c r="C151"/>
      <c r="D151"/>
      <c r="E151"/>
      <c r="F151"/>
      <c r="G151"/>
      <c r="H151"/>
      <c r="I151"/>
      <c r="J151"/>
      <c r="K151"/>
      <c r="L151"/>
      <c r="M151"/>
      <c r="N151"/>
      <c r="O151"/>
      <c r="P151"/>
      <c r="Q151"/>
      <c r="R151"/>
      <c r="S151"/>
      <c r="T151"/>
      <c r="U151"/>
      <c r="V151"/>
      <c r="W151"/>
      <c r="X151"/>
      <c r="Y151"/>
      <c r="Z151"/>
      <c r="AA151"/>
      <c r="AB151"/>
      <c r="AC151"/>
      <c r="AD151"/>
    </row>
    <row r="152" spans="2:30" ht="15" x14ac:dyDescent="0.25">
      <c r="B152" s="1159" t="s">
        <v>1235</v>
      </c>
      <c r="C152" s="1159"/>
      <c r="D152" s="1159"/>
      <c r="E152" s="1159"/>
      <c r="F152" s="1159"/>
      <c r="G152" s="1159"/>
      <c r="H152" s="1159"/>
      <c r="I152" s="1159"/>
      <c r="J152" s="1159"/>
      <c r="K152" s="1159"/>
      <c r="L152" s="1159"/>
      <c r="M152" s="1159"/>
      <c r="N152" s="1159"/>
      <c r="O152" s="1159"/>
      <c r="P152" s="1159"/>
      <c r="Q152" s="1159"/>
      <c r="R152" s="1159"/>
      <c r="S152" s="1159"/>
      <c r="T152" s="1159"/>
      <c r="U152" s="1159"/>
      <c r="V152" s="1159"/>
      <c r="W152" s="1159"/>
      <c r="X152" s="1159"/>
      <c r="Y152" s="1159"/>
      <c r="Z152" s="1159"/>
      <c r="AA152" s="1159"/>
      <c r="AB152" s="1159"/>
      <c r="AC152" s="1159"/>
      <c r="AD152" s="1159"/>
    </row>
    <row r="153" spans="2:30" ht="15" x14ac:dyDescent="0.25">
      <c r="B153" s="1159"/>
      <c r="C153" s="1159"/>
      <c r="D153" s="1159"/>
      <c r="E153" s="1159"/>
      <c r="F153" s="1159"/>
      <c r="G153" s="1159"/>
      <c r="H153" s="1159"/>
      <c r="I153" s="1159"/>
      <c r="J153" s="1159"/>
      <c r="K153" s="1159"/>
      <c r="L153" s="1159"/>
      <c r="M153" s="1159"/>
      <c r="N153" s="1159"/>
      <c r="O153" s="1159"/>
      <c r="P153" s="1159"/>
      <c r="Q153" s="1159"/>
      <c r="R153" s="1159"/>
      <c r="S153" s="1159"/>
      <c r="T153" s="1159"/>
      <c r="U153" s="1159"/>
      <c r="V153" s="1159"/>
      <c r="W153" s="1159"/>
      <c r="X153" s="1159"/>
      <c r="Y153" s="1159"/>
      <c r="Z153" s="1159"/>
      <c r="AA153" s="1159"/>
      <c r="AB153" s="1159"/>
      <c r="AC153" s="1159"/>
      <c r="AD153" s="1159"/>
    </row>
    <row r="154" spans="2:30" ht="15" x14ac:dyDescent="0.25">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row>
    <row r="155" spans="2:30" ht="15" x14ac:dyDescent="0.25">
      <c r="B155" s="170"/>
      <c r="C155" s="170"/>
      <c r="D155" s="170"/>
      <c r="E155" s="170"/>
      <c r="F155" s="170"/>
      <c r="G155" s="170"/>
      <c r="H155" s="170"/>
      <c r="I155" s="170"/>
      <c r="J155" s="170"/>
      <c r="K155" s="170"/>
      <c r="L155" s="170"/>
      <c r="M155" s="170"/>
      <c r="N155" s="170"/>
      <c r="O155" s="170"/>
      <c r="P155" s="170"/>
      <c r="Q155" s="170"/>
      <c r="R155" s="170"/>
      <c r="S155" s="170"/>
      <c r="T155" s="170"/>
      <c r="U155" s="170"/>
      <c r="V155" s="170"/>
      <c r="W155" s="170"/>
      <c r="X155" s="170"/>
      <c r="Y155" s="170"/>
      <c r="Z155" s="170"/>
      <c r="AA155" s="170"/>
      <c r="AB155" s="170"/>
      <c r="AC155" s="170"/>
      <c r="AD155" s="170"/>
    </row>
    <row r="156" spans="2:30" ht="15" x14ac:dyDescent="0.25"/>
    <row r="157" spans="2:30" ht="27" hidden="1" customHeight="1" x14ac:dyDescent="0.25"/>
    <row r="158" spans="2:30" ht="27" hidden="1" customHeight="1" x14ac:dyDescent="0.25"/>
    <row r="159" spans="2:30" ht="27" hidden="1" customHeight="1" x14ac:dyDescent="0.25"/>
    <row r="160" spans="2:30" ht="27" hidden="1" customHeight="1" x14ac:dyDescent="0.25"/>
    <row r="161" ht="27" hidden="1" customHeight="1" x14ac:dyDescent="0.25"/>
    <row r="162" ht="27" hidden="1" customHeight="1" x14ac:dyDescent="0.25"/>
    <row r="163" ht="27" hidden="1" customHeight="1" x14ac:dyDescent="0.25"/>
    <row r="164" ht="27" hidden="1" customHeight="1" x14ac:dyDescent="0.25"/>
    <row r="165" ht="27" hidden="1" customHeight="1" x14ac:dyDescent="0.25"/>
    <row r="166" ht="27" hidden="1" customHeight="1" x14ac:dyDescent="0.25"/>
    <row r="167" ht="27" hidden="1" customHeight="1" x14ac:dyDescent="0.25"/>
    <row r="168" ht="27" hidden="1" customHeight="1" x14ac:dyDescent="0.25"/>
    <row r="169" ht="27" hidden="1" customHeight="1" x14ac:dyDescent="0.25"/>
    <row r="170" ht="27" hidden="1" customHeight="1" x14ac:dyDescent="0.25"/>
    <row r="171" ht="27" hidden="1" customHeight="1" x14ac:dyDescent="0.25"/>
    <row r="172" ht="27" hidden="1" customHeight="1" x14ac:dyDescent="0.25"/>
    <row r="173" ht="27" hidden="1" customHeight="1" x14ac:dyDescent="0.25"/>
    <row r="174" ht="27" hidden="1" customHeight="1" x14ac:dyDescent="0.25"/>
    <row r="175" ht="27" hidden="1" customHeight="1" x14ac:dyDescent="0.25"/>
    <row r="176" ht="27" hidden="1" customHeight="1" x14ac:dyDescent="0.25"/>
    <row r="177" ht="27" hidden="1" customHeight="1" x14ac:dyDescent="0.25"/>
    <row r="178" ht="27" hidden="1" customHeight="1" x14ac:dyDescent="0.25"/>
    <row r="179" ht="27" hidden="1" customHeight="1" x14ac:dyDescent="0.25"/>
    <row r="180" ht="27" hidden="1" customHeight="1" x14ac:dyDescent="0.25"/>
    <row r="181" ht="27" hidden="1" customHeight="1" x14ac:dyDescent="0.25"/>
    <row r="182" ht="27" hidden="1" customHeight="1" x14ac:dyDescent="0.25"/>
    <row r="183" ht="27" hidden="1" customHeight="1" x14ac:dyDescent="0.25"/>
    <row r="184" ht="27" hidden="1" customHeight="1" x14ac:dyDescent="0.25"/>
    <row r="185" ht="27" hidden="1" customHeight="1" x14ac:dyDescent="0.25"/>
    <row r="186" ht="27" hidden="1" customHeight="1" x14ac:dyDescent="0.25"/>
    <row r="187" ht="27" hidden="1" customHeight="1" x14ac:dyDescent="0.25"/>
    <row r="188" ht="27" hidden="1" customHeight="1" x14ac:dyDescent="0.25"/>
    <row r="189" ht="27" hidden="1" customHeight="1" x14ac:dyDescent="0.25"/>
    <row r="190" ht="27" hidden="1" customHeight="1" x14ac:dyDescent="0.25"/>
    <row r="191" ht="27" hidden="1" customHeight="1" x14ac:dyDescent="0.25"/>
    <row r="192" ht="27" hidden="1" customHeight="1" x14ac:dyDescent="0.25"/>
    <row r="193" ht="27" hidden="1" customHeight="1" x14ac:dyDescent="0.25"/>
    <row r="194" ht="27" hidden="1" customHeight="1" x14ac:dyDescent="0.25"/>
    <row r="195" ht="27" hidden="1" customHeight="1" x14ac:dyDescent="0.25"/>
    <row r="196" ht="27" hidden="1" customHeight="1" x14ac:dyDescent="0.25"/>
    <row r="197" ht="27" hidden="1" customHeight="1" x14ac:dyDescent="0.25"/>
    <row r="198" ht="27" hidden="1" customHeight="1" x14ac:dyDescent="0.25"/>
    <row r="199" ht="27" hidden="1" customHeight="1" x14ac:dyDescent="0.25"/>
    <row r="200" ht="15" hidden="1" customHeight="1" x14ac:dyDescent="0.25"/>
    <row r="201" ht="15" hidden="1" customHeight="1" x14ac:dyDescent="0.25"/>
    <row r="202" ht="15" hidden="1" customHeight="1" x14ac:dyDescent="0.25"/>
    <row r="203" ht="15" hidden="1" customHeight="1" x14ac:dyDescent="0.25"/>
  </sheetData>
  <sheetProtection algorithmName="SHA-512" hashValue="E9065HK7Xhxmvo7R2QLxuXb33CpFnsRhhbEy1azGZ63AbiNagEBoU6p4fxHg14r/FVMFidEPNQ4Rxtno9ave7w==" saltValue="ZUz2+AD4oriN4rDM1sZTgg==" spinCount="100000" sheet="1" selectLockedCells="1"/>
  <mergeCells count="371">
    <mergeCell ref="AB118:AD118"/>
    <mergeCell ref="V119:X119"/>
    <mergeCell ref="V80:X80"/>
    <mergeCell ref="B41:R41"/>
    <mergeCell ref="B42:R42"/>
    <mergeCell ref="B43:R43"/>
    <mergeCell ref="B126:U126"/>
    <mergeCell ref="V126:X126"/>
    <mergeCell ref="Y126:AA126"/>
    <mergeCell ref="AB126:AD126"/>
    <mergeCell ref="S42:U42"/>
    <mergeCell ref="V42:X42"/>
    <mergeCell ref="Y42:AA42"/>
    <mergeCell ref="AB42:AD42"/>
    <mergeCell ref="AB44:AD44"/>
    <mergeCell ref="B45:R45"/>
    <mergeCell ref="S45:U45"/>
    <mergeCell ref="V45:X45"/>
    <mergeCell ref="Y45:AA45"/>
    <mergeCell ref="AB45:AD45"/>
    <mergeCell ref="B97:H97"/>
    <mergeCell ref="B98:H98"/>
    <mergeCell ref="Y89:AA92"/>
    <mergeCell ref="B89:T92"/>
    <mergeCell ref="B127:U127"/>
    <mergeCell ref="V127:X127"/>
    <mergeCell ref="Y127:AA127"/>
    <mergeCell ref="AB127:AD127"/>
    <mergeCell ref="B49:R49"/>
    <mergeCell ref="S49:U49"/>
    <mergeCell ref="V49:X49"/>
    <mergeCell ref="Y49:AA49"/>
    <mergeCell ref="AB49:AD49"/>
    <mergeCell ref="B122:U122"/>
    <mergeCell ref="V122:AC122"/>
    <mergeCell ref="B124:U125"/>
    <mergeCell ref="V124:X125"/>
    <mergeCell ref="Y124:AA125"/>
    <mergeCell ref="AB124:AD125"/>
    <mergeCell ref="B118:U118"/>
    <mergeCell ref="Y118:AA118"/>
    <mergeCell ref="B81:U81"/>
    <mergeCell ref="V81:X81"/>
    <mergeCell ref="Y81:AA81"/>
    <mergeCell ref="AB81:AD81"/>
    <mergeCell ref="B84:U84"/>
    <mergeCell ref="V84:AC84"/>
    <mergeCell ref="B99:H99"/>
    <mergeCell ref="Y39:AA40"/>
    <mergeCell ref="AB39:AD40"/>
    <mergeCell ref="B47:R47"/>
    <mergeCell ref="S47:U47"/>
    <mergeCell ref="V47:X47"/>
    <mergeCell ref="Y47:AA47"/>
    <mergeCell ref="AB47:AD47"/>
    <mergeCell ref="S43:U43"/>
    <mergeCell ref="V43:X43"/>
    <mergeCell ref="Y43:AA43"/>
    <mergeCell ref="AB43:AD43"/>
    <mergeCell ref="S46:U46"/>
    <mergeCell ref="V46:X46"/>
    <mergeCell ref="Y46:AA46"/>
    <mergeCell ref="AB46:AD46"/>
    <mergeCell ref="B44:R44"/>
    <mergeCell ref="S44:U44"/>
    <mergeCell ref="V44:X44"/>
    <mergeCell ref="Y44:AA44"/>
    <mergeCell ref="B46:R46"/>
    <mergeCell ref="S41:U41"/>
    <mergeCell ref="V41:X41"/>
    <mergeCell ref="Y41:AA41"/>
    <mergeCell ref="AB41:AD41"/>
    <mergeCell ref="S28:U29"/>
    <mergeCell ref="B34:R34"/>
    <mergeCell ref="S34:U34"/>
    <mergeCell ref="V34:X34"/>
    <mergeCell ref="Y34:AA34"/>
    <mergeCell ref="AB34:AD34"/>
    <mergeCell ref="V28:X29"/>
    <mergeCell ref="Y28:AA29"/>
    <mergeCell ref="AB28:AD29"/>
    <mergeCell ref="B30:R31"/>
    <mergeCell ref="S30:U31"/>
    <mergeCell ref="V30:X31"/>
    <mergeCell ref="Y30:AA31"/>
    <mergeCell ref="AB30:AD31"/>
    <mergeCell ref="B32:R33"/>
    <mergeCell ref="S32:U33"/>
    <mergeCell ref="V32:X33"/>
    <mergeCell ref="Y32:AA33"/>
    <mergeCell ref="AB32:AD33"/>
    <mergeCell ref="B28:R29"/>
    <mergeCell ref="B37:R38"/>
    <mergeCell ref="S37:U38"/>
    <mergeCell ref="V37:X38"/>
    <mergeCell ref="Y37:AA38"/>
    <mergeCell ref="AB37:AD38"/>
    <mergeCell ref="B35:R35"/>
    <mergeCell ref="S35:U35"/>
    <mergeCell ref="V35:X35"/>
    <mergeCell ref="Y35:AA35"/>
    <mergeCell ref="AB35:AD35"/>
    <mergeCell ref="B39:R40"/>
    <mergeCell ref="S39:U40"/>
    <mergeCell ref="V39:X40"/>
    <mergeCell ref="AB105:AD105"/>
    <mergeCell ref="B114:U114"/>
    <mergeCell ref="B117:U117"/>
    <mergeCell ref="V117:X117"/>
    <mergeCell ref="Y117:AA117"/>
    <mergeCell ref="AB117:AD117"/>
    <mergeCell ref="B116:U116"/>
    <mergeCell ref="V116:X116"/>
    <mergeCell ref="Y116:AA116"/>
    <mergeCell ref="AB116:AD116"/>
    <mergeCell ref="Y105:AA105"/>
    <mergeCell ref="B113:U113"/>
    <mergeCell ref="B115:U115"/>
    <mergeCell ref="B107:U107"/>
    <mergeCell ref="P55:R56"/>
    <mergeCell ref="M55:O56"/>
    <mergeCell ref="Y86:AA88"/>
    <mergeCell ref="AB86:AD88"/>
    <mergeCell ref="I97:K97"/>
    <mergeCell ref="I98:K98"/>
    <mergeCell ref="I99:K99"/>
    <mergeCell ref="B7:G7"/>
    <mergeCell ref="K7:S7"/>
    <mergeCell ref="B24:R25"/>
    <mergeCell ref="S24:U25"/>
    <mergeCell ref="V24:X25"/>
    <mergeCell ref="Y24:AA25"/>
    <mergeCell ref="AB24:AD25"/>
    <mergeCell ref="B26:R27"/>
    <mergeCell ref="B9:U9"/>
    <mergeCell ref="V9:AC9"/>
    <mergeCell ref="AB14:AD15"/>
    <mergeCell ref="Y14:AA15"/>
    <mergeCell ref="S14:U15"/>
    <mergeCell ref="B22:R22"/>
    <mergeCell ref="V14:X15"/>
    <mergeCell ref="V22:X22"/>
    <mergeCell ref="Y22:AA22"/>
    <mergeCell ref="S26:U27"/>
    <mergeCell ref="V26:X27"/>
    <mergeCell ref="Y26:AA27"/>
    <mergeCell ref="AB26:AD27"/>
    <mergeCell ref="AB22:AD22"/>
    <mergeCell ref="S22:U22"/>
    <mergeCell ref="B20:R20"/>
    <mergeCell ref="AB89:AD92"/>
    <mergeCell ref="B94:H95"/>
    <mergeCell ref="I96:K96"/>
    <mergeCell ref="I94:K95"/>
    <mergeCell ref="B96:H96"/>
    <mergeCell ref="Y112:AA112"/>
    <mergeCell ref="V111:X111"/>
    <mergeCell ref="B103:U104"/>
    <mergeCell ref="V106:X106"/>
    <mergeCell ref="V107:X107"/>
    <mergeCell ref="B105:U105"/>
    <mergeCell ref="B106:U106"/>
    <mergeCell ref="B108:U108"/>
    <mergeCell ref="B101:U101"/>
    <mergeCell ref="AB107:AD107"/>
    <mergeCell ref="AB108:AD108"/>
    <mergeCell ref="B155:AD155"/>
    <mergeCell ref="AB115:AD115"/>
    <mergeCell ref="AB119:AD119"/>
    <mergeCell ref="AB120:AD120"/>
    <mergeCell ref="AB109:AD109"/>
    <mergeCell ref="AB110:AD110"/>
    <mergeCell ref="AB111:AD111"/>
    <mergeCell ref="AB112:AD112"/>
    <mergeCell ref="AB113:AD113"/>
    <mergeCell ref="AB114:AD114"/>
    <mergeCell ref="Y113:AA113"/>
    <mergeCell ref="Y114:AA114"/>
    <mergeCell ref="Y115:AA115"/>
    <mergeCell ref="V110:X110"/>
    <mergeCell ref="B110:U110"/>
    <mergeCell ref="B111:U111"/>
    <mergeCell ref="B112:U112"/>
    <mergeCell ref="Y120:AA120"/>
    <mergeCell ref="V120:X120"/>
    <mergeCell ref="Y109:AA109"/>
    <mergeCell ref="Y110:AA110"/>
    <mergeCell ref="Y111:AA111"/>
    <mergeCell ref="B135:U135"/>
    <mergeCell ref="B129:U129"/>
    <mergeCell ref="B119:U119"/>
    <mergeCell ref="V109:X109"/>
    <mergeCell ref="V115:X115"/>
    <mergeCell ref="V118:X118"/>
    <mergeCell ref="B120:U120"/>
    <mergeCell ref="Y119:AA119"/>
    <mergeCell ref="B109:U109"/>
    <mergeCell ref="V82:X82"/>
    <mergeCell ref="Y82:AA82"/>
    <mergeCell ref="Y106:AA106"/>
    <mergeCell ref="Y107:AA107"/>
    <mergeCell ref="V101:AC101"/>
    <mergeCell ref="V103:X104"/>
    <mergeCell ref="Y103:AA104"/>
    <mergeCell ref="AB103:AD104"/>
    <mergeCell ref="V105:X105"/>
    <mergeCell ref="Y108:AA108"/>
    <mergeCell ref="V112:X112"/>
    <mergeCell ref="V113:X113"/>
    <mergeCell ref="V114:X114"/>
    <mergeCell ref="V108:X108"/>
    <mergeCell ref="AB106:AD106"/>
    <mergeCell ref="U86:X88"/>
    <mergeCell ref="B86:T88"/>
    <mergeCell ref="AB73:AD74"/>
    <mergeCell ref="Y75:AA75"/>
    <mergeCell ref="U89:X92"/>
    <mergeCell ref="Y73:AA74"/>
    <mergeCell ref="AB75:AD75"/>
    <mergeCell ref="Y76:AA76"/>
    <mergeCell ref="AB76:AD76"/>
    <mergeCell ref="Y78:AA78"/>
    <mergeCell ref="AB78:AD78"/>
    <mergeCell ref="Y79:AA79"/>
    <mergeCell ref="AB79:AD79"/>
    <mergeCell ref="Y77:AA77"/>
    <mergeCell ref="AB77:AD77"/>
    <mergeCell ref="Y80:AA80"/>
    <mergeCell ref="AB80:AD80"/>
    <mergeCell ref="V76:X76"/>
    <mergeCell ref="V78:X78"/>
    <mergeCell ref="B73:U74"/>
    <mergeCell ref="B75:U75"/>
    <mergeCell ref="AB82:AD82"/>
    <mergeCell ref="B82:U82"/>
    <mergeCell ref="B80:U80"/>
    <mergeCell ref="B76:U76"/>
    <mergeCell ref="B78:U78"/>
    <mergeCell ref="B51:U51"/>
    <mergeCell ref="V51:AC51"/>
    <mergeCell ref="S59:U60"/>
    <mergeCell ref="V59:X60"/>
    <mergeCell ref="Y59:AA60"/>
    <mergeCell ref="AB59:AD60"/>
    <mergeCell ref="B70:U71"/>
    <mergeCell ref="V67:X67"/>
    <mergeCell ref="Y67:AA67"/>
    <mergeCell ref="Y69:AA69"/>
    <mergeCell ref="B69:U69"/>
    <mergeCell ref="B53:AD53"/>
    <mergeCell ref="V55:X56"/>
    <mergeCell ref="B55:L56"/>
    <mergeCell ref="AB55:AD56"/>
    <mergeCell ref="AB65:AD66"/>
    <mergeCell ref="B67:U67"/>
    <mergeCell ref="B61:U61"/>
    <mergeCell ref="V61:X61"/>
    <mergeCell ref="Y61:AA61"/>
    <mergeCell ref="AB61:AD61"/>
    <mergeCell ref="S57:U58"/>
    <mergeCell ref="Y55:AA56"/>
    <mergeCell ref="S55:U56"/>
    <mergeCell ref="S20:U20"/>
    <mergeCell ref="V20:X20"/>
    <mergeCell ref="Y20:AA20"/>
    <mergeCell ref="B19:R19"/>
    <mergeCell ref="S19:U19"/>
    <mergeCell ref="V19:X19"/>
    <mergeCell ref="Y19:AA19"/>
    <mergeCell ref="AB19:AD19"/>
    <mergeCell ref="AB20:AD20"/>
    <mergeCell ref="B2:U2"/>
    <mergeCell ref="V2:AC2"/>
    <mergeCell ref="B11:AD11"/>
    <mergeCell ref="B12:AD12"/>
    <mergeCell ref="B14:R15"/>
    <mergeCell ref="B18:R18"/>
    <mergeCell ref="S18:U18"/>
    <mergeCell ref="V18:X18"/>
    <mergeCell ref="Y18:AA18"/>
    <mergeCell ref="AB18:AD18"/>
    <mergeCell ref="B4:AD5"/>
    <mergeCell ref="T7:U7"/>
    <mergeCell ref="B6:G6"/>
    <mergeCell ref="K6:S6"/>
    <mergeCell ref="V6:AB6"/>
    <mergeCell ref="H6:I6"/>
    <mergeCell ref="T6:U6"/>
    <mergeCell ref="AC6:AD6"/>
    <mergeCell ref="B16:R17"/>
    <mergeCell ref="S16:U17"/>
    <mergeCell ref="V16:X17"/>
    <mergeCell ref="Y16:AA17"/>
    <mergeCell ref="AB16:AD17"/>
    <mergeCell ref="H7:I7"/>
    <mergeCell ref="V57:X58"/>
    <mergeCell ref="Y57:AA58"/>
    <mergeCell ref="AB57:AD58"/>
    <mergeCell ref="B57:L58"/>
    <mergeCell ref="B59:L60"/>
    <mergeCell ref="M59:O60"/>
    <mergeCell ref="P59:R60"/>
    <mergeCell ref="AB67:AD67"/>
    <mergeCell ref="B65:U66"/>
    <mergeCell ref="V65:X66"/>
    <mergeCell ref="Y65:AA66"/>
    <mergeCell ref="B63:U63"/>
    <mergeCell ref="V63:AC63"/>
    <mergeCell ref="M57:O58"/>
    <mergeCell ref="P57:R58"/>
    <mergeCell ref="V129:AC129"/>
    <mergeCell ref="B133:U134"/>
    <mergeCell ref="V133:X134"/>
    <mergeCell ref="Y133:AA134"/>
    <mergeCell ref="AB133:AD134"/>
    <mergeCell ref="AB68:AD68"/>
    <mergeCell ref="V73:X74"/>
    <mergeCell ref="V69:X69"/>
    <mergeCell ref="AB72:AD72"/>
    <mergeCell ref="AB69:AD69"/>
    <mergeCell ref="Y70:AA71"/>
    <mergeCell ref="AB70:AD71"/>
    <mergeCell ref="V70:X71"/>
    <mergeCell ref="V72:X72"/>
    <mergeCell ref="B68:U68"/>
    <mergeCell ref="V68:X68"/>
    <mergeCell ref="Y68:AA68"/>
    <mergeCell ref="B77:U77"/>
    <mergeCell ref="V77:X77"/>
    <mergeCell ref="V79:X79"/>
    <mergeCell ref="V75:X75"/>
    <mergeCell ref="B72:U72"/>
    <mergeCell ref="Y72:AA72"/>
    <mergeCell ref="B79:U79"/>
    <mergeCell ref="AB136:AD136"/>
    <mergeCell ref="B140:U140"/>
    <mergeCell ref="V140:X140"/>
    <mergeCell ref="Y140:AA140"/>
    <mergeCell ref="AB140:AD140"/>
    <mergeCell ref="B137:U138"/>
    <mergeCell ref="V137:X138"/>
    <mergeCell ref="Y137:AA138"/>
    <mergeCell ref="AB137:AD138"/>
    <mergeCell ref="B139:U139"/>
    <mergeCell ref="V139:X139"/>
    <mergeCell ref="Y139:AA139"/>
    <mergeCell ref="AB139:AD139"/>
    <mergeCell ref="B152:AD153"/>
    <mergeCell ref="B131:AD131"/>
    <mergeCell ref="B141:U141"/>
    <mergeCell ref="V141:X141"/>
    <mergeCell ref="Y141:AA141"/>
    <mergeCell ref="AB141:AD141"/>
    <mergeCell ref="B142:U142"/>
    <mergeCell ref="V142:X142"/>
    <mergeCell ref="Y142:AA142"/>
    <mergeCell ref="AB142:AD142"/>
    <mergeCell ref="AB150:AD150"/>
    <mergeCell ref="AB147:AD147"/>
    <mergeCell ref="B146:AA147"/>
    <mergeCell ref="AB146:AD146"/>
    <mergeCell ref="B149:AA150"/>
    <mergeCell ref="AB149:AD149"/>
    <mergeCell ref="B144:Q144"/>
    <mergeCell ref="S144:AD144"/>
    <mergeCell ref="V135:X135"/>
    <mergeCell ref="Y135:AA135"/>
    <mergeCell ref="AB135:AD135"/>
    <mergeCell ref="B136:U136"/>
    <mergeCell ref="V136:X136"/>
    <mergeCell ref="Y136:AA136"/>
  </mergeCells>
  <conditionalFormatting sqref="B44:R46">
    <cfRule type="expression" dxfId="42" priority="16">
      <formula>$T$7&gt;=0.5</formula>
    </cfRule>
  </conditionalFormatting>
  <conditionalFormatting sqref="B14:AD20 B22:AD22 B37:AD49">
    <cfRule type="expression" dxfId="41" priority="10">
      <formula>OR($S$26="YES",$S$28="YES",$S$30="YES",$S$32="YES",$S$34="YES")</formula>
    </cfRule>
  </conditionalFormatting>
  <conditionalFormatting sqref="B14:AD22 B24:AD35">
    <cfRule type="expression" dxfId="40" priority="9">
      <formula>$S$47="YES"</formula>
    </cfRule>
  </conditionalFormatting>
  <conditionalFormatting sqref="B14:AD22">
    <cfRule type="expression" dxfId="39" priority="2">
      <formula>$S$16="NO"</formula>
    </cfRule>
  </conditionalFormatting>
  <conditionalFormatting sqref="B24:AD35 B37:AD49">
    <cfRule type="expression" dxfId="38" priority="11">
      <formula>$S$16="YES"</formula>
    </cfRule>
  </conditionalFormatting>
  <conditionalFormatting sqref="B37:AD49">
    <cfRule type="expression" dxfId="37" priority="1">
      <formula>$S$39="NO"</formula>
    </cfRule>
  </conditionalFormatting>
  <conditionalFormatting sqref="B47:AD47">
    <cfRule type="expression" dxfId="36" priority="17">
      <formula>$T$7&gt;=0.5</formula>
    </cfRule>
  </conditionalFormatting>
  <dataValidations count="4">
    <dataValidation type="list" showInputMessage="1" showErrorMessage="1" sqref="U89:X92" xr:uid="{00000000-0002-0000-0A00-000000000000}">
      <formula1>"2,3,4,5"</formula1>
    </dataValidation>
    <dataValidation type="list" allowBlank="1" showInputMessage="1" showErrorMessage="1" sqref="V135:X135 V139:X140 V126:X126" xr:uid="{CF3FF881-6A97-45E1-9CDE-3ECE81367BC2}">
      <formula1>"YES,NO"</formula1>
    </dataValidation>
    <dataValidation type="list" allowBlank="1" showInputMessage="1" showErrorMessage="1" sqref="AB146:AD146 AB149:AD149" xr:uid="{0007E24D-3268-4A36-B6FF-8138246906E6}">
      <formula1>"YES,NO,N/A"</formula1>
    </dataValidation>
    <dataValidation type="list" allowBlank="1" showInputMessage="1" showErrorMessage="1" sqref="S46:U46 S19:U19" xr:uid="{72EF7382-6000-4757-8DA7-7FAABCD2D0DA}">
      <formula1>"YES, NO, N/A"</formula1>
    </dataValidation>
  </dataValidations>
  <printOptions horizontalCentered="1"/>
  <pageMargins left="0.5" right="0.5" top="0.5" bottom="0.5" header="0.3" footer="0.3"/>
  <pageSetup scale="93" fitToHeight="0" orientation="portrait" r:id="rId1"/>
  <headerFooter>
    <oddFooter>&amp;C&amp;P</oddFooter>
  </headerFooter>
  <colBreaks count="1" manualBreakCount="1">
    <brk id="1" max="138" man="1"/>
  </colBreaks>
  <extLst>
    <ext xmlns:x14="http://schemas.microsoft.com/office/spreadsheetml/2009/9/main" uri="{78C0D931-6437-407d-A8EE-F0AAD7539E65}">
      <x14:conditionalFormattings>
        <x14:conditionalFormatting xmlns:xm="http://schemas.microsoft.com/office/excel/2006/main">
          <x14:cfRule type="expression" priority="24" id="{BCC24ABF-AC4C-4EAD-B12A-BBBC0D48F400}">
            <xm:f>'T3-Narratives'!$AB$49="YES"</xm:f>
            <x14:dxf>
              <font>
                <strike val="0"/>
              </font>
              <fill>
                <patternFill patternType="darkUp">
                  <fgColor theme="2" tint="-0.499984740745262"/>
                </patternFill>
              </fill>
            </x14:dxf>
          </x14:cfRule>
          <xm:sqref>B57:AD58</xm:sqref>
        </x14:conditionalFormatting>
        <x14:conditionalFormatting xmlns:xm="http://schemas.microsoft.com/office/excel/2006/main">
          <x14:cfRule type="expression" priority="25" id="{2427F8BF-15E9-4AFE-8FA8-B76F708DA177}">
            <xm:f>'T3-Narratives'!$AB$49="NO"</xm:f>
            <x14:dxf>
              <font>
                <strike val="0"/>
              </font>
              <fill>
                <patternFill patternType="darkUp">
                  <fgColor theme="2" tint="-0.499984740745262"/>
                </patternFill>
              </fill>
            </x14:dxf>
          </x14:cfRule>
          <xm:sqref>B59:AD60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1000000}">
          <x14:formula1>
            <xm:f>Validation!$E$2:$E$3</xm:f>
          </x14:formula1>
          <xm:sqref>W105:X116 W118:X118 V57 V59 V105:V118 V35:X35 S26:X34 V47:X47 T39:U40 W39:X40 V39:V46 S39:S45 V49:X49 V20:X23 V18:V19 S18 W67:X76 V67:V81 W78:X80 S16:X17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E71"/>
  <sheetViews>
    <sheetView workbookViewId="0"/>
  </sheetViews>
  <sheetFormatPr defaultColWidth="0" defaultRowHeight="0" customHeight="1" zeroHeight="1" x14ac:dyDescent="0.25"/>
  <cols>
    <col min="1" max="31" width="3.28515625" style="14" customWidth="1"/>
    <col min="32" max="16384" width="9.140625" style="14" hidden="1"/>
  </cols>
  <sheetData>
    <row r="1" spans="1:31" ht="15" customHeight="1" x14ac:dyDescent="0.25"/>
    <row r="2" spans="1:31" ht="15" customHeight="1" x14ac:dyDescent="0.25">
      <c r="B2" s="145" t="s">
        <v>1407</v>
      </c>
      <c r="C2" s="145"/>
      <c r="D2" s="145"/>
      <c r="E2" s="145"/>
      <c r="F2" s="145"/>
      <c r="G2" s="145"/>
      <c r="H2" s="145"/>
      <c r="I2" s="145"/>
      <c r="J2" s="145"/>
      <c r="K2" s="145"/>
      <c r="L2" s="145"/>
      <c r="M2" s="145"/>
      <c r="N2" s="145"/>
      <c r="O2" s="145"/>
      <c r="P2" s="145"/>
      <c r="Q2" s="145"/>
      <c r="R2" s="145"/>
      <c r="S2" s="145"/>
      <c r="T2" s="145"/>
      <c r="U2" s="145"/>
      <c r="V2" s="145" t="s">
        <v>99</v>
      </c>
      <c r="W2" s="145"/>
      <c r="X2" s="145"/>
      <c r="Y2" s="145"/>
      <c r="Z2" s="145"/>
      <c r="AA2" s="145"/>
      <c r="AB2" s="145"/>
      <c r="AC2" s="145"/>
      <c r="AD2" s="33">
        <f>AD4</f>
        <v>4</v>
      </c>
    </row>
    <row r="3" spans="1:31" ht="15" customHeight="1" thickBot="1" x14ac:dyDescent="0.3"/>
    <row r="4" spans="1:31" ht="15" customHeight="1" thickBot="1" x14ac:dyDescent="0.3">
      <c r="B4" s="151" t="s">
        <v>1408</v>
      </c>
      <c r="C4" s="151"/>
      <c r="D4" s="151"/>
      <c r="E4" s="151"/>
      <c r="F4" s="151"/>
      <c r="G4" s="151"/>
      <c r="H4" s="151"/>
      <c r="I4" s="151"/>
      <c r="J4" s="151"/>
      <c r="K4" s="151"/>
      <c r="L4" s="151"/>
      <c r="M4" s="151"/>
      <c r="N4" s="151"/>
      <c r="O4" s="151"/>
      <c r="P4" s="151"/>
      <c r="Q4" s="151"/>
      <c r="R4" s="151"/>
      <c r="S4" s="151"/>
      <c r="T4" s="151"/>
      <c r="U4" s="151"/>
      <c r="V4" s="1140" t="s">
        <v>99</v>
      </c>
      <c r="W4" s="1140"/>
      <c r="X4" s="1140"/>
      <c r="Y4" s="1140"/>
      <c r="Z4" s="1140"/>
      <c r="AA4" s="1140"/>
      <c r="AB4" s="1140"/>
      <c r="AC4" s="1140"/>
      <c r="AD4" s="32">
        <f>Y10</f>
        <v>4</v>
      </c>
    </row>
    <row r="5" spans="1:31" ht="15" customHeight="1" thickBot="1" x14ac:dyDescent="0.3"/>
    <row r="6" spans="1:31" ht="15" customHeight="1" x14ac:dyDescent="0.25">
      <c r="B6" s="544" t="s">
        <v>193</v>
      </c>
      <c r="C6" s="774"/>
      <c r="D6" s="774"/>
      <c r="E6" s="774"/>
      <c r="F6" s="774"/>
      <c r="G6" s="774"/>
      <c r="H6" s="774"/>
      <c r="I6" s="774"/>
      <c r="J6" s="774"/>
      <c r="K6" s="774"/>
      <c r="L6" s="774"/>
      <c r="M6" s="774"/>
      <c r="N6" s="774"/>
      <c r="O6" s="774"/>
      <c r="P6" s="774"/>
      <c r="Q6" s="774"/>
      <c r="R6" s="774"/>
      <c r="S6" s="774"/>
      <c r="T6" s="774"/>
      <c r="U6" s="545"/>
      <c r="V6" s="532" t="s">
        <v>1141</v>
      </c>
      <c r="W6" s="463"/>
      <c r="X6" s="463"/>
      <c r="Y6" s="463" t="s">
        <v>192</v>
      </c>
      <c r="Z6" s="463"/>
      <c r="AA6" s="488"/>
      <c r="AB6" s="532" t="s">
        <v>174</v>
      </c>
      <c r="AC6" s="463"/>
      <c r="AD6" s="488"/>
    </row>
    <row r="7" spans="1:31" ht="15" customHeight="1" thickBot="1" x14ac:dyDescent="0.3">
      <c r="B7" s="548"/>
      <c r="C7" s="776"/>
      <c r="D7" s="776"/>
      <c r="E7" s="776"/>
      <c r="F7" s="776"/>
      <c r="G7" s="776"/>
      <c r="H7" s="776"/>
      <c r="I7" s="776"/>
      <c r="J7" s="776"/>
      <c r="K7" s="776"/>
      <c r="L7" s="776"/>
      <c r="M7" s="776"/>
      <c r="N7" s="776"/>
      <c r="O7" s="776"/>
      <c r="P7" s="776"/>
      <c r="Q7" s="776"/>
      <c r="R7" s="776"/>
      <c r="S7" s="776"/>
      <c r="T7" s="776"/>
      <c r="U7" s="549"/>
      <c r="V7" s="533"/>
      <c r="W7" s="464"/>
      <c r="X7" s="464"/>
      <c r="Y7" s="464"/>
      <c r="Z7" s="464"/>
      <c r="AA7" s="490"/>
      <c r="AB7" s="533"/>
      <c r="AC7" s="464"/>
      <c r="AD7" s="490"/>
    </row>
    <row r="8" spans="1:31" ht="15" customHeight="1" x14ac:dyDescent="0.25">
      <c r="B8" s="1704" t="s">
        <v>1288</v>
      </c>
      <c r="C8" s="1705"/>
      <c r="D8" s="1705"/>
      <c r="E8" s="1705"/>
      <c r="F8" s="1705"/>
      <c r="G8" s="1705"/>
      <c r="H8" s="1705"/>
      <c r="I8" s="1705"/>
      <c r="J8" s="1705"/>
      <c r="K8" s="1705"/>
      <c r="L8" s="1705"/>
      <c r="M8" s="1705"/>
      <c r="N8" s="1705"/>
      <c r="O8" s="1705"/>
      <c r="P8" s="1705"/>
      <c r="Q8" s="1705"/>
      <c r="R8" s="1705"/>
      <c r="S8" s="1705"/>
      <c r="T8" s="1705"/>
      <c r="U8" s="1706"/>
      <c r="V8" s="1712"/>
      <c r="W8" s="1712"/>
      <c r="X8" s="1713"/>
      <c r="Y8" s="1707">
        <v>3</v>
      </c>
      <c r="Z8" s="1707"/>
      <c r="AA8" s="1708"/>
      <c r="AB8" s="1709">
        <f>IF(AND(B8&lt;&gt;"",V8="YES"),Y8,0)</f>
        <v>0</v>
      </c>
      <c r="AC8" s="1710"/>
      <c r="AD8" s="1711"/>
    </row>
    <row r="9" spans="1:31" ht="29.25" customHeight="1" thickBot="1" x14ac:dyDescent="0.3">
      <c r="B9" s="1714" t="s">
        <v>1348</v>
      </c>
      <c r="C9" s="1715"/>
      <c r="D9" s="1715"/>
      <c r="E9" s="1715"/>
      <c r="F9" s="1715"/>
      <c r="G9" s="1715"/>
      <c r="H9" s="1715"/>
      <c r="I9" s="1715"/>
      <c r="J9" s="1715"/>
      <c r="K9" s="1715"/>
      <c r="L9" s="1715"/>
      <c r="M9" s="1715"/>
      <c r="N9" s="1715"/>
      <c r="O9" s="1715"/>
      <c r="P9" s="1715"/>
      <c r="Q9" s="1715"/>
      <c r="R9" s="1715"/>
      <c r="S9" s="1715"/>
      <c r="T9" s="1715"/>
      <c r="U9" s="1716"/>
      <c r="V9" s="1717"/>
      <c r="W9" s="1717"/>
      <c r="X9" s="1718"/>
      <c r="Y9" s="1719">
        <v>1</v>
      </c>
      <c r="Z9" s="1719"/>
      <c r="AA9" s="1720"/>
      <c r="AB9" s="1721">
        <f>IF(V9="YES",Y9,0)</f>
        <v>0</v>
      </c>
      <c r="AC9" s="1722"/>
      <c r="AD9" s="1723"/>
    </row>
    <row r="10" spans="1:31" ht="15" customHeight="1" thickTop="1" thickBot="1" x14ac:dyDescent="0.3">
      <c r="B10" s="1373" t="s">
        <v>117</v>
      </c>
      <c r="C10" s="1374"/>
      <c r="D10" s="1374"/>
      <c r="E10" s="1374"/>
      <c r="F10" s="1374"/>
      <c r="G10" s="1374"/>
      <c r="H10" s="1374"/>
      <c r="I10" s="1374"/>
      <c r="J10" s="1374"/>
      <c r="K10" s="1374"/>
      <c r="L10" s="1374"/>
      <c r="M10" s="1374"/>
      <c r="N10" s="1374"/>
      <c r="O10" s="1374"/>
      <c r="P10" s="1374"/>
      <c r="Q10" s="1374"/>
      <c r="R10" s="1374"/>
      <c r="S10" s="1374"/>
      <c r="T10" s="1374"/>
      <c r="U10" s="1374"/>
      <c r="V10" s="1375"/>
      <c r="W10" s="1375"/>
      <c r="X10" s="1375"/>
      <c r="Y10" s="433">
        <v>4</v>
      </c>
      <c r="Z10" s="433"/>
      <c r="AA10" s="433"/>
      <c r="AB10" s="433">
        <f>SUM(AB8:AD9)</f>
        <v>0</v>
      </c>
      <c r="AC10" s="433"/>
      <c r="AD10" s="434"/>
    </row>
    <row r="11" spans="1:31" ht="15" customHeight="1" x14ac:dyDescent="0.25">
      <c r="B11"/>
      <c r="C11"/>
      <c r="D11"/>
      <c r="E11"/>
      <c r="F11"/>
      <c r="G11"/>
      <c r="H11"/>
      <c r="I11"/>
      <c r="J11"/>
      <c r="K11"/>
      <c r="L11"/>
      <c r="M11"/>
      <c r="N11"/>
      <c r="O11"/>
      <c r="P11"/>
      <c r="Q11"/>
      <c r="R11"/>
      <c r="S11"/>
      <c r="T11"/>
      <c r="U11"/>
      <c r="V11"/>
      <c r="W11"/>
      <c r="X11"/>
      <c r="Y11"/>
      <c r="Z11"/>
      <c r="AA11"/>
      <c r="AB11"/>
      <c r="AC11"/>
      <c r="AD11"/>
    </row>
    <row r="12" spans="1:31" ht="15" customHeight="1" x14ac:dyDescent="0.25">
      <c r="A12" s="108"/>
      <c r="B12" s="170"/>
      <c r="C12" s="170"/>
      <c r="D12" s="170"/>
      <c r="E12" s="170"/>
      <c r="F12" s="170"/>
      <c r="G12" s="170"/>
      <c r="H12" s="170"/>
      <c r="I12" s="170"/>
      <c r="J12" s="170"/>
      <c r="K12" s="170"/>
      <c r="L12" s="170"/>
      <c r="M12" s="170"/>
      <c r="N12" s="170"/>
      <c r="O12" s="170"/>
      <c r="P12" s="170"/>
      <c r="Q12" s="170"/>
      <c r="R12" s="170"/>
      <c r="S12" s="170"/>
      <c r="T12" s="170"/>
      <c r="U12" s="170"/>
      <c r="V12" s="170"/>
      <c r="W12" s="170"/>
      <c r="X12" s="170"/>
      <c r="Y12" s="170"/>
      <c r="Z12" s="170"/>
      <c r="AA12" s="170"/>
      <c r="AB12" s="170"/>
      <c r="AC12" s="170"/>
      <c r="AD12" s="170"/>
      <c r="AE12" s="108"/>
    </row>
    <row r="13" spans="1:31" ht="15" customHeight="1" x14ac:dyDescent="0.25">
      <c r="A13" s="108"/>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row>
    <row r="14" spans="1:31" ht="15" hidden="1" customHeight="1" x14ac:dyDescent="0.25"/>
    <row r="15" spans="1:31" ht="15" hidden="1" customHeight="1" x14ac:dyDescent="0.25"/>
    <row r="16" spans="1:31" ht="15" hidden="1" customHeight="1" x14ac:dyDescent="0.25"/>
    <row r="17" spans="1:31" ht="15" hidden="1" customHeight="1" x14ac:dyDescent="0.25"/>
    <row r="18" spans="1:31" ht="15" hidden="1" customHeight="1" x14ac:dyDescent="0.25"/>
    <row r="19" spans="1:31" ht="15" hidden="1" customHeight="1" x14ac:dyDescent="0.25"/>
    <row r="20" spans="1:31" ht="15" hidden="1" customHeight="1" x14ac:dyDescent="0.25"/>
    <row r="21" spans="1:31" ht="15" hidden="1" customHeight="1" x14ac:dyDescent="0.25"/>
    <row r="22" spans="1:31" ht="15" hidden="1" customHeight="1" x14ac:dyDescent="0.25"/>
    <row r="23" spans="1:31" ht="15" hidden="1" customHeight="1" x14ac:dyDescent="0.25"/>
    <row r="24" spans="1:31" ht="15" hidden="1" customHeight="1" x14ac:dyDescent="0.25"/>
    <row r="25" spans="1:31" ht="15" hidden="1" customHeight="1" x14ac:dyDescent="0.25"/>
    <row r="26" spans="1:31" ht="15" hidden="1" customHeight="1" x14ac:dyDescent="0.25"/>
    <row r="27" spans="1:31" ht="15" hidden="1" customHeight="1" x14ac:dyDescent="0.25">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row>
    <row r="28" spans="1:31" ht="15" customHeight="1" x14ac:dyDescent="0.25">
      <c r="A28" s="102"/>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row>
    <row r="29" spans="1:31" ht="15" customHeight="1" x14ac:dyDescent="0.25">
      <c r="A29" s="102"/>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row>
    <row r="30" spans="1:31" ht="15" customHeight="1" x14ac:dyDescent="0.25">
      <c r="A30" s="102"/>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row>
    <row r="31" spans="1:31" ht="15" customHeight="1" x14ac:dyDescent="0.25">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row>
    <row r="32" spans="1:31" ht="15" customHeight="1" x14ac:dyDescent="0.25">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row>
    <row r="33" spans="1:31" ht="15" customHeight="1" x14ac:dyDescent="0.25">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row>
    <row r="34" spans="1:31" ht="15" customHeight="1" x14ac:dyDescent="0.25">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row>
    <row r="35" spans="1:31" ht="15" customHeight="1" x14ac:dyDescent="0.25">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row>
    <row r="36" spans="1:31" ht="15" customHeight="1" x14ac:dyDescent="0.25">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row>
    <row r="37" spans="1:31" ht="15" customHeight="1" x14ac:dyDescent="0.25">
      <c r="A37" s="102"/>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row>
    <row r="38" spans="1:31" ht="15" customHeight="1" x14ac:dyDescent="0.25">
      <c r="A38" s="102"/>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row>
    <row r="39" spans="1:31" ht="15" customHeight="1" x14ac:dyDescent="0.25">
      <c r="A39" s="102"/>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row>
    <row r="40" spans="1:31" ht="15" customHeight="1" x14ac:dyDescent="0.25">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c r="AA40" s="102"/>
      <c r="AB40" s="102"/>
      <c r="AC40" s="102"/>
      <c r="AD40" s="102"/>
      <c r="AE40" s="102"/>
    </row>
    <row r="41" spans="1:31" ht="15" customHeight="1" x14ac:dyDescent="0.25">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row>
    <row r="42" spans="1:31" ht="15" customHeight="1" x14ac:dyDescent="0.25">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row>
    <row r="43" spans="1:31" ht="15" customHeight="1" x14ac:dyDescent="0.25">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row>
    <row r="44" spans="1:31" ht="15" customHeight="1" x14ac:dyDescent="0.25">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row>
    <row r="45" spans="1:31" ht="15" customHeight="1" x14ac:dyDescent="0.25">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row>
    <row r="46" spans="1:31" ht="15" customHeight="1" x14ac:dyDescent="0.25">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row>
    <row r="47" spans="1:31" ht="15" customHeight="1" x14ac:dyDescent="0.25">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c r="AA47" s="102"/>
      <c r="AB47" s="102"/>
      <c r="AC47" s="102"/>
      <c r="AD47" s="102"/>
      <c r="AE47" s="102"/>
    </row>
    <row r="48" spans="1:31" ht="15" customHeight="1" x14ac:dyDescent="0.25">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2"/>
      <c r="AC48" s="102"/>
      <c r="AD48" s="102"/>
      <c r="AE48" s="102"/>
    </row>
    <row r="49" spans="1:31" ht="15" hidden="1" customHeight="1" x14ac:dyDescent="0.25">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row>
    <row r="50" spans="1:31" ht="15" hidden="1" customHeight="1" x14ac:dyDescent="0.25">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row>
    <row r="51" spans="1:31" ht="15" hidden="1" customHeight="1" x14ac:dyDescent="0.25">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row>
    <row r="52" spans="1:31" ht="15" hidden="1" customHeight="1" x14ac:dyDescent="0.25">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row>
    <row r="53" spans="1:31" ht="15" customHeight="1" x14ac:dyDescent="0.25">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row>
    <row r="54" spans="1:31" ht="15" customHeight="1" x14ac:dyDescent="0.25">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row>
    <row r="55" spans="1:31" ht="15" customHeight="1" x14ac:dyDescent="0.25">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c r="AA55" s="102"/>
      <c r="AB55" s="102"/>
      <c r="AC55" s="102"/>
      <c r="AD55" s="102"/>
      <c r="AE55" s="102"/>
    </row>
    <row r="56" spans="1:31" ht="15" customHeight="1" x14ac:dyDescent="0.25">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row>
    <row r="57" spans="1:31" ht="15" customHeight="1" x14ac:dyDescent="0.25">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row>
    <row r="58" spans="1:31" ht="15" hidden="1" customHeight="1" x14ac:dyDescent="0.25">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row>
    <row r="59" spans="1:31" ht="0" hidden="1" customHeight="1" x14ac:dyDescent="0.25">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row>
    <row r="60" spans="1:31" ht="0" hidden="1" customHeight="1" x14ac:dyDescent="0.25">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row>
    <row r="61" spans="1:31" ht="0" hidden="1" customHeight="1" x14ac:dyDescent="0.25">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row>
    <row r="62" spans="1:31" ht="0" hidden="1" customHeight="1" x14ac:dyDescent="0.25">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row>
    <row r="63" spans="1:31" ht="0" hidden="1" customHeight="1" x14ac:dyDescent="0.25">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row>
    <row r="64" spans="1:31" ht="0" hidden="1" customHeight="1" x14ac:dyDescent="0.25">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row>
    <row r="65" spans="2:30" ht="0" hidden="1" customHeight="1" x14ac:dyDescent="0.25">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row>
    <row r="66" spans="2:30" ht="0" hidden="1" customHeight="1" x14ac:dyDescent="0.25">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row>
    <row r="67" spans="2:30" ht="0" hidden="1" customHeight="1" x14ac:dyDescent="0.25">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row>
    <row r="68" spans="2:30" ht="0" hidden="1" customHeight="1" x14ac:dyDescent="0.25">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row>
    <row r="69" spans="2:30" ht="0" hidden="1" customHeight="1" x14ac:dyDescent="0.25">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row>
    <row r="70" spans="2:30" ht="0" hidden="1" customHeight="1" x14ac:dyDescent="0.25">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row>
    <row r="71" spans="2:30" ht="0" hidden="1" customHeight="1" x14ac:dyDescent="0.25">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c r="AA71" s="102"/>
      <c r="AB71" s="102"/>
      <c r="AC71" s="102"/>
      <c r="AD71" s="102"/>
    </row>
  </sheetData>
  <sheetProtection algorithmName="SHA-512" hashValue="g3ICRcpnbAUyX1/piyaspWRGkGwgZuWUTYDhjkbxMjewRgbfmM2XsZcGGYVo5zwhlKPciFvecTrQan+TAbi1LA==" saltValue="LAZoFLj6dZKFvz3OjKYNfA==" spinCount="100000" sheet="1" selectLockedCells="1"/>
  <mergeCells count="21">
    <mergeCell ref="AB9:AD9"/>
    <mergeCell ref="B10:U10"/>
    <mergeCell ref="V10:X10"/>
    <mergeCell ref="Y10:AA10"/>
    <mergeCell ref="AB10:AD10"/>
    <mergeCell ref="B12:AD12"/>
    <mergeCell ref="B6:U7"/>
    <mergeCell ref="B4:U4"/>
    <mergeCell ref="V4:AC4"/>
    <mergeCell ref="B2:U2"/>
    <mergeCell ref="V2:AC2"/>
    <mergeCell ref="B8:U8"/>
    <mergeCell ref="Y6:AA7"/>
    <mergeCell ref="AB6:AD7"/>
    <mergeCell ref="Y8:AA8"/>
    <mergeCell ref="AB8:AD8"/>
    <mergeCell ref="V6:X7"/>
    <mergeCell ref="V8:X8"/>
    <mergeCell ref="B9:U9"/>
    <mergeCell ref="V9:X9"/>
    <mergeCell ref="Y9:AA9"/>
  </mergeCells>
  <printOptions horizontalCentered="1"/>
  <pageMargins left="0.5" right="0.5" top="0.5" bottom="0.5" header="0.3" footer="0.3"/>
  <pageSetup scale="93" fitToHeight="0" orientation="portrait" r:id="rId1"/>
  <headerFooter>
    <oddFooter>&amp;C&amp;P</oddFooter>
  </headerFooter>
  <colBreaks count="1" manualBreakCount="1">
    <brk id="1" max="68"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Validation!$E$2:$E$3</xm:f>
          </x14:formula1>
          <xm:sqref>V8:X9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60D69-75C9-41E8-B30E-FA61CDE3313D}">
  <sheetPr>
    <pageSetUpPr fitToPage="1"/>
  </sheetPr>
  <dimension ref="A1:AE104"/>
  <sheetViews>
    <sheetView showGridLines="0" workbookViewId="0"/>
  </sheetViews>
  <sheetFormatPr defaultColWidth="0" defaultRowHeight="0" customHeight="1" zeroHeight="1" x14ac:dyDescent="0.25"/>
  <cols>
    <col min="1" max="31" width="3.28515625" style="34" customWidth="1"/>
    <col min="32" max="16384" width="9.140625" style="34" hidden="1"/>
  </cols>
  <sheetData>
    <row r="1" spans="2:30" ht="15" customHeight="1" x14ac:dyDescent="0.25">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row>
    <row r="2" spans="2:30" ht="15" customHeight="1" x14ac:dyDescent="0.25">
      <c r="B2" s="145" t="s">
        <v>1349</v>
      </c>
      <c r="C2" s="145"/>
      <c r="D2" s="145"/>
      <c r="E2" s="145"/>
      <c r="F2" s="145"/>
      <c r="G2" s="145"/>
      <c r="H2" s="145"/>
      <c r="I2" s="145"/>
      <c r="J2" s="145"/>
      <c r="K2" s="145"/>
      <c r="L2" s="145"/>
      <c r="M2" s="145"/>
      <c r="N2" s="145"/>
      <c r="O2" s="145"/>
      <c r="P2" s="145"/>
      <c r="Q2" s="145"/>
      <c r="R2" s="145"/>
      <c r="S2" s="145"/>
      <c r="T2" s="145"/>
      <c r="U2" s="145"/>
      <c r="V2" s="145" t="s">
        <v>99</v>
      </c>
      <c r="W2" s="145"/>
      <c r="X2" s="145"/>
      <c r="Y2" s="145"/>
      <c r="Z2" s="145"/>
      <c r="AA2" s="145"/>
      <c r="AB2" s="145"/>
      <c r="AC2" s="145"/>
      <c r="AD2" s="33">
        <f>AD4</f>
        <v>5</v>
      </c>
    </row>
    <row r="3" spans="2:30" ht="15" customHeight="1" thickBot="1" x14ac:dyDescent="0.3">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row>
    <row r="4" spans="2:30" ht="15" customHeight="1" thickBot="1" x14ac:dyDescent="0.3">
      <c r="B4" s="151" t="s">
        <v>1409</v>
      </c>
      <c r="C4" s="151"/>
      <c r="D4" s="151"/>
      <c r="E4" s="151"/>
      <c r="F4" s="151"/>
      <c r="G4" s="151"/>
      <c r="H4" s="151"/>
      <c r="I4" s="151"/>
      <c r="J4" s="151"/>
      <c r="K4" s="151"/>
      <c r="L4" s="151"/>
      <c r="M4" s="151"/>
      <c r="N4" s="151"/>
      <c r="O4" s="151"/>
      <c r="P4" s="151"/>
      <c r="Q4" s="151"/>
      <c r="R4" s="151"/>
      <c r="S4" s="151"/>
      <c r="T4" s="151"/>
      <c r="U4" s="151"/>
      <c r="V4" s="1140" t="s">
        <v>99</v>
      </c>
      <c r="W4" s="1140"/>
      <c r="X4" s="1140"/>
      <c r="Y4" s="1140"/>
      <c r="Z4" s="1140"/>
      <c r="AA4" s="1140"/>
      <c r="AB4" s="1140"/>
      <c r="AC4" s="1140"/>
      <c r="AD4" s="32">
        <f>Y34</f>
        <v>5</v>
      </c>
    </row>
    <row r="5" spans="2:30" ht="15" customHeight="1" x14ac:dyDescent="0.25"/>
    <row r="6" spans="2:30" ht="15" customHeight="1" x14ac:dyDescent="0.25">
      <c r="B6" s="134" t="s">
        <v>1142</v>
      </c>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row>
    <row r="7" spans="2:30" ht="15" customHeight="1" x14ac:dyDescent="0.25">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row>
    <row r="8" spans="2:30" ht="15" customHeight="1" x14ac:dyDescent="0.25"/>
    <row r="9" spans="2:30" ht="15" customHeight="1" x14ac:dyDescent="0.25">
      <c r="B9" s="135" t="s">
        <v>1410</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row>
    <row r="10" spans="2:30" ht="15" customHeight="1" thickBot="1" x14ac:dyDescent="0.3"/>
    <row r="11" spans="2:30" ht="15" customHeight="1" x14ac:dyDescent="0.25">
      <c r="B11" s="428" t="s">
        <v>1143</v>
      </c>
      <c r="C11" s="411"/>
      <c r="D11" s="411"/>
      <c r="E11" s="411"/>
      <c r="F11" s="411"/>
      <c r="G11" s="411"/>
      <c r="H11" s="411"/>
      <c r="I11" s="410" t="s">
        <v>118</v>
      </c>
      <c r="J11" s="411"/>
      <c r="K11" s="411"/>
      <c r="L11" s="411"/>
      <c r="M11" s="412"/>
      <c r="N11" s="410" t="s">
        <v>125</v>
      </c>
      <c r="O11" s="411"/>
      <c r="P11" s="411"/>
      <c r="Q11" s="411"/>
      <c r="R11" s="412"/>
      <c r="S11" s="463" t="s">
        <v>151</v>
      </c>
      <c r="T11" s="463"/>
      <c r="U11" s="463"/>
      <c r="V11" s="463" t="s">
        <v>481</v>
      </c>
      <c r="W11" s="463"/>
      <c r="X11" s="463"/>
      <c r="Y11" s="463" t="s">
        <v>192</v>
      </c>
      <c r="Z11" s="463"/>
      <c r="AA11" s="465"/>
      <c r="AB11" s="487" t="s">
        <v>174</v>
      </c>
      <c r="AC11" s="463"/>
      <c r="AD11" s="488"/>
    </row>
    <row r="12" spans="2:30" ht="15" customHeight="1" x14ac:dyDescent="0.25">
      <c r="B12" s="571"/>
      <c r="C12" s="414"/>
      <c r="D12" s="414"/>
      <c r="E12" s="414"/>
      <c r="F12" s="414"/>
      <c r="G12" s="414"/>
      <c r="H12" s="414"/>
      <c r="I12" s="413"/>
      <c r="J12" s="414"/>
      <c r="K12" s="414"/>
      <c r="L12" s="414"/>
      <c r="M12" s="415"/>
      <c r="N12" s="413"/>
      <c r="O12" s="414"/>
      <c r="P12" s="414"/>
      <c r="Q12" s="414"/>
      <c r="R12" s="415"/>
      <c r="S12" s="565"/>
      <c r="T12" s="565"/>
      <c r="U12" s="565"/>
      <c r="V12" s="565"/>
      <c r="W12" s="565"/>
      <c r="X12" s="565"/>
      <c r="Y12" s="565"/>
      <c r="Z12" s="565"/>
      <c r="AA12" s="1801"/>
      <c r="AB12" s="841"/>
      <c r="AC12" s="565"/>
      <c r="AD12" s="651"/>
    </row>
    <row r="13" spans="2:30" ht="15" customHeight="1" thickBot="1" x14ac:dyDescent="0.3">
      <c r="B13" s="429"/>
      <c r="C13" s="417"/>
      <c r="D13" s="417"/>
      <c r="E13" s="417"/>
      <c r="F13" s="417"/>
      <c r="G13" s="417"/>
      <c r="H13" s="417"/>
      <c r="I13" s="416"/>
      <c r="J13" s="417"/>
      <c r="K13" s="417"/>
      <c r="L13" s="417"/>
      <c r="M13" s="418"/>
      <c r="N13" s="416"/>
      <c r="O13" s="417"/>
      <c r="P13" s="417"/>
      <c r="Q13" s="417"/>
      <c r="R13" s="418"/>
      <c r="S13" s="464"/>
      <c r="T13" s="464"/>
      <c r="U13" s="464"/>
      <c r="V13" s="464"/>
      <c r="W13" s="464"/>
      <c r="X13" s="464"/>
      <c r="Y13" s="464"/>
      <c r="Z13" s="464"/>
      <c r="AA13" s="468"/>
      <c r="AB13" s="489"/>
      <c r="AC13" s="464"/>
      <c r="AD13" s="490"/>
    </row>
    <row r="14" spans="2:30" ht="15" customHeight="1" x14ac:dyDescent="0.25">
      <c r="B14" s="1802"/>
      <c r="C14" s="1803"/>
      <c r="D14" s="1803"/>
      <c r="E14" s="1803"/>
      <c r="F14" s="1803"/>
      <c r="G14" s="1803"/>
      <c r="H14" s="1804"/>
      <c r="I14" s="1755"/>
      <c r="J14" s="1756"/>
      <c r="K14" s="1756"/>
      <c r="L14" s="1756"/>
      <c r="M14" s="1757"/>
      <c r="N14" s="1790"/>
      <c r="O14" s="1791"/>
      <c r="P14" s="1791"/>
      <c r="Q14" s="1791"/>
      <c r="R14" s="1792"/>
      <c r="S14" s="1790"/>
      <c r="T14" s="1791"/>
      <c r="U14" s="1792"/>
      <c r="V14" s="1793"/>
      <c r="W14" s="1794"/>
      <c r="X14" s="1795"/>
      <c r="Y14" s="1796"/>
      <c r="Z14" s="1797"/>
      <c r="AA14" s="1798"/>
      <c r="AB14" s="1799"/>
      <c r="AC14" s="1791"/>
      <c r="AD14" s="1800"/>
    </row>
    <row r="15" spans="2:30" ht="15" customHeight="1" x14ac:dyDescent="0.25">
      <c r="B15" s="1749"/>
      <c r="C15" s="1750"/>
      <c r="D15" s="1750"/>
      <c r="E15" s="1750"/>
      <c r="F15" s="1750"/>
      <c r="G15" s="1750"/>
      <c r="H15" s="1751"/>
      <c r="I15" s="790"/>
      <c r="J15" s="702"/>
      <c r="K15" s="702"/>
      <c r="L15" s="702"/>
      <c r="M15" s="703"/>
      <c r="N15" s="1782"/>
      <c r="O15" s="1465"/>
      <c r="P15" s="1465"/>
      <c r="Q15" s="1465"/>
      <c r="R15" s="1783"/>
      <c r="S15" s="1782"/>
      <c r="T15" s="1465"/>
      <c r="U15" s="1783"/>
      <c r="V15" s="131"/>
      <c r="W15" s="132"/>
      <c r="X15" s="133"/>
      <c r="Y15" s="1787"/>
      <c r="Z15" s="1788"/>
      <c r="AA15" s="1789"/>
      <c r="AB15" s="1464"/>
      <c r="AC15" s="1465"/>
      <c r="AD15" s="1466"/>
    </row>
    <row r="16" spans="2:30" ht="15" customHeight="1" x14ac:dyDescent="0.25">
      <c r="B16" s="1746"/>
      <c r="C16" s="1747"/>
      <c r="D16" s="1747"/>
      <c r="E16" s="1747"/>
      <c r="F16" s="1747"/>
      <c r="G16" s="1747"/>
      <c r="H16" s="1748"/>
      <c r="I16" s="1725"/>
      <c r="J16" s="1726"/>
      <c r="K16" s="1726"/>
      <c r="L16" s="1726"/>
      <c r="M16" s="1727"/>
      <c r="N16" s="1780"/>
      <c r="O16" s="1462"/>
      <c r="P16" s="1462"/>
      <c r="Q16" s="1462"/>
      <c r="R16" s="1781"/>
      <c r="S16" s="1780"/>
      <c r="T16" s="1462"/>
      <c r="U16" s="1781"/>
      <c r="V16" s="131"/>
      <c r="W16" s="132"/>
      <c r="X16" s="133"/>
      <c r="Y16" s="1784"/>
      <c r="Z16" s="1785"/>
      <c r="AA16" s="1786"/>
      <c r="AB16" s="1461"/>
      <c r="AC16" s="1462"/>
      <c r="AD16" s="1463"/>
    </row>
    <row r="17" spans="2:30" ht="15" customHeight="1" x14ac:dyDescent="0.25">
      <c r="B17" s="1749"/>
      <c r="C17" s="1750"/>
      <c r="D17" s="1750"/>
      <c r="E17" s="1750"/>
      <c r="F17" s="1750"/>
      <c r="G17" s="1750"/>
      <c r="H17" s="1751"/>
      <c r="I17" s="1728"/>
      <c r="J17" s="1729"/>
      <c r="K17" s="1729"/>
      <c r="L17" s="1729"/>
      <c r="M17" s="1730"/>
      <c r="N17" s="1782"/>
      <c r="O17" s="1465"/>
      <c r="P17" s="1465"/>
      <c r="Q17" s="1465"/>
      <c r="R17" s="1783"/>
      <c r="S17" s="1782"/>
      <c r="T17" s="1465"/>
      <c r="U17" s="1783"/>
      <c r="V17" s="131"/>
      <c r="W17" s="132"/>
      <c r="X17" s="133"/>
      <c r="Y17" s="1787"/>
      <c r="Z17" s="1788"/>
      <c r="AA17" s="1789"/>
      <c r="AB17" s="1464"/>
      <c r="AC17" s="1465"/>
      <c r="AD17" s="1466"/>
    </row>
    <row r="18" spans="2:30" ht="15" customHeight="1" x14ac:dyDescent="0.25">
      <c r="B18" s="1746"/>
      <c r="C18" s="1747"/>
      <c r="D18" s="1747"/>
      <c r="E18" s="1747"/>
      <c r="F18" s="1747"/>
      <c r="G18" s="1747"/>
      <c r="H18" s="1748"/>
      <c r="I18" s="1725"/>
      <c r="J18" s="1726"/>
      <c r="K18" s="1726"/>
      <c r="L18" s="1726"/>
      <c r="M18" s="1727"/>
      <c r="N18" s="1780"/>
      <c r="O18" s="1462"/>
      <c r="P18" s="1462"/>
      <c r="Q18" s="1462"/>
      <c r="R18" s="1781"/>
      <c r="S18" s="1780"/>
      <c r="T18" s="1462"/>
      <c r="U18" s="1781"/>
      <c r="V18" s="131"/>
      <c r="W18" s="132"/>
      <c r="X18" s="133"/>
      <c r="Y18" s="1784"/>
      <c r="Z18" s="1785"/>
      <c r="AA18" s="1786"/>
      <c r="AB18" s="1461"/>
      <c r="AC18" s="1462"/>
      <c r="AD18" s="1463"/>
    </row>
    <row r="19" spans="2:30" ht="15" customHeight="1" x14ac:dyDescent="0.25">
      <c r="B19" s="1749"/>
      <c r="C19" s="1750"/>
      <c r="D19" s="1750"/>
      <c r="E19" s="1750"/>
      <c r="F19" s="1750"/>
      <c r="G19" s="1750"/>
      <c r="H19" s="1751"/>
      <c r="I19" s="1728"/>
      <c r="J19" s="1729"/>
      <c r="K19" s="1729"/>
      <c r="L19" s="1729"/>
      <c r="M19" s="1730"/>
      <c r="N19" s="1782"/>
      <c r="O19" s="1465"/>
      <c r="P19" s="1465"/>
      <c r="Q19" s="1465"/>
      <c r="R19" s="1783"/>
      <c r="S19" s="1782"/>
      <c r="T19" s="1465"/>
      <c r="U19" s="1783"/>
      <c r="V19" s="131"/>
      <c r="W19" s="132"/>
      <c r="X19" s="133"/>
      <c r="Y19" s="1787"/>
      <c r="Z19" s="1788"/>
      <c r="AA19" s="1789"/>
      <c r="AB19" s="1464"/>
      <c r="AC19" s="1465"/>
      <c r="AD19" s="1466"/>
    </row>
    <row r="20" spans="2:30" ht="15" customHeight="1" x14ac:dyDescent="0.25">
      <c r="B20" s="1746"/>
      <c r="C20" s="1747"/>
      <c r="D20" s="1747"/>
      <c r="E20" s="1747"/>
      <c r="F20" s="1747"/>
      <c r="G20" s="1747"/>
      <c r="H20" s="1748"/>
      <c r="I20" s="1725"/>
      <c r="J20" s="1726"/>
      <c r="K20" s="1726"/>
      <c r="L20" s="1726"/>
      <c r="M20" s="1727"/>
      <c r="N20" s="1780"/>
      <c r="O20" s="1462"/>
      <c r="P20" s="1462"/>
      <c r="Q20" s="1462"/>
      <c r="R20" s="1781"/>
      <c r="S20" s="1780"/>
      <c r="T20" s="1462"/>
      <c r="U20" s="1781"/>
      <c r="V20" s="131"/>
      <c r="W20" s="132"/>
      <c r="X20" s="133"/>
      <c r="Y20" s="1784"/>
      <c r="Z20" s="1785"/>
      <c r="AA20" s="1786"/>
      <c r="AB20" s="1461"/>
      <c r="AC20" s="1462"/>
      <c r="AD20" s="1463"/>
    </row>
    <row r="21" spans="2:30" ht="15" customHeight="1" x14ac:dyDescent="0.25">
      <c r="B21" s="1749"/>
      <c r="C21" s="1750"/>
      <c r="D21" s="1750"/>
      <c r="E21" s="1750"/>
      <c r="F21" s="1750"/>
      <c r="G21" s="1750"/>
      <c r="H21" s="1751"/>
      <c r="I21" s="1728"/>
      <c r="J21" s="1729"/>
      <c r="K21" s="1729"/>
      <c r="L21" s="1729"/>
      <c r="M21" s="1730"/>
      <c r="N21" s="1782"/>
      <c r="O21" s="1465"/>
      <c r="P21" s="1465"/>
      <c r="Q21" s="1465"/>
      <c r="R21" s="1783"/>
      <c r="S21" s="1782"/>
      <c r="T21" s="1465"/>
      <c r="U21" s="1783"/>
      <c r="V21" s="131"/>
      <c r="W21" s="132"/>
      <c r="X21" s="133"/>
      <c r="Y21" s="1787"/>
      <c r="Z21" s="1788"/>
      <c r="AA21" s="1789"/>
      <c r="AB21" s="1464"/>
      <c r="AC21" s="1465"/>
      <c r="AD21" s="1466"/>
    </row>
    <row r="22" spans="2:30" ht="15" customHeight="1" x14ac:dyDescent="0.25">
      <c r="B22" s="1746"/>
      <c r="C22" s="1747"/>
      <c r="D22" s="1747"/>
      <c r="E22" s="1747"/>
      <c r="F22" s="1747"/>
      <c r="G22" s="1747"/>
      <c r="H22" s="1748"/>
      <c r="I22" s="1725"/>
      <c r="J22" s="1726"/>
      <c r="K22" s="1726"/>
      <c r="L22" s="1726"/>
      <c r="M22" s="1727"/>
      <c r="N22" s="1767"/>
      <c r="O22" s="1641"/>
      <c r="P22" s="1641"/>
      <c r="Q22" s="1641"/>
      <c r="R22" s="1768"/>
      <c r="S22" s="1767"/>
      <c r="T22" s="1641"/>
      <c r="U22" s="1768"/>
      <c r="V22" s="131"/>
      <c r="W22" s="132"/>
      <c r="X22" s="133"/>
      <c r="Y22" s="1772"/>
      <c r="Z22" s="1773"/>
      <c r="AA22" s="1774"/>
      <c r="AB22" s="1640"/>
      <c r="AC22" s="1641"/>
      <c r="AD22" s="1642"/>
    </row>
    <row r="23" spans="2:30" ht="15" customHeight="1" x14ac:dyDescent="0.25">
      <c r="B23" s="1749"/>
      <c r="C23" s="1750"/>
      <c r="D23" s="1750"/>
      <c r="E23" s="1750"/>
      <c r="F23" s="1750"/>
      <c r="G23" s="1750"/>
      <c r="H23" s="1751"/>
      <c r="I23" s="1728"/>
      <c r="J23" s="1729"/>
      <c r="K23" s="1729"/>
      <c r="L23" s="1729"/>
      <c r="M23" s="1730"/>
      <c r="N23" s="1767"/>
      <c r="O23" s="1641"/>
      <c r="P23" s="1641"/>
      <c r="Q23" s="1641"/>
      <c r="R23" s="1768"/>
      <c r="S23" s="1767"/>
      <c r="T23" s="1641"/>
      <c r="U23" s="1768"/>
      <c r="V23" s="131"/>
      <c r="W23" s="132"/>
      <c r="X23" s="133"/>
      <c r="Y23" s="1772"/>
      <c r="Z23" s="1773"/>
      <c r="AA23" s="1774"/>
      <c r="AB23" s="1640"/>
      <c r="AC23" s="1641"/>
      <c r="AD23" s="1642"/>
    </row>
    <row r="24" spans="2:30" ht="15" customHeight="1" x14ac:dyDescent="0.25">
      <c r="B24" s="1746"/>
      <c r="C24" s="1747"/>
      <c r="D24" s="1747"/>
      <c r="E24" s="1747"/>
      <c r="F24" s="1747"/>
      <c r="G24" s="1747"/>
      <c r="H24" s="1748"/>
      <c r="I24" s="1725"/>
      <c r="J24" s="1726"/>
      <c r="K24" s="1726"/>
      <c r="L24" s="1726"/>
      <c r="M24" s="1727"/>
      <c r="N24" s="1767"/>
      <c r="O24" s="1641"/>
      <c r="P24" s="1641"/>
      <c r="Q24" s="1641"/>
      <c r="R24" s="1768"/>
      <c r="S24" s="1767"/>
      <c r="T24" s="1641"/>
      <c r="U24" s="1768"/>
      <c r="V24" s="131"/>
      <c r="W24" s="132"/>
      <c r="X24" s="133"/>
      <c r="Y24" s="1772"/>
      <c r="Z24" s="1773"/>
      <c r="AA24" s="1774"/>
      <c r="AB24" s="1640"/>
      <c r="AC24" s="1641"/>
      <c r="AD24" s="1642"/>
    </row>
    <row r="25" spans="2:30" ht="15" customHeight="1" x14ac:dyDescent="0.25">
      <c r="B25" s="1749"/>
      <c r="C25" s="1750"/>
      <c r="D25" s="1750"/>
      <c r="E25" s="1750"/>
      <c r="F25" s="1750"/>
      <c r="G25" s="1750"/>
      <c r="H25" s="1751"/>
      <c r="I25" s="1728"/>
      <c r="J25" s="1729"/>
      <c r="K25" s="1729"/>
      <c r="L25" s="1729"/>
      <c r="M25" s="1730"/>
      <c r="N25" s="1767"/>
      <c r="O25" s="1641"/>
      <c r="P25" s="1641"/>
      <c r="Q25" s="1641"/>
      <c r="R25" s="1768"/>
      <c r="S25" s="1767"/>
      <c r="T25" s="1641"/>
      <c r="U25" s="1768"/>
      <c r="V25" s="131"/>
      <c r="W25" s="132"/>
      <c r="X25" s="133"/>
      <c r="Y25" s="1772"/>
      <c r="Z25" s="1773"/>
      <c r="AA25" s="1774"/>
      <c r="AB25" s="1640"/>
      <c r="AC25" s="1641"/>
      <c r="AD25" s="1642"/>
    </row>
    <row r="26" spans="2:30" ht="15" customHeight="1" x14ac:dyDescent="0.25">
      <c r="B26" s="1746"/>
      <c r="C26" s="1747"/>
      <c r="D26" s="1747"/>
      <c r="E26" s="1747"/>
      <c r="F26" s="1747"/>
      <c r="G26" s="1747"/>
      <c r="H26" s="1748"/>
      <c r="I26" s="1725"/>
      <c r="J26" s="1726"/>
      <c r="K26" s="1726"/>
      <c r="L26" s="1726"/>
      <c r="M26" s="1727"/>
      <c r="N26" s="1767"/>
      <c r="O26" s="1641"/>
      <c r="P26" s="1641"/>
      <c r="Q26" s="1641"/>
      <c r="R26" s="1768"/>
      <c r="S26" s="1767"/>
      <c r="T26" s="1641"/>
      <c r="U26" s="1768"/>
      <c r="V26" s="131"/>
      <c r="W26" s="132"/>
      <c r="X26" s="133"/>
      <c r="Y26" s="1772"/>
      <c r="Z26" s="1773"/>
      <c r="AA26" s="1774"/>
      <c r="AB26" s="1640"/>
      <c r="AC26" s="1641"/>
      <c r="AD26" s="1642"/>
    </row>
    <row r="27" spans="2:30" ht="15" customHeight="1" x14ac:dyDescent="0.25">
      <c r="B27" s="1749"/>
      <c r="C27" s="1750"/>
      <c r="D27" s="1750"/>
      <c r="E27" s="1750"/>
      <c r="F27" s="1750"/>
      <c r="G27" s="1750"/>
      <c r="H27" s="1751"/>
      <c r="I27" s="1728"/>
      <c r="J27" s="1729"/>
      <c r="K27" s="1729"/>
      <c r="L27" s="1729"/>
      <c r="M27" s="1730"/>
      <c r="N27" s="1767"/>
      <c r="O27" s="1641"/>
      <c r="P27" s="1641"/>
      <c r="Q27" s="1641"/>
      <c r="R27" s="1768"/>
      <c r="S27" s="1767"/>
      <c r="T27" s="1641"/>
      <c r="U27" s="1768"/>
      <c r="V27" s="131"/>
      <c r="W27" s="132"/>
      <c r="X27" s="133"/>
      <c r="Y27" s="1772"/>
      <c r="Z27" s="1773"/>
      <c r="AA27" s="1774"/>
      <c r="AB27" s="1640"/>
      <c r="AC27" s="1641"/>
      <c r="AD27" s="1642"/>
    </row>
    <row r="28" spans="2:30" ht="15" customHeight="1" x14ac:dyDescent="0.25">
      <c r="B28" s="1746"/>
      <c r="C28" s="1747"/>
      <c r="D28" s="1747"/>
      <c r="E28" s="1747"/>
      <c r="F28" s="1747"/>
      <c r="G28" s="1747"/>
      <c r="H28" s="1748"/>
      <c r="I28" s="1725"/>
      <c r="J28" s="1726"/>
      <c r="K28" s="1726"/>
      <c r="L28" s="1726"/>
      <c r="M28" s="1727"/>
      <c r="N28" s="1767"/>
      <c r="O28" s="1641"/>
      <c r="P28" s="1641"/>
      <c r="Q28" s="1641"/>
      <c r="R28" s="1768"/>
      <c r="S28" s="1767"/>
      <c r="T28" s="1641"/>
      <c r="U28" s="1768"/>
      <c r="V28" s="131"/>
      <c r="W28" s="132"/>
      <c r="X28" s="133"/>
      <c r="Y28" s="1772"/>
      <c r="Z28" s="1773"/>
      <c r="AA28" s="1774"/>
      <c r="AB28" s="1640"/>
      <c r="AC28" s="1641"/>
      <c r="AD28" s="1642"/>
    </row>
    <row r="29" spans="2:30" ht="15" customHeight="1" x14ac:dyDescent="0.25">
      <c r="B29" s="1749"/>
      <c r="C29" s="1750"/>
      <c r="D29" s="1750"/>
      <c r="E29" s="1750"/>
      <c r="F29" s="1750"/>
      <c r="G29" s="1750"/>
      <c r="H29" s="1751"/>
      <c r="I29" s="1728"/>
      <c r="J29" s="1729"/>
      <c r="K29" s="1729"/>
      <c r="L29" s="1729"/>
      <c r="M29" s="1730"/>
      <c r="N29" s="1767"/>
      <c r="O29" s="1641"/>
      <c r="P29" s="1641"/>
      <c r="Q29" s="1641"/>
      <c r="R29" s="1768"/>
      <c r="S29" s="1767"/>
      <c r="T29" s="1641"/>
      <c r="U29" s="1768"/>
      <c r="V29" s="131"/>
      <c r="W29" s="132"/>
      <c r="X29" s="133"/>
      <c r="Y29" s="1772"/>
      <c r="Z29" s="1773"/>
      <c r="AA29" s="1774"/>
      <c r="AB29" s="1640"/>
      <c r="AC29" s="1641"/>
      <c r="AD29" s="1642"/>
    </row>
    <row r="30" spans="2:30" ht="15" customHeight="1" x14ac:dyDescent="0.25">
      <c r="B30" s="1746"/>
      <c r="C30" s="1747"/>
      <c r="D30" s="1747"/>
      <c r="E30" s="1747"/>
      <c r="F30" s="1747"/>
      <c r="G30" s="1747"/>
      <c r="H30" s="1748"/>
      <c r="I30" s="1725"/>
      <c r="J30" s="1726"/>
      <c r="K30" s="1726"/>
      <c r="L30" s="1726"/>
      <c r="M30" s="1727"/>
      <c r="N30" s="1767"/>
      <c r="O30" s="1641"/>
      <c r="P30" s="1641"/>
      <c r="Q30" s="1641"/>
      <c r="R30" s="1768"/>
      <c r="S30" s="1767"/>
      <c r="T30" s="1641"/>
      <c r="U30" s="1768"/>
      <c r="V30" s="131"/>
      <c r="W30" s="132"/>
      <c r="X30" s="133"/>
      <c r="Y30" s="1772"/>
      <c r="Z30" s="1773"/>
      <c r="AA30" s="1774"/>
      <c r="AB30" s="1640"/>
      <c r="AC30" s="1641"/>
      <c r="AD30" s="1642"/>
    </row>
    <row r="31" spans="2:30" ht="15" customHeight="1" x14ac:dyDescent="0.25">
      <c r="B31" s="1749"/>
      <c r="C31" s="1750"/>
      <c r="D31" s="1750"/>
      <c r="E31" s="1750"/>
      <c r="F31" s="1750"/>
      <c r="G31" s="1750"/>
      <c r="H31" s="1751"/>
      <c r="I31" s="1728"/>
      <c r="J31" s="1729"/>
      <c r="K31" s="1729"/>
      <c r="L31" s="1729"/>
      <c r="M31" s="1730"/>
      <c r="N31" s="1767"/>
      <c r="O31" s="1641"/>
      <c r="P31" s="1641"/>
      <c r="Q31" s="1641"/>
      <c r="R31" s="1768"/>
      <c r="S31" s="1767"/>
      <c r="T31" s="1641"/>
      <c r="U31" s="1768"/>
      <c r="V31" s="131"/>
      <c r="W31" s="132"/>
      <c r="X31" s="133"/>
      <c r="Y31" s="1772"/>
      <c r="Z31" s="1773"/>
      <c r="AA31" s="1774"/>
      <c r="AB31" s="1640"/>
      <c r="AC31" s="1641"/>
      <c r="AD31" s="1642"/>
    </row>
    <row r="32" spans="2:30" ht="15" customHeight="1" x14ac:dyDescent="0.25">
      <c r="B32" s="1746"/>
      <c r="C32" s="1747"/>
      <c r="D32" s="1747"/>
      <c r="E32" s="1747"/>
      <c r="F32" s="1747"/>
      <c r="G32" s="1747"/>
      <c r="H32" s="1748"/>
      <c r="I32" s="1725"/>
      <c r="J32" s="1726"/>
      <c r="K32" s="1726"/>
      <c r="L32" s="1726"/>
      <c r="M32" s="1727"/>
      <c r="N32" s="1767"/>
      <c r="O32" s="1641"/>
      <c r="P32" s="1641"/>
      <c r="Q32" s="1641"/>
      <c r="R32" s="1768"/>
      <c r="S32" s="1767"/>
      <c r="T32" s="1641"/>
      <c r="U32" s="1768"/>
      <c r="V32" s="1771"/>
      <c r="W32" s="1505"/>
      <c r="X32" s="1506"/>
      <c r="Y32" s="1772"/>
      <c r="Z32" s="1773"/>
      <c r="AA32" s="1774"/>
      <c r="AB32" s="1640"/>
      <c r="AC32" s="1641"/>
      <c r="AD32" s="1642"/>
    </row>
    <row r="33" spans="2:30" ht="15" customHeight="1" thickBot="1" x14ac:dyDescent="0.3">
      <c r="B33" s="1758"/>
      <c r="C33" s="1759"/>
      <c r="D33" s="1759"/>
      <c r="E33" s="1759"/>
      <c r="F33" s="1759"/>
      <c r="G33" s="1759"/>
      <c r="H33" s="1760"/>
      <c r="I33" s="1731"/>
      <c r="J33" s="1732"/>
      <c r="K33" s="1732"/>
      <c r="L33" s="1732"/>
      <c r="M33" s="1733"/>
      <c r="N33" s="1769"/>
      <c r="O33" s="1764"/>
      <c r="P33" s="1764"/>
      <c r="Q33" s="1764"/>
      <c r="R33" s="1770"/>
      <c r="S33" s="1769"/>
      <c r="T33" s="1764"/>
      <c r="U33" s="1770"/>
      <c r="V33" s="878"/>
      <c r="W33" s="214"/>
      <c r="X33" s="1309"/>
      <c r="Y33" s="1775"/>
      <c r="Z33" s="1776"/>
      <c r="AA33" s="1777"/>
      <c r="AB33" s="1763"/>
      <c r="AC33" s="1764"/>
      <c r="AD33" s="1765"/>
    </row>
    <row r="34" spans="2:30" ht="15" customHeight="1" thickTop="1" thickBot="1" x14ac:dyDescent="0.3">
      <c r="B34" s="116" t="s">
        <v>117</v>
      </c>
      <c r="C34" s="117"/>
      <c r="D34" s="117"/>
      <c r="E34" s="117"/>
      <c r="F34" s="117"/>
      <c r="G34" s="117"/>
      <c r="H34" s="117"/>
      <c r="I34" s="1734">
        <f>SUM(I14:M33)</f>
        <v>0</v>
      </c>
      <c r="J34" s="1735"/>
      <c r="K34" s="1735"/>
      <c r="L34" s="1735"/>
      <c r="M34" s="1736"/>
      <c r="N34" s="1734">
        <f>'T6-Budget'!Z41</f>
        <v>0</v>
      </c>
      <c r="O34" s="1735"/>
      <c r="P34" s="1735"/>
      <c r="Q34" s="1735"/>
      <c r="R34" s="1736"/>
      <c r="S34" s="1766">
        <f>IF(AND(I34&gt;0,N34&gt;0),I34/N34,0)</f>
        <v>0</v>
      </c>
      <c r="T34" s="1766"/>
      <c r="U34" s="1766"/>
      <c r="V34" s="1235" t="str">
        <f>IF(I34=0,"N/A",IF(OR(AND(I14&gt;0,V14&lt;&gt;"YES"),AND(J16&gt;0,V16&lt;&gt;"YES"),AND(J18&gt;0,V18&lt;&gt;"YES"),AND(J20&gt;0,V20&lt;&gt;"YES"),AND(J22&gt;0,V22&lt;&gt;"YES"),AND(J24&gt;0,V24&lt;&gt;"YES"),AND(J26&gt;0,V26&lt;&gt;"YES"),AND(J28&gt;0,V28&lt;&gt;"YES"),AND(J30&gt;0,V30&lt;&gt;"YES"),AND(J32&gt;0,V32&lt;&gt;"YES")),"NO","YES"))</f>
        <v>N/A</v>
      </c>
      <c r="W34" s="1236"/>
      <c r="X34" s="1285"/>
      <c r="Y34" s="503">
        <f>J42</f>
        <v>5</v>
      </c>
      <c r="Z34" s="503"/>
      <c r="AA34" s="911"/>
      <c r="AB34" s="947">
        <f>IFERROR(IF(V34="YES", VLOOKUP(S34,B38:L42, 9, 1), 0), 0)</f>
        <v>0</v>
      </c>
      <c r="AC34" s="503"/>
      <c r="AD34" s="504"/>
    </row>
    <row r="35" spans="2:30" ht="15" customHeight="1" thickBot="1" x14ac:dyDescent="0.3"/>
    <row r="36" spans="2:30" ht="15" customHeight="1" x14ac:dyDescent="0.25">
      <c r="B36" s="1752" t="s">
        <v>194</v>
      </c>
      <c r="C36" s="1753"/>
      <c r="D36" s="1753"/>
      <c r="E36" s="1753"/>
      <c r="F36" s="1753"/>
      <c r="G36" s="1753"/>
      <c r="H36" s="1753"/>
      <c r="I36" s="1754"/>
      <c r="J36" s="577" t="s">
        <v>174</v>
      </c>
      <c r="K36" s="578"/>
      <c r="L36" s="579"/>
      <c r="N36"/>
      <c r="O36"/>
      <c r="P36"/>
      <c r="Q36"/>
      <c r="R36"/>
      <c r="S36"/>
      <c r="T36"/>
      <c r="U36"/>
      <c r="V36"/>
      <c r="W36"/>
      <c r="X36"/>
    </row>
    <row r="37" spans="2:30" ht="15" customHeight="1" thickBot="1" x14ac:dyDescent="0.3">
      <c r="B37" s="548" t="s">
        <v>197</v>
      </c>
      <c r="C37" s="776"/>
      <c r="D37" s="776"/>
      <c r="E37" s="776"/>
      <c r="F37" s="776"/>
      <c r="G37" s="776" t="s">
        <v>198</v>
      </c>
      <c r="H37" s="776"/>
      <c r="I37" s="549"/>
      <c r="J37" s="580"/>
      <c r="K37" s="581"/>
      <c r="L37" s="582"/>
      <c r="N37"/>
      <c r="O37"/>
      <c r="P37"/>
      <c r="Q37"/>
      <c r="R37"/>
      <c r="S37"/>
      <c r="T37"/>
      <c r="U37"/>
      <c r="V37"/>
      <c r="W37" s="1724"/>
      <c r="X37" s="1724"/>
      <c r="Y37" s="1724"/>
      <c r="Z37" s="1724"/>
      <c r="AA37" s="1724"/>
    </row>
    <row r="38" spans="2:30" ht="15" customHeight="1" x14ac:dyDescent="0.25">
      <c r="B38" s="1742">
        <v>0.02</v>
      </c>
      <c r="C38" s="1740"/>
      <c r="D38" s="1740"/>
      <c r="E38" s="1694" t="s">
        <v>195</v>
      </c>
      <c r="F38" s="1694"/>
      <c r="G38" s="1740">
        <v>3.9899999999999998E-2</v>
      </c>
      <c r="H38" s="1740"/>
      <c r="I38" s="1741"/>
      <c r="J38" s="914">
        <v>1</v>
      </c>
      <c r="K38" s="915"/>
      <c r="L38" s="916"/>
      <c r="N38"/>
      <c r="O38"/>
      <c r="P38"/>
      <c r="Q38"/>
      <c r="R38"/>
      <c r="S38"/>
      <c r="T38"/>
      <c r="U38"/>
      <c r="V38"/>
      <c r="W38"/>
      <c r="X38"/>
    </row>
    <row r="39" spans="2:30" ht="15" customHeight="1" x14ac:dyDescent="0.25">
      <c r="B39" s="1745">
        <v>0.04</v>
      </c>
      <c r="C39" s="1743"/>
      <c r="D39" s="1743"/>
      <c r="E39" s="1691" t="s">
        <v>195</v>
      </c>
      <c r="F39" s="1691"/>
      <c r="G39" s="1743">
        <v>5.9900000000000002E-2</v>
      </c>
      <c r="H39" s="1743"/>
      <c r="I39" s="1744"/>
      <c r="J39" s="1737">
        <v>2</v>
      </c>
      <c r="K39" s="1738"/>
      <c r="L39" s="1739"/>
      <c r="N39"/>
      <c r="O39"/>
      <c r="P39"/>
      <c r="Q39"/>
      <c r="R39"/>
      <c r="S39"/>
      <c r="T39"/>
      <c r="U39"/>
      <c r="V39"/>
      <c r="W39"/>
      <c r="X39"/>
    </row>
    <row r="40" spans="2:30" ht="15" customHeight="1" x14ac:dyDescent="0.25">
      <c r="B40" s="1742">
        <v>0.06</v>
      </c>
      <c r="C40" s="1740"/>
      <c r="D40" s="1740"/>
      <c r="E40" s="1694" t="s">
        <v>195</v>
      </c>
      <c r="F40" s="1694"/>
      <c r="G40" s="1740">
        <v>7.9899999999999999E-2</v>
      </c>
      <c r="H40" s="1740"/>
      <c r="I40" s="1741"/>
      <c r="J40" s="1737">
        <v>3</v>
      </c>
      <c r="K40" s="1738"/>
      <c r="L40" s="1739"/>
      <c r="N40"/>
      <c r="O40"/>
      <c r="P40"/>
      <c r="Q40"/>
      <c r="R40"/>
      <c r="S40"/>
      <c r="T40"/>
      <c r="U40"/>
      <c r="V40"/>
      <c r="W40"/>
      <c r="X40"/>
    </row>
    <row r="41" spans="2:30" ht="15" customHeight="1" x14ac:dyDescent="0.25">
      <c r="B41" s="1745">
        <v>0.08</v>
      </c>
      <c r="C41" s="1743"/>
      <c r="D41" s="1743"/>
      <c r="E41" s="1691" t="s">
        <v>195</v>
      </c>
      <c r="F41" s="1691"/>
      <c r="G41" s="1743">
        <v>9.9900000000000003E-2</v>
      </c>
      <c r="H41" s="1743"/>
      <c r="I41" s="1744"/>
      <c r="J41" s="1737">
        <v>4</v>
      </c>
      <c r="K41" s="1738"/>
      <c r="L41" s="1739"/>
      <c r="N41"/>
      <c r="O41"/>
      <c r="P41"/>
      <c r="Q41"/>
      <c r="R41"/>
      <c r="S41"/>
      <c r="T41"/>
      <c r="U41"/>
      <c r="V41"/>
      <c r="W41"/>
      <c r="X41"/>
    </row>
    <row r="42" spans="2:30" ht="15" customHeight="1" thickBot="1" x14ac:dyDescent="0.3">
      <c r="B42" s="1761">
        <v>0.1</v>
      </c>
      <c r="C42" s="1762"/>
      <c r="D42" s="1762"/>
      <c r="E42" s="1778" t="s">
        <v>196</v>
      </c>
      <c r="F42" s="1778"/>
      <c r="G42" s="1778"/>
      <c r="H42" s="1778"/>
      <c r="I42" s="1779"/>
      <c r="J42" s="1737">
        <v>5</v>
      </c>
      <c r="K42" s="1738"/>
      <c r="L42" s="1739"/>
      <c r="N42"/>
      <c r="O42"/>
      <c r="P42"/>
      <c r="Q42"/>
      <c r="R42"/>
      <c r="S42"/>
      <c r="T42"/>
      <c r="U42"/>
      <c r="V42"/>
      <c r="W42"/>
      <c r="X42"/>
    </row>
    <row r="43" spans="2:30" ht="15" customHeight="1" x14ac:dyDescent="0.25"/>
    <row r="44" spans="2:30" ht="15" customHeight="1" x14ac:dyDescent="0.25">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row>
    <row r="45" spans="2:30" ht="15" customHeight="1" x14ac:dyDescent="0.25"/>
    <row r="46" spans="2:30" ht="15" hidden="1" customHeight="1" x14ac:dyDescent="0.25"/>
    <row r="47" spans="2:30" ht="15" hidden="1" customHeight="1" x14ac:dyDescent="0.25"/>
    <row r="48" spans="2:30"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sheetData>
  <sheetProtection algorithmName="SHA-512" hashValue="Af7BRbFi45kBPmeKjTa9ieaSDMluOppRUIOM6dzBrzQUbU80YqR19jJCIFVy9xAtyyg7Zz/vDKhTV6rthOj/pA==" saltValue="jaj+YNvYSC1HqhnZPcth9Q==" spinCount="100000" sheet="1" selectLockedCells="1"/>
  <mergeCells count="115">
    <mergeCell ref="B2:U2"/>
    <mergeCell ref="V2:AC2"/>
    <mergeCell ref="B4:U4"/>
    <mergeCell ref="V4:AC4"/>
    <mergeCell ref="B6:AD7"/>
    <mergeCell ref="B9:AD9"/>
    <mergeCell ref="AB11:AD13"/>
    <mergeCell ref="N14:R15"/>
    <mergeCell ref="S14:U15"/>
    <mergeCell ref="V14:X15"/>
    <mergeCell ref="Y14:AA15"/>
    <mergeCell ref="AB14:AD15"/>
    <mergeCell ref="N11:R13"/>
    <mergeCell ref="S11:U13"/>
    <mergeCell ref="V11:X13"/>
    <mergeCell ref="Y11:AA13"/>
    <mergeCell ref="B11:H13"/>
    <mergeCell ref="B14:H15"/>
    <mergeCell ref="AB16:AD17"/>
    <mergeCell ref="N18:R19"/>
    <mergeCell ref="S18:U19"/>
    <mergeCell ref="V18:X19"/>
    <mergeCell ref="Y18:AA19"/>
    <mergeCell ref="AB18:AD19"/>
    <mergeCell ref="N16:R17"/>
    <mergeCell ref="S16:U17"/>
    <mergeCell ref="V16:X17"/>
    <mergeCell ref="Y16:AA17"/>
    <mergeCell ref="AB20:AD21"/>
    <mergeCell ref="N22:R23"/>
    <mergeCell ref="S22:U23"/>
    <mergeCell ref="V22:X23"/>
    <mergeCell ref="Y22:AA23"/>
    <mergeCell ref="AB22:AD23"/>
    <mergeCell ref="N20:R21"/>
    <mergeCell ref="S20:U21"/>
    <mergeCell ref="V20:X21"/>
    <mergeCell ref="Y20:AA21"/>
    <mergeCell ref="AB24:AD25"/>
    <mergeCell ref="N26:R27"/>
    <mergeCell ref="S26:U27"/>
    <mergeCell ref="V26:X27"/>
    <mergeCell ref="Y26:AA27"/>
    <mergeCell ref="AB26:AD27"/>
    <mergeCell ref="N24:R25"/>
    <mergeCell ref="S24:U25"/>
    <mergeCell ref="V24:X25"/>
    <mergeCell ref="Y24:AA25"/>
    <mergeCell ref="AB28:AD29"/>
    <mergeCell ref="N30:R31"/>
    <mergeCell ref="S30:U31"/>
    <mergeCell ref="V30:X31"/>
    <mergeCell ref="Y30:AA31"/>
    <mergeCell ref="AB30:AD31"/>
    <mergeCell ref="N28:R29"/>
    <mergeCell ref="S28:U29"/>
    <mergeCell ref="V28:X29"/>
    <mergeCell ref="Y28:AA29"/>
    <mergeCell ref="B44:AD44"/>
    <mergeCell ref="B42:D42"/>
    <mergeCell ref="J42:L42"/>
    <mergeCell ref="G38:I38"/>
    <mergeCell ref="J38:L38"/>
    <mergeCell ref="AB32:AD33"/>
    <mergeCell ref="N34:R34"/>
    <mergeCell ref="S34:U34"/>
    <mergeCell ref="V34:X34"/>
    <mergeCell ref="Y34:AA34"/>
    <mergeCell ref="AB34:AD34"/>
    <mergeCell ref="N32:R33"/>
    <mergeCell ref="S32:U33"/>
    <mergeCell ref="V32:X33"/>
    <mergeCell ref="Y32:AA33"/>
    <mergeCell ref="E42:I42"/>
    <mergeCell ref="E38:F38"/>
    <mergeCell ref="B38:D38"/>
    <mergeCell ref="G37:I37"/>
    <mergeCell ref="E37:F37"/>
    <mergeCell ref="J41:L41"/>
    <mergeCell ref="G41:I41"/>
    <mergeCell ref="E41:F41"/>
    <mergeCell ref="B41:D41"/>
    <mergeCell ref="B16:H17"/>
    <mergeCell ref="B18:H19"/>
    <mergeCell ref="B20:H21"/>
    <mergeCell ref="B22:H23"/>
    <mergeCell ref="B24:H25"/>
    <mergeCell ref="B37:D37"/>
    <mergeCell ref="J36:L37"/>
    <mergeCell ref="B36:I36"/>
    <mergeCell ref="I11:M13"/>
    <mergeCell ref="I14:M15"/>
    <mergeCell ref="I16:M17"/>
    <mergeCell ref="I18:M19"/>
    <mergeCell ref="I20:M21"/>
    <mergeCell ref="I22:M23"/>
    <mergeCell ref="I24:M25"/>
    <mergeCell ref="I26:M27"/>
    <mergeCell ref="I28:M29"/>
    <mergeCell ref="B26:H27"/>
    <mergeCell ref="B28:H29"/>
    <mergeCell ref="B30:H31"/>
    <mergeCell ref="B32:H33"/>
    <mergeCell ref="W37:AA37"/>
    <mergeCell ref="I30:M31"/>
    <mergeCell ref="I32:M33"/>
    <mergeCell ref="I34:M34"/>
    <mergeCell ref="J40:L40"/>
    <mergeCell ref="G40:I40"/>
    <mergeCell ref="E40:F40"/>
    <mergeCell ref="B40:D40"/>
    <mergeCell ref="J39:L39"/>
    <mergeCell ref="G39:I39"/>
    <mergeCell ref="E39:F39"/>
    <mergeCell ref="B39:D39"/>
  </mergeCells>
  <conditionalFormatting sqref="AB34:AD34">
    <cfRule type="containsErrors" dxfId="33" priority="1">
      <formula>ISERROR(AB34)</formula>
    </cfRule>
  </conditionalFormatting>
  <dataValidations count="1">
    <dataValidation type="list" allowBlank="1" showInputMessage="1" showErrorMessage="1" sqref="V14:X33" xr:uid="{FF298CA5-255D-4639-96F6-480A8DAD71FF}">
      <formula1>"YES, NO"</formula1>
    </dataValidation>
  </dataValidations>
  <pageMargins left="0.5" right="0.5" top="0.5" bottom="0.5" header="0.3" footer="0.3"/>
  <pageSetup scale="93" fitToHeight="0" orientation="portrait" r:id="rId1"/>
  <colBreaks count="1" manualBreakCount="1">
    <brk id="1" max="6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AE239"/>
  <sheetViews>
    <sheetView showGridLines="0" workbookViewId="0">
      <selection activeCell="Y7" sqref="Y7:AD12"/>
    </sheetView>
  </sheetViews>
  <sheetFormatPr defaultColWidth="0" defaultRowHeight="0" customHeight="1" zeroHeight="1" x14ac:dyDescent="0.25"/>
  <cols>
    <col min="1" max="1" width="3.28515625" style="14" customWidth="1"/>
    <col min="2" max="4" width="3.28515625" style="21" customWidth="1"/>
    <col min="5" max="31" width="3.28515625" style="14" customWidth="1"/>
    <col min="32" max="16384" width="9.140625" style="14" hidden="1"/>
  </cols>
  <sheetData>
    <row r="1" spans="2:30" ht="15" customHeight="1" x14ac:dyDescent="0.25">
      <c r="B1" s="14"/>
      <c r="C1" s="14"/>
      <c r="D1" s="14"/>
    </row>
    <row r="2" spans="2:30" ht="15" customHeight="1" x14ac:dyDescent="0.25">
      <c r="B2" s="365" t="s">
        <v>511</v>
      </c>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row>
    <row r="3" spans="2:30" ht="15" customHeight="1" thickBot="1" x14ac:dyDescent="0.3"/>
    <row r="4" spans="2:30" ht="15" customHeight="1" x14ac:dyDescent="0.25">
      <c r="B4" s="577"/>
      <c r="C4" s="578"/>
      <c r="D4" s="578"/>
      <c r="E4" s="578"/>
      <c r="F4" s="578"/>
      <c r="G4" s="578"/>
      <c r="H4" s="578"/>
      <c r="I4" s="578"/>
      <c r="J4" s="578"/>
      <c r="K4" s="578"/>
      <c r="L4" s="579"/>
      <c r="M4" s="532" t="s">
        <v>175</v>
      </c>
      <c r="N4" s="463"/>
      <c r="O4" s="463"/>
      <c r="P4" s="463" t="s">
        <v>484</v>
      </c>
      <c r="Q4" s="463"/>
      <c r="R4" s="463"/>
      <c r="S4" s="463" t="s">
        <v>483</v>
      </c>
      <c r="T4" s="463"/>
      <c r="U4" s="463"/>
      <c r="V4" s="463" t="s">
        <v>481</v>
      </c>
      <c r="W4" s="463"/>
      <c r="X4" s="465"/>
      <c r="Y4" s="577" t="s">
        <v>482</v>
      </c>
      <c r="Z4" s="578"/>
      <c r="AA4" s="578"/>
      <c r="AB4" s="578"/>
      <c r="AC4" s="578"/>
      <c r="AD4" s="579"/>
    </row>
    <row r="5" spans="2:30" ht="15" customHeight="1" thickBot="1" x14ac:dyDescent="0.3">
      <c r="B5" s="580"/>
      <c r="C5" s="581"/>
      <c r="D5" s="581"/>
      <c r="E5" s="581"/>
      <c r="F5" s="581"/>
      <c r="G5" s="581"/>
      <c r="H5" s="581"/>
      <c r="I5" s="581"/>
      <c r="J5" s="581"/>
      <c r="K5" s="581"/>
      <c r="L5" s="582"/>
      <c r="M5" s="533"/>
      <c r="N5" s="464"/>
      <c r="O5" s="464"/>
      <c r="P5" s="464"/>
      <c r="Q5" s="464"/>
      <c r="R5" s="464"/>
      <c r="S5" s="464"/>
      <c r="T5" s="464"/>
      <c r="U5" s="464"/>
      <c r="V5" s="464"/>
      <c r="W5" s="464"/>
      <c r="X5" s="468"/>
      <c r="Y5" s="580"/>
      <c r="Z5" s="581"/>
      <c r="AA5" s="581"/>
      <c r="AB5" s="581"/>
      <c r="AC5" s="581"/>
      <c r="AD5" s="582"/>
    </row>
    <row r="6" spans="2:30" ht="15" customHeight="1" thickBot="1" x14ac:dyDescent="0.3">
      <c r="B6" s="1902" t="str">
        <f>'S1-Population Served'!B2</f>
        <v>S1 - POPULATION SERVED</v>
      </c>
      <c r="C6" s="1903"/>
      <c r="D6" s="1903"/>
      <c r="E6" s="1903"/>
      <c r="F6" s="1903"/>
      <c r="G6" s="1903"/>
      <c r="H6" s="1903"/>
      <c r="I6" s="1903"/>
      <c r="J6" s="1903"/>
      <c r="K6" s="1903"/>
      <c r="L6" s="1903"/>
      <c r="M6" s="1903"/>
      <c r="N6" s="1903"/>
      <c r="O6" s="1903"/>
      <c r="P6" s="1903"/>
      <c r="Q6" s="1903"/>
      <c r="R6" s="1903"/>
      <c r="S6" s="1903"/>
      <c r="T6" s="1903"/>
      <c r="U6" s="1903"/>
      <c r="V6" s="1903"/>
      <c r="W6" s="1903"/>
      <c r="X6" s="1903"/>
      <c r="Y6" s="1903"/>
      <c r="Z6" s="1903"/>
      <c r="AA6" s="1903"/>
      <c r="AB6" s="1903"/>
      <c r="AC6" s="1903"/>
      <c r="AD6" s="1904"/>
    </row>
    <row r="7" spans="2:30" ht="15" customHeight="1" x14ac:dyDescent="0.25">
      <c r="B7" s="1905" t="str">
        <f>'S1-Population Served'!B4</f>
        <v>A - INCOME AND RENT LEVELS</v>
      </c>
      <c r="C7" s="1906"/>
      <c r="D7" s="1906"/>
      <c r="E7" s="1906"/>
      <c r="F7" s="1906"/>
      <c r="G7" s="1906"/>
      <c r="H7" s="1906"/>
      <c r="I7" s="1906"/>
      <c r="J7" s="1906"/>
      <c r="K7" s="1906"/>
      <c r="L7" s="1906"/>
      <c r="M7" s="1906"/>
      <c r="N7" s="1906"/>
      <c r="O7" s="1906"/>
      <c r="P7" s="1906"/>
      <c r="Q7" s="1906"/>
      <c r="R7" s="1906"/>
      <c r="S7" s="1906"/>
      <c r="T7" s="1906"/>
      <c r="U7" s="1906"/>
      <c r="V7" s="1906"/>
      <c r="W7" s="1906"/>
      <c r="X7" s="1907"/>
      <c r="Y7" s="1864"/>
      <c r="Z7" s="1865"/>
      <c r="AA7" s="1865"/>
      <c r="AB7" s="1865"/>
      <c r="AC7" s="1865"/>
      <c r="AD7" s="1866"/>
    </row>
    <row r="8" spans="2:30" ht="15" customHeight="1" x14ac:dyDescent="0.25">
      <c r="B8" s="1923" t="str">
        <f>'S1-Population Served'!B8</f>
        <v>20% of Population Served at or Below 40% AMI -OR-</v>
      </c>
      <c r="C8" s="1924"/>
      <c r="D8" s="1924"/>
      <c r="E8" s="1924"/>
      <c r="F8" s="1924"/>
      <c r="G8" s="1924"/>
      <c r="H8" s="1924"/>
      <c r="I8" s="1924"/>
      <c r="J8" s="1924"/>
      <c r="K8" s="1924"/>
      <c r="L8" s="1925"/>
      <c r="M8" s="1825">
        <f>'S1-Population Served'!Y8</f>
        <v>3</v>
      </c>
      <c r="N8" s="1232"/>
      <c r="O8" s="1232"/>
      <c r="P8" s="1124">
        <f>'S1-Population Served'!AB8</f>
        <v>0</v>
      </c>
      <c r="Q8" s="1124"/>
      <c r="R8" s="1124"/>
      <c r="S8" s="1232">
        <v>0</v>
      </c>
      <c r="T8" s="1232"/>
      <c r="U8" s="1232"/>
      <c r="V8" s="1623"/>
      <c r="W8" s="1623"/>
      <c r="X8" s="1624"/>
      <c r="Y8" s="1816"/>
      <c r="Z8" s="1817"/>
      <c r="AA8" s="1817"/>
      <c r="AB8" s="1817"/>
      <c r="AC8" s="1817"/>
      <c r="AD8" s="1818"/>
    </row>
    <row r="9" spans="2:30" ht="15" customHeight="1" x14ac:dyDescent="0.25">
      <c r="B9" s="1923"/>
      <c r="C9" s="1924"/>
      <c r="D9" s="1924"/>
      <c r="E9" s="1924"/>
      <c r="F9" s="1924"/>
      <c r="G9" s="1924"/>
      <c r="H9" s="1924"/>
      <c r="I9" s="1924"/>
      <c r="J9" s="1924"/>
      <c r="K9" s="1924"/>
      <c r="L9" s="1925"/>
      <c r="M9" s="1825"/>
      <c r="N9" s="1232"/>
      <c r="O9" s="1232"/>
      <c r="P9" s="1124"/>
      <c r="Q9" s="1124"/>
      <c r="R9" s="1124"/>
      <c r="S9" s="1232"/>
      <c r="T9" s="1232"/>
      <c r="U9" s="1232"/>
      <c r="V9" s="1623"/>
      <c r="W9" s="1623"/>
      <c r="X9" s="1624"/>
      <c r="Y9" s="1816"/>
      <c r="Z9" s="1817"/>
      <c r="AA9" s="1817"/>
      <c r="AB9" s="1817"/>
      <c r="AC9" s="1817"/>
      <c r="AD9" s="1818"/>
    </row>
    <row r="10" spans="2:30" ht="15" customHeight="1" x14ac:dyDescent="0.25">
      <c r="B10" s="1923" t="str">
        <f>'S1-Population Served'!B9</f>
        <v>20% of Population Served at or Below 30% AMI</v>
      </c>
      <c r="C10" s="1924"/>
      <c r="D10" s="1924"/>
      <c r="E10" s="1924"/>
      <c r="F10" s="1924"/>
      <c r="G10" s="1924"/>
      <c r="H10" s="1924"/>
      <c r="I10" s="1924"/>
      <c r="J10" s="1924"/>
      <c r="K10" s="1924"/>
      <c r="L10" s="1925"/>
      <c r="M10" s="1825">
        <f>'S1-Population Served'!Y9</f>
        <v>5</v>
      </c>
      <c r="N10" s="1232"/>
      <c r="O10" s="1232"/>
      <c r="P10" s="1124">
        <f>'S1-Population Served'!AB9</f>
        <v>0</v>
      </c>
      <c r="Q10" s="1124"/>
      <c r="R10" s="1124"/>
      <c r="S10" s="1232">
        <v>0</v>
      </c>
      <c r="T10" s="1232"/>
      <c r="U10" s="1232"/>
      <c r="V10" s="1623"/>
      <c r="W10" s="1623"/>
      <c r="X10" s="1624"/>
      <c r="Y10" s="1816"/>
      <c r="Z10" s="1817"/>
      <c r="AA10" s="1817"/>
      <c r="AB10" s="1817"/>
      <c r="AC10" s="1817"/>
      <c r="AD10" s="1818"/>
    </row>
    <row r="11" spans="2:30" ht="15" customHeight="1" thickBot="1" x14ac:dyDescent="0.3">
      <c r="B11" s="1926"/>
      <c r="C11" s="1927"/>
      <c r="D11" s="1927"/>
      <c r="E11" s="1927"/>
      <c r="F11" s="1927"/>
      <c r="G11" s="1927"/>
      <c r="H11" s="1927"/>
      <c r="I11" s="1927"/>
      <c r="J11" s="1927"/>
      <c r="K11" s="1927"/>
      <c r="L11" s="1928"/>
      <c r="M11" s="1867"/>
      <c r="N11" s="1868"/>
      <c r="O11" s="1868"/>
      <c r="P11" s="1126"/>
      <c r="Q11" s="1126"/>
      <c r="R11" s="1126"/>
      <c r="S11" s="1868"/>
      <c r="T11" s="1868"/>
      <c r="U11" s="1868"/>
      <c r="V11" s="1890"/>
      <c r="W11" s="1890"/>
      <c r="X11" s="1891"/>
      <c r="Y11" s="1816"/>
      <c r="Z11" s="1817"/>
      <c r="AA11" s="1817"/>
      <c r="AB11" s="1817"/>
      <c r="AC11" s="1817"/>
      <c r="AD11" s="1818"/>
    </row>
    <row r="12" spans="2:30" ht="15" customHeight="1" thickTop="1" thickBot="1" x14ac:dyDescent="0.3">
      <c r="B12" s="1898" t="s">
        <v>191</v>
      </c>
      <c r="C12" s="1899"/>
      <c r="D12" s="1899"/>
      <c r="E12" s="1899"/>
      <c r="F12" s="1899"/>
      <c r="G12" s="1899"/>
      <c r="H12" s="1899"/>
      <c r="I12" s="1899"/>
      <c r="J12" s="1899"/>
      <c r="K12" s="1899"/>
      <c r="L12" s="1900"/>
      <c r="M12" s="1896">
        <f>'S1-Population Served'!Y10</f>
        <v>5</v>
      </c>
      <c r="N12" s="1897"/>
      <c r="O12" s="1897"/>
      <c r="P12" s="1897">
        <f>'S1-Population Served'!AB10</f>
        <v>0</v>
      </c>
      <c r="Q12" s="1897"/>
      <c r="R12" s="1897"/>
      <c r="S12" s="1897">
        <f>MAX(S8,S10)</f>
        <v>0</v>
      </c>
      <c r="T12" s="1897"/>
      <c r="U12" s="1897"/>
      <c r="V12" s="514"/>
      <c r="W12" s="514"/>
      <c r="X12" s="1901"/>
      <c r="Y12" s="1819"/>
      <c r="Z12" s="1820"/>
      <c r="AA12" s="1820"/>
      <c r="AB12" s="1820"/>
      <c r="AC12" s="1820"/>
      <c r="AD12" s="1821"/>
    </row>
    <row r="13" spans="2:30" ht="15" customHeight="1" x14ac:dyDescent="0.25">
      <c r="B13" s="1905" t="str">
        <f>'S1-Population Served'!B12</f>
        <v>B - TARGET POPULATION</v>
      </c>
      <c r="C13" s="1906"/>
      <c r="D13" s="1906"/>
      <c r="E13" s="1906"/>
      <c r="F13" s="1906"/>
      <c r="G13" s="1906"/>
      <c r="H13" s="1906"/>
      <c r="I13" s="1906"/>
      <c r="J13" s="1906"/>
      <c r="K13" s="1906"/>
      <c r="L13" s="1906"/>
      <c r="M13" s="1906"/>
      <c r="N13" s="1906"/>
      <c r="O13" s="1906"/>
      <c r="P13" s="1906"/>
      <c r="Q13" s="1906"/>
      <c r="R13" s="1906"/>
      <c r="S13" s="1906"/>
      <c r="T13" s="1906"/>
      <c r="U13" s="1906"/>
      <c r="V13" s="1906"/>
      <c r="W13" s="1906"/>
      <c r="X13" s="1907"/>
      <c r="Y13" s="1813"/>
      <c r="Z13" s="1814"/>
      <c r="AA13" s="1814"/>
      <c r="AB13" s="1814"/>
      <c r="AC13" s="1814"/>
      <c r="AD13" s="1815"/>
    </row>
    <row r="14" spans="2:30" ht="15" customHeight="1" thickBot="1" x14ac:dyDescent="0.3">
      <c r="B14" s="1908" t="s">
        <v>1422</v>
      </c>
      <c r="C14" s="1909"/>
      <c r="D14" s="1909"/>
      <c r="E14" s="1909"/>
      <c r="F14" s="1909"/>
      <c r="G14" s="1909"/>
      <c r="H14" s="1909"/>
      <c r="I14" s="1909"/>
      <c r="J14" s="1909"/>
      <c r="K14" s="1909"/>
      <c r="L14" s="1910"/>
      <c r="M14" s="1867">
        <f>'S1-Population Served'!Y17</f>
        <v>4</v>
      </c>
      <c r="N14" s="1868"/>
      <c r="O14" s="1868"/>
      <c r="P14" s="1126">
        <f>'S1-Population Served'!AB17</f>
        <v>0</v>
      </c>
      <c r="Q14" s="1126"/>
      <c r="R14" s="1126"/>
      <c r="S14" s="1868">
        <v>0</v>
      </c>
      <c r="T14" s="1868"/>
      <c r="U14" s="1868"/>
      <c r="V14" s="1857" t="str">
        <f>IF(P14&gt;0, 'S1-Population Served'!V17, "")</f>
        <v/>
      </c>
      <c r="W14" s="1857"/>
      <c r="X14" s="1858"/>
      <c r="Y14" s="1816"/>
      <c r="Z14" s="1817"/>
      <c r="AA14" s="1817"/>
      <c r="AB14" s="1817"/>
      <c r="AC14" s="1817"/>
      <c r="AD14" s="1818"/>
    </row>
    <row r="15" spans="2:30" ht="15" customHeight="1" thickTop="1" thickBot="1" x14ac:dyDescent="0.3">
      <c r="B15" s="1898" t="s">
        <v>191</v>
      </c>
      <c r="C15" s="1899"/>
      <c r="D15" s="1899"/>
      <c r="E15" s="1899"/>
      <c r="F15" s="1899"/>
      <c r="G15" s="1899"/>
      <c r="H15" s="1899"/>
      <c r="I15" s="1899"/>
      <c r="J15" s="1899"/>
      <c r="K15" s="1899"/>
      <c r="L15" s="1900"/>
      <c r="M15" s="1896">
        <f>'S1-Population Served'!Y23</f>
        <v>4</v>
      </c>
      <c r="N15" s="1897"/>
      <c r="O15" s="1897"/>
      <c r="P15" s="1897">
        <f>'S1-Population Served'!AB23</f>
        <v>0</v>
      </c>
      <c r="Q15" s="1897"/>
      <c r="R15" s="1897"/>
      <c r="S15" s="1897">
        <f>SUM(S14)</f>
        <v>0</v>
      </c>
      <c r="T15" s="1897"/>
      <c r="U15" s="1897"/>
      <c r="V15" s="1890"/>
      <c r="W15" s="1890"/>
      <c r="X15" s="1891"/>
      <c r="Y15" s="1819"/>
      <c r="Z15" s="1820"/>
      <c r="AA15" s="1820"/>
      <c r="AB15" s="1820"/>
      <c r="AC15" s="1820"/>
      <c r="AD15" s="1821"/>
    </row>
    <row r="16" spans="2:30" ht="15" customHeight="1" x14ac:dyDescent="0.25">
      <c r="B16" s="330" t="str">
        <f>'S1-Population Served'!B25</f>
        <v>C - EVICTION PREVENTION</v>
      </c>
      <c r="C16" s="331"/>
      <c r="D16" s="331"/>
      <c r="E16" s="331"/>
      <c r="F16" s="331"/>
      <c r="G16" s="331"/>
      <c r="H16" s="331"/>
      <c r="I16" s="331"/>
      <c r="J16" s="331"/>
      <c r="K16" s="331"/>
      <c r="L16" s="331"/>
      <c r="M16" s="331"/>
      <c r="N16" s="331"/>
      <c r="O16" s="331"/>
      <c r="P16" s="331"/>
      <c r="Q16" s="331"/>
      <c r="R16" s="331"/>
      <c r="S16" s="331"/>
      <c r="T16" s="331"/>
      <c r="U16" s="331"/>
      <c r="V16" s="331"/>
      <c r="W16" s="331"/>
      <c r="X16" s="332"/>
      <c r="Y16" s="1805"/>
      <c r="Z16" s="1806"/>
      <c r="AA16" s="1806"/>
      <c r="AB16" s="1806"/>
      <c r="AC16" s="1806"/>
      <c r="AD16" s="1807"/>
    </row>
    <row r="17" spans="2:30" ht="15" customHeight="1" thickBot="1" x14ac:dyDescent="0.3">
      <c r="B17" s="1914" t="s">
        <v>1236</v>
      </c>
      <c r="C17" s="1915"/>
      <c r="D17" s="1915"/>
      <c r="E17" s="1915"/>
      <c r="F17" s="1915"/>
      <c r="G17" s="1915"/>
      <c r="H17" s="1915"/>
      <c r="I17" s="1915"/>
      <c r="J17" s="1915"/>
      <c r="K17" s="1915"/>
      <c r="L17" s="1916"/>
      <c r="M17" s="1863">
        <f>'S1-Population Served'!Y29</f>
        <v>2</v>
      </c>
      <c r="N17" s="1509"/>
      <c r="O17" s="1825"/>
      <c r="P17" s="1824">
        <f>'S1-Population Served'!AB29</f>
        <v>0</v>
      </c>
      <c r="Q17" s="1521"/>
      <c r="R17" s="1219"/>
      <c r="S17" s="1395">
        <v>0</v>
      </c>
      <c r="T17" s="1509"/>
      <c r="U17" s="1825"/>
      <c r="V17" s="1769"/>
      <c r="W17" s="1764"/>
      <c r="X17" s="1765"/>
      <c r="Y17" s="1808"/>
      <c r="Z17" s="238"/>
      <c r="AA17" s="238"/>
      <c r="AB17" s="238"/>
      <c r="AC17" s="238"/>
      <c r="AD17" s="1809"/>
    </row>
    <row r="18" spans="2:30" ht="15" customHeight="1" thickTop="1" thickBot="1" x14ac:dyDescent="0.3">
      <c r="B18" s="1917" t="s">
        <v>191</v>
      </c>
      <c r="C18" s="1918"/>
      <c r="D18" s="1918"/>
      <c r="E18" s="1918"/>
      <c r="F18" s="1918"/>
      <c r="G18" s="1918"/>
      <c r="H18" s="1918"/>
      <c r="I18" s="1918"/>
      <c r="J18" s="1918"/>
      <c r="K18" s="1918"/>
      <c r="L18" s="1919"/>
      <c r="M18" s="1920">
        <f>'S1-Population Served'!Y31</f>
        <v>2</v>
      </c>
      <c r="N18" s="1912"/>
      <c r="O18" s="1913"/>
      <c r="P18" s="1911">
        <f>'S1-Population Served'!AB31</f>
        <v>0</v>
      </c>
      <c r="Q18" s="1912"/>
      <c r="R18" s="1913"/>
      <c r="S18" s="1911">
        <f>SUM(S17:U17)</f>
        <v>0</v>
      </c>
      <c r="T18" s="1912"/>
      <c r="U18" s="1913"/>
      <c r="V18" s="1860"/>
      <c r="W18" s="1921"/>
      <c r="X18" s="1922"/>
      <c r="Y18" s="1810"/>
      <c r="Z18" s="1811"/>
      <c r="AA18" s="1811"/>
      <c r="AB18" s="1811"/>
      <c r="AC18" s="1811"/>
      <c r="AD18" s="1812"/>
    </row>
    <row r="19" spans="2:30" ht="15" customHeight="1" x14ac:dyDescent="0.25">
      <c r="B19" s="330" t="str">
        <f>'S1-Population Served'!B33</f>
        <v>F - LOW-BARRIER TENANT SCREENING</v>
      </c>
      <c r="C19" s="331"/>
      <c r="D19" s="331"/>
      <c r="E19" s="331"/>
      <c r="F19" s="331"/>
      <c r="G19" s="331"/>
      <c r="H19" s="331"/>
      <c r="I19" s="331"/>
      <c r="J19" s="331"/>
      <c r="K19" s="331"/>
      <c r="L19" s="331"/>
      <c r="M19" s="331"/>
      <c r="N19" s="331"/>
      <c r="O19" s="331"/>
      <c r="P19" s="331"/>
      <c r="Q19" s="331"/>
      <c r="R19" s="331"/>
      <c r="S19" s="331"/>
      <c r="T19" s="331"/>
      <c r="U19" s="331"/>
      <c r="V19" s="331"/>
      <c r="W19" s="331"/>
      <c r="X19" s="332"/>
      <c r="Y19" s="1805"/>
      <c r="Z19" s="1806"/>
      <c r="AA19" s="1806"/>
      <c r="AB19" s="1806"/>
      <c r="AC19" s="1806"/>
      <c r="AD19" s="1807"/>
    </row>
    <row r="20" spans="2:30" ht="15" customHeight="1" x14ac:dyDescent="0.25">
      <c r="B20" s="1996" t="s">
        <v>1423</v>
      </c>
      <c r="C20" s="1997"/>
      <c r="D20" s="1997"/>
      <c r="E20" s="1997"/>
      <c r="F20" s="1997"/>
      <c r="G20" s="1997"/>
      <c r="H20" s="1997"/>
      <c r="I20" s="1997"/>
      <c r="J20" s="1997"/>
      <c r="K20" s="1997"/>
      <c r="L20" s="1998"/>
      <c r="M20" s="2005">
        <f>'S1-Population Served'!Y37</f>
        <v>1</v>
      </c>
      <c r="N20" s="2006"/>
      <c r="O20" s="2007"/>
      <c r="P20" s="2014">
        <f>'S1-Population Served'!AB37</f>
        <v>0</v>
      </c>
      <c r="Q20" s="2015"/>
      <c r="R20" s="2016"/>
      <c r="S20" s="2020">
        <v>0</v>
      </c>
      <c r="T20" s="2006"/>
      <c r="U20" s="2007"/>
      <c r="V20" s="1853" t="str">
        <f>IF(P20&gt;0, 'S1-Population Served'!V37, "")</f>
        <v/>
      </c>
      <c r="W20" s="2089"/>
      <c r="X20" s="2090"/>
      <c r="Y20" s="238"/>
      <c r="Z20" s="238"/>
      <c r="AA20" s="238"/>
      <c r="AB20" s="238"/>
      <c r="AC20" s="238"/>
      <c r="AD20" s="1809"/>
    </row>
    <row r="21" spans="2:30" ht="15" customHeight="1" x14ac:dyDescent="0.25">
      <c r="B21" s="1999"/>
      <c r="C21" s="2000"/>
      <c r="D21" s="2000"/>
      <c r="E21" s="2000"/>
      <c r="F21" s="2000"/>
      <c r="G21" s="2000"/>
      <c r="H21" s="2000"/>
      <c r="I21" s="2000"/>
      <c r="J21" s="2000"/>
      <c r="K21" s="2000"/>
      <c r="L21" s="2001"/>
      <c r="M21" s="2008"/>
      <c r="N21" s="2009"/>
      <c r="O21" s="2010"/>
      <c r="P21" s="2017"/>
      <c r="Q21" s="2018"/>
      <c r="R21" s="2019"/>
      <c r="S21" s="2021"/>
      <c r="T21" s="2009"/>
      <c r="U21" s="2010"/>
      <c r="V21" s="1853"/>
      <c r="W21" s="2089"/>
      <c r="X21" s="2090"/>
      <c r="Y21" s="238"/>
      <c r="Z21" s="238"/>
      <c r="AA21" s="238"/>
      <c r="AB21" s="238"/>
      <c r="AC21" s="238"/>
      <c r="AD21" s="1809"/>
    </row>
    <row r="22" spans="2:30" ht="21" customHeight="1" x14ac:dyDescent="0.25">
      <c r="B22" s="1996" t="s">
        <v>1426</v>
      </c>
      <c r="C22" s="1997"/>
      <c r="D22" s="1997"/>
      <c r="E22" s="1997"/>
      <c r="F22" s="1997"/>
      <c r="G22" s="1997"/>
      <c r="H22" s="1997"/>
      <c r="I22" s="1997"/>
      <c r="J22" s="1997"/>
      <c r="K22" s="1997"/>
      <c r="L22" s="1998"/>
      <c r="M22" s="2005">
        <f>'S1-Population Served'!Y38</f>
        <v>1</v>
      </c>
      <c r="N22" s="2006"/>
      <c r="O22" s="2007"/>
      <c r="P22" s="2014">
        <f>'S1-Population Served'!AB38</f>
        <v>0</v>
      </c>
      <c r="Q22" s="2015"/>
      <c r="R22" s="2016"/>
      <c r="S22" s="2020">
        <v>0</v>
      </c>
      <c r="T22" s="2006"/>
      <c r="U22" s="2007"/>
      <c r="V22" s="1853" t="str">
        <f>IF(P22&gt;0, 'S1-Population Served'!V38, "")</f>
        <v/>
      </c>
      <c r="W22" s="2089"/>
      <c r="X22" s="2090"/>
      <c r="Y22" s="238"/>
      <c r="Z22" s="238"/>
      <c r="AA22" s="238"/>
      <c r="AB22" s="238"/>
      <c r="AC22" s="238"/>
      <c r="AD22" s="1809"/>
    </row>
    <row r="23" spans="2:30" ht="21" customHeight="1" x14ac:dyDescent="0.25">
      <c r="B23" s="2109"/>
      <c r="C23" s="2110"/>
      <c r="D23" s="2110"/>
      <c r="E23" s="2110"/>
      <c r="F23" s="2110"/>
      <c r="G23" s="2110"/>
      <c r="H23" s="2110"/>
      <c r="I23" s="2110"/>
      <c r="J23" s="2110"/>
      <c r="K23" s="2110"/>
      <c r="L23" s="2111"/>
      <c r="M23" s="2072"/>
      <c r="N23" s="2073"/>
      <c r="O23" s="2074"/>
      <c r="P23" s="2078"/>
      <c r="Q23" s="2079"/>
      <c r="R23" s="2080"/>
      <c r="S23" s="2082"/>
      <c r="T23" s="2073"/>
      <c r="U23" s="2074"/>
      <c r="V23" s="1853"/>
      <c r="W23" s="2089"/>
      <c r="X23" s="2090"/>
      <c r="Y23" s="238"/>
      <c r="Z23" s="238"/>
      <c r="AA23" s="238"/>
      <c r="AB23" s="238"/>
      <c r="AC23" s="238"/>
      <c r="AD23" s="1809"/>
    </row>
    <row r="24" spans="2:30" ht="21" customHeight="1" x14ac:dyDescent="0.25">
      <c r="B24" s="1999"/>
      <c r="C24" s="2000"/>
      <c r="D24" s="2000"/>
      <c r="E24" s="2000"/>
      <c r="F24" s="2000"/>
      <c r="G24" s="2000"/>
      <c r="H24" s="2000"/>
      <c r="I24" s="2000"/>
      <c r="J24" s="2000"/>
      <c r="K24" s="2000"/>
      <c r="L24" s="2001"/>
      <c r="M24" s="2008"/>
      <c r="N24" s="2009"/>
      <c r="O24" s="2010"/>
      <c r="P24" s="2017"/>
      <c r="Q24" s="2018"/>
      <c r="R24" s="2019"/>
      <c r="S24" s="2021"/>
      <c r="T24" s="2009"/>
      <c r="U24" s="2010"/>
      <c r="V24" s="1853"/>
      <c r="W24" s="2089"/>
      <c r="X24" s="2090"/>
      <c r="Y24" s="238"/>
      <c r="Z24" s="238"/>
      <c r="AA24" s="238"/>
      <c r="AB24" s="238"/>
      <c r="AC24" s="238"/>
      <c r="AD24" s="1809"/>
    </row>
    <row r="25" spans="2:30" ht="21" customHeight="1" x14ac:dyDescent="0.25">
      <c r="B25" s="1996" t="s">
        <v>1424</v>
      </c>
      <c r="C25" s="1997"/>
      <c r="D25" s="1997"/>
      <c r="E25" s="1997"/>
      <c r="F25" s="1997"/>
      <c r="G25" s="1997"/>
      <c r="H25" s="1997"/>
      <c r="I25" s="1997"/>
      <c r="J25" s="1997"/>
      <c r="K25" s="1997"/>
      <c r="L25" s="1998"/>
      <c r="M25" s="2005">
        <f>'S1-Population Served'!Y39</f>
        <v>1</v>
      </c>
      <c r="N25" s="2006"/>
      <c r="O25" s="2007"/>
      <c r="P25" s="2014">
        <f>'S1-Population Served'!AB39</f>
        <v>0</v>
      </c>
      <c r="Q25" s="2015"/>
      <c r="R25" s="2016"/>
      <c r="S25" s="2020">
        <v>0</v>
      </c>
      <c r="T25" s="2006"/>
      <c r="U25" s="2007"/>
      <c r="V25" s="1853" t="str">
        <f>IF(P25&gt;0, 'S1-Population Served'!V39, "")</f>
        <v/>
      </c>
      <c r="W25" s="2089"/>
      <c r="X25" s="2090"/>
      <c r="Y25" s="238"/>
      <c r="Z25" s="238"/>
      <c r="AA25" s="238"/>
      <c r="AB25" s="238"/>
      <c r="AC25" s="238"/>
      <c r="AD25" s="1809"/>
    </row>
    <row r="26" spans="2:30" ht="21" customHeight="1" x14ac:dyDescent="0.25">
      <c r="B26" s="1999"/>
      <c r="C26" s="2000"/>
      <c r="D26" s="2000"/>
      <c r="E26" s="2000"/>
      <c r="F26" s="2000"/>
      <c r="G26" s="2000"/>
      <c r="H26" s="2000"/>
      <c r="I26" s="2000"/>
      <c r="J26" s="2000"/>
      <c r="K26" s="2000"/>
      <c r="L26" s="2001"/>
      <c r="M26" s="2008"/>
      <c r="N26" s="2009"/>
      <c r="O26" s="2010"/>
      <c r="P26" s="2017"/>
      <c r="Q26" s="2018"/>
      <c r="R26" s="2019"/>
      <c r="S26" s="2021"/>
      <c r="T26" s="2009"/>
      <c r="U26" s="2010"/>
      <c r="V26" s="1853"/>
      <c r="W26" s="2089"/>
      <c r="X26" s="2090"/>
      <c r="Y26" s="238"/>
      <c r="Z26" s="238"/>
      <c r="AA26" s="238"/>
      <c r="AB26" s="238"/>
      <c r="AC26" s="238"/>
      <c r="AD26" s="1809"/>
    </row>
    <row r="27" spans="2:30" ht="21" customHeight="1" x14ac:dyDescent="0.25">
      <c r="B27" s="1996" t="s">
        <v>1425</v>
      </c>
      <c r="C27" s="1997"/>
      <c r="D27" s="1997"/>
      <c r="E27" s="1997"/>
      <c r="F27" s="1997"/>
      <c r="G27" s="1997"/>
      <c r="H27" s="1997"/>
      <c r="I27" s="1997"/>
      <c r="J27" s="1997"/>
      <c r="K27" s="1997"/>
      <c r="L27" s="1998"/>
      <c r="M27" s="1941">
        <f>'S1-Population Served'!Y40</f>
        <v>2</v>
      </c>
      <c r="N27" s="1258"/>
      <c r="O27" s="1822"/>
      <c r="P27" s="1826">
        <f>'S1-Population Served'!AB40</f>
        <v>0</v>
      </c>
      <c r="Q27" s="1261"/>
      <c r="R27" s="1301"/>
      <c r="S27" s="2020">
        <v>0</v>
      </c>
      <c r="T27" s="2006"/>
      <c r="U27" s="2007"/>
      <c r="V27" s="1853" t="str">
        <f>IF(P27&gt;0, 'S1-Population Served'!V40, "")</f>
        <v/>
      </c>
      <c r="W27" s="2089"/>
      <c r="X27" s="2090"/>
      <c r="Y27" s="238"/>
      <c r="Z27" s="238"/>
      <c r="AA27" s="238"/>
      <c r="AB27" s="238"/>
      <c r="AC27" s="238"/>
      <c r="AD27" s="1809"/>
    </row>
    <row r="28" spans="2:30" ht="21" customHeight="1" thickBot="1" x14ac:dyDescent="0.3">
      <c r="B28" s="2002"/>
      <c r="C28" s="2003"/>
      <c r="D28" s="2003"/>
      <c r="E28" s="2003"/>
      <c r="F28" s="2003"/>
      <c r="G28" s="2003"/>
      <c r="H28" s="2003"/>
      <c r="I28" s="2003"/>
      <c r="J28" s="2003"/>
      <c r="K28" s="2003"/>
      <c r="L28" s="2004"/>
      <c r="M28" s="1951"/>
      <c r="N28" s="1207"/>
      <c r="O28" s="1830"/>
      <c r="P28" s="1828"/>
      <c r="Q28" s="1212"/>
      <c r="R28" s="1829"/>
      <c r="S28" s="2022"/>
      <c r="T28" s="2023"/>
      <c r="U28" s="2024"/>
      <c r="V28" s="2091"/>
      <c r="W28" s="2092"/>
      <c r="X28" s="2093"/>
      <c r="Y28" s="1808"/>
      <c r="Z28" s="238"/>
      <c r="AA28" s="238"/>
      <c r="AB28" s="238"/>
      <c r="AC28" s="238"/>
      <c r="AD28" s="1809"/>
    </row>
    <row r="29" spans="2:30" ht="15" customHeight="1" thickTop="1" thickBot="1" x14ac:dyDescent="0.3">
      <c r="B29" s="1917" t="s">
        <v>191</v>
      </c>
      <c r="C29" s="1918"/>
      <c r="D29" s="1918"/>
      <c r="E29" s="1918"/>
      <c r="F29" s="1918"/>
      <c r="G29" s="1918"/>
      <c r="H29" s="1918"/>
      <c r="I29" s="1918"/>
      <c r="J29" s="1918"/>
      <c r="K29" s="1918"/>
      <c r="L29" s="1919"/>
      <c r="M29" s="1920">
        <f>'S1-Population Served'!Y41</f>
        <v>4</v>
      </c>
      <c r="N29" s="1912"/>
      <c r="O29" s="1913"/>
      <c r="P29" s="1911">
        <f>'S1-Population Served'!AB41</f>
        <v>0</v>
      </c>
      <c r="Q29" s="1912"/>
      <c r="R29" s="1913"/>
      <c r="S29" s="1911">
        <f>SUM(S20:U28)</f>
        <v>0</v>
      </c>
      <c r="T29" s="1912"/>
      <c r="U29" s="1913"/>
      <c r="V29" s="2011"/>
      <c r="W29" s="2012"/>
      <c r="X29" s="2013"/>
      <c r="Y29" s="1810"/>
      <c r="Z29" s="1811"/>
      <c r="AA29" s="1811"/>
      <c r="AB29" s="1811"/>
      <c r="AC29" s="1811"/>
      <c r="AD29" s="1812"/>
    </row>
    <row r="30" spans="2:30" ht="15" customHeight="1" thickBot="1" x14ac:dyDescent="0.3">
      <c r="B30" s="1934" t="s">
        <v>102</v>
      </c>
      <c r="C30" s="1935"/>
      <c r="D30" s="1935"/>
      <c r="E30" s="1935"/>
      <c r="F30" s="1935"/>
      <c r="G30" s="1935"/>
      <c r="H30" s="1935"/>
      <c r="I30" s="1935"/>
      <c r="J30" s="1935"/>
      <c r="K30" s="1935"/>
      <c r="L30" s="1936"/>
      <c r="M30" s="1882">
        <f>SUM(M12,M15,M233,M18,M29)</f>
        <v>15</v>
      </c>
      <c r="N30" s="1883"/>
      <c r="O30" s="1883"/>
      <c r="P30" s="1883">
        <f>SUM(P12,P15,P233,P18,P29)</f>
        <v>0</v>
      </c>
      <c r="Q30" s="1883"/>
      <c r="R30" s="1883"/>
      <c r="S30" s="1893">
        <f>SUM(S12,S15,S233,S18,S29)</f>
        <v>0</v>
      </c>
      <c r="T30" s="1894"/>
      <c r="U30" s="1895"/>
      <c r="V30" s="1937"/>
      <c r="W30" s="1937"/>
      <c r="X30" s="1938"/>
      <c r="Y30" s="1931"/>
      <c r="Z30" s="1932"/>
      <c r="AA30" s="1932"/>
      <c r="AB30" s="1932"/>
      <c r="AC30" s="1932"/>
      <c r="AD30" s="1933"/>
    </row>
    <row r="31" spans="2:30" ht="15" customHeight="1" thickBot="1" x14ac:dyDescent="0.3">
      <c r="B31" s="1872" t="str">
        <f>'S2-Location'!B2</f>
        <v>S2 - LOCATION</v>
      </c>
      <c r="C31" s="1873"/>
      <c r="D31" s="1873"/>
      <c r="E31" s="1873"/>
      <c r="F31" s="1873"/>
      <c r="G31" s="1873"/>
      <c r="H31" s="1873"/>
      <c r="I31" s="1873"/>
      <c r="J31" s="1873"/>
      <c r="K31" s="1873"/>
      <c r="L31" s="1873"/>
      <c r="M31" s="1873"/>
      <c r="N31" s="1873"/>
      <c r="O31" s="1873"/>
      <c r="P31" s="1873"/>
      <c r="Q31" s="1873"/>
      <c r="R31" s="1873"/>
      <c r="S31" s="1873"/>
      <c r="T31" s="1873"/>
      <c r="U31" s="1873"/>
      <c r="V31" s="1873"/>
      <c r="W31" s="1873"/>
      <c r="X31" s="1873"/>
      <c r="Y31" s="1873"/>
      <c r="Z31" s="1873"/>
      <c r="AA31" s="1873"/>
      <c r="AB31" s="1873"/>
      <c r="AC31" s="1873"/>
      <c r="AD31" s="1875"/>
    </row>
    <row r="32" spans="2:30" ht="15" customHeight="1" x14ac:dyDescent="0.25">
      <c r="B32" s="1905" t="str">
        <f>'S2-Location'!B4</f>
        <v>A - OPPORTUNITY INDEX</v>
      </c>
      <c r="C32" s="1906"/>
      <c r="D32" s="1906"/>
      <c r="E32" s="1906"/>
      <c r="F32" s="1906"/>
      <c r="G32" s="1906"/>
      <c r="H32" s="1906"/>
      <c r="I32" s="1906"/>
      <c r="J32" s="1906"/>
      <c r="K32" s="1906"/>
      <c r="L32" s="1906"/>
      <c r="M32" s="1906"/>
      <c r="N32" s="1906"/>
      <c r="O32" s="1906"/>
      <c r="P32" s="1906"/>
      <c r="Q32" s="1906"/>
      <c r="R32" s="1906"/>
      <c r="S32" s="1906"/>
      <c r="T32" s="1906"/>
      <c r="U32" s="1906"/>
      <c r="V32" s="1906"/>
      <c r="W32" s="1906"/>
      <c r="X32" s="1907"/>
      <c r="Y32" s="2028"/>
      <c r="Z32" s="2029"/>
      <c r="AA32" s="2029"/>
      <c r="AB32" s="2029"/>
      <c r="AC32" s="2029"/>
      <c r="AD32" s="2030"/>
    </row>
    <row r="33" spans="2:30" ht="15" customHeight="1" x14ac:dyDescent="0.25">
      <c r="B33" s="1996" t="s">
        <v>1428</v>
      </c>
      <c r="C33" s="1997"/>
      <c r="D33" s="1997"/>
      <c r="E33" s="1997"/>
      <c r="F33" s="1997"/>
      <c r="G33" s="1997"/>
      <c r="H33" s="1997"/>
      <c r="I33" s="1997"/>
      <c r="J33" s="1997"/>
      <c r="K33" s="1997"/>
      <c r="L33" s="1998"/>
      <c r="M33" s="2040">
        <f>'S2-Location'!Y8</f>
        <v>2</v>
      </c>
      <c r="N33" s="2041"/>
      <c r="O33" s="2041"/>
      <c r="P33" s="2042">
        <f>'S2-Location'!AB8</f>
        <v>0</v>
      </c>
      <c r="Q33" s="2042"/>
      <c r="R33" s="2042"/>
      <c r="S33" s="2041">
        <v>0</v>
      </c>
      <c r="T33" s="2041"/>
      <c r="U33" s="2041"/>
      <c r="V33" s="1767"/>
      <c r="W33" s="1641"/>
      <c r="X33" s="1642"/>
      <c r="Y33" s="2031"/>
      <c r="Z33" s="2032"/>
      <c r="AA33" s="2032"/>
      <c r="AB33" s="2032"/>
      <c r="AC33" s="2032"/>
      <c r="AD33" s="2033"/>
    </row>
    <row r="34" spans="2:30" ht="15" customHeight="1" x14ac:dyDescent="0.25">
      <c r="B34" s="1996" t="s">
        <v>1448</v>
      </c>
      <c r="C34" s="1997"/>
      <c r="D34" s="1997"/>
      <c r="E34" s="1997"/>
      <c r="F34" s="1997"/>
      <c r="G34" s="1997"/>
      <c r="H34" s="1997"/>
      <c r="I34" s="1997"/>
      <c r="J34" s="1997"/>
      <c r="K34" s="1997"/>
      <c r="L34" s="1998"/>
      <c r="M34" s="2040">
        <f>'S2-Location'!Y10</f>
        <v>2</v>
      </c>
      <c r="N34" s="2041"/>
      <c r="O34" s="2041"/>
      <c r="P34" s="2042">
        <f>'S2-Location'!AB10</f>
        <v>0</v>
      </c>
      <c r="Q34" s="2042"/>
      <c r="R34" s="2042"/>
      <c r="S34" s="2043">
        <v>0</v>
      </c>
      <c r="T34" s="2044"/>
      <c r="U34" s="2040"/>
      <c r="V34" s="112"/>
      <c r="W34" s="113"/>
      <c r="X34" s="114"/>
      <c r="Y34" s="2031"/>
      <c r="Z34" s="2032"/>
      <c r="AA34" s="2032"/>
      <c r="AB34" s="2032"/>
      <c r="AC34" s="2032"/>
      <c r="AD34" s="2033"/>
    </row>
    <row r="35" spans="2:30" ht="15" customHeight="1" thickBot="1" x14ac:dyDescent="0.3">
      <c r="B35" s="2037" t="s">
        <v>1429</v>
      </c>
      <c r="C35" s="2038"/>
      <c r="D35" s="2038"/>
      <c r="E35" s="2038"/>
      <c r="F35" s="2038"/>
      <c r="G35" s="2038"/>
      <c r="H35" s="2038"/>
      <c r="I35" s="2038"/>
      <c r="J35" s="2038"/>
      <c r="K35" s="2038"/>
      <c r="L35" s="2039"/>
      <c r="M35" s="2040">
        <f>'S2-Location'!Y12</f>
        <v>2</v>
      </c>
      <c r="N35" s="2041"/>
      <c r="O35" s="2041"/>
      <c r="P35" s="2042">
        <f>'S2-Location'!AB12</f>
        <v>0</v>
      </c>
      <c r="Q35" s="2042"/>
      <c r="R35" s="2042"/>
      <c r="S35" s="2041">
        <v>0</v>
      </c>
      <c r="T35" s="2041"/>
      <c r="U35" s="2041"/>
      <c r="V35" s="112"/>
      <c r="W35" s="113"/>
      <c r="X35" s="114"/>
      <c r="Y35" s="2031"/>
      <c r="Z35" s="2032"/>
      <c r="AA35" s="2032"/>
      <c r="AB35" s="2032"/>
      <c r="AC35" s="2032"/>
      <c r="AD35" s="2033"/>
    </row>
    <row r="36" spans="2:30" ht="15" customHeight="1" thickTop="1" thickBot="1" x14ac:dyDescent="0.3">
      <c r="B36" s="1917" t="s">
        <v>191</v>
      </c>
      <c r="C36" s="1918"/>
      <c r="D36" s="1918"/>
      <c r="E36" s="1918"/>
      <c r="F36" s="1918"/>
      <c r="G36" s="1918"/>
      <c r="H36" s="1918"/>
      <c r="I36" s="1918"/>
      <c r="J36" s="1918"/>
      <c r="K36" s="1918"/>
      <c r="L36" s="1919"/>
      <c r="M36" s="1920">
        <f>'S2-Location'!Y14</f>
        <v>6</v>
      </c>
      <c r="N36" s="1912"/>
      <c r="O36" s="1913"/>
      <c r="P36" s="1911">
        <f>'S2-Location'!AB14</f>
        <v>0</v>
      </c>
      <c r="Q36" s="1912"/>
      <c r="R36" s="1913"/>
      <c r="S36" s="1911">
        <f>SUM(S33:U35)</f>
        <v>0</v>
      </c>
      <c r="T36" s="1912"/>
      <c r="U36" s="1913"/>
      <c r="V36" s="2025"/>
      <c r="W36" s="2026"/>
      <c r="X36" s="2027"/>
      <c r="Y36" s="2034"/>
      <c r="Z36" s="2035"/>
      <c r="AA36" s="2035"/>
      <c r="AB36" s="2035"/>
      <c r="AC36" s="2035"/>
      <c r="AD36" s="2036"/>
    </row>
    <row r="37" spans="2:30" ht="15" customHeight="1" x14ac:dyDescent="0.25">
      <c r="B37" s="1905" t="str">
        <f>'S2-Location'!B16</f>
        <v>B - HEALTH AND QUALITY OF LIFE FACTORS</v>
      </c>
      <c r="C37" s="1906"/>
      <c r="D37" s="1906"/>
      <c r="E37" s="1906"/>
      <c r="F37" s="1906"/>
      <c r="G37" s="1906"/>
      <c r="H37" s="1906"/>
      <c r="I37" s="1906"/>
      <c r="J37" s="1906"/>
      <c r="K37" s="1906"/>
      <c r="L37" s="1906"/>
      <c r="M37" s="1906"/>
      <c r="N37" s="1906"/>
      <c r="O37" s="1906"/>
      <c r="P37" s="1906"/>
      <c r="Q37" s="1906"/>
      <c r="R37" s="1906"/>
      <c r="S37" s="1906"/>
      <c r="T37" s="1906"/>
      <c r="U37" s="1906"/>
      <c r="V37" s="1906"/>
      <c r="W37" s="1906"/>
      <c r="X37" s="1907"/>
      <c r="Y37" s="2028"/>
      <c r="Z37" s="2029"/>
      <c r="AA37" s="2029"/>
      <c r="AB37" s="2029"/>
      <c r="AC37" s="2029"/>
      <c r="AD37" s="2030"/>
    </row>
    <row r="38" spans="2:30" ht="18.95" customHeight="1" x14ac:dyDescent="0.25">
      <c r="B38" s="1996" t="s">
        <v>1449</v>
      </c>
      <c r="C38" s="1997"/>
      <c r="D38" s="1997"/>
      <c r="E38" s="1997"/>
      <c r="F38" s="1997"/>
      <c r="G38" s="1997"/>
      <c r="H38" s="1997"/>
      <c r="I38" s="1997"/>
      <c r="J38" s="1997"/>
      <c r="K38" s="1997"/>
      <c r="L38" s="1998"/>
      <c r="M38" s="2005">
        <f>'S2-Location'!Y22</f>
        <v>2</v>
      </c>
      <c r="N38" s="2006"/>
      <c r="O38" s="2007"/>
      <c r="P38" s="2014">
        <f>'S2-Location'!AB22</f>
        <v>0</v>
      </c>
      <c r="Q38" s="2015"/>
      <c r="R38" s="2016"/>
      <c r="S38" s="2020">
        <v>0</v>
      </c>
      <c r="T38" s="2006"/>
      <c r="U38" s="2007"/>
      <c r="V38" s="1853" t="str">
        <f>IF(P38&gt;0, 'S2-Location'!V22, "")</f>
        <v/>
      </c>
      <c r="W38" s="2089"/>
      <c r="X38" s="2090"/>
      <c r="Y38" s="2031"/>
      <c r="Z38" s="2032"/>
      <c r="AA38" s="2032"/>
      <c r="AB38" s="2032"/>
      <c r="AC38" s="2032"/>
      <c r="AD38" s="2033"/>
    </row>
    <row r="39" spans="2:30" ht="18.95" customHeight="1" x14ac:dyDescent="0.25">
      <c r="B39" s="1999"/>
      <c r="C39" s="2000"/>
      <c r="D39" s="2000"/>
      <c r="E39" s="2000"/>
      <c r="F39" s="2000"/>
      <c r="G39" s="2000"/>
      <c r="H39" s="2000"/>
      <c r="I39" s="2000"/>
      <c r="J39" s="2000"/>
      <c r="K39" s="2000"/>
      <c r="L39" s="2001"/>
      <c r="M39" s="2008"/>
      <c r="N39" s="2009"/>
      <c r="O39" s="2010"/>
      <c r="P39" s="2017"/>
      <c r="Q39" s="2018"/>
      <c r="R39" s="2019"/>
      <c r="S39" s="2021"/>
      <c r="T39" s="2009"/>
      <c r="U39" s="2010"/>
      <c r="V39" s="1853"/>
      <c r="W39" s="2089"/>
      <c r="X39" s="2090"/>
      <c r="Y39" s="2031"/>
      <c r="Z39" s="2032"/>
      <c r="AA39" s="2032"/>
      <c r="AB39" s="2032"/>
      <c r="AC39" s="2032"/>
      <c r="AD39" s="2033"/>
    </row>
    <row r="40" spans="2:30" ht="15" customHeight="1" x14ac:dyDescent="0.25">
      <c r="B40" s="1996" t="s">
        <v>1431</v>
      </c>
      <c r="C40" s="1997"/>
      <c r="D40" s="1997"/>
      <c r="E40" s="1997"/>
      <c r="F40" s="1997"/>
      <c r="G40" s="1997"/>
      <c r="H40" s="1997"/>
      <c r="I40" s="1997"/>
      <c r="J40" s="1997"/>
      <c r="K40" s="1997"/>
      <c r="L40" s="1998"/>
      <c r="M40" s="2005">
        <f>'S2-Location'!Y25</f>
        <v>2</v>
      </c>
      <c r="N40" s="2006"/>
      <c r="O40" s="2007"/>
      <c r="P40" s="2014">
        <f>'S2-Location'!AB25</f>
        <v>0</v>
      </c>
      <c r="Q40" s="2015"/>
      <c r="R40" s="2016"/>
      <c r="S40" s="2020">
        <v>0</v>
      </c>
      <c r="T40" s="2006"/>
      <c r="U40" s="2007"/>
      <c r="V40" s="1853" t="str">
        <f>IF(P40&gt;0, 'S2-Location'!V25, "")</f>
        <v/>
      </c>
      <c r="W40" s="2089"/>
      <c r="X40" s="2090"/>
      <c r="Y40" s="2031"/>
      <c r="Z40" s="2032"/>
      <c r="AA40" s="2032"/>
      <c r="AB40" s="2032"/>
      <c r="AC40" s="2032"/>
      <c r="AD40" s="2033"/>
    </row>
    <row r="41" spans="2:30" ht="15" customHeight="1" thickBot="1" x14ac:dyDescent="0.3">
      <c r="B41" s="2002"/>
      <c r="C41" s="2003"/>
      <c r="D41" s="2003"/>
      <c r="E41" s="2003"/>
      <c r="F41" s="2003"/>
      <c r="G41" s="2003"/>
      <c r="H41" s="2003"/>
      <c r="I41" s="2003"/>
      <c r="J41" s="2003"/>
      <c r="K41" s="2003"/>
      <c r="L41" s="2004"/>
      <c r="M41" s="2045"/>
      <c r="N41" s="2023"/>
      <c r="O41" s="2024"/>
      <c r="P41" s="2046"/>
      <c r="Q41" s="2047"/>
      <c r="R41" s="2048"/>
      <c r="S41" s="2022"/>
      <c r="T41" s="2023"/>
      <c r="U41" s="2024"/>
      <c r="V41" s="2091"/>
      <c r="W41" s="2092"/>
      <c r="X41" s="2093"/>
      <c r="Y41" s="2031"/>
      <c r="Z41" s="2032"/>
      <c r="AA41" s="2032"/>
      <c r="AB41" s="2032"/>
      <c r="AC41" s="2032"/>
      <c r="AD41" s="2033"/>
    </row>
    <row r="42" spans="2:30" ht="15" customHeight="1" thickTop="1" thickBot="1" x14ac:dyDescent="0.3">
      <c r="B42" s="1917" t="s">
        <v>191</v>
      </c>
      <c r="C42" s="1918"/>
      <c r="D42" s="1918"/>
      <c r="E42" s="1918"/>
      <c r="F42" s="1918"/>
      <c r="G42" s="1918"/>
      <c r="H42" s="1918"/>
      <c r="I42" s="1918"/>
      <c r="J42" s="1918"/>
      <c r="K42" s="1918"/>
      <c r="L42" s="1919"/>
      <c r="M42" s="1920">
        <f>'S2-Location'!Y27</f>
        <v>4</v>
      </c>
      <c r="N42" s="1912"/>
      <c r="O42" s="1913"/>
      <c r="P42" s="1911">
        <f>'S2-Location'!AB27</f>
        <v>0</v>
      </c>
      <c r="Q42" s="1912"/>
      <c r="R42" s="1913"/>
      <c r="S42" s="1911">
        <f>SUM(S38:U41)</f>
        <v>0</v>
      </c>
      <c r="T42" s="1912"/>
      <c r="U42" s="1913"/>
      <c r="V42" s="1860"/>
      <c r="W42" s="1921"/>
      <c r="X42" s="1922"/>
      <c r="Y42" s="2034"/>
      <c r="Z42" s="2035"/>
      <c r="AA42" s="2035"/>
      <c r="AB42" s="2035"/>
      <c r="AC42" s="2035"/>
      <c r="AD42" s="2036"/>
    </row>
    <row r="43" spans="2:30" ht="15" customHeight="1" x14ac:dyDescent="0.25">
      <c r="B43" s="2059" t="s">
        <v>1130</v>
      </c>
      <c r="C43" s="2060"/>
      <c r="D43" s="2060"/>
      <c r="E43" s="2060"/>
      <c r="F43" s="2060"/>
      <c r="G43" s="2060"/>
      <c r="H43" s="2060"/>
      <c r="I43" s="2060"/>
      <c r="J43" s="2060"/>
      <c r="K43" s="2060"/>
      <c r="L43" s="2061"/>
      <c r="M43" s="2062">
        <f>'S2-Location'!Y29</f>
        <v>1</v>
      </c>
      <c r="N43" s="2057"/>
      <c r="O43" s="2058"/>
      <c r="P43" s="2063">
        <f>'S2-Location'!AB29</f>
        <v>0</v>
      </c>
      <c r="Q43" s="2064"/>
      <c r="R43" s="2065"/>
      <c r="S43" s="2056">
        <v>0</v>
      </c>
      <c r="T43" s="2057"/>
      <c r="U43" s="2058"/>
      <c r="V43" s="2119" t="str">
        <f>IF(P43&gt;0, 'S2-Location'!V29, "")</f>
        <v/>
      </c>
      <c r="W43" s="2120"/>
      <c r="X43" s="2121"/>
      <c r="Y43" s="2028"/>
      <c r="Z43" s="2029"/>
      <c r="AA43" s="2029"/>
      <c r="AB43" s="2029"/>
      <c r="AC43" s="2029"/>
      <c r="AD43" s="2030"/>
    </row>
    <row r="44" spans="2:30" ht="15" customHeight="1" x14ac:dyDescent="0.25">
      <c r="B44" s="1945" t="s">
        <v>1358</v>
      </c>
      <c r="C44" s="1946"/>
      <c r="D44" s="1946"/>
      <c r="E44" s="1946"/>
      <c r="F44" s="1946"/>
      <c r="G44" s="1946"/>
      <c r="H44" s="1946"/>
      <c r="I44" s="1946"/>
      <c r="J44" s="1946"/>
      <c r="K44" s="1946"/>
      <c r="L44" s="1947"/>
      <c r="M44" s="2055">
        <f>'S2-Location'!Y30</f>
        <v>1</v>
      </c>
      <c r="N44" s="2044"/>
      <c r="O44" s="2040"/>
      <c r="P44" s="2049">
        <f>'S2-Location'!AB30</f>
        <v>0</v>
      </c>
      <c r="Q44" s="2050"/>
      <c r="R44" s="2051"/>
      <c r="S44" s="2043">
        <v>0</v>
      </c>
      <c r="T44" s="2044"/>
      <c r="U44" s="2040"/>
      <c r="V44" s="2094" t="str">
        <f>IF(P44&gt;0, 'S2-Location'!V30, "")</f>
        <v/>
      </c>
      <c r="W44" s="2095"/>
      <c r="X44" s="2096"/>
      <c r="Y44" s="2031"/>
      <c r="Z44" s="2032"/>
      <c r="AA44" s="2032"/>
      <c r="AB44" s="2032"/>
      <c r="AC44" s="2032"/>
      <c r="AD44" s="2033"/>
    </row>
    <row r="45" spans="2:30" ht="27" customHeight="1" x14ac:dyDescent="0.25">
      <c r="B45" s="1945" t="s">
        <v>1357</v>
      </c>
      <c r="C45" s="1946"/>
      <c r="D45" s="1946"/>
      <c r="E45" s="1946"/>
      <c r="F45" s="1946"/>
      <c r="G45" s="1946"/>
      <c r="H45" s="1946"/>
      <c r="I45" s="1946"/>
      <c r="J45" s="1946"/>
      <c r="K45" s="1946"/>
      <c r="L45" s="1947"/>
      <c r="M45" s="2055">
        <f>'S2-Location'!Y31</f>
        <v>1</v>
      </c>
      <c r="N45" s="2044"/>
      <c r="O45" s="2040"/>
      <c r="P45" s="2049">
        <f>'S2-Location'!AB31</f>
        <v>0</v>
      </c>
      <c r="Q45" s="2050"/>
      <c r="R45" s="2051"/>
      <c r="S45" s="2043">
        <v>0</v>
      </c>
      <c r="T45" s="2044"/>
      <c r="U45" s="2040"/>
      <c r="V45" s="2094" t="str">
        <f>IF(P45&gt;0, 'S2-Location'!V31, "")</f>
        <v/>
      </c>
      <c r="W45" s="2095"/>
      <c r="X45" s="2096"/>
      <c r="Y45" s="2031"/>
      <c r="Z45" s="2032"/>
      <c r="AA45" s="2032"/>
      <c r="AB45" s="2032"/>
      <c r="AC45" s="2032"/>
      <c r="AD45" s="2033"/>
    </row>
    <row r="46" spans="2:30" ht="15" customHeight="1" x14ac:dyDescent="0.25">
      <c r="B46" s="1945" t="s">
        <v>1131</v>
      </c>
      <c r="C46" s="1946"/>
      <c r="D46" s="1946"/>
      <c r="E46" s="1946"/>
      <c r="F46" s="1946"/>
      <c r="G46" s="1946"/>
      <c r="H46" s="1946"/>
      <c r="I46" s="1946"/>
      <c r="J46" s="1946"/>
      <c r="K46" s="1946"/>
      <c r="L46" s="1947"/>
      <c r="M46" s="2055">
        <f>'S2-Location'!Y32</f>
        <v>1</v>
      </c>
      <c r="N46" s="2044"/>
      <c r="O46" s="2040"/>
      <c r="P46" s="2049">
        <f>'S2-Location'!AB32</f>
        <v>0</v>
      </c>
      <c r="Q46" s="2050"/>
      <c r="R46" s="2051"/>
      <c r="S46" s="2043">
        <v>0</v>
      </c>
      <c r="T46" s="2044"/>
      <c r="U46" s="2040"/>
      <c r="V46" s="2094" t="str">
        <f>IF(P46&gt;0, 'S2-Location'!V32, "")</f>
        <v/>
      </c>
      <c r="W46" s="2095"/>
      <c r="X46" s="2096"/>
      <c r="Y46" s="2031"/>
      <c r="Z46" s="2032"/>
      <c r="AA46" s="2032"/>
      <c r="AB46" s="2032"/>
      <c r="AC46" s="2032"/>
      <c r="AD46" s="2033"/>
    </row>
    <row r="47" spans="2:30" ht="15" customHeight="1" x14ac:dyDescent="0.25">
      <c r="B47" s="2052" t="s">
        <v>1299</v>
      </c>
      <c r="C47" s="2053"/>
      <c r="D47" s="2053"/>
      <c r="E47" s="2053"/>
      <c r="F47" s="2053"/>
      <c r="G47" s="2053"/>
      <c r="H47" s="2053"/>
      <c r="I47" s="2053"/>
      <c r="J47" s="2053"/>
      <c r="K47" s="2053"/>
      <c r="L47" s="2054"/>
      <c r="M47" s="2055">
        <f>'S2-Location'!Y33</f>
        <v>1</v>
      </c>
      <c r="N47" s="2044"/>
      <c r="O47" s="2040"/>
      <c r="P47" s="2049">
        <f>'S2-Location'!AB33</f>
        <v>0</v>
      </c>
      <c r="Q47" s="2050"/>
      <c r="R47" s="2051"/>
      <c r="S47" s="2043">
        <v>0</v>
      </c>
      <c r="T47" s="2044"/>
      <c r="U47" s="2040"/>
      <c r="V47" s="2094" t="str">
        <f>IF(P47&gt;0, 'S2-Location'!V33, "")</f>
        <v/>
      </c>
      <c r="W47" s="2095"/>
      <c r="X47" s="2096"/>
      <c r="Y47" s="2031"/>
      <c r="Z47" s="2032"/>
      <c r="AA47" s="2032"/>
      <c r="AB47" s="2032"/>
      <c r="AC47" s="2032"/>
      <c r="AD47" s="2033"/>
    </row>
    <row r="48" spans="2:30" ht="15" customHeight="1" x14ac:dyDescent="0.25">
      <c r="B48" s="2052" t="s">
        <v>1300</v>
      </c>
      <c r="C48" s="2053"/>
      <c r="D48" s="2053"/>
      <c r="E48" s="2053"/>
      <c r="F48" s="2053"/>
      <c r="G48" s="2053"/>
      <c r="H48" s="2053"/>
      <c r="I48" s="2053"/>
      <c r="J48" s="2053"/>
      <c r="K48" s="2053"/>
      <c r="L48" s="2054"/>
      <c r="M48" s="2055">
        <f>'S2-Location'!Y34</f>
        <v>1</v>
      </c>
      <c r="N48" s="2044"/>
      <c r="O48" s="2040"/>
      <c r="P48" s="2049">
        <f>'S2-Location'!AB34</f>
        <v>0</v>
      </c>
      <c r="Q48" s="2050"/>
      <c r="R48" s="2051"/>
      <c r="S48" s="2043">
        <v>0</v>
      </c>
      <c r="T48" s="2044"/>
      <c r="U48" s="2040"/>
      <c r="V48" s="2094" t="str">
        <f>IF(P48&gt;0, 'S2-Location'!V34, "")</f>
        <v/>
      </c>
      <c r="W48" s="2095"/>
      <c r="X48" s="2096"/>
      <c r="Y48" s="2031"/>
      <c r="Z48" s="2032"/>
      <c r="AA48" s="2032"/>
      <c r="AB48" s="2032"/>
      <c r="AC48" s="2032"/>
      <c r="AD48" s="2033"/>
    </row>
    <row r="49" spans="2:30" ht="15" customHeight="1" x14ac:dyDescent="0.25">
      <c r="B49" s="2052" t="s">
        <v>1301</v>
      </c>
      <c r="C49" s="2053"/>
      <c r="D49" s="2053"/>
      <c r="E49" s="2053"/>
      <c r="F49" s="2053"/>
      <c r="G49" s="2053"/>
      <c r="H49" s="2053"/>
      <c r="I49" s="2053"/>
      <c r="J49" s="2053"/>
      <c r="K49" s="2053"/>
      <c r="L49" s="2054"/>
      <c r="M49" s="2055">
        <f>'S2-Location'!Y35</f>
        <v>1</v>
      </c>
      <c r="N49" s="2044"/>
      <c r="O49" s="2040"/>
      <c r="P49" s="2049">
        <f>'S2-Location'!AB35</f>
        <v>0</v>
      </c>
      <c r="Q49" s="2050"/>
      <c r="R49" s="2051"/>
      <c r="S49" s="2043">
        <v>0</v>
      </c>
      <c r="T49" s="2044"/>
      <c r="U49" s="2040"/>
      <c r="V49" s="2094" t="str">
        <f>IF(P49&gt;0, 'S2-Location'!V35, "")</f>
        <v/>
      </c>
      <c r="W49" s="2095"/>
      <c r="X49" s="2096"/>
      <c r="Y49" s="2031"/>
      <c r="Z49" s="2032"/>
      <c r="AA49" s="2032"/>
      <c r="AB49" s="2032"/>
      <c r="AC49" s="2032"/>
      <c r="AD49" s="2033"/>
    </row>
    <row r="50" spans="2:30" ht="15" customHeight="1" x14ac:dyDescent="0.25">
      <c r="B50" s="2052" t="s">
        <v>1302</v>
      </c>
      <c r="C50" s="2053"/>
      <c r="D50" s="2053"/>
      <c r="E50" s="2053"/>
      <c r="F50" s="2053"/>
      <c r="G50" s="2053"/>
      <c r="H50" s="2053"/>
      <c r="I50" s="2053"/>
      <c r="J50" s="2053"/>
      <c r="K50" s="2053"/>
      <c r="L50" s="2054"/>
      <c r="M50" s="2055">
        <f>'S2-Location'!Y36</f>
        <v>1</v>
      </c>
      <c r="N50" s="2044"/>
      <c r="O50" s="2040"/>
      <c r="P50" s="2049">
        <f>'S2-Location'!AB36</f>
        <v>0</v>
      </c>
      <c r="Q50" s="2050"/>
      <c r="R50" s="2051"/>
      <c r="S50" s="2043">
        <v>0</v>
      </c>
      <c r="T50" s="2044"/>
      <c r="U50" s="2040"/>
      <c r="V50" s="2094" t="str">
        <f>IF(P50&gt;0, 'S2-Location'!V36, "")</f>
        <v/>
      </c>
      <c r="W50" s="2095"/>
      <c r="X50" s="2096"/>
      <c r="Y50" s="2031"/>
      <c r="Z50" s="2032"/>
      <c r="AA50" s="2032"/>
      <c r="AB50" s="2032"/>
      <c r="AC50" s="2032"/>
      <c r="AD50" s="2033"/>
    </row>
    <row r="51" spans="2:30" ht="15" customHeight="1" x14ac:dyDescent="0.25">
      <c r="B51" s="2052" t="s">
        <v>1303</v>
      </c>
      <c r="C51" s="2053"/>
      <c r="D51" s="2053"/>
      <c r="E51" s="2053"/>
      <c r="F51" s="2053"/>
      <c r="G51" s="2053"/>
      <c r="H51" s="2053"/>
      <c r="I51" s="2053"/>
      <c r="J51" s="2053"/>
      <c r="K51" s="2053"/>
      <c r="L51" s="2054"/>
      <c r="M51" s="2055">
        <f>'S2-Location'!Y37</f>
        <v>1</v>
      </c>
      <c r="N51" s="2044"/>
      <c r="O51" s="2040"/>
      <c r="P51" s="2049">
        <f>'S2-Location'!AB37</f>
        <v>0</v>
      </c>
      <c r="Q51" s="2050"/>
      <c r="R51" s="2051"/>
      <c r="S51" s="2043">
        <v>0</v>
      </c>
      <c r="T51" s="2044"/>
      <c r="U51" s="2040"/>
      <c r="V51" s="2094" t="str">
        <f>IF(P51&gt;0, 'S2-Location'!V37, "")</f>
        <v/>
      </c>
      <c r="W51" s="2095"/>
      <c r="X51" s="2096"/>
      <c r="Y51" s="2031"/>
      <c r="Z51" s="2032"/>
      <c r="AA51" s="2032"/>
      <c r="AB51" s="2032"/>
      <c r="AC51" s="2032"/>
      <c r="AD51" s="2033"/>
    </row>
    <row r="52" spans="2:30" ht="15" customHeight="1" x14ac:dyDescent="0.25">
      <c r="B52" s="2052" t="s">
        <v>1304</v>
      </c>
      <c r="C52" s="2053"/>
      <c r="D52" s="2053"/>
      <c r="E52" s="2053"/>
      <c r="F52" s="2053"/>
      <c r="G52" s="2053"/>
      <c r="H52" s="2053"/>
      <c r="I52" s="2053"/>
      <c r="J52" s="2053"/>
      <c r="K52" s="2053"/>
      <c r="L52" s="2054"/>
      <c r="M52" s="2055">
        <f>'S2-Location'!Y38</f>
        <v>1</v>
      </c>
      <c r="N52" s="2044"/>
      <c r="O52" s="2040"/>
      <c r="P52" s="2049">
        <f>'S2-Location'!AB38</f>
        <v>0</v>
      </c>
      <c r="Q52" s="2050"/>
      <c r="R52" s="2051"/>
      <c r="S52" s="2043">
        <v>0</v>
      </c>
      <c r="T52" s="2044"/>
      <c r="U52" s="2040"/>
      <c r="V52" s="2094" t="str">
        <f>IF(P52&gt;0, 'S2-Location'!V38, "")</f>
        <v/>
      </c>
      <c r="W52" s="2095"/>
      <c r="X52" s="2096"/>
      <c r="Y52" s="2031"/>
      <c r="Z52" s="2032"/>
      <c r="AA52" s="2032"/>
      <c r="AB52" s="2032"/>
      <c r="AC52" s="2032"/>
      <c r="AD52" s="2033"/>
    </row>
    <row r="53" spans="2:30" ht="15" customHeight="1" x14ac:dyDescent="0.25">
      <c r="B53" s="2052" t="s">
        <v>1305</v>
      </c>
      <c r="C53" s="2053"/>
      <c r="D53" s="2053"/>
      <c r="E53" s="2053"/>
      <c r="F53" s="2053"/>
      <c r="G53" s="2053"/>
      <c r="H53" s="2053"/>
      <c r="I53" s="2053"/>
      <c r="J53" s="2053"/>
      <c r="K53" s="2053"/>
      <c r="L53" s="2054"/>
      <c r="M53" s="2055">
        <f>'S2-Location'!Y39</f>
        <v>1</v>
      </c>
      <c r="N53" s="2044"/>
      <c r="O53" s="2040"/>
      <c r="P53" s="2049">
        <f>'S2-Location'!AB39</f>
        <v>0</v>
      </c>
      <c r="Q53" s="2050"/>
      <c r="R53" s="2051"/>
      <c r="S53" s="2043">
        <v>0</v>
      </c>
      <c r="T53" s="2044"/>
      <c r="U53" s="2040"/>
      <c r="V53" s="2094" t="str">
        <f>IF(P53&gt;0, 'S2-Location'!V39, "")</f>
        <v/>
      </c>
      <c r="W53" s="2095"/>
      <c r="X53" s="2096"/>
      <c r="Y53" s="2031"/>
      <c r="Z53" s="2032"/>
      <c r="AA53" s="2032"/>
      <c r="AB53" s="2032"/>
      <c r="AC53" s="2032"/>
      <c r="AD53" s="2033"/>
    </row>
    <row r="54" spans="2:30" ht="15" customHeight="1" x14ac:dyDescent="0.25">
      <c r="B54" s="2052" t="s">
        <v>1306</v>
      </c>
      <c r="C54" s="2053"/>
      <c r="D54" s="2053"/>
      <c r="E54" s="2053"/>
      <c r="F54" s="2053"/>
      <c r="G54" s="2053"/>
      <c r="H54" s="2053"/>
      <c r="I54" s="2053"/>
      <c r="J54" s="2053"/>
      <c r="K54" s="2053"/>
      <c r="L54" s="2054"/>
      <c r="M54" s="2055">
        <f>'S2-Location'!Y40</f>
        <v>1</v>
      </c>
      <c r="N54" s="2044"/>
      <c r="O54" s="2040"/>
      <c r="P54" s="2049">
        <f>'S2-Location'!AB40</f>
        <v>0</v>
      </c>
      <c r="Q54" s="2050"/>
      <c r="R54" s="2051"/>
      <c r="S54" s="2043">
        <v>0</v>
      </c>
      <c r="T54" s="2044"/>
      <c r="U54" s="2040"/>
      <c r="V54" s="2094" t="str">
        <f>IF(P54&gt;0, 'S2-Location'!V40, "")</f>
        <v/>
      </c>
      <c r="W54" s="2095"/>
      <c r="X54" s="2096"/>
      <c r="Y54" s="2031"/>
      <c r="Z54" s="2032"/>
      <c r="AA54" s="2032"/>
      <c r="AB54" s="2032"/>
      <c r="AC54" s="2032"/>
      <c r="AD54" s="2033"/>
    </row>
    <row r="55" spans="2:30" ht="15" customHeight="1" x14ac:dyDescent="0.25">
      <c r="B55" s="1945" t="s">
        <v>1132</v>
      </c>
      <c r="C55" s="1946"/>
      <c r="D55" s="1946"/>
      <c r="E55" s="1946"/>
      <c r="F55" s="1946"/>
      <c r="G55" s="1946"/>
      <c r="H55" s="1946"/>
      <c r="I55" s="1946"/>
      <c r="J55" s="1946"/>
      <c r="K55" s="1946"/>
      <c r="L55" s="1947"/>
      <c r="M55" s="2055">
        <f>'S2-Location'!Y41</f>
        <v>0.5</v>
      </c>
      <c r="N55" s="2044"/>
      <c r="O55" s="2040"/>
      <c r="P55" s="2049">
        <f>'S2-Location'!AB41</f>
        <v>0</v>
      </c>
      <c r="Q55" s="2050"/>
      <c r="R55" s="2051"/>
      <c r="S55" s="2043">
        <v>0</v>
      </c>
      <c r="T55" s="2044"/>
      <c r="U55" s="2040"/>
      <c r="V55" s="2094" t="str">
        <f>IF(P55&gt;0, 'S2-Location'!V41, "")</f>
        <v/>
      </c>
      <c r="W55" s="2095"/>
      <c r="X55" s="2096"/>
      <c r="Y55" s="2031"/>
      <c r="Z55" s="2032"/>
      <c r="AA55" s="2032"/>
      <c r="AB55" s="2032"/>
      <c r="AC55" s="2032"/>
      <c r="AD55" s="2033"/>
    </row>
    <row r="56" spans="2:30" ht="41.1" customHeight="1" x14ac:dyDescent="0.25">
      <c r="B56" s="1945" t="s">
        <v>1307</v>
      </c>
      <c r="C56" s="1946"/>
      <c r="D56" s="1946"/>
      <c r="E56" s="1946"/>
      <c r="F56" s="1946"/>
      <c r="G56" s="1946"/>
      <c r="H56" s="1946"/>
      <c r="I56" s="1946"/>
      <c r="J56" s="1946"/>
      <c r="K56" s="1946"/>
      <c r="L56" s="1947"/>
      <c r="M56" s="2055">
        <f>'S2-Location'!Y42</f>
        <v>0.5</v>
      </c>
      <c r="N56" s="2044"/>
      <c r="O56" s="2040"/>
      <c r="P56" s="2049">
        <f>'S2-Location'!AB42</f>
        <v>0</v>
      </c>
      <c r="Q56" s="2050"/>
      <c r="R56" s="2051"/>
      <c r="S56" s="2043">
        <v>0</v>
      </c>
      <c r="T56" s="2044"/>
      <c r="U56" s="2040"/>
      <c r="V56" s="2094" t="str">
        <f>IF(P56&gt;0, 'S2-Location'!V42, "")</f>
        <v/>
      </c>
      <c r="W56" s="2095"/>
      <c r="X56" s="2096"/>
      <c r="Y56" s="2031"/>
      <c r="Z56" s="2032"/>
      <c r="AA56" s="2032"/>
      <c r="AB56" s="2032"/>
      <c r="AC56" s="2032"/>
      <c r="AD56" s="2033"/>
    </row>
    <row r="57" spans="2:30" ht="15" customHeight="1" x14ac:dyDescent="0.25">
      <c r="B57" s="1945" t="s">
        <v>1133</v>
      </c>
      <c r="C57" s="1946"/>
      <c r="D57" s="1946"/>
      <c r="E57" s="1946"/>
      <c r="F57" s="1946"/>
      <c r="G57" s="1946"/>
      <c r="H57" s="1946"/>
      <c r="I57" s="1946"/>
      <c r="J57" s="1946"/>
      <c r="K57" s="1946"/>
      <c r="L57" s="1947"/>
      <c r="M57" s="2055">
        <f>'S2-Location'!Y43</f>
        <v>0.5</v>
      </c>
      <c r="N57" s="2044"/>
      <c r="O57" s="2040"/>
      <c r="P57" s="2049">
        <f>'S2-Location'!AB43</f>
        <v>0</v>
      </c>
      <c r="Q57" s="2050"/>
      <c r="R57" s="2051"/>
      <c r="S57" s="2043">
        <v>0</v>
      </c>
      <c r="T57" s="2044"/>
      <c r="U57" s="2040"/>
      <c r="V57" s="2094" t="str">
        <f>IF(P57&gt;0, 'S2-Location'!V43, "")</f>
        <v/>
      </c>
      <c r="W57" s="2095"/>
      <c r="X57" s="2096"/>
      <c r="Y57" s="2031"/>
      <c r="Z57" s="2032"/>
      <c r="AA57" s="2032"/>
      <c r="AB57" s="2032"/>
      <c r="AC57" s="2032"/>
      <c r="AD57" s="2033"/>
    </row>
    <row r="58" spans="2:30" ht="15" customHeight="1" x14ac:dyDescent="0.25">
      <c r="B58" s="2052" t="s">
        <v>1308</v>
      </c>
      <c r="C58" s="2053"/>
      <c r="D58" s="2053"/>
      <c r="E58" s="2053"/>
      <c r="F58" s="2053"/>
      <c r="G58" s="2053"/>
      <c r="H58" s="2053"/>
      <c r="I58" s="2053"/>
      <c r="J58" s="2053"/>
      <c r="K58" s="2053"/>
      <c r="L58" s="2054"/>
      <c r="M58" s="2055">
        <f>'S2-Location'!Y44</f>
        <v>0.5</v>
      </c>
      <c r="N58" s="2044"/>
      <c r="O58" s="2040"/>
      <c r="P58" s="2049">
        <f>'S2-Location'!AB44</f>
        <v>0</v>
      </c>
      <c r="Q58" s="2050"/>
      <c r="R58" s="2051"/>
      <c r="S58" s="2043">
        <v>0</v>
      </c>
      <c r="T58" s="2044"/>
      <c r="U58" s="2040"/>
      <c r="V58" s="2094" t="str">
        <f>IF(P58&gt;0, 'S2-Location'!V44, "")</f>
        <v/>
      </c>
      <c r="W58" s="2095"/>
      <c r="X58" s="2096"/>
      <c r="Y58" s="2031"/>
      <c r="Z58" s="2032"/>
      <c r="AA58" s="2032"/>
      <c r="AB58" s="2032"/>
      <c r="AC58" s="2032"/>
      <c r="AD58" s="2033"/>
    </row>
    <row r="59" spans="2:30" ht="15" customHeight="1" x14ac:dyDescent="0.25">
      <c r="B59" s="1945" t="s">
        <v>1309</v>
      </c>
      <c r="C59" s="1946"/>
      <c r="D59" s="1946"/>
      <c r="E59" s="1946"/>
      <c r="F59" s="1946"/>
      <c r="G59" s="1946"/>
      <c r="H59" s="1946"/>
      <c r="I59" s="1946"/>
      <c r="J59" s="1946"/>
      <c r="K59" s="1946"/>
      <c r="L59" s="1947"/>
      <c r="M59" s="2055">
        <f>'S2-Location'!Y45</f>
        <v>0.5</v>
      </c>
      <c r="N59" s="2044"/>
      <c r="O59" s="2040"/>
      <c r="P59" s="2049">
        <f>'S2-Location'!AB45</f>
        <v>0</v>
      </c>
      <c r="Q59" s="2050"/>
      <c r="R59" s="2051"/>
      <c r="S59" s="2043">
        <v>0</v>
      </c>
      <c r="T59" s="2044"/>
      <c r="U59" s="2040"/>
      <c r="V59" s="2094" t="str">
        <f>IF(P59&gt;0, 'S2-Location'!V45, "")</f>
        <v/>
      </c>
      <c r="W59" s="2095"/>
      <c r="X59" s="2096"/>
      <c r="Y59" s="2031"/>
      <c r="Z59" s="2032"/>
      <c r="AA59" s="2032"/>
      <c r="AB59" s="2032"/>
      <c r="AC59" s="2032"/>
      <c r="AD59" s="2033"/>
    </row>
    <row r="60" spans="2:30" ht="27" customHeight="1" x14ac:dyDescent="0.25">
      <c r="B60" s="1945" t="s">
        <v>1134</v>
      </c>
      <c r="C60" s="1946"/>
      <c r="D60" s="1946"/>
      <c r="E60" s="1946"/>
      <c r="F60" s="1946"/>
      <c r="G60" s="1946"/>
      <c r="H60" s="1946"/>
      <c r="I60" s="1946"/>
      <c r="J60" s="1946"/>
      <c r="K60" s="1946"/>
      <c r="L60" s="1947"/>
      <c r="M60" s="2055">
        <f>'S2-Location'!Y46</f>
        <v>0.5</v>
      </c>
      <c r="N60" s="2044"/>
      <c r="O60" s="2040"/>
      <c r="P60" s="2049">
        <f>'S2-Location'!AB46</f>
        <v>0</v>
      </c>
      <c r="Q60" s="2050"/>
      <c r="R60" s="2051"/>
      <c r="S60" s="2043">
        <v>0</v>
      </c>
      <c r="T60" s="2044"/>
      <c r="U60" s="2040"/>
      <c r="V60" s="2094" t="str">
        <f>IF(P60&gt;0, 'S2-Location'!V46, "")</f>
        <v/>
      </c>
      <c r="W60" s="2095"/>
      <c r="X60" s="2096"/>
      <c r="Y60" s="2031"/>
      <c r="Z60" s="2032"/>
      <c r="AA60" s="2032"/>
      <c r="AB60" s="2032"/>
      <c r="AC60" s="2032"/>
      <c r="AD60" s="2033"/>
    </row>
    <row r="61" spans="2:30" ht="15" customHeight="1" x14ac:dyDescent="0.25">
      <c r="B61" s="1945" t="s">
        <v>1135</v>
      </c>
      <c r="C61" s="1946"/>
      <c r="D61" s="1946"/>
      <c r="E61" s="1946"/>
      <c r="F61" s="1946"/>
      <c r="G61" s="1946"/>
      <c r="H61" s="1946"/>
      <c r="I61" s="1946"/>
      <c r="J61" s="1946"/>
      <c r="K61" s="1946"/>
      <c r="L61" s="1947"/>
      <c r="M61" s="2055">
        <f>'S2-Location'!Y47</f>
        <v>0.5</v>
      </c>
      <c r="N61" s="2044"/>
      <c r="O61" s="2040"/>
      <c r="P61" s="2049">
        <f>'S2-Location'!AB47</f>
        <v>0</v>
      </c>
      <c r="Q61" s="2050"/>
      <c r="R61" s="2051"/>
      <c r="S61" s="2043">
        <v>0</v>
      </c>
      <c r="T61" s="2044"/>
      <c r="U61" s="2040"/>
      <c r="V61" s="2094" t="str">
        <f>IF(P61&gt;0, 'S2-Location'!V47, "")</f>
        <v/>
      </c>
      <c r="W61" s="2095"/>
      <c r="X61" s="2096"/>
      <c r="Y61" s="2031"/>
      <c r="Z61" s="2032"/>
      <c r="AA61" s="2032"/>
      <c r="AB61" s="2032"/>
      <c r="AC61" s="2032"/>
      <c r="AD61" s="2033"/>
    </row>
    <row r="62" spans="2:30" ht="15" customHeight="1" x14ac:dyDescent="0.25">
      <c r="B62" s="1945" t="s">
        <v>1136</v>
      </c>
      <c r="C62" s="1946"/>
      <c r="D62" s="1946"/>
      <c r="E62" s="1946"/>
      <c r="F62" s="1946"/>
      <c r="G62" s="1946"/>
      <c r="H62" s="1946"/>
      <c r="I62" s="1946"/>
      <c r="J62" s="1946"/>
      <c r="K62" s="1946"/>
      <c r="L62" s="1947"/>
      <c r="M62" s="2055">
        <f>'S2-Location'!Y48</f>
        <v>0.5</v>
      </c>
      <c r="N62" s="2044"/>
      <c r="O62" s="2040"/>
      <c r="P62" s="2049">
        <f>'S2-Location'!AB48</f>
        <v>0</v>
      </c>
      <c r="Q62" s="2050"/>
      <c r="R62" s="2051"/>
      <c r="S62" s="2043">
        <v>0</v>
      </c>
      <c r="T62" s="2044"/>
      <c r="U62" s="2040"/>
      <c r="V62" s="2094" t="str">
        <f>IF(P62&gt;0, 'S2-Location'!V48, "")</f>
        <v/>
      </c>
      <c r="W62" s="2095"/>
      <c r="X62" s="2096"/>
      <c r="Y62" s="2031"/>
      <c r="Z62" s="2032"/>
      <c r="AA62" s="2032"/>
      <c r="AB62" s="2032"/>
      <c r="AC62" s="2032"/>
      <c r="AD62" s="2033"/>
    </row>
    <row r="63" spans="2:30" ht="15" customHeight="1" x14ac:dyDescent="0.25">
      <c r="B63" s="1945" t="s">
        <v>1137</v>
      </c>
      <c r="C63" s="1946"/>
      <c r="D63" s="1946"/>
      <c r="E63" s="1946"/>
      <c r="F63" s="1946"/>
      <c r="G63" s="1946"/>
      <c r="H63" s="1946"/>
      <c r="I63" s="1946"/>
      <c r="J63" s="1946"/>
      <c r="K63" s="1946"/>
      <c r="L63" s="1947"/>
      <c r="M63" s="2055">
        <f>'S2-Location'!Y49</f>
        <v>0.5</v>
      </c>
      <c r="N63" s="2044"/>
      <c r="O63" s="2040"/>
      <c r="P63" s="2049">
        <f>'S2-Location'!AB49</f>
        <v>0</v>
      </c>
      <c r="Q63" s="2050"/>
      <c r="R63" s="2051"/>
      <c r="S63" s="2043">
        <v>0</v>
      </c>
      <c r="T63" s="2044"/>
      <c r="U63" s="2040"/>
      <c r="V63" s="2094" t="str">
        <f>IF(P63&gt;0, 'S2-Location'!V49, "")</f>
        <v/>
      </c>
      <c r="W63" s="2095"/>
      <c r="X63" s="2096"/>
      <c r="Y63" s="2031"/>
      <c r="Z63" s="2032"/>
      <c r="AA63" s="2032"/>
      <c r="AB63" s="2032"/>
      <c r="AC63" s="2032"/>
      <c r="AD63" s="2033"/>
    </row>
    <row r="64" spans="2:30" ht="15" customHeight="1" thickBot="1" x14ac:dyDescent="0.3">
      <c r="B64" s="2052" t="s">
        <v>1310</v>
      </c>
      <c r="C64" s="2053"/>
      <c r="D64" s="2053"/>
      <c r="E64" s="2053"/>
      <c r="F64" s="2053"/>
      <c r="G64" s="2053"/>
      <c r="H64" s="2053"/>
      <c r="I64" s="2053"/>
      <c r="J64" s="2053"/>
      <c r="K64" s="2053"/>
      <c r="L64" s="2054"/>
      <c r="M64" s="2055">
        <f>'S2-Location'!Y50</f>
        <v>0.5</v>
      </c>
      <c r="N64" s="2044"/>
      <c r="O64" s="2040"/>
      <c r="P64" s="2083">
        <f>'S2-Location'!AB50</f>
        <v>0</v>
      </c>
      <c r="Q64" s="2084"/>
      <c r="R64" s="2085"/>
      <c r="S64" s="2086">
        <v>0</v>
      </c>
      <c r="T64" s="2087"/>
      <c r="U64" s="2088"/>
      <c r="V64" s="2094" t="str">
        <f>IF(P64&gt;0, 'S2-Location'!V50, "")</f>
        <v/>
      </c>
      <c r="W64" s="2095"/>
      <c r="X64" s="2096"/>
      <c r="Y64" s="2031"/>
      <c r="Z64" s="2032"/>
      <c r="AA64" s="2032"/>
      <c r="AB64" s="2032"/>
      <c r="AC64" s="2032"/>
      <c r="AD64" s="2033"/>
    </row>
    <row r="65" spans="2:30" ht="15" customHeight="1" thickTop="1" thickBot="1" x14ac:dyDescent="0.3">
      <c r="B65" s="1917" t="s">
        <v>191</v>
      </c>
      <c r="C65" s="1918"/>
      <c r="D65" s="1918"/>
      <c r="E65" s="1918"/>
      <c r="F65" s="1918"/>
      <c r="G65" s="1918"/>
      <c r="H65" s="1918"/>
      <c r="I65" s="1918"/>
      <c r="J65" s="1918"/>
      <c r="K65" s="1918"/>
      <c r="L65" s="1919"/>
      <c r="M65" s="1920">
        <f>'S2-Location'!Y51</f>
        <v>6</v>
      </c>
      <c r="N65" s="1912"/>
      <c r="O65" s="1913"/>
      <c r="P65" s="1911">
        <f>'S2-Location'!AB51</f>
        <v>0</v>
      </c>
      <c r="Q65" s="1912"/>
      <c r="R65" s="1913"/>
      <c r="S65" s="1911">
        <f>MIN(M65,SUM(S43:U64))</f>
        <v>0</v>
      </c>
      <c r="T65" s="1912"/>
      <c r="U65" s="1913"/>
      <c r="V65" s="2097"/>
      <c r="W65" s="2098"/>
      <c r="X65" s="2099"/>
      <c r="Y65" s="2034"/>
      <c r="Z65" s="2035"/>
      <c r="AA65" s="2035"/>
      <c r="AB65" s="2035"/>
      <c r="AC65" s="2035"/>
      <c r="AD65" s="2036"/>
    </row>
    <row r="66" spans="2:30" ht="15.95" customHeight="1" x14ac:dyDescent="0.25">
      <c r="B66" s="2066" t="s">
        <v>1314</v>
      </c>
      <c r="C66" s="2067"/>
      <c r="D66" s="2067"/>
      <c r="E66" s="2067"/>
      <c r="F66" s="2067"/>
      <c r="G66" s="2067"/>
      <c r="H66" s="2067"/>
      <c r="I66" s="2067"/>
      <c r="J66" s="2067"/>
      <c r="K66" s="2067"/>
      <c r="L66" s="2068"/>
      <c r="M66" s="2069">
        <f>'S2-Location'!Y53</f>
        <v>2</v>
      </c>
      <c r="N66" s="2070"/>
      <c r="O66" s="2071"/>
      <c r="P66" s="2075">
        <f>'S2-Location'!AB53</f>
        <v>0</v>
      </c>
      <c r="Q66" s="2076"/>
      <c r="R66" s="2077"/>
      <c r="S66" s="2081">
        <v>0</v>
      </c>
      <c r="T66" s="2070"/>
      <c r="U66" s="2071"/>
      <c r="V66" s="2100" t="str">
        <f>IF(P66&gt;0, 'S2-Location'!V53, "")</f>
        <v/>
      </c>
      <c r="W66" s="2101"/>
      <c r="X66" s="2102"/>
      <c r="Y66" s="2028"/>
      <c r="Z66" s="2029"/>
      <c r="AA66" s="2029"/>
      <c r="AB66" s="2029"/>
      <c r="AC66" s="2029"/>
      <c r="AD66" s="2030"/>
    </row>
    <row r="67" spans="2:30" ht="15.95" customHeight="1" x14ac:dyDescent="0.25">
      <c r="B67" s="1843"/>
      <c r="C67" s="1844"/>
      <c r="D67" s="1844"/>
      <c r="E67" s="1844"/>
      <c r="F67" s="1844"/>
      <c r="G67" s="1844"/>
      <c r="H67" s="1844"/>
      <c r="I67" s="1844"/>
      <c r="J67" s="1844"/>
      <c r="K67" s="1844"/>
      <c r="L67" s="1845"/>
      <c r="M67" s="2072"/>
      <c r="N67" s="2073"/>
      <c r="O67" s="2074"/>
      <c r="P67" s="2078"/>
      <c r="Q67" s="2079"/>
      <c r="R67" s="2080"/>
      <c r="S67" s="2082"/>
      <c r="T67" s="2073"/>
      <c r="U67" s="2074"/>
      <c r="V67" s="2103"/>
      <c r="W67" s="2104"/>
      <c r="X67" s="2105"/>
      <c r="Y67" s="2031"/>
      <c r="Z67" s="2032"/>
      <c r="AA67" s="2032"/>
      <c r="AB67" s="2032"/>
      <c r="AC67" s="2032"/>
      <c r="AD67" s="2033"/>
    </row>
    <row r="68" spans="2:30" ht="15.95" customHeight="1" x14ac:dyDescent="0.25">
      <c r="B68" s="1843"/>
      <c r="C68" s="1844"/>
      <c r="D68" s="1844"/>
      <c r="E68" s="1844"/>
      <c r="F68" s="1844"/>
      <c r="G68" s="1844"/>
      <c r="H68" s="1844"/>
      <c r="I68" s="1844"/>
      <c r="J68" s="1844"/>
      <c r="K68" s="1844"/>
      <c r="L68" s="1845"/>
      <c r="M68" s="2072"/>
      <c r="N68" s="2073"/>
      <c r="O68" s="2074"/>
      <c r="P68" s="2078"/>
      <c r="Q68" s="2079"/>
      <c r="R68" s="2080"/>
      <c r="S68" s="2082"/>
      <c r="T68" s="2073"/>
      <c r="U68" s="2074"/>
      <c r="V68" s="2103"/>
      <c r="W68" s="2104"/>
      <c r="X68" s="2105"/>
      <c r="Y68" s="2031"/>
      <c r="Z68" s="2032"/>
      <c r="AA68" s="2032"/>
      <c r="AB68" s="2032"/>
      <c r="AC68" s="2032"/>
      <c r="AD68" s="2033"/>
    </row>
    <row r="69" spans="2:30" ht="15.95" customHeight="1" thickBot="1" x14ac:dyDescent="0.3">
      <c r="B69" s="1849"/>
      <c r="C69" s="1850"/>
      <c r="D69" s="1850"/>
      <c r="E69" s="1850"/>
      <c r="F69" s="1850"/>
      <c r="G69" s="1850"/>
      <c r="H69" s="1850"/>
      <c r="I69" s="1850"/>
      <c r="J69" s="1850"/>
      <c r="K69" s="1850"/>
      <c r="L69" s="1851"/>
      <c r="M69" s="2045"/>
      <c r="N69" s="2023"/>
      <c r="O69" s="2024"/>
      <c r="P69" s="2046"/>
      <c r="Q69" s="2047"/>
      <c r="R69" s="2048"/>
      <c r="S69" s="2022"/>
      <c r="T69" s="2023"/>
      <c r="U69" s="2024"/>
      <c r="V69" s="2106"/>
      <c r="W69" s="2107"/>
      <c r="X69" s="2108"/>
      <c r="Y69" s="2031"/>
      <c r="Z69" s="2032"/>
      <c r="AA69" s="2032"/>
      <c r="AB69" s="2032"/>
      <c r="AC69" s="2032"/>
      <c r="AD69" s="2033"/>
    </row>
    <row r="70" spans="2:30" ht="15" customHeight="1" thickTop="1" thickBot="1" x14ac:dyDescent="0.3">
      <c r="B70" s="1917" t="s">
        <v>191</v>
      </c>
      <c r="C70" s="1918"/>
      <c r="D70" s="1918"/>
      <c r="E70" s="1918"/>
      <c r="F70" s="1918"/>
      <c r="G70" s="1918"/>
      <c r="H70" s="1918"/>
      <c r="I70" s="1918"/>
      <c r="J70" s="1918"/>
      <c r="K70" s="1918"/>
      <c r="L70" s="1919"/>
      <c r="M70" s="1920">
        <f>'S2-Location'!Y54</f>
        <v>2</v>
      </c>
      <c r="N70" s="1912"/>
      <c r="O70" s="1913"/>
      <c r="P70" s="1911">
        <f>'S2-Location'!AB54</f>
        <v>0</v>
      </c>
      <c r="Q70" s="1912"/>
      <c r="R70" s="1913"/>
      <c r="S70" s="1911">
        <f>S66</f>
        <v>0</v>
      </c>
      <c r="T70" s="1912"/>
      <c r="U70" s="1913"/>
      <c r="V70" s="118"/>
      <c r="W70" s="118"/>
      <c r="X70" s="118"/>
      <c r="Y70" s="2034"/>
      <c r="Z70" s="2035"/>
      <c r="AA70" s="2035"/>
      <c r="AB70" s="2035"/>
      <c r="AC70" s="2035"/>
      <c r="AD70" s="2036"/>
    </row>
    <row r="71" spans="2:30" ht="15" customHeight="1" x14ac:dyDescent="0.25">
      <c r="B71" s="1905" t="str">
        <f>'S2-Location'!B57</f>
        <v>C - AREAS UNDERSERVED BY THE HOME PROGRAM</v>
      </c>
      <c r="C71" s="1906"/>
      <c r="D71" s="1906"/>
      <c r="E71" s="1906"/>
      <c r="F71" s="1906"/>
      <c r="G71" s="1906"/>
      <c r="H71" s="1906"/>
      <c r="I71" s="1906"/>
      <c r="J71" s="1906"/>
      <c r="K71" s="1906"/>
      <c r="L71" s="1906"/>
      <c r="M71" s="1906"/>
      <c r="N71" s="1906"/>
      <c r="O71" s="1906"/>
      <c r="P71" s="1906"/>
      <c r="Q71" s="1906"/>
      <c r="R71" s="1906"/>
      <c r="S71" s="1906"/>
      <c r="T71" s="1906"/>
      <c r="U71" s="1906"/>
      <c r="V71" s="1906"/>
      <c r="W71" s="1906"/>
      <c r="X71" s="1907"/>
      <c r="Y71" s="2028"/>
      <c r="Z71" s="2029"/>
      <c r="AA71" s="2029"/>
      <c r="AB71" s="2029"/>
      <c r="AC71" s="2029"/>
      <c r="AD71" s="2030"/>
    </row>
    <row r="72" spans="2:30" ht="30" customHeight="1" x14ac:dyDescent="0.25">
      <c r="B72" s="1996" t="str">
        <f>'S2-Location'!B61</f>
        <v>There has not been an IHCDA HOME award within the last five (5) HOME rental rounds.</v>
      </c>
      <c r="C72" s="1997"/>
      <c r="D72" s="1997"/>
      <c r="E72" s="1997"/>
      <c r="F72" s="1997"/>
      <c r="G72" s="1997"/>
      <c r="H72" s="1997"/>
      <c r="I72" s="1997"/>
      <c r="J72" s="1997"/>
      <c r="K72" s="1997"/>
      <c r="L72" s="1998"/>
      <c r="M72" s="2040">
        <f>'S2-Location'!Y61</f>
        <v>1</v>
      </c>
      <c r="N72" s="2041"/>
      <c r="O72" s="2041"/>
      <c r="P72" s="2042">
        <f>'S2-Location'!AB61</f>
        <v>0</v>
      </c>
      <c r="Q72" s="2042"/>
      <c r="R72" s="2042"/>
      <c r="S72" s="2041">
        <v>0</v>
      </c>
      <c r="T72" s="2041"/>
      <c r="U72" s="2041"/>
      <c r="V72" s="1767"/>
      <c r="W72" s="1641"/>
      <c r="X72" s="1642"/>
      <c r="Y72" s="2031"/>
      <c r="Z72" s="2032"/>
      <c r="AA72" s="2032"/>
      <c r="AB72" s="2032"/>
      <c r="AC72" s="2032"/>
      <c r="AD72" s="2033"/>
    </row>
    <row r="73" spans="2:30" ht="38.1" customHeight="1" x14ac:dyDescent="0.25">
      <c r="B73" s="1996" t="str">
        <f>'S2-Location'!B62</f>
        <v>There has not been an IHCDA HOME award within the last ten (10) HOME rental rounds.</v>
      </c>
      <c r="C73" s="1997"/>
      <c r="D73" s="1997"/>
      <c r="E73" s="1997"/>
      <c r="F73" s="1997"/>
      <c r="G73" s="1997"/>
      <c r="H73" s="1997"/>
      <c r="I73" s="1997"/>
      <c r="J73" s="1997"/>
      <c r="K73" s="1997"/>
      <c r="L73" s="1998"/>
      <c r="M73" s="2040">
        <f>'S2-Location'!Y62</f>
        <v>2</v>
      </c>
      <c r="N73" s="2041"/>
      <c r="O73" s="2041"/>
      <c r="P73" s="2042">
        <f>'S2-Location'!AB562</f>
        <v>0</v>
      </c>
      <c r="Q73" s="2042"/>
      <c r="R73" s="2042"/>
      <c r="S73" s="2043">
        <v>0</v>
      </c>
      <c r="T73" s="2044"/>
      <c r="U73" s="2040"/>
      <c r="V73" s="1767"/>
      <c r="W73" s="1641"/>
      <c r="X73" s="1642"/>
      <c r="Y73" s="2031"/>
      <c r="Z73" s="2032"/>
      <c r="AA73" s="2032"/>
      <c r="AB73" s="2032"/>
      <c r="AC73" s="2032"/>
      <c r="AD73" s="2033"/>
    </row>
    <row r="74" spans="2:30" ht="38.1" customHeight="1" thickBot="1" x14ac:dyDescent="0.3">
      <c r="B74" s="2037" t="str">
        <f>'S2-Location'!B63</f>
        <v>There has not been an IHCDA HOME award within the last fifteen (15) HOME rental rounds.</v>
      </c>
      <c r="C74" s="2038"/>
      <c r="D74" s="2038"/>
      <c r="E74" s="2038"/>
      <c r="F74" s="2038"/>
      <c r="G74" s="2038"/>
      <c r="H74" s="2038"/>
      <c r="I74" s="2038"/>
      <c r="J74" s="2038"/>
      <c r="K74" s="2038"/>
      <c r="L74" s="2039"/>
      <c r="M74" s="2040">
        <f>'S2-Location'!Y63</f>
        <v>3</v>
      </c>
      <c r="N74" s="2041"/>
      <c r="O74" s="2041"/>
      <c r="P74" s="2042">
        <f>'S2-Location'!AB63</f>
        <v>0</v>
      </c>
      <c r="Q74" s="2042"/>
      <c r="R74" s="2042"/>
      <c r="S74" s="2041">
        <v>0</v>
      </c>
      <c r="T74" s="2041"/>
      <c r="U74" s="2041"/>
      <c r="V74" s="1769"/>
      <c r="W74" s="1764"/>
      <c r="X74" s="1765"/>
      <c r="Y74" s="2031"/>
      <c r="Z74" s="2032"/>
      <c r="AA74" s="2032"/>
      <c r="AB74" s="2032"/>
      <c r="AC74" s="2032"/>
      <c r="AD74" s="2033"/>
    </row>
    <row r="75" spans="2:30" ht="15" customHeight="1" thickTop="1" thickBot="1" x14ac:dyDescent="0.3">
      <c r="B75" s="1917" t="s">
        <v>191</v>
      </c>
      <c r="C75" s="1918"/>
      <c r="D75" s="1918"/>
      <c r="E75" s="1918"/>
      <c r="F75" s="1918"/>
      <c r="G75" s="1918"/>
      <c r="H75" s="1918"/>
      <c r="I75" s="1918"/>
      <c r="J75" s="1918"/>
      <c r="K75" s="1918"/>
      <c r="L75" s="1919"/>
      <c r="M75" s="1920">
        <f>'S2-Location'!Y64</f>
        <v>3</v>
      </c>
      <c r="N75" s="1912"/>
      <c r="O75" s="1913"/>
      <c r="P75" s="1911">
        <f>'S2-Location'!AB64</f>
        <v>0</v>
      </c>
      <c r="Q75" s="1912"/>
      <c r="R75" s="1913"/>
      <c r="S75" s="1911">
        <f>MAX(S72:U74)</f>
        <v>0</v>
      </c>
      <c r="T75" s="1912"/>
      <c r="U75" s="1913"/>
      <c r="V75" s="1860"/>
      <c r="W75" s="1921"/>
      <c r="X75" s="1922"/>
      <c r="Y75" s="2034"/>
      <c r="Z75" s="2035"/>
      <c r="AA75" s="2035"/>
      <c r="AB75" s="2035"/>
      <c r="AC75" s="2035"/>
      <c r="AD75" s="2036"/>
    </row>
    <row r="76" spans="2:30" ht="15" customHeight="1" x14ac:dyDescent="0.25">
      <c r="B76" s="1905" t="str">
        <f>'S2-Location'!B66</f>
        <v>D - HOUSING NEEDS INDEX</v>
      </c>
      <c r="C76" s="1906"/>
      <c r="D76" s="1906"/>
      <c r="E76" s="1906"/>
      <c r="F76" s="1906"/>
      <c r="G76" s="1906"/>
      <c r="H76" s="1906"/>
      <c r="I76" s="1906"/>
      <c r="J76" s="1906"/>
      <c r="K76" s="1906"/>
      <c r="L76" s="1906"/>
      <c r="M76" s="1906"/>
      <c r="N76" s="1906"/>
      <c r="O76" s="1906"/>
      <c r="P76" s="1906"/>
      <c r="Q76" s="1906"/>
      <c r="R76" s="1906"/>
      <c r="S76" s="1906"/>
      <c r="T76" s="1906"/>
      <c r="U76" s="1906"/>
      <c r="V76" s="1906"/>
      <c r="W76" s="1906"/>
      <c r="X76" s="1907"/>
      <c r="Y76" s="2028"/>
      <c r="Z76" s="2029"/>
      <c r="AA76" s="2029"/>
      <c r="AB76" s="2029"/>
      <c r="AC76" s="2029"/>
      <c r="AD76" s="2030"/>
    </row>
    <row r="77" spans="2:30" ht="18.95" customHeight="1" x14ac:dyDescent="0.25">
      <c r="B77" s="1996" t="str">
        <f>'S2-Location'!B70</f>
        <v>Development located in a city or town in which 44% or more of renter households are considered rent burdened.</v>
      </c>
      <c r="C77" s="1997"/>
      <c r="D77" s="1997"/>
      <c r="E77" s="1997"/>
      <c r="F77" s="1997"/>
      <c r="G77" s="1997"/>
      <c r="H77" s="1997"/>
      <c r="I77" s="1997"/>
      <c r="J77" s="1997"/>
      <c r="K77" s="1997"/>
      <c r="L77" s="1998"/>
      <c r="M77" s="2005">
        <f>'S2-Location'!Y70</f>
        <v>1</v>
      </c>
      <c r="N77" s="2006"/>
      <c r="O77" s="2007"/>
      <c r="P77" s="2014">
        <f>'S2-Location'!AB70</f>
        <v>0</v>
      </c>
      <c r="Q77" s="2015"/>
      <c r="R77" s="2016"/>
      <c r="S77" s="2020">
        <v>0</v>
      </c>
      <c r="T77" s="2006"/>
      <c r="U77" s="2007"/>
      <c r="V77" s="1780"/>
      <c r="W77" s="1462"/>
      <c r="X77" s="1463"/>
      <c r="Y77" s="2031"/>
      <c r="Z77" s="2032"/>
      <c r="AA77" s="2032"/>
      <c r="AB77" s="2032"/>
      <c r="AC77" s="2032"/>
      <c r="AD77" s="2033"/>
    </row>
    <row r="78" spans="2:30" ht="18.95" customHeight="1" x14ac:dyDescent="0.25">
      <c r="B78" s="1999"/>
      <c r="C78" s="2000"/>
      <c r="D78" s="2000"/>
      <c r="E78" s="2000"/>
      <c r="F78" s="2000"/>
      <c r="G78" s="2000"/>
      <c r="H78" s="2000"/>
      <c r="I78" s="2000"/>
      <c r="J78" s="2000"/>
      <c r="K78" s="2000"/>
      <c r="L78" s="2001"/>
      <c r="M78" s="2008"/>
      <c r="N78" s="2009"/>
      <c r="O78" s="2010"/>
      <c r="P78" s="2017"/>
      <c r="Q78" s="2018"/>
      <c r="R78" s="2019"/>
      <c r="S78" s="2021"/>
      <c r="T78" s="2009"/>
      <c r="U78" s="2010"/>
      <c r="V78" s="1782"/>
      <c r="W78" s="1465"/>
      <c r="X78" s="1466"/>
      <c r="Y78" s="2031"/>
      <c r="Z78" s="2032"/>
      <c r="AA78" s="2032"/>
      <c r="AB78" s="2032"/>
      <c r="AC78" s="2032"/>
      <c r="AD78" s="2033"/>
    </row>
    <row r="79" spans="2:30" ht="24.95" customHeight="1" x14ac:dyDescent="0.25">
      <c r="B79" s="1996" t="str">
        <f>'S2-Location'!B72</f>
        <v>Development located in a city or town in which 25% or more of renter households are considered to have at least one severe housing problem.</v>
      </c>
      <c r="C79" s="1997"/>
      <c r="D79" s="1997"/>
      <c r="E79" s="1997"/>
      <c r="F79" s="1997"/>
      <c r="G79" s="1997"/>
      <c r="H79" s="1997"/>
      <c r="I79" s="1997"/>
      <c r="J79" s="1997"/>
      <c r="K79" s="1997"/>
      <c r="L79" s="1998"/>
      <c r="M79" s="2005">
        <f>'S2-Location'!Y72</f>
        <v>1</v>
      </c>
      <c r="N79" s="2006"/>
      <c r="O79" s="2007"/>
      <c r="P79" s="2014">
        <f>'S2-Location'!AB72</f>
        <v>0</v>
      </c>
      <c r="Q79" s="2015"/>
      <c r="R79" s="2016"/>
      <c r="S79" s="2020">
        <v>0</v>
      </c>
      <c r="T79" s="2006"/>
      <c r="U79" s="2007"/>
      <c r="V79" s="1780"/>
      <c r="W79" s="1462"/>
      <c r="X79" s="1463"/>
      <c r="Y79" s="2031"/>
      <c r="Z79" s="2032"/>
      <c r="AA79" s="2032"/>
      <c r="AB79" s="2032"/>
      <c r="AC79" s="2032"/>
      <c r="AD79" s="2033"/>
    </row>
    <row r="80" spans="2:30" ht="24.95" customHeight="1" x14ac:dyDescent="0.25">
      <c r="B80" s="1999"/>
      <c r="C80" s="2000"/>
      <c r="D80" s="2000"/>
      <c r="E80" s="2000"/>
      <c r="F80" s="2000"/>
      <c r="G80" s="2000"/>
      <c r="H80" s="2000"/>
      <c r="I80" s="2000"/>
      <c r="J80" s="2000"/>
      <c r="K80" s="2000"/>
      <c r="L80" s="2001"/>
      <c r="M80" s="2008"/>
      <c r="N80" s="2009"/>
      <c r="O80" s="2010"/>
      <c r="P80" s="2017"/>
      <c r="Q80" s="2018"/>
      <c r="R80" s="2019"/>
      <c r="S80" s="2021"/>
      <c r="T80" s="2009"/>
      <c r="U80" s="2010"/>
      <c r="V80" s="1782"/>
      <c r="W80" s="1465"/>
      <c r="X80" s="1466"/>
      <c r="Y80" s="2031"/>
      <c r="Z80" s="2032"/>
      <c r="AA80" s="2032"/>
      <c r="AB80" s="2032"/>
      <c r="AC80" s="2032"/>
      <c r="AD80" s="2033"/>
    </row>
    <row r="81" spans="2:30" ht="24.95" customHeight="1" x14ac:dyDescent="0.25">
      <c r="B81" s="1996" t="str">
        <f>'S2-Location'!B74</f>
        <v>Development located in a city or town in which 25% or more of renter households are at or below 30% of Area Median Income.</v>
      </c>
      <c r="C81" s="1997"/>
      <c r="D81" s="1997"/>
      <c r="E81" s="1997"/>
      <c r="F81" s="1997"/>
      <c r="G81" s="1997"/>
      <c r="H81" s="1997"/>
      <c r="I81" s="1997"/>
      <c r="J81" s="1997"/>
      <c r="K81" s="1997"/>
      <c r="L81" s="1998"/>
      <c r="M81" s="2005">
        <f>'S2-Location'!Y74</f>
        <v>1</v>
      </c>
      <c r="N81" s="2006"/>
      <c r="O81" s="2007"/>
      <c r="P81" s="2014">
        <f>'S2-Location'!AB74</f>
        <v>0</v>
      </c>
      <c r="Q81" s="2015"/>
      <c r="R81" s="2016"/>
      <c r="S81" s="2020">
        <v>0</v>
      </c>
      <c r="T81" s="2006"/>
      <c r="U81" s="2007"/>
      <c r="V81" s="1780"/>
      <c r="W81" s="1462"/>
      <c r="X81" s="1463"/>
      <c r="Y81" s="2031"/>
      <c r="Z81" s="2032"/>
      <c r="AA81" s="2032"/>
      <c r="AB81" s="2032"/>
      <c r="AC81" s="2032"/>
      <c r="AD81" s="2033"/>
    </row>
    <row r="82" spans="2:30" ht="24.95" customHeight="1" x14ac:dyDescent="0.25">
      <c r="B82" s="1999"/>
      <c r="C82" s="2000"/>
      <c r="D82" s="2000"/>
      <c r="E82" s="2000"/>
      <c r="F82" s="2000"/>
      <c r="G82" s="2000"/>
      <c r="H82" s="2000"/>
      <c r="I82" s="2000"/>
      <c r="J82" s="2000"/>
      <c r="K82" s="2000"/>
      <c r="L82" s="2001"/>
      <c r="M82" s="2008"/>
      <c r="N82" s="2009"/>
      <c r="O82" s="2010"/>
      <c r="P82" s="2017"/>
      <c r="Q82" s="2018"/>
      <c r="R82" s="2019"/>
      <c r="S82" s="2021"/>
      <c r="T82" s="2009"/>
      <c r="U82" s="2010"/>
      <c r="V82" s="1782"/>
      <c r="W82" s="1465"/>
      <c r="X82" s="1466"/>
      <c r="Y82" s="2031"/>
      <c r="Z82" s="2032"/>
      <c r="AA82" s="2032"/>
      <c r="AB82" s="2032"/>
      <c r="AC82" s="2032"/>
      <c r="AD82" s="2033"/>
    </row>
    <row r="83" spans="2:30" ht="24.95" customHeight="1" x14ac:dyDescent="0.25">
      <c r="B83" s="1996" t="str">
        <f>'S2-Location'!B76</f>
        <v>Development located in a county in which the highest category on the "Units by Decade Built" Dashboard is "Units Built Before 1940".</v>
      </c>
      <c r="C83" s="1997"/>
      <c r="D83" s="1997"/>
      <c r="E83" s="1997"/>
      <c r="F83" s="1997"/>
      <c r="G83" s="1997"/>
      <c r="H83" s="1997"/>
      <c r="I83" s="1997"/>
      <c r="J83" s="1997"/>
      <c r="K83" s="1997"/>
      <c r="L83" s="1998"/>
      <c r="M83" s="2005">
        <f>'S2-Location'!Y76</f>
        <v>1</v>
      </c>
      <c r="N83" s="2006"/>
      <c r="O83" s="2007"/>
      <c r="P83" s="2014">
        <f>'S2-Location'!AB76</f>
        <v>0</v>
      </c>
      <c r="Q83" s="2015"/>
      <c r="R83" s="2016"/>
      <c r="S83" s="2020">
        <v>0</v>
      </c>
      <c r="T83" s="2006"/>
      <c r="U83" s="2007"/>
      <c r="V83" s="1780"/>
      <c r="W83" s="1462"/>
      <c r="X83" s="1463"/>
      <c r="Y83" s="2031"/>
      <c r="Z83" s="2032"/>
      <c r="AA83" s="2032"/>
      <c r="AB83" s="2032"/>
      <c r="AC83" s="2032"/>
      <c r="AD83" s="2033"/>
    </row>
    <row r="84" spans="2:30" ht="24.95" customHeight="1" x14ac:dyDescent="0.25">
      <c r="B84" s="1999"/>
      <c r="C84" s="2000"/>
      <c r="D84" s="2000"/>
      <c r="E84" s="2000"/>
      <c r="F84" s="2000"/>
      <c r="G84" s="2000"/>
      <c r="H84" s="2000"/>
      <c r="I84" s="2000"/>
      <c r="J84" s="2000"/>
      <c r="K84" s="2000"/>
      <c r="L84" s="2001"/>
      <c r="M84" s="2008"/>
      <c r="N84" s="2009"/>
      <c r="O84" s="2010"/>
      <c r="P84" s="2017"/>
      <c r="Q84" s="2018"/>
      <c r="R84" s="2019"/>
      <c r="S84" s="2021"/>
      <c r="T84" s="2009"/>
      <c r="U84" s="2010"/>
      <c r="V84" s="1782"/>
      <c r="W84" s="1465"/>
      <c r="X84" s="1466"/>
      <c r="Y84" s="2031"/>
      <c r="Z84" s="2032"/>
      <c r="AA84" s="2032"/>
      <c r="AB84" s="2032"/>
      <c r="AC84" s="2032"/>
      <c r="AD84" s="2033"/>
    </row>
    <row r="85" spans="2:30" ht="21" customHeight="1" x14ac:dyDescent="0.25">
      <c r="B85" s="1996" t="str">
        <f>'S2-Location'!B78</f>
        <v xml:space="preserve">Development located in a county in which the percent of "vacant and available units" is below the state average. </v>
      </c>
      <c r="C85" s="1997"/>
      <c r="D85" s="1997"/>
      <c r="E85" s="1997"/>
      <c r="F85" s="1997"/>
      <c r="G85" s="1997"/>
      <c r="H85" s="1997"/>
      <c r="I85" s="1997"/>
      <c r="J85" s="1997"/>
      <c r="K85" s="1997"/>
      <c r="L85" s="1998"/>
      <c r="M85" s="2005">
        <f>'S2-Location'!Y78</f>
        <v>1</v>
      </c>
      <c r="N85" s="2006"/>
      <c r="O85" s="2007"/>
      <c r="P85" s="2014">
        <f>'S2-Location'!AB78</f>
        <v>0</v>
      </c>
      <c r="Q85" s="2015"/>
      <c r="R85" s="2016"/>
      <c r="S85" s="2020">
        <v>0</v>
      </c>
      <c r="T85" s="2006"/>
      <c r="U85" s="2007"/>
      <c r="V85" s="1780"/>
      <c r="W85" s="1462"/>
      <c r="X85" s="1463"/>
      <c r="Y85" s="2031"/>
      <c r="Z85" s="2032"/>
      <c r="AA85" s="2032"/>
      <c r="AB85" s="2032"/>
      <c r="AC85" s="2032"/>
      <c r="AD85" s="2033"/>
    </row>
    <row r="86" spans="2:30" ht="21" customHeight="1" x14ac:dyDescent="0.25">
      <c r="B86" s="1999"/>
      <c r="C86" s="2000"/>
      <c r="D86" s="2000"/>
      <c r="E86" s="2000"/>
      <c r="F86" s="2000"/>
      <c r="G86" s="2000"/>
      <c r="H86" s="2000"/>
      <c r="I86" s="2000"/>
      <c r="J86" s="2000"/>
      <c r="K86" s="2000"/>
      <c r="L86" s="2001"/>
      <c r="M86" s="2008"/>
      <c r="N86" s="2009"/>
      <c r="O86" s="2010"/>
      <c r="P86" s="2017"/>
      <c r="Q86" s="2018"/>
      <c r="R86" s="2019"/>
      <c r="S86" s="2021"/>
      <c r="T86" s="2009"/>
      <c r="U86" s="2010"/>
      <c r="V86" s="1782"/>
      <c r="W86" s="1465"/>
      <c r="X86" s="1466"/>
      <c r="Y86" s="2031"/>
      <c r="Z86" s="2032"/>
      <c r="AA86" s="2032"/>
      <c r="AB86" s="2032"/>
      <c r="AC86" s="2032"/>
      <c r="AD86" s="2033"/>
    </row>
    <row r="87" spans="2:30" ht="26.1" customHeight="1" x14ac:dyDescent="0.25">
      <c r="B87" s="1996" t="str">
        <f>'S2-Location'!B80</f>
        <v>Development located in a county that has been designated as an Age-Restricted Rental Housing Desert -AND- has elected a 55+ or 62+ age restriction.</v>
      </c>
      <c r="C87" s="1997"/>
      <c r="D87" s="1997"/>
      <c r="E87" s="1997"/>
      <c r="F87" s="1997"/>
      <c r="G87" s="1997"/>
      <c r="H87" s="1997"/>
      <c r="I87" s="1997"/>
      <c r="J87" s="1997"/>
      <c r="K87" s="1997"/>
      <c r="L87" s="1998"/>
      <c r="M87" s="2005">
        <f>'S2-Location'!Y80</f>
        <v>1</v>
      </c>
      <c r="N87" s="2006"/>
      <c r="O87" s="2007"/>
      <c r="P87" s="2014">
        <f>'S2-Location'!AB80</f>
        <v>0</v>
      </c>
      <c r="Q87" s="2015"/>
      <c r="R87" s="2016"/>
      <c r="S87" s="2020">
        <v>0</v>
      </c>
      <c r="T87" s="2006"/>
      <c r="U87" s="2007"/>
      <c r="V87" s="1780"/>
      <c r="W87" s="1462"/>
      <c r="X87" s="1463"/>
      <c r="Y87" s="2031"/>
      <c r="Z87" s="2032"/>
      <c r="AA87" s="2032"/>
      <c r="AB87" s="2032"/>
      <c r="AC87" s="2032"/>
      <c r="AD87" s="2033"/>
    </row>
    <row r="88" spans="2:30" ht="26.1" customHeight="1" thickBot="1" x14ac:dyDescent="0.3">
      <c r="B88" s="1999"/>
      <c r="C88" s="2000"/>
      <c r="D88" s="2000"/>
      <c r="E88" s="2000"/>
      <c r="F88" s="2000"/>
      <c r="G88" s="2000"/>
      <c r="H88" s="2000"/>
      <c r="I88" s="2000"/>
      <c r="J88" s="2000"/>
      <c r="K88" s="2000"/>
      <c r="L88" s="2001"/>
      <c r="M88" s="2008"/>
      <c r="N88" s="2009"/>
      <c r="O88" s="2010"/>
      <c r="P88" s="2017"/>
      <c r="Q88" s="2018"/>
      <c r="R88" s="2019"/>
      <c r="S88" s="2021"/>
      <c r="T88" s="2009"/>
      <c r="U88" s="2010"/>
      <c r="V88" s="1831"/>
      <c r="W88" s="1832"/>
      <c r="X88" s="1833"/>
      <c r="Y88" s="2031"/>
      <c r="Z88" s="2032"/>
      <c r="AA88" s="2032"/>
      <c r="AB88" s="2032"/>
      <c r="AC88" s="2032"/>
      <c r="AD88" s="2033"/>
    </row>
    <row r="89" spans="2:30" ht="15" customHeight="1" thickTop="1" thickBot="1" x14ac:dyDescent="0.3">
      <c r="B89" s="1917" t="s">
        <v>191</v>
      </c>
      <c r="C89" s="1918"/>
      <c r="D89" s="1918"/>
      <c r="E89" s="1918"/>
      <c r="F89" s="1918"/>
      <c r="G89" s="1918"/>
      <c r="H89" s="1918"/>
      <c r="I89" s="1918"/>
      <c r="J89" s="1918"/>
      <c r="K89" s="1918"/>
      <c r="L89" s="1919"/>
      <c r="M89" s="1920">
        <f>'S2-Location'!Y82</f>
        <v>6</v>
      </c>
      <c r="N89" s="1912"/>
      <c r="O89" s="1913"/>
      <c r="P89" s="1911">
        <f>'S2-Location'!AB82</f>
        <v>0</v>
      </c>
      <c r="Q89" s="1912"/>
      <c r="R89" s="1913"/>
      <c r="S89" s="1911">
        <f>MAX(S77:U88)</f>
        <v>0</v>
      </c>
      <c r="T89" s="1912"/>
      <c r="U89" s="1913"/>
      <c r="V89" s="1930"/>
      <c r="W89" s="2122"/>
      <c r="X89" s="2123"/>
      <c r="Y89" s="2034"/>
      <c r="Z89" s="2035"/>
      <c r="AA89" s="2035"/>
      <c r="AB89" s="2035"/>
      <c r="AC89" s="2035"/>
      <c r="AD89" s="2036"/>
    </row>
    <row r="90" spans="2:30" ht="15" customHeight="1" x14ac:dyDescent="0.25">
      <c r="B90" s="1905" t="str">
        <f>'S2-Location'!B84</f>
        <v>E - SERVING RURAL COUNTIES</v>
      </c>
      <c r="C90" s="1906"/>
      <c r="D90" s="1906"/>
      <c r="E90" s="1906"/>
      <c r="F90" s="1906"/>
      <c r="G90" s="1906"/>
      <c r="H90" s="1906"/>
      <c r="I90" s="1906"/>
      <c r="J90" s="1906"/>
      <c r="K90" s="1906"/>
      <c r="L90" s="1906"/>
      <c r="M90" s="1906"/>
      <c r="N90" s="1906"/>
      <c r="O90" s="1906"/>
      <c r="P90" s="1906"/>
      <c r="Q90" s="1906"/>
      <c r="R90" s="1906"/>
      <c r="S90" s="1906"/>
      <c r="T90" s="1906"/>
      <c r="U90" s="1906"/>
      <c r="V90" s="1906"/>
      <c r="W90" s="1906"/>
      <c r="X90" s="1907"/>
      <c r="Y90" s="2028"/>
      <c r="Z90" s="2029"/>
      <c r="AA90" s="2029"/>
      <c r="AB90" s="2029"/>
      <c r="AC90" s="2029"/>
      <c r="AD90" s="2030"/>
    </row>
    <row r="91" spans="2:30" ht="18.95" customHeight="1" x14ac:dyDescent="0.25">
      <c r="B91" s="1996" t="str">
        <f>'S2-Location'!B88</f>
        <v>Development located in a county in which the rural population or number of rural households is greater than 50%.</v>
      </c>
      <c r="C91" s="1997"/>
      <c r="D91" s="1997"/>
      <c r="E91" s="1997"/>
      <c r="F91" s="1997"/>
      <c r="G91" s="1997"/>
      <c r="H91" s="1997"/>
      <c r="I91" s="1997"/>
      <c r="J91" s="1997"/>
      <c r="K91" s="1997"/>
      <c r="L91" s="1998"/>
      <c r="M91" s="2005">
        <f>'S2-Location'!Y88</f>
        <v>2</v>
      </c>
      <c r="N91" s="2006"/>
      <c r="O91" s="2007"/>
      <c r="P91" s="2014">
        <f>'S2-Location'!AB88</f>
        <v>0</v>
      </c>
      <c r="Q91" s="2015"/>
      <c r="R91" s="2016"/>
      <c r="S91" s="2020">
        <v>0</v>
      </c>
      <c r="T91" s="2006"/>
      <c r="U91" s="2007"/>
      <c r="V91" s="1780"/>
      <c r="W91" s="1462"/>
      <c r="X91" s="1463"/>
      <c r="Y91" s="2031"/>
      <c r="Z91" s="2032"/>
      <c r="AA91" s="2032"/>
      <c r="AB91" s="2032"/>
      <c r="AC91" s="2032"/>
      <c r="AD91" s="2033"/>
    </row>
    <row r="92" spans="2:30" ht="18.95" customHeight="1" thickBot="1" x14ac:dyDescent="0.3">
      <c r="B92" s="1999"/>
      <c r="C92" s="2000"/>
      <c r="D92" s="2000"/>
      <c r="E92" s="2000"/>
      <c r="F92" s="2000"/>
      <c r="G92" s="2000"/>
      <c r="H92" s="2000"/>
      <c r="I92" s="2000"/>
      <c r="J92" s="2000"/>
      <c r="K92" s="2000"/>
      <c r="L92" s="2001"/>
      <c r="M92" s="2008"/>
      <c r="N92" s="2009"/>
      <c r="O92" s="2010"/>
      <c r="P92" s="2017"/>
      <c r="Q92" s="2018"/>
      <c r="R92" s="2019"/>
      <c r="S92" s="2021"/>
      <c r="T92" s="2009"/>
      <c r="U92" s="2010"/>
      <c r="V92" s="1831"/>
      <c r="W92" s="1832"/>
      <c r="X92" s="1833"/>
      <c r="Y92" s="2031"/>
      <c r="Z92" s="2032"/>
      <c r="AA92" s="2032"/>
      <c r="AB92" s="2032"/>
      <c r="AC92" s="2032"/>
      <c r="AD92" s="2033"/>
    </row>
    <row r="93" spans="2:30" ht="15" customHeight="1" thickTop="1" thickBot="1" x14ac:dyDescent="0.3">
      <c r="B93" s="1917" t="s">
        <v>191</v>
      </c>
      <c r="C93" s="1918"/>
      <c r="D93" s="1918"/>
      <c r="E93" s="1918"/>
      <c r="F93" s="1918"/>
      <c r="G93" s="1918"/>
      <c r="H93" s="1918"/>
      <c r="I93" s="1918"/>
      <c r="J93" s="1918"/>
      <c r="K93" s="1918"/>
      <c r="L93" s="1919"/>
      <c r="M93" s="1920">
        <f>'S2-Location'!Y89</f>
        <v>2</v>
      </c>
      <c r="N93" s="1912"/>
      <c r="O93" s="1913"/>
      <c r="P93" s="1911">
        <f>'S2-Location'!AB89</f>
        <v>0</v>
      </c>
      <c r="Q93" s="1912"/>
      <c r="R93" s="1913"/>
      <c r="S93" s="1911">
        <f>S91</f>
        <v>0</v>
      </c>
      <c r="T93" s="1912"/>
      <c r="U93" s="1913"/>
      <c r="V93" s="1860"/>
      <c r="W93" s="1921"/>
      <c r="X93" s="1922"/>
      <c r="Y93" s="2034"/>
      <c r="Z93" s="2035"/>
      <c r="AA93" s="2035"/>
      <c r="AB93" s="2035"/>
      <c r="AC93" s="2035"/>
      <c r="AD93" s="2036"/>
    </row>
    <row r="94" spans="2:30" ht="15" customHeight="1" thickBot="1" x14ac:dyDescent="0.3">
      <c r="B94" s="2112" t="s">
        <v>102</v>
      </c>
      <c r="C94" s="2113"/>
      <c r="D94" s="2113"/>
      <c r="E94" s="2113"/>
      <c r="F94" s="2113"/>
      <c r="G94" s="2113"/>
      <c r="H94" s="2113"/>
      <c r="I94" s="2113"/>
      <c r="J94" s="2113"/>
      <c r="K94" s="2113"/>
      <c r="L94" s="2114"/>
      <c r="M94" s="1895">
        <f>SUM(M36,M42,M65,M70,M75,M89,M93)</f>
        <v>29</v>
      </c>
      <c r="N94" s="1892"/>
      <c r="O94" s="1892"/>
      <c r="P94" s="1892">
        <f>SUM(P36,P42,P65,P70,P75,P89,P93)</f>
        <v>0</v>
      </c>
      <c r="Q94" s="1892"/>
      <c r="R94" s="1892"/>
      <c r="S94" s="1893">
        <f>SUM(S36,S42,S65,S70,S75,S89,S93)</f>
        <v>0</v>
      </c>
      <c r="T94" s="1894"/>
      <c r="U94" s="1895"/>
      <c r="V94" s="2115"/>
      <c r="W94" s="2115"/>
      <c r="X94" s="1989"/>
      <c r="Y94" s="2116"/>
      <c r="Z94" s="2117"/>
      <c r="AA94" s="2117"/>
      <c r="AB94" s="2117"/>
      <c r="AC94" s="2117"/>
      <c r="AD94" s="2118"/>
    </row>
    <row r="95" spans="2:30" ht="15" customHeight="1" thickBot="1" x14ac:dyDescent="0.3">
      <c r="B95" s="1872" t="str">
        <f>'S3-Development Features'!B2</f>
        <v>S3 - DEVELOPMENT FEATURES</v>
      </c>
      <c r="C95" s="1873"/>
      <c r="D95" s="1873"/>
      <c r="E95" s="1873"/>
      <c r="F95" s="1873"/>
      <c r="G95" s="1873"/>
      <c r="H95" s="1873"/>
      <c r="I95" s="1873"/>
      <c r="J95" s="1873"/>
      <c r="K95" s="1873"/>
      <c r="L95" s="1873"/>
      <c r="M95" s="1874"/>
      <c r="N95" s="1874"/>
      <c r="O95" s="1874"/>
      <c r="P95" s="1874"/>
      <c r="Q95" s="1874"/>
      <c r="R95" s="1874"/>
      <c r="S95" s="1874"/>
      <c r="T95" s="1874"/>
      <c r="U95" s="1874"/>
      <c r="V95" s="1874"/>
      <c r="W95" s="1874"/>
      <c r="X95" s="1874"/>
      <c r="Y95" s="1873"/>
      <c r="Z95" s="1873"/>
      <c r="AA95" s="1873"/>
      <c r="AB95" s="1873"/>
      <c r="AC95" s="1873"/>
      <c r="AD95" s="1875"/>
    </row>
    <row r="96" spans="2:30" ht="15" customHeight="1" x14ac:dyDescent="0.25">
      <c r="B96" s="1837" t="str">
        <f>'S3-Development Features'!B9</f>
        <v>A - CONSTRUCTION TYPE</v>
      </c>
      <c r="C96" s="1838"/>
      <c r="D96" s="1838"/>
      <c r="E96" s="1838"/>
      <c r="F96" s="1838"/>
      <c r="G96" s="1838"/>
      <c r="H96" s="1838"/>
      <c r="I96" s="1838"/>
      <c r="J96" s="1838"/>
      <c r="K96" s="1838"/>
      <c r="L96" s="1838"/>
      <c r="M96" s="1838"/>
      <c r="N96" s="1838"/>
      <c r="O96" s="1838"/>
      <c r="P96" s="1838"/>
      <c r="Q96" s="1838"/>
      <c r="R96" s="1838"/>
      <c r="S96" s="1838"/>
      <c r="T96" s="1838"/>
      <c r="U96" s="1838"/>
      <c r="V96" s="1838"/>
      <c r="W96" s="1838"/>
      <c r="X96" s="1839"/>
      <c r="Y96" s="1813"/>
      <c r="Z96" s="1814"/>
      <c r="AA96" s="1814"/>
      <c r="AB96" s="1814"/>
      <c r="AC96" s="1814"/>
      <c r="AD96" s="1815"/>
    </row>
    <row r="97" spans="2:30" ht="15" customHeight="1" x14ac:dyDescent="0.25">
      <c r="B97" s="1840" t="str">
        <f>'S3-Development Features'!B14</f>
        <v>OPTION 1: VACANT STRUCTURE</v>
      </c>
      <c r="C97" s="1841"/>
      <c r="D97" s="1841"/>
      <c r="E97" s="1841"/>
      <c r="F97" s="1841"/>
      <c r="G97" s="1841"/>
      <c r="H97" s="1841"/>
      <c r="I97" s="1841"/>
      <c r="J97" s="1841"/>
      <c r="K97" s="1841"/>
      <c r="L97" s="1842"/>
      <c r="M97" s="1825">
        <f>'S3-Development Features'!Y22</f>
        <v>6</v>
      </c>
      <c r="N97" s="1232"/>
      <c r="O97" s="1232"/>
      <c r="P97" s="1124">
        <f>'S3-Development Features'!AB20</f>
        <v>0</v>
      </c>
      <c r="Q97" s="1124"/>
      <c r="R97" s="1124"/>
      <c r="S97" s="1257">
        <v>0</v>
      </c>
      <c r="T97" s="1258"/>
      <c r="U97" s="1822"/>
      <c r="V97" s="1852" t="str">
        <f>IF(P97&gt;0, 'S3-Development Features'!V20, "")</f>
        <v/>
      </c>
      <c r="W97" s="1852"/>
      <c r="X97" s="1853"/>
      <c r="Y97" s="1816"/>
      <c r="Z97" s="1817"/>
      <c r="AA97" s="1817"/>
      <c r="AB97" s="1817"/>
      <c r="AC97" s="1817"/>
      <c r="AD97" s="1818"/>
    </row>
    <row r="98" spans="2:30" ht="18.95" customHeight="1" x14ac:dyDescent="0.25">
      <c r="B98" s="1843" t="str">
        <f>'S3-Development Features'!B16</f>
        <v>100% of the Square Footage of Vacant Structure(s) will be redeveloped for Housing.</v>
      </c>
      <c r="C98" s="1844"/>
      <c r="D98" s="1844"/>
      <c r="E98" s="1844"/>
      <c r="F98" s="1844"/>
      <c r="G98" s="1844"/>
      <c r="H98" s="1844"/>
      <c r="I98" s="1844"/>
      <c r="J98" s="1844"/>
      <c r="K98" s="1844"/>
      <c r="L98" s="1845"/>
      <c r="M98" s="1825"/>
      <c r="N98" s="1232"/>
      <c r="O98" s="1232"/>
      <c r="P98" s="1124"/>
      <c r="Q98" s="1124"/>
      <c r="R98" s="1124"/>
      <c r="S98" s="1339"/>
      <c r="T98" s="1861"/>
      <c r="U98" s="1862"/>
      <c r="V98" s="1852"/>
      <c r="W98" s="1852"/>
      <c r="X98" s="1853"/>
      <c r="Y98" s="1816"/>
      <c r="Z98" s="1817"/>
      <c r="AA98" s="1817"/>
      <c r="AB98" s="1817"/>
      <c r="AC98" s="1817"/>
      <c r="AD98" s="1818"/>
    </row>
    <row r="99" spans="2:30" ht="18.95" customHeight="1" x14ac:dyDescent="0.25">
      <c r="B99" s="1846"/>
      <c r="C99" s="1847"/>
      <c r="D99" s="1847"/>
      <c r="E99" s="1847"/>
      <c r="F99" s="1847"/>
      <c r="G99" s="1847"/>
      <c r="H99" s="1847"/>
      <c r="I99" s="1847"/>
      <c r="J99" s="1847"/>
      <c r="K99" s="1847"/>
      <c r="L99" s="1848"/>
      <c r="M99" s="1825"/>
      <c r="N99" s="1232"/>
      <c r="O99" s="1232"/>
      <c r="P99" s="1124"/>
      <c r="Q99" s="1124"/>
      <c r="R99" s="1124"/>
      <c r="S99" s="1180"/>
      <c r="T99" s="1327"/>
      <c r="U99" s="1823"/>
      <c r="V99" s="1852"/>
      <c r="W99" s="1852"/>
      <c r="X99" s="1853"/>
      <c r="Y99" s="1816"/>
      <c r="Z99" s="1817"/>
      <c r="AA99" s="1817"/>
      <c r="AB99" s="1817"/>
      <c r="AC99" s="1817"/>
      <c r="AD99" s="1818"/>
    </row>
    <row r="100" spans="2:30" ht="12.95" customHeight="1" x14ac:dyDescent="0.25">
      <c r="B100" s="1840" t="str">
        <f>'S3-Development Features'!B24</f>
        <v>OPTION 2: PRESERVATION OF EXISTING AFFORDABLE HOUSING</v>
      </c>
      <c r="C100" s="1841"/>
      <c r="D100" s="1841"/>
      <c r="E100" s="1841"/>
      <c r="F100" s="1841"/>
      <c r="G100" s="1841"/>
      <c r="H100" s="1841"/>
      <c r="I100" s="1841"/>
      <c r="J100" s="1841"/>
      <c r="K100" s="1841"/>
      <c r="L100" s="1842"/>
      <c r="M100" s="1825">
        <f>'S3-Development Features'!Y35</f>
        <v>6</v>
      </c>
      <c r="N100" s="1232"/>
      <c r="O100" s="1232"/>
      <c r="P100" s="1124">
        <f>'S3-Development Features'!AB35</f>
        <v>0</v>
      </c>
      <c r="Q100" s="1124"/>
      <c r="R100" s="1124"/>
      <c r="S100" s="1257">
        <v>0</v>
      </c>
      <c r="T100" s="1258"/>
      <c r="U100" s="1822"/>
      <c r="V100" s="1852" t="str" cm="1">
        <f t="array" ref="V100">_xlfn.IFS((AND(P100&gt;0, (COUNTIF('S3-Development Features'!V26:X34, "YES")&gt;0))), "YES", ((AND(P100&gt;0, (COUNTIF('S3-Development Features'!V26:X34, "NO")&gt;0)))), "NO", P100=0, "")</f>
        <v/>
      </c>
      <c r="W100" s="1852"/>
      <c r="X100" s="1853"/>
      <c r="Y100" s="1816"/>
      <c r="Z100" s="1817"/>
      <c r="AA100" s="1817"/>
      <c r="AB100" s="1817"/>
      <c r="AC100" s="1817"/>
      <c r="AD100" s="1818"/>
    </row>
    <row r="101" spans="2:30" ht="12.95" customHeight="1" x14ac:dyDescent="0.25">
      <c r="B101" s="1843"/>
      <c r="C101" s="1844"/>
      <c r="D101" s="1844"/>
      <c r="E101" s="1844"/>
      <c r="F101" s="1844"/>
      <c r="G101" s="1844"/>
      <c r="H101" s="1844"/>
      <c r="I101" s="1844"/>
      <c r="J101" s="1844"/>
      <c r="K101" s="1844"/>
      <c r="L101" s="1845"/>
      <c r="M101" s="1825"/>
      <c r="N101" s="1232"/>
      <c r="O101" s="1232"/>
      <c r="P101" s="1124"/>
      <c r="Q101" s="1124"/>
      <c r="R101" s="1124"/>
      <c r="S101" s="1339"/>
      <c r="T101" s="1861"/>
      <c r="U101" s="1862"/>
      <c r="V101" s="1852"/>
      <c r="W101" s="1852"/>
      <c r="X101" s="1853"/>
      <c r="Y101" s="1816"/>
      <c r="Z101" s="1817"/>
      <c r="AA101" s="1817"/>
      <c r="AB101" s="1817"/>
      <c r="AC101" s="1817"/>
      <c r="AD101" s="1818"/>
    </row>
    <row r="102" spans="2:30" ht="27" customHeight="1" x14ac:dyDescent="0.25">
      <c r="B102" s="1843" t="s">
        <v>1434</v>
      </c>
      <c r="C102" s="1844"/>
      <c r="D102" s="1844"/>
      <c r="E102" s="1844"/>
      <c r="F102" s="1844"/>
      <c r="G102" s="1844"/>
      <c r="H102" s="1844"/>
      <c r="I102" s="1844"/>
      <c r="J102" s="1844"/>
      <c r="K102" s="1844"/>
      <c r="L102" s="1845"/>
      <c r="M102" s="1825"/>
      <c r="N102" s="1232"/>
      <c r="O102" s="1232"/>
      <c r="P102" s="1124"/>
      <c r="Q102" s="1124"/>
      <c r="R102" s="1124"/>
      <c r="S102" s="1339"/>
      <c r="T102" s="1861"/>
      <c r="U102" s="1862"/>
      <c r="V102" s="1852"/>
      <c r="W102" s="1852"/>
      <c r="X102" s="1853"/>
      <c r="Y102" s="1816"/>
      <c r="Z102" s="1817"/>
      <c r="AA102" s="1817"/>
      <c r="AB102" s="1817"/>
      <c r="AC102" s="1817"/>
      <c r="AD102" s="1818"/>
    </row>
    <row r="103" spans="2:30" ht="27" customHeight="1" x14ac:dyDescent="0.25">
      <c r="B103" s="1846"/>
      <c r="C103" s="1847"/>
      <c r="D103" s="1847"/>
      <c r="E103" s="1847"/>
      <c r="F103" s="1847"/>
      <c r="G103" s="1847"/>
      <c r="H103" s="1847"/>
      <c r="I103" s="1847"/>
      <c r="J103" s="1847"/>
      <c r="K103" s="1847"/>
      <c r="L103" s="1848"/>
      <c r="M103" s="1825"/>
      <c r="N103" s="1232"/>
      <c r="O103" s="1232"/>
      <c r="P103" s="1124"/>
      <c r="Q103" s="1124"/>
      <c r="R103" s="1124"/>
      <c r="S103" s="1180"/>
      <c r="T103" s="1327"/>
      <c r="U103" s="1823"/>
      <c r="V103" s="1852"/>
      <c r="W103" s="1852"/>
      <c r="X103" s="1853"/>
      <c r="Y103" s="1816"/>
      <c r="Z103" s="1817"/>
      <c r="AA103" s="1817"/>
      <c r="AB103" s="1817"/>
      <c r="AC103" s="1817"/>
      <c r="AD103" s="1818"/>
    </row>
    <row r="104" spans="2:30" ht="15" x14ac:dyDescent="0.25">
      <c r="B104" s="1840" t="str">
        <f>'S3-Development Features'!B37</f>
        <v xml:space="preserve">OPTION 3: INFILL NEW CONSTRUCTION </v>
      </c>
      <c r="C104" s="1841"/>
      <c r="D104" s="1841"/>
      <c r="E104" s="1841"/>
      <c r="F104" s="1841"/>
      <c r="G104" s="1841"/>
      <c r="H104" s="1841"/>
      <c r="I104" s="1841"/>
      <c r="J104" s="1841"/>
      <c r="K104" s="1841"/>
      <c r="L104" s="1842"/>
      <c r="M104" s="1825">
        <f>'S3-Development Features'!Y49</f>
        <v>6</v>
      </c>
      <c r="N104" s="1232"/>
      <c r="O104" s="1232"/>
      <c r="P104" s="1124">
        <f>'S3-Development Features'!AB49</f>
        <v>0</v>
      </c>
      <c r="Q104" s="1124"/>
      <c r="R104" s="1124"/>
      <c r="S104" s="1257">
        <v>0</v>
      </c>
      <c r="T104" s="1258"/>
      <c r="U104" s="1822"/>
      <c r="V104" s="1852" t="str">
        <f>IF(P104&gt;0, 'S3-Development Features'!V47, "")</f>
        <v/>
      </c>
      <c r="W104" s="1852"/>
      <c r="X104" s="1854"/>
      <c r="Y104" s="1816"/>
      <c r="Z104" s="1817"/>
      <c r="AA104" s="1817"/>
      <c r="AB104" s="1817"/>
      <c r="AC104" s="1817"/>
      <c r="AD104" s="1818"/>
    </row>
    <row r="105" spans="2:30" s="119" customFormat="1" ht="20.100000000000001" customHeight="1" x14ac:dyDescent="0.25">
      <c r="B105" s="1843" t="s">
        <v>1435</v>
      </c>
      <c r="C105" s="1844"/>
      <c r="D105" s="1844"/>
      <c r="E105" s="1844"/>
      <c r="F105" s="1844"/>
      <c r="G105" s="1844"/>
      <c r="H105" s="1844"/>
      <c r="I105" s="1844"/>
      <c r="J105" s="1844"/>
      <c r="K105" s="1844"/>
      <c r="L105" s="1845"/>
      <c r="M105" s="1822"/>
      <c r="N105" s="1351"/>
      <c r="O105" s="1351"/>
      <c r="P105" s="1125"/>
      <c r="Q105" s="1125"/>
      <c r="R105" s="1125"/>
      <c r="S105" s="1339"/>
      <c r="T105" s="1861"/>
      <c r="U105" s="1862"/>
      <c r="V105" s="1855"/>
      <c r="W105" s="1855"/>
      <c r="X105" s="1856"/>
      <c r="Y105" s="1816"/>
      <c r="Z105" s="1817"/>
      <c r="AA105" s="1817"/>
      <c r="AB105" s="1817"/>
      <c r="AC105" s="1817"/>
      <c r="AD105" s="1818"/>
    </row>
    <row r="106" spans="2:30" s="119" customFormat="1" ht="20.100000000000001" customHeight="1" thickBot="1" x14ac:dyDescent="0.3">
      <c r="B106" s="1849"/>
      <c r="C106" s="1850"/>
      <c r="D106" s="1850"/>
      <c r="E106" s="1850"/>
      <c r="F106" s="1850"/>
      <c r="G106" s="1850"/>
      <c r="H106" s="1850"/>
      <c r="I106" s="1850"/>
      <c r="J106" s="1850"/>
      <c r="K106" s="1850"/>
      <c r="L106" s="1851"/>
      <c r="M106" s="1867"/>
      <c r="N106" s="1868"/>
      <c r="O106" s="1868"/>
      <c r="P106" s="1126"/>
      <c r="Q106" s="1126"/>
      <c r="R106" s="1126"/>
      <c r="S106" s="1206"/>
      <c r="T106" s="1207"/>
      <c r="U106" s="1830"/>
      <c r="V106" s="1857"/>
      <c r="W106" s="1857"/>
      <c r="X106" s="1858"/>
      <c r="Y106" s="1816"/>
      <c r="Z106" s="1817"/>
      <c r="AA106" s="1817"/>
      <c r="AB106" s="1817"/>
      <c r="AC106" s="1817"/>
      <c r="AD106" s="1818"/>
    </row>
    <row r="107" spans="2:30" ht="15" customHeight="1" thickTop="1" thickBot="1" x14ac:dyDescent="0.3">
      <c r="B107" s="1898" t="s">
        <v>191</v>
      </c>
      <c r="C107" s="1899"/>
      <c r="D107" s="1899"/>
      <c r="E107" s="1899"/>
      <c r="F107" s="1899"/>
      <c r="G107" s="1899"/>
      <c r="H107" s="1899"/>
      <c r="I107" s="1899"/>
      <c r="J107" s="1899"/>
      <c r="K107" s="1899"/>
      <c r="L107" s="1900"/>
      <c r="M107" s="1896">
        <f>'S3-Development Features'!AD9</f>
        <v>6</v>
      </c>
      <c r="N107" s="1897"/>
      <c r="O107" s="1897"/>
      <c r="P107" s="1897">
        <f>MAX(P97:R106)</f>
        <v>0</v>
      </c>
      <c r="Q107" s="1897"/>
      <c r="R107" s="1897"/>
      <c r="S107" s="1911">
        <f>MAX(S97:U106)</f>
        <v>0</v>
      </c>
      <c r="T107" s="1912"/>
      <c r="U107" s="1913"/>
      <c r="V107" s="1859"/>
      <c r="W107" s="1859"/>
      <c r="X107" s="1860"/>
      <c r="Y107" s="1819"/>
      <c r="Z107" s="1820"/>
      <c r="AA107" s="1820"/>
      <c r="AB107" s="1820"/>
      <c r="AC107" s="1820"/>
      <c r="AD107" s="1821"/>
    </row>
    <row r="108" spans="2:30" ht="15" customHeight="1" x14ac:dyDescent="0.25">
      <c r="B108" s="1837" t="str">
        <f>'S3-Development Features'!B51</f>
        <v>B- PROVISION OF ADDITIONAL BEDROOMS</v>
      </c>
      <c r="C108" s="1838"/>
      <c r="D108" s="1838"/>
      <c r="E108" s="1838"/>
      <c r="F108" s="1838"/>
      <c r="G108" s="1838"/>
      <c r="H108" s="1838"/>
      <c r="I108" s="1838"/>
      <c r="J108" s="1838"/>
      <c r="K108" s="1838"/>
      <c r="L108" s="1838"/>
      <c r="M108" s="1838"/>
      <c r="N108" s="1838"/>
      <c r="O108" s="1838"/>
      <c r="P108" s="1838"/>
      <c r="Q108" s="1838"/>
      <c r="R108" s="1838"/>
      <c r="S108" s="1838"/>
      <c r="T108" s="1838"/>
      <c r="U108" s="1838"/>
      <c r="V108" s="1838"/>
      <c r="W108" s="1838"/>
      <c r="X108" s="1839"/>
      <c r="Y108" s="1813"/>
      <c r="Z108" s="1814"/>
      <c r="AA108" s="1814"/>
      <c r="AB108" s="1814"/>
      <c r="AC108" s="1814"/>
      <c r="AD108" s="1815"/>
    </row>
    <row r="109" spans="2:30" ht="18.95" customHeight="1" x14ac:dyDescent="0.25">
      <c r="B109" s="1840" t="str">
        <f>'S3-Development Features'!B57</f>
        <v>NON-AGE RESTRICTED
25% of the HOME Assisted Units Have 3+ Bedrooms</v>
      </c>
      <c r="C109" s="1841"/>
      <c r="D109" s="1841"/>
      <c r="E109" s="1841"/>
      <c r="F109" s="1841"/>
      <c r="G109" s="1841"/>
      <c r="H109" s="1841"/>
      <c r="I109" s="1841"/>
      <c r="J109" s="1841"/>
      <c r="K109" s="1841"/>
      <c r="L109" s="1842"/>
      <c r="M109" s="2124">
        <f>'S3-Development Features'!Y57</f>
        <v>4</v>
      </c>
      <c r="N109" s="1232"/>
      <c r="O109" s="1232"/>
      <c r="P109" s="1124">
        <f>'S3-Development Features'!AB57</f>
        <v>0</v>
      </c>
      <c r="Q109" s="1124"/>
      <c r="R109" s="1124"/>
      <c r="S109" s="1232">
        <v>0</v>
      </c>
      <c r="T109" s="1232"/>
      <c r="U109" s="1232"/>
      <c r="V109" s="2126" t="str">
        <f>IF(P109&gt;0, 'S3-Development Features'!V57, "")</f>
        <v/>
      </c>
      <c r="W109" s="2127"/>
      <c r="X109" s="2128"/>
      <c r="Y109" s="1816"/>
      <c r="Z109" s="1817"/>
      <c r="AA109" s="1817"/>
      <c r="AB109" s="1817"/>
      <c r="AC109" s="1817"/>
      <c r="AD109" s="1818"/>
    </row>
    <row r="110" spans="2:30" ht="18.95" customHeight="1" x14ac:dyDescent="0.25">
      <c r="B110" s="1846"/>
      <c r="C110" s="1847"/>
      <c r="D110" s="1847"/>
      <c r="E110" s="1847"/>
      <c r="F110" s="1847"/>
      <c r="G110" s="1847"/>
      <c r="H110" s="1847"/>
      <c r="I110" s="1847"/>
      <c r="J110" s="1847"/>
      <c r="K110" s="1847"/>
      <c r="L110" s="1848"/>
      <c r="M110" s="2124"/>
      <c r="N110" s="1232"/>
      <c r="O110" s="1232"/>
      <c r="P110" s="1124"/>
      <c r="Q110" s="1124"/>
      <c r="R110" s="1124"/>
      <c r="S110" s="1232"/>
      <c r="T110" s="1232"/>
      <c r="U110" s="1232"/>
      <c r="V110" s="1955"/>
      <c r="W110" s="1956"/>
      <c r="X110" s="1957"/>
      <c r="Y110" s="1816"/>
      <c r="Z110" s="1817"/>
      <c r="AA110" s="1817"/>
      <c r="AB110" s="1817"/>
      <c r="AC110" s="1817"/>
      <c r="AD110" s="1818"/>
    </row>
    <row r="111" spans="2:30" ht="18.95" customHeight="1" x14ac:dyDescent="0.25">
      <c r="B111" s="1840" t="str">
        <f>'S3-Development Features'!B59</f>
        <v>AGE RESTRICTED
25% of the HOME Assisted Units Have 2+ Bedrooms</v>
      </c>
      <c r="C111" s="1841"/>
      <c r="D111" s="1841"/>
      <c r="E111" s="1841"/>
      <c r="F111" s="1841"/>
      <c r="G111" s="1841"/>
      <c r="H111" s="1841"/>
      <c r="I111" s="1841"/>
      <c r="J111" s="1841"/>
      <c r="K111" s="1841"/>
      <c r="L111" s="1842"/>
      <c r="M111" s="2124">
        <f>'S3-Development Features'!Y59</f>
        <v>4</v>
      </c>
      <c r="N111" s="1232"/>
      <c r="O111" s="1232"/>
      <c r="P111" s="1124">
        <f>'S3-Development Features'!AB59</f>
        <v>0</v>
      </c>
      <c r="Q111" s="1124"/>
      <c r="R111" s="1124"/>
      <c r="S111" s="1232">
        <v>0</v>
      </c>
      <c r="T111" s="1232"/>
      <c r="U111" s="1232"/>
      <c r="V111" s="2126" t="str">
        <f>IF(P111&gt;0, 'S3-Development Features'!V59, "")</f>
        <v/>
      </c>
      <c r="W111" s="2127"/>
      <c r="X111" s="2128"/>
      <c r="Y111" s="1816"/>
      <c r="Z111" s="1817"/>
      <c r="AA111" s="1817"/>
      <c r="AB111" s="1817"/>
      <c r="AC111" s="1817"/>
      <c r="AD111" s="1818"/>
    </row>
    <row r="112" spans="2:30" ht="18.95" customHeight="1" thickBot="1" x14ac:dyDescent="0.3">
      <c r="B112" s="1849"/>
      <c r="C112" s="1850"/>
      <c r="D112" s="1850"/>
      <c r="E112" s="1850"/>
      <c r="F112" s="1850"/>
      <c r="G112" s="1850"/>
      <c r="H112" s="1850"/>
      <c r="I112" s="1850"/>
      <c r="J112" s="1850"/>
      <c r="K112" s="1850"/>
      <c r="L112" s="1851"/>
      <c r="M112" s="2125"/>
      <c r="N112" s="1868"/>
      <c r="O112" s="1868"/>
      <c r="P112" s="1126"/>
      <c r="Q112" s="1126"/>
      <c r="R112" s="1126"/>
      <c r="S112" s="1868"/>
      <c r="T112" s="1868"/>
      <c r="U112" s="1868"/>
      <c r="V112" s="2129"/>
      <c r="W112" s="2130"/>
      <c r="X112" s="2131"/>
      <c r="Y112" s="1816"/>
      <c r="Z112" s="1817"/>
      <c r="AA112" s="1817"/>
      <c r="AB112" s="1817"/>
      <c r="AC112" s="1817"/>
      <c r="AD112" s="1818"/>
    </row>
    <row r="113" spans="2:30" ht="15" customHeight="1" thickTop="1" thickBot="1" x14ac:dyDescent="0.3">
      <c r="B113" s="1898" t="s">
        <v>191</v>
      </c>
      <c r="C113" s="1899"/>
      <c r="D113" s="1899"/>
      <c r="E113" s="1899"/>
      <c r="F113" s="1899"/>
      <c r="G113" s="1899"/>
      <c r="H113" s="1899"/>
      <c r="I113" s="1899"/>
      <c r="J113" s="1899"/>
      <c r="K113" s="1899"/>
      <c r="L113" s="1900"/>
      <c r="M113" s="1896">
        <f>'S3-Development Features'!Y61</f>
        <v>4</v>
      </c>
      <c r="N113" s="1897"/>
      <c r="O113" s="1897"/>
      <c r="P113" s="1897">
        <f>'S3-Development Features'!AB61</f>
        <v>0</v>
      </c>
      <c r="Q113" s="1897"/>
      <c r="R113" s="1897"/>
      <c r="S113" s="1939">
        <f>MAX(S109:U112)</f>
        <v>0</v>
      </c>
      <c r="T113" s="1940"/>
      <c r="U113" s="1896"/>
      <c r="V113" s="1859"/>
      <c r="W113" s="1859"/>
      <c r="X113" s="1860"/>
      <c r="Y113" s="1819"/>
      <c r="Z113" s="1820"/>
      <c r="AA113" s="1820"/>
      <c r="AB113" s="1820"/>
      <c r="AC113" s="1820"/>
      <c r="AD113" s="1821"/>
    </row>
    <row r="114" spans="2:30" ht="15" customHeight="1" x14ac:dyDescent="0.25">
      <c r="B114" s="1837" t="str">
        <f>'S3-Development Features'!B63</f>
        <v>C - DESIGN FEATURES</v>
      </c>
      <c r="C114" s="1838"/>
      <c r="D114" s="1838"/>
      <c r="E114" s="1838"/>
      <c r="F114" s="1838"/>
      <c r="G114" s="1838"/>
      <c r="H114" s="1838"/>
      <c r="I114" s="1838"/>
      <c r="J114" s="1838"/>
      <c r="K114" s="1838"/>
      <c r="L114" s="1838"/>
      <c r="M114" s="1838"/>
      <c r="N114" s="1838"/>
      <c r="O114" s="1838"/>
      <c r="P114" s="1838"/>
      <c r="Q114" s="1838"/>
      <c r="R114" s="1838"/>
      <c r="S114" s="1838"/>
      <c r="T114" s="1838"/>
      <c r="U114" s="1838"/>
      <c r="V114" s="1838"/>
      <c r="W114" s="1838"/>
      <c r="X114" s="1839"/>
      <c r="Y114" s="1805"/>
      <c r="Z114" s="1806"/>
      <c r="AA114" s="1806"/>
      <c r="AB114" s="1806"/>
      <c r="AC114" s="1806"/>
      <c r="AD114" s="1807"/>
    </row>
    <row r="115" spans="2:30" ht="15" customHeight="1" x14ac:dyDescent="0.25">
      <c r="B115" s="1923" t="str">
        <f>'S3-Development Features'!B67</f>
        <v>Exterior Walls are at Least 50% Durable Material (brick, stone, cement board)</v>
      </c>
      <c r="C115" s="1924"/>
      <c r="D115" s="1924"/>
      <c r="E115" s="1924"/>
      <c r="F115" s="1924"/>
      <c r="G115" s="1924"/>
      <c r="H115" s="1924"/>
      <c r="I115" s="1924"/>
      <c r="J115" s="1924"/>
      <c r="K115" s="1924"/>
      <c r="L115" s="1925"/>
      <c r="M115" s="1825">
        <f>'S3-Development Features'!Y67</f>
        <v>1</v>
      </c>
      <c r="N115" s="1232"/>
      <c r="O115" s="1232"/>
      <c r="P115" s="1124">
        <f>'S3-Development Features'!AB67</f>
        <v>0</v>
      </c>
      <c r="Q115" s="1124"/>
      <c r="R115" s="1124"/>
      <c r="S115" s="1257">
        <v>0</v>
      </c>
      <c r="T115" s="1258"/>
      <c r="U115" s="1822"/>
      <c r="V115" s="1623"/>
      <c r="W115" s="1623"/>
      <c r="X115" s="1767"/>
      <c r="Y115" s="1808"/>
      <c r="Z115" s="238"/>
      <c r="AA115" s="238"/>
      <c r="AB115" s="238"/>
      <c r="AC115" s="238"/>
      <c r="AD115" s="1809"/>
    </row>
    <row r="116" spans="2:30" ht="15" customHeight="1" x14ac:dyDescent="0.25">
      <c r="B116" s="1923"/>
      <c r="C116" s="1924"/>
      <c r="D116" s="1924"/>
      <c r="E116" s="1924"/>
      <c r="F116" s="1924"/>
      <c r="G116" s="1924"/>
      <c r="H116" s="1924"/>
      <c r="I116" s="1924"/>
      <c r="J116" s="1924"/>
      <c r="K116" s="1924"/>
      <c r="L116" s="1925"/>
      <c r="M116" s="1825"/>
      <c r="N116" s="1232"/>
      <c r="O116" s="1232"/>
      <c r="P116" s="1124"/>
      <c r="Q116" s="1124"/>
      <c r="R116" s="1124"/>
      <c r="S116" s="1180"/>
      <c r="T116" s="1327"/>
      <c r="U116" s="1823"/>
      <c r="V116" s="1623"/>
      <c r="W116" s="1623"/>
      <c r="X116" s="1767"/>
      <c r="Y116" s="1808"/>
      <c r="Z116" s="238"/>
      <c r="AA116" s="238"/>
      <c r="AB116" s="238"/>
      <c r="AC116" s="238"/>
      <c r="AD116" s="1809"/>
    </row>
    <row r="117" spans="2:30" ht="15" customHeight="1" x14ac:dyDescent="0.25">
      <c r="B117" s="1923" t="str">
        <f>'S3-Development Features'!B68</f>
        <v>Roofing System Has at Least a 30-Year Warranty</v>
      </c>
      <c r="C117" s="1924"/>
      <c r="D117" s="1924"/>
      <c r="E117" s="1924"/>
      <c r="F117" s="1924"/>
      <c r="G117" s="1924"/>
      <c r="H117" s="1924"/>
      <c r="I117" s="1924"/>
      <c r="J117" s="1924"/>
      <c r="K117" s="1924"/>
      <c r="L117" s="1925"/>
      <c r="M117" s="1825">
        <f>'S3-Development Features'!Y68</f>
        <v>1</v>
      </c>
      <c r="N117" s="1232"/>
      <c r="O117" s="1232"/>
      <c r="P117" s="1124">
        <f>'S3-Development Features'!AB68</f>
        <v>0</v>
      </c>
      <c r="Q117" s="1124"/>
      <c r="R117" s="1124"/>
      <c r="S117" s="1257">
        <v>0</v>
      </c>
      <c r="T117" s="1258"/>
      <c r="U117" s="1822"/>
      <c r="V117" s="1623"/>
      <c r="W117" s="1623"/>
      <c r="X117" s="1767"/>
      <c r="Y117" s="1808"/>
      <c r="Z117" s="238"/>
      <c r="AA117" s="238"/>
      <c r="AB117" s="238"/>
      <c r="AC117" s="238"/>
      <c r="AD117" s="1809"/>
    </row>
    <row r="118" spans="2:30" ht="15" customHeight="1" x14ac:dyDescent="0.25">
      <c r="B118" s="1923"/>
      <c r="C118" s="1924"/>
      <c r="D118" s="1924"/>
      <c r="E118" s="1924"/>
      <c r="F118" s="1924"/>
      <c r="G118" s="1924"/>
      <c r="H118" s="1924"/>
      <c r="I118" s="1924"/>
      <c r="J118" s="1924"/>
      <c r="K118" s="1924"/>
      <c r="L118" s="1925"/>
      <c r="M118" s="1825"/>
      <c r="N118" s="1232"/>
      <c r="O118" s="1232"/>
      <c r="P118" s="1124"/>
      <c r="Q118" s="1124"/>
      <c r="R118" s="1124"/>
      <c r="S118" s="1180"/>
      <c r="T118" s="1327"/>
      <c r="U118" s="1823"/>
      <c r="V118" s="1623"/>
      <c r="W118" s="1623"/>
      <c r="X118" s="1767"/>
      <c r="Y118" s="1808"/>
      <c r="Z118" s="238"/>
      <c r="AA118" s="238"/>
      <c r="AB118" s="238"/>
      <c r="AC118" s="238"/>
      <c r="AD118" s="1809"/>
    </row>
    <row r="119" spans="2:30" ht="15" customHeight="1" x14ac:dyDescent="0.25">
      <c r="B119" s="1840" t="str">
        <f>'S3-Development Features'!B69</f>
        <v>Covered Porch at Front of Entrance</v>
      </c>
      <c r="C119" s="1841"/>
      <c r="D119" s="1841"/>
      <c r="E119" s="1841"/>
      <c r="F119" s="1841"/>
      <c r="G119" s="1841"/>
      <c r="H119" s="1841"/>
      <c r="I119" s="1841"/>
      <c r="J119" s="1841"/>
      <c r="K119" s="1841"/>
      <c r="L119" s="1842"/>
      <c r="M119" s="1941">
        <f>'S3-Development Features'!Y69</f>
        <v>1</v>
      </c>
      <c r="N119" s="1258"/>
      <c r="O119" s="1822"/>
      <c r="P119" s="1826">
        <f>'S3-Development Features'!AB69</f>
        <v>0</v>
      </c>
      <c r="Q119" s="1261"/>
      <c r="R119" s="1301"/>
      <c r="S119" s="1257">
        <v>0</v>
      </c>
      <c r="T119" s="1258"/>
      <c r="U119" s="1822"/>
      <c r="V119" s="1780"/>
      <c r="W119" s="1462"/>
      <c r="X119" s="1463"/>
      <c r="Y119" s="1808"/>
      <c r="Z119" s="238"/>
      <c r="AA119" s="238"/>
      <c r="AB119" s="238"/>
      <c r="AC119" s="238"/>
      <c r="AD119" s="1809"/>
    </row>
    <row r="120" spans="2:30" ht="14.1" customHeight="1" x14ac:dyDescent="0.25">
      <c r="B120" s="1923" t="str">
        <f>'S3-Development Features'!B70</f>
        <v>Deck or Patio with a Minimum of 64 Square Feet that is Made of Wood or Other Approved Materials</v>
      </c>
      <c r="C120" s="1924"/>
      <c r="D120" s="1924"/>
      <c r="E120" s="1924"/>
      <c r="F120" s="1924"/>
      <c r="G120" s="1924"/>
      <c r="H120" s="1924"/>
      <c r="I120" s="1924"/>
      <c r="J120" s="1924"/>
      <c r="K120" s="1924"/>
      <c r="L120" s="1925"/>
      <c r="M120" s="1825">
        <f>'S3-Development Features'!Y70</f>
        <v>1</v>
      </c>
      <c r="N120" s="1232"/>
      <c r="O120" s="1232"/>
      <c r="P120" s="1124">
        <f>'S3-Development Features'!AB70</f>
        <v>0</v>
      </c>
      <c r="Q120" s="1124"/>
      <c r="R120" s="1124"/>
      <c r="S120" s="1257">
        <v>0</v>
      </c>
      <c r="T120" s="1258"/>
      <c r="U120" s="1822"/>
      <c r="V120" s="1623"/>
      <c r="W120" s="1623"/>
      <c r="X120" s="1767"/>
      <c r="Y120" s="1808"/>
      <c r="Z120" s="238"/>
      <c r="AA120" s="238"/>
      <c r="AB120" s="238"/>
      <c r="AC120" s="238"/>
      <c r="AD120" s="1809"/>
    </row>
    <row r="121" spans="2:30" ht="14.1" customHeight="1" x14ac:dyDescent="0.25">
      <c r="B121" s="1923"/>
      <c r="C121" s="1924"/>
      <c r="D121" s="1924"/>
      <c r="E121" s="1924"/>
      <c r="F121" s="1924"/>
      <c r="G121" s="1924"/>
      <c r="H121" s="1924"/>
      <c r="I121" s="1924"/>
      <c r="J121" s="1924"/>
      <c r="K121" s="1924"/>
      <c r="L121" s="1925"/>
      <c r="M121" s="1825"/>
      <c r="N121" s="1232"/>
      <c r="O121" s="1232"/>
      <c r="P121" s="1124"/>
      <c r="Q121" s="1124"/>
      <c r="R121" s="1124"/>
      <c r="S121" s="1339"/>
      <c r="T121" s="1861"/>
      <c r="U121" s="1862"/>
      <c r="V121" s="1623"/>
      <c r="W121" s="1623"/>
      <c r="X121" s="1767"/>
      <c r="Y121" s="1808"/>
      <c r="Z121" s="238"/>
      <c r="AA121" s="238"/>
      <c r="AB121" s="238"/>
      <c r="AC121" s="238"/>
      <c r="AD121" s="1809"/>
    </row>
    <row r="122" spans="2:30" ht="14.1" customHeight="1" x14ac:dyDescent="0.25">
      <c r="B122" s="1923"/>
      <c r="C122" s="1924"/>
      <c r="D122" s="1924"/>
      <c r="E122" s="1924"/>
      <c r="F122" s="1924"/>
      <c r="G122" s="1924"/>
      <c r="H122" s="1924"/>
      <c r="I122" s="1924"/>
      <c r="J122" s="1924"/>
      <c r="K122" s="1924"/>
      <c r="L122" s="1925"/>
      <c r="M122" s="1825"/>
      <c r="N122" s="1232"/>
      <c r="O122" s="1232"/>
      <c r="P122" s="1124"/>
      <c r="Q122" s="1124"/>
      <c r="R122" s="1124"/>
      <c r="S122" s="1180"/>
      <c r="T122" s="1327"/>
      <c r="U122" s="1823"/>
      <c r="V122" s="1623"/>
      <c r="W122" s="1623"/>
      <c r="X122" s="1767"/>
      <c r="Y122" s="1808"/>
      <c r="Z122" s="238"/>
      <c r="AA122" s="238"/>
      <c r="AB122" s="238"/>
      <c r="AC122" s="238"/>
      <c r="AD122" s="1809"/>
    </row>
    <row r="123" spans="2:30" ht="15" customHeight="1" x14ac:dyDescent="0.25">
      <c r="B123" s="1923" t="str">
        <f>'S3-Development Features'!B72</f>
        <v>Framing Consists of 2" x 6" Studs to Allow for Higher R-Value Insulation in Walls</v>
      </c>
      <c r="C123" s="1924"/>
      <c r="D123" s="1924"/>
      <c r="E123" s="1924"/>
      <c r="F123" s="1924"/>
      <c r="G123" s="1924"/>
      <c r="H123" s="1924"/>
      <c r="I123" s="1924"/>
      <c r="J123" s="1924"/>
      <c r="K123" s="1924"/>
      <c r="L123" s="1925"/>
      <c r="M123" s="1825">
        <f>'S3-Development Features'!Y72</f>
        <v>1</v>
      </c>
      <c r="N123" s="1232"/>
      <c r="O123" s="1232"/>
      <c r="P123" s="1124">
        <f>'S3-Development Features'!AB72</f>
        <v>0</v>
      </c>
      <c r="Q123" s="1124"/>
      <c r="R123" s="1124"/>
      <c r="S123" s="1257">
        <v>0</v>
      </c>
      <c r="T123" s="1258"/>
      <c r="U123" s="1822"/>
      <c r="V123" s="1623"/>
      <c r="W123" s="1623"/>
      <c r="X123" s="1767"/>
      <c r="Y123" s="1808"/>
      <c r="Z123" s="238"/>
      <c r="AA123" s="238"/>
      <c r="AB123" s="238"/>
      <c r="AC123" s="238"/>
      <c r="AD123" s="1809"/>
    </row>
    <row r="124" spans="2:30" ht="15" customHeight="1" x14ac:dyDescent="0.25">
      <c r="B124" s="1923"/>
      <c r="C124" s="1924"/>
      <c r="D124" s="1924"/>
      <c r="E124" s="1924"/>
      <c r="F124" s="1924"/>
      <c r="G124" s="1924"/>
      <c r="H124" s="1924"/>
      <c r="I124" s="1924"/>
      <c r="J124" s="1924"/>
      <c r="K124" s="1924"/>
      <c r="L124" s="1925"/>
      <c r="M124" s="1825"/>
      <c r="N124" s="1232"/>
      <c r="O124" s="1232"/>
      <c r="P124" s="1124"/>
      <c r="Q124" s="1124"/>
      <c r="R124" s="1124"/>
      <c r="S124" s="1180"/>
      <c r="T124" s="1327"/>
      <c r="U124" s="1823"/>
      <c r="V124" s="1623"/>
      <c r="W124" s="1623"/>
      <c r="X124" s="1767"/>
      <c r="Y124" s="1808"/>
      <c r="Z124" s="238"/>
      <c r="AA124" s="238"/>
      <c r="AB124" s="238"/>
      <c r="AC124" s="238"/>
      <c r="AD124" s="1809"/>
    </row>
    <row r="125" spans="2:30" ht="15" customHeight="1" x14ac:dyDescent="0.25">
      <c r="B125" s="1923" t="str">
        <f>'S3-Development Features'!B73</f>
        <v>Garage Made of Approved Materials, Has a Roof, Enclosed on One Side, and Has at Least One Door for Vehicle Access</v>
      </c>
      <c r="C125" s="1924"/>
      <c r="D125" s="1924"/>
      <c r="E125" s="1924"/>
      <c r="F125" s="1924"/>
      <c r="G125" s="1924"/>
      <c r="H125" s="1924"/>
      <c r="I125" s="1924"/>
      <c r="J125" s="1924"/>
      <c r="K125" s="1924"/>
      <c r="L125" s="1925"/>
      <c r="M125" s="1825">
        <f>'S3-Development Features'!Y73</f>
        <v>1</v>
      </c>
      <c r="N125" s="1232"/>
      <c r="O125" s="1232"/>
      <c r="P125" s="1124">
        <f>'S3-Development Features'!AB73</f>
        <v>0</v>
      </c>
      <c r="Q125" s="1124"/>
      <c r="R125" s="1124"/>
      <c r="S125" s="1257">
        <v>0</v>
      </c>
      <c r="T125" s="1258"/>
      <c r="U125" s="1822"/>
      <c r="V125" s="1623"/>
      <c r="W125" s="1623"/>
      <c r="X125" s="1767"/>
      <c r="Y125" s="1808"/>
      <c r="Z125" s="238"/>
      <c r="AA125" s="238"/>
      <c r="AB125" s="238"/>
      <c r="AC125" s="238"/>
      <c r="AD125" s="1809"/>
    </row>
    <row r="126" spans="2:30" ht="15" customHeight="1" x14ac:dyDescent="0.25">
      <c r="B126" s="1923"/>
      <c r="C126" s="1924"/>
      <c r="D126" s="1924"/>
      <c r="E126" s="1924"/>
      <c r="F126" s="1924"/>
      <c r="G126" s="1924"/>
      <c r="H126" s="1924"/>
      <c r="I126" s="1924"/>
      <c r="J126" s="1924"/>
      <c r="K126" s="1924"/>
      <c r="L126" s="1925"/>
      <c r="M126" s="1825"/>
      <c r="N126" s="1232"/>
      <c r="O126" s="1232"/>
      <c r="P126" s="1124"/>
      <c r="Q126" s="1124"/>
      <c r="R126" s="1124"/>
      <c r="S126" s="1339"/>
      <c r="T126" s="1861"/>
      <c r="U126" s="1862"/>
      <c r="V126" s="1623"/>
      <c r="W126" s="1623"/>
      <c r="X126" s="1767"/>
      <c r="Y126" s="1808"/>
      <c r="Z126" s="238"/>
      <c r="AA126" s="238"/>
      <c r="AB126" s="238"/>
      <c r="AC126" s="238"/>
      <c r="AD126" s="1809"/>
    </row>
    <row r="127" spans="2:30" ht="15" customHeight="1" x14ac:dyDescent="0.25">
      <c r="B127" s="1923"/>
      <c r="C127" s="1924"/>
      <c r="D127" s="1924"/>
      <c r="E127" s="1924"/>
      <c r="F127" s="1924"/>
      <c r="G127" s="1924"/>
      <c r="H127" s="1924"/>
      <c r="I127" s="1924"/>
      <c r="J127" s="1924"/>
      <c r="K127" s="1924"/>
      <c r="L127" s="1925"/>
      <c r="M127" s="1825"/>
      <c r="N127" s="1232"/>
      <c r="O127" s="1232"/>
      <c r="P127" s="1124"/>
      <c r="Q127" s="1124"/>
      <c r="R127" s="1124"/>
      <c r="S127" s="1339"/>
      <c r="T127" s="1861"/>
      <c r="U127" s="1862"/>
      <c r="V127" s="1623"/>
      <c r="W127" s="1623"/>
      <c r="X127" s="1767"/>
      <c r="Y127" s="1808"/>
      <c r="Z127" s="238"/>
      <c r="AA127" s="238"/>
      <c r="AB127" s="238"/>
      <c r="AC127" s="238"/>
      <c r="AD127" s="1809"/>
    </row>
    <row r="128" spans="2:30" ht="15" x14ac:dyDescent="0.25">
      <c r="B128" s="1942" t="str">
        <f>'S3-Development Features'!B75</f>
        <v>Crawl Space or Basement</v>
      </c>
      <c r="C128" s="1943"/>
      <c r="D128" s="1943"/>
      <c r="E128" s="1943"/>
      <c r="F128" s="1943"/>
      <c r="G128" s="1943"/>
      <c r="H128" s="1943"/>
      <c r="I128" s="1943"/>
      <c r="J128" s="1943"/>
      <c r="K128" s="1943"/>
      <c r="L128" s="1944"/>
      <c r="M128" s="1825">
        <f>'S3-Development Features'!Y75</f>
        <v>1</v>
      </c>
      <c r="N128" s="1232"/>
      <c r="O128" s="1232"/>
      <c r="P128" s="1124">
        <f>'S3-Development Features'!AB75</f>
        <v>0</v>
      </c>
      <c r="Q128" s="1124"/>
      <c r="R128" s="1124"/>
      <c r="S128" s="1395">
        <v>0</v>
      </c>
      <c r="T128" s="1509"/>
      <c r="U128" s="1825"/>
      <c r="V128" s="1623"/>
      <c r="W128" s="1623"/>
      <c r="X128" s="1767"/>
      <c r="Y128" s="1808"/>
      <c r="Z128" s="238"/>
      <c r="AA128" s="238"/>
      <c r="AB128" s="238"/>
      <c r="AC128" s="238"/>
      <c r="AD128" s="1809"/>
    </row>
    <row r="129" spans="2:30" ht="15" x14ac:dyDescent="0.25">
      <c r="B129" s="1914" t="str">
        <f>'S3-Development Features'!B76</f>
        <v>Exterior Security System</v>
      </c>
      <c r="C129" s="1915"/>
      <c r="D129" s="1915"/>
      <c r="E129" s="1915"/>
      <c r="F129" s="1915"/>
      <c r="G129" s="1915"/>
      <c r="H129" s="1915"/>
      <c r="I129" s="1915"/>
      <c r="J129" s="1915"/>
      <c r="K129" s="1915"/>
      <c r="L129" s="1916"/>
      <c r="M129" s="1863">
        <f>'S3-Development Features'!Y77</f>
        <v>1</v>
      </c>
      <c r="N129" s="1509"/>
      <c r="O129" s="1825"/>
      <c r="P129" s="1824">
        <f>'S3-Development Features'!AB77</f>
        <v>0</v>
      </c>
      <c r="Q129" s="1521"/>
      <c r="R129" s="1219"/>
      <c r="S129" s="1395"/>
      <c r="T129" s="1509"/>
      <c r="U129" s="1825"/>
      <c r="V129" s="1767"/>
      <c r="W129" s="1641"/>
      <c r="X129" s="1642"/>
      <c r="Y129" s="1808"/>
      <c r="Z129" s="238"/>
      <c r="AA129" s="238"/>
      <c r="AB129" s="238"/>
      <c r="AC129" s="238"/>
      <c r="AD129" s="1809"/>
    </row>
    <row r="130" spans="2:30" ht="15" customHeight="1" x14ac:dyDescent="0.25">
      <c r="B130" s="1942" t="str">
        <f>'S3-Development Features'!B77</f>
        <v>Interior Security System</v>
      </c>
      <c r="C130" s="1943"/>
      <c r="D130" s="1943"/>
      <c r="E130" s="1943"/>
      <c r="F130" s="1943"/>
      <c r="G130" s="1943"/>
      <c r="H130" s="1943"/>
      <c r="I130" s="1943"/>
      <c r="J130" s="1943"/>
      <c r="K130" s="1943"/>
      <c r="L130" s="1944"/>
      <c r="M130" s="1825">
        <f>'S3-Development Features'!Y76</f>
        <v>1</v>
      </c>
      <c r="N130" s="1232"/>
      <c r="O130" s="1232"/>
      <c r="P130" s="1124">
        <f>'S3-Development Features'!AB76</f>
        <v>0</v>
      </c>
      <c r="Q130" s="1124"/>
      <c r="R130" s="1124"/>
      <c r="S130" s="1395">
        <v>0</v>
      </c>
      <c r="T130" s="1509"/>
      <c r="U130" s="1825"/>
      <c r="V130" s="1623"/>
      <c r="W130" s="1623"/>
      <c r="X130" s="1767"/>
      <c r="Y130" s="1808"/>
      <c r="Z130" s="238"/>
      <c r="AA130" s="238"/>
      <c r="AB130" s="238"/>
      <c r="AC130" s="238"/>
      <c r="AD130" s="1809"/>
    </row>
    <row r="131" spans="2:30" ht="15" customHeight="1" x14ac:dyDescent="0.25">
      <c r="B131" s="1923" t="str">
        <f>'S3-Development Features'!B78</f>
        <v xml:space="preserve">Carport Made of Approved Materials, Has a Roof, and Open On at Least Two Sides </v>
      </c>
      <c r="C131" s="1924"/>
      <c r="D131" s="1924"/>
      <c r="E131" s="1924"/>
      <c r="F131" s="1924"/>
      <c r="G131" s="1924"/>
      <c r="H131" s="1924"/>
      <c r="I131" s="1924"/>
      <c r="J131" s="1924"/>
      <c r="K131" s="1924"/>
      <c r="L131" s="1925"/>
      <c r="M131" s="1825">
        <f>'S3-Development Features'!Y78</f>
        <v>1</v>
      </c>
      <c r="N131" s="1232"/>
      <c r="O131" s="1232"/>
      <c r="P131" s="1124">
        <f>'S3-Development Features'!AB78</f>
        <v>0</v>
      </c>
      <c r="Q131" s="1124"/>
      <c r="R131" s="1124"/>
      <c r="S131" s="1257">
        <v>0</v>
      </c>
      <c r="T131" s="1258"/>
      <c r="U131" s="1822"/>
      <c r="V131" s="1780"/>
      <c r="W131" s="1462"/>
      <c r="X131" s="1463"/>
      <c r="Y131" s="1808"/>
      <c r="Z131" s="238"/>
      <c r="AA131" s="238"/>
      <c r="AB131" s="238"/>
      <c r="AC131" s="238"/>
      <c r="AD131" s="1809"/>
    </row>
    <row r="132" spans="2:30" ht="15" customHeight="1" x14ac:dyDescent="0.25">
      <c r="B132" s="1923"/>
      <c r="C132" s="1924"/>
      <c r="D132" s="1924"/>
      <c r="E132" s="1924"/>
      <c r="F132" s="1924"/>
      <c r="G132" s="1924"/>
      <c r="H132" s="1924"/>
      <c r="I132" s="1924"/>
      <c r="J132" s="1924"/>
      <c r="K132" s="1924"/>
      <c r="L132" s="1925"/>
      <c r="M132" s="1825"/>
      <c r="N132" s="1232"/>
      <c r="O132" s="1232"/>
      <c r="P132" s="1124"/>
      <c r="Q132" s="1124"/>
      <c r="R132" s="1124"/>
      <c r="S132" s="1339"/>
      <c r="T132" s="1861"/>
      <c r="U132" s="1862"/>
      <c r="V132" s="1834"/>
      <c r="W132" s="1835"/>
      <c r="X132" s="1836"/>
      <c r="Y132" s="1808"/>
      <c r="Z132" s="238"/>
      <c r="AA132" s="238"/>
      <c r="AB132" s="238"/>
      <c r="AC132" s="238"/>
      <c r="AD132" s="1809"/>
    </row>
    <row r="133" spans="2:30" ht="15" customHeight="1" x14ac:dyDescent="0.25">
      <c r="B133" s="1923" t="str">
        <f>'S3-Development Features'!B79</f>
        <v>Attached or Unattached Storage Space Measuring at Least 5' x 6'</v>
      </c>
      <c r="C133" s="1924"/>
      <c r="D133" s="1924"/>
      <c r="E133" s="1924"/>
      <c r="F133" s="1924"/>
      <c r="G133" s="1924"/>
      <c r="H133" s="1924"/>
      <c r="I133" s="1924"/>
      <c r="J133" s="1924"/>
      <c r="K133" s="1924"/>
      <c r="L133" s="1925"/>
      <c r="M133" s="1825">
        <f>'S3-Development Features'!Y79</f>
        <v>1</v>
      </c>
      <c r="N133" s="1232"/>
      <c r="O133" s="1232"/>
      <c r="P133" s="1124">
        <f>'S3-Development Features'!AB79</f>
        <v>0</v>
      </c>
      <c r="Q133" s="1124"/>
      <c r="R133" s="1124"/>
      <c r="S133" s="1257">
        <v>0</v>
      </c>
      <c r="T133" s="1258"/>
      <c r="U133" s="1822"/>
      <c r="V133" s="1623"/>
      <c r="W133" s="1623"/>
      <c r="X133" s="1767"/>
      <c r="Y133" s="1808"/>
      <c r="Z133" s="238"/>
      <c r="AA133" s="238"/>
      <c r="AB133" s="238"/>
      <c r="AC133" s="238"/>
      <c r="AD133" s="1809"/>
    </row>
    <row r="134" spans="2:30" ht="15" customHeight="1" x14ac:dyDescent="0.25">
      <c r="B134" s="1923"/>
      <c r="C134" s="1924"/>
      <c r="D134" s="1924"/>
      <c r="E134" s="1924"/>
      <c r="F134" s="1924"/>
      <c r="G134" s="1924"/>
      <c r="H134" s="1924"/>
      <c r="I134" s="1924"/>
      <c r="J134" s="1924"/>
      <c r="K134" s="1924"/>
      <c r="L134" s="1925"/>
      <c r="M134" s="1825"/>
      <c r="N134" s="1232"/>
      <c r="O134" s="1232"/>
      <c r="P134" s="1124"/>
      <c r="Q134" s="1124"/>
      <c r="R134" s="1124"/>
      <c r="S134" s="1180"/>
      <c r="T134" s="1327"/>
      <c r="U134" s="1823"/>
      <c r="V134" s="1623"/>
      <c r="W134" s="1623"/>
      <c r="X134" s="1767"/>
      <c r="Y134" s="1808"/>
      <c r="Z134" s="238"/>
      <c r="AA134" s="238"/>
      <c r="AB134" s="238"/>
      <c r="AC134" s="238"/>
      <c r="AD134" s="1809"/>
    </row>
    <row r="135" spans="2:30" ht="15" customHeight="1" x14ac:dyDescent="0.25">
      <c r="B135" s="1942" t="str">
        <f>'S3-Development Features'!B80</f>
        <v>ALL Entrances are No-Step Entrances</v>
      </c>
      <c r="C135" s="1943"/>
      <c r="D135" s="1943"/>
      <c r="E135" s="1943"/>
      <c r="F135" s="1943"/>
      <c r="G135" s="1943"/>
      <c r="H135" s="1943"/>
      <c r="I135" s="1943"/>
      <c r="J135" s="1943"/>
      <c r="K135" s="1943"/>
      <c r="L135" s="1944"/>
      <c r="M135" s="1825">
        <f>'S3-Development Features'!Y80</f>
        <v>1</v>
      </c>
      <c r="N135" s="1232"/>
      <c r="O135" s="1232"/>
      <c r="P135" s="1124">
        <f>'S3-Development Features'!AB80</f>
        <v>0</v>
      </c>
      <c r="Q135" s="1124"/>
      <c r="R135" s="1124"/>
      <c r="S135" s="1395">
        <v>0</v>
      </c>
      <c r="T135" s="1509"/>
      <c r="U135" s="1825"/>
      <c r="V135" s="1623"/>
      <c r="W135" s="1623"/>
      <c r="X135" s="1767"/>
      <c r="Y135" s="1808"/>
      <c r="Z135" s="238"/>
      <c r="AA135" s="238"/>
      <c r="AB135" s="238"/>
      <c r="AC135" s="238"/>
      <c r="AD135" s="1809"/>
    </row>
    <row r="136" spans="2:30" ht="15" customHeight="1" x14ac:dyDescent="0.25">
      <c r="B136" s="1840" t="str">
        <f>'S3-Development Features'!B81</f>
        <v xml:space="preserve">Play Areas Designed in Accordance with ADA Guidelines </v>
      </c>
      <c r="C136" s="1841"/>
      <c r="D136" s="1841"/>
      <c r="E136" s="1841"/>
      <c r="F136" s="1841"/>
      <c r="G136" s="1841"/>
      <c r="H136" s="1841"/>
      <c r="I136" s="1841"/>
      <c r="J136" s="1841"/>
      <c r="K136" s="1841"/>
      <c r="L136" s="1842"/>
      <c r="M136" s="1941">
        <f>'S3-Development Features'!Y81</f>
        <v>1</v>
      </c>
      <c r="N136" s="1258"/>
      <c r="O136" s="1822"/>
      <c r="P136" s="1826">
        <f>'S3-Development Features'!AB81</f>
        <v>0</v>
      </c>
      <c r="Q136" s="1261"/>
      <c r="R136" s="1301"/>
      <c r="S136" s="1257">
        <v>0</v>
      </c>
      <c r="T136" s="1258"/>
      <c r="U136" s="1822"/>
      <c r="V136" s="1780"/>
      <c r="W136" s="1462"/>
      <c r="X136" s="1463"/>
      <c r="Y136" s="1808"/>
      <c r="Z136" s="238"/>
      <c r="AA136" s="238"/>
      <c r="AB136" s="238"/>
      <c r="AC136" s="238"/>
      <c r="AD136" s="1809"/>
    </row>
    <row r="137" spans="2:30" ht="15" customHeight="1" thickBot="1" x14ac:dyDescent="0.3">
      <c r="B137" s="1849"/>
      <c r="C137" s="1850"/>
      <c r="D137" s="1850"/>
      <c r="E137" s="1850"/>
      <c r="F137" s="1850"/>
      <c r="G137" s="1850"/>
      <c r="H137" s="1850"/>
      <c r="I137" s="1850"/>
      <c r="J137" s="1850"/>
      <c r="K137" s="1850"/>
      <c r="L137" s="1851"/>
      <c r="M137" s="1951"/>
      <c r="N137" s="1207"/>
      <c r="O137" s="1830"/>
      <c r="P137" s="1828"/>
      <c r="Q137" s="1212"/>
      <c r="R137" s="1829"/>
      <c r="S137" s="1206"/>
      <c r="T137" s="1207"/>
      <c r="U137" s="1830"/>
      <c r="V137" s="1831"/>
      <c r="W137" s="1832"/>
      <c r="X137" s="1833"/>
      <c r="Y137" s="1808"/>
      <c r="Z137" s="238"/>
      <c r="AA137" s="238"/>
      <c r="AB137" s="238"/>
      <c r="AC137" s="238"/>
      <c r="AD137" s="1809"/>
    </row>
    <row r="138" spans="2:30" ht="15" customHeight="1" thickTop="1" thickBot="1" x14ac:dyDescent="0.3">
      <c r="B138" s="1898" t="s">
        <v>191</v>
      </c>
      <c r="C138" s="1899"/>
      <c r="D138" s="1899"/>
      <c r="E138" s="1899"/>
      <c r="F138" s="1899"/>
      <c r="G138" s="1899"/>
      <c r="H138" s="1899"/>
      <c r="I138" s="1899"/>
      <c r="J138" s="1899"/>
      <c r="K138" s="1899"/>
      <c r="L138" s="1900"/>
      <c r="M138" s="1896">
        <f>'S3-Development Features'!Y82</f>
        <v>4</v>
      </c>
      <c r="N138" s="1897"/>
      <c r="O138" s="1897"/>
      <c r="P138" s="1897">
        <f>'S3-Development Features'!AB82</f>
        <v>0</v>
      </c>
      <c r="Q138" s="1897"/>
      <c r="R138" s="1897"/>
      <c r="S138" s="1911">
        <f>MIN(M138,SUM(S115:U137))</f>
        <v>0</v>
      </c>
      <c r="T138" s="1912"/>
      <c r="U138" s="1913"/>
      <c r="V138" s="1929"/>
      <c r="W138" s="1929"/>
      <c r="X138" s="1930"/>
      <c r="Y138" s="1810"/>
      <c r="Z138" s="1811"/>
      <c r="AA138" s="1811"/>
      <c r="AB138" s="1811"/>
      <c r="AC138" s="1811"/>
      <c r="AD138" s="1812"/>
    </row>
    <row r="139" spans="2:30" ht="15" customHeight="1" x14ac:dyDescent="0.25">
      <c r="B139" s="1837" t="str">
        <f>'S3-Development Features'!B84</f>
        <v>D - UNIVERSAL DESIGN FEATURES</v>
      </c>
      <c r="C139" s="1838"/>
      <c r="D139" s="1838"/>
      <c r="E139" s="1838"/>
      <c r="F139" s="1838"/>
      <c r="G139" s="1838"/>
      <c r="H139" s="1838"/>
      <c r="I139" s="1838"/>
      <c r="J139" s="1838"/>
      <c r="K139" s="1838"/>
      <c r="L139" s="1838"/>
      <c r="M139" s="1838"/>
      <c r="N139" s="1838"/>
      <c r="O139" s="1838"/>
      <c r="P139" s="1838"/>
      <c r="Q139" s="1838"/>
      <c r="R139" s="1838"/>
      <c r="S139" s="1838"/>
      <c r="T139" s="1838"/>
      <c r="U139" s="1838"/>
      <c r="V139" s="1838"/>
      <c r="W139" s="1838"/>
      <c r="X139" s="1839"/>
      <c r="Y139" s="1813"/>
      <c r="Z139" s="1814"/>
      <c r="AA139" s="1814"/>
      <c r="AB139" s="1814"/>
      <c r="AC139" s="1814"/>
      <c r="AD139" s="1815"/>
    </row>
    <row r="140" spans="2:30" ht="15" customHeight="1" thickBot="1" x14ac:dyDescent="0.3">
      <c r="B140" s="1908" t="s">
        <v>1030</v>
      </c>
      <c r="C140" s="1909"/>
      <c r="D140" s="1909"/>
      <c r="E140" s="1909"/>
      <c r="F140" s="1909"/>
      <c r="G140" s="1909"/>
      <c r="H140" s="1909"/>
      <c r="I140" s="1909"/>
      <c r="J140" s="1909"/>
      <c r="K140" s="1909"/>
      <c r="L140" s="1910"/>
      <c r="M140" s="1867">
        <f>'S3-Development Features'!Y89</f>
        <v>5</v>
      </c>
      <c r="N140" s="1868"/>
      <c r="O140" s="1868"/>
      <c r="P140" s="1126">
        <f>'S3-Development Features'!AB89</f>
        <v>0</v>
      </c>
      <c r="Q140" s="1126"/>
      <c r="R140" s="1126"/>
      <c r="S140" s="1662">
        <v>0</v>
      </c>
      <c r="T140" s="1663"/>
      <c r="U140" s="1867"/>
      <c r="V140" s="1890"/>
      <c r="W140" s="1890"/>
      <c r="X140" s="1891"/>
      <c r="Y140" s="1816"/>
      <c r="Z140" s="1817"/>
      <c r="AA140" s="1817"/>
      <c r="AB140" s="1817"/>
      <c r="AC140" s="1817"/>
      <c r="AD140" s="1818"/>
    </row>
    <row r="141" spans="2:30" ht="15" customHeight="1" thickTop="1" thickBot="1" x14ac:dyDescent="0.3">
      <c r="B141" s="1952" t="s">
        <v>191</v>
      </c>
      <c r="C141" s="1953"/>
      <c r="D141" s="1953"/>
      <c r="E141" s="1953"/>
      <c r="F141" s="1953"/>
      <c r="G141" s="1953"/>
      <c r="H141" s="1953"/>
      <c r="I141" s="1953"/>
      <c r="J141" s="1953"/>
      <c r="K141" s="1953"/>
      <c r="L141" s="1954"/>
      <c r="M141" s="1896">
        <f>'S3-Development Features'!Y89</f>
        <v>5</v>
      </c>
      <c r="N141" s="1897"/>
      <c r="O141" s="1897"/>
      <c r="P141" s="1897">
        <f>'S3-Development Features'!AB89</f>
        <v>0</v>
      </c>
      <c r="Q141" s="1897"/>
      <c r="R141" s="1897"/>
      <c r="S141" s="1911">
        <f>S140</f>
        <v>0</v>
      </c>
      <c r="T141" s="1912"/>
      <c r="U141" s="1913"/>
      <c r="V141" s="1929"/>
      <c r="W141" s="1929"/>
      <c r="X141" s="1930"/>
      <c r="Y141" s="1819"/>
      <c r="Z141" s="1820"/>
      <c r="AA141" s="1820"/>
      <c r="AB141" s="1820"/>
      <c r="AC141" s="1820"/>
      <c r="AD141" s="1821"/>
    </row>
    <row r="142" spans="2:30" ht="15" customHeight="1" x14ac:dyDescent="0.25">
      <c r="B142" s="1837" t="str">
        <f>'S3-Development Features'!B101</f>
        <v>E - GREEN BUILDING</v>
      </c>
      <c r="C142" s="1838"/>
      <c r="D142" s="1838"/>
      <c r="E142" s="1838"/>
      <c r="F142" s="1838"/>
      <c r="G142" s="1838"/>
      <c r="H142" s="1838"/>
      <c r="I142" s="1838"/>
      <c r="J142" s="1838"/>
      <c r="K142" s="1838"/>
      <c r="L142" s="1838"/>
      <c r="M142" s="1838"/>
      <c r="N142" s="1838"/>
      <c r="O142" s="1838"/>
      <c r="P142" s="1838"/>
      <c r="Q142" s="1838"/>
      <c r="R142" s="1838"/>
      <c r="S142" s="1838"/>
      <c r="T142" s="1838"/>
      <c r="U142" s="1838"/>
      <c r="V142" s="1838"/>
      <c r="W142" s="1838"/>
      <c r="X142" s="1839"/>
      <c r="Y142" s="1813"/>
      <c r="Z142" s="1814"/>
      <c r="AA142" s="1814"/>
      <c r="AB142" s="1814"/>
      <c r="AC142" s="1814"/>
      <c r="AD142" s="1815"/>
    </row>
    <row r="143" spans="2:30" ht="14.1" customHeight="1" x14ac:dyDescent="0.25">
      <c r="B143" s="1945" t="str">
        <f>'S3-Development Features'!B105:U105</f>
        <v>Orient Structures on East/West Axis for Solar Exposure</v>
      </c>
      <c r="C143" s="1946"/>
      <c r="D143" s="1946"/>
      <c r="E143" s="1946"/>
      <c r="F143" s="1946"/>
      <c r="G143" s="1946"/>
      <c r="H143" s="1946"/>
      <c r="I143" s="1946"/>
      <c r="J143" s="1946"/>
      <c r="K143" s="1946"/>
      <c r="L143" s="1947"/>
      <c r="M143" s="1825">
        <f>'S3-Development Features'!Y105</f>
        <v>1</v>
      </c>
      <c r="N143" s="1232"/>
      <c r="O143" s="1232"/>
      <c r="P143" s="1124">
        <f>'S3-Development Features'!AB105</f>
        <v>0</v>
      </c>
      <c r="Q143" s="1124"/>
      <c r="R143" s="1124"/>
      <c r="S143" s="1257">
        <v>0</v>
      </c>
      <c r="T143" s="1258"/>
      <c r="U143" s="1822"/>
      <c r="V143" s="1623"/>
      <c r="W143" s="1623"/>
      <c r="X143" s="1767"/>
      <c r="Y143" s="1816"/>
      <c r="Z143" s="1817"/>
      <c r="AA143" s="1817"/>
      <c r="AB143" s="1817"/>
      <c r="AC143" s="1817"/>
      <c r="AD143" s="1818"/>
    </row>
    <row r="144" spans="2:30" ht="14.1" customHeight="1" x14ac:dyDescent="0.25">
      <c r="B144" s="1945"/>
      <c r="C144" s="1946"/>
      <c r="D144" s="1946"/>
      <c r="E144" s="1946"/>
      <c r="F144" s="1946"/>
      <c r="G144" s="1946"/>
      <c r="H144" s="1946"/>
      <c r="I144" s="1946"/>
      <c r="J144" s="1946"/>
      <c r="K144" s="1946"/>
      <c r="L144" s="1947"/>
      <c r="M144" s="1825"/>
      <c r="N144" s="1232"/>
      <c r="O144" s="1232"/>
      <c r="P144" s="1124"/>
      <c r="Q144" s="1124"/>
      <c r="R144" s="1124"/>
      <c r="S144" s="1180"/>
      <c r="T144" s="1327"/>
      <c r="U144" s="1823"/>
      <c r="V144" s="1623"/>
      <c r="W144" s="1623"/>
      <c r="X144" s="1767"/>
      <c r="Y144" s="1816"/>
      <c r="Z144" s="1817"/>
      <c r="AA144" s="1817"/>
      <c r="AB144" s="1817"/>
      <c r="AC144" s="1817"/>
      <c r="AD144" s="1818"/>
    </row>
    <row r="145" spans="2:30" ht="14.1" customHeight="1" x14ac:dyDescent="0.25">
      <c r="B145" s="1945" t="str">
        <f>'S3-Development Features'!B106:U106</f>
        <v>Include New Trees in Landscaping to Curb Winter Winds and Provide Shade</v>
      </c>
      <c r="C145" s="1946"/>
      <c r="D145" s="1946"/>
      <c r="E145" s="1946"/>
      <c r="F145" s="1946"/>
      <c r="G145" s="1946"/>
      <c r="H145" s="1946"/>
      <c r="I145" s="1946"/>
      <c r="J145" s="1946"/>
      <c r="K145" s="1946"/>
      <c r="L145" s="1947"/>
      <c r="M145" s="1825">
        <f>'S3-Development Features'!Y106</f>
        <v>1</v>
      </c>
      <c r="N145" s="1232"/>
      <c r="O145" s="1232"/>
      <c r="P145" s="1124">
        <f>'S3-Development Features'!AB106</f>
        <v>0</v>
      </c>
      <c r="Q145" s="1124"/>
      <c r="R145" s="1124"/>
      <c r="S145" s="1257">
        <v>0</v>
      </c>
      <c r="T145" s="1258"/>
      <c r="U145" s="1822"/>
      <c r="V145" s="1623"/>
      <c r="W145" s="1623"/>
      <c r="X145" s="1767"/>
      <c r="Y145" s="1816"/>
      <c r="Z145" s="1817"/>
      <c r="AA145" s="1817"/>
      <c r="AB145" s="1817"/>
      <c r="AC145" s="1817"/>
      <c r="AD145" s="1818"/>
    </row>
    <row r="146" spans="2:30" ht="14.1" customHeight="1" x14ac:dyDescent="0.25">
      <c r="B146" s="1945"/>
      <c r="C146" s="1946"/>
      <c r="D146" s="1946"/>
      <c r="E146" s="1946"/>
      <c r="F146" s="1946"/>
      <c r="G146" s="1946"/>
      <c r="H146" s="1946"/>
      <c r="I146" s="1946"/>
      <c r="J146" s="1946"/>
      <c r="K146" s="1946"/>
      <c r="L146" s="1947"/>
      <c r="M146" s="1825"/>
      <c r="N146" s="1232"/>
      <c r="O146" s="1232"/>
      <c r="P146" s="1124"/>
      <c r="Q146" s="1124"/>
      <c r="R146" s="1124"/>
      <c r="S146" s="1180"/>
      <c r="T146" s="1327"/>
      <c r="U146" s="1823"/>
      <c r="V146" s="1623"/>
      <c r="W146" s="1623"/>
      <c r="X146" s="1767"/>
      <c r="Y146" s="1816"/>
      <c r="Z146" s="1817"/>
      <c r="AA146" s="1817"/>
      <c r="AB146" s="1817"/>
      <c r="AC146" s="1817"/>
      <c r="AD146" s="1818"/>
    </row>
    <row r="147" spans="2:30" ht="15" x14ac:dyDescent="0.25">
      <c r="B147" s="1914" t="str">
        <f>'S3-Development Features'!B107:U107</f>
        <v>Low VOC Paints and Finish Materials</v>
      </c>
      <c r="C147" s="1915"/>
      <c r="D147" s="1915"/>
      <c r="E147" s="1915"/>
      <c r="F147" s="1915"/>
      <c r="G147" s="1915"/>
      <c r="H147" s="1915"/>
      <c r="I147" s="1915"/>
      <c r="J147" s="1915"/>
      <c r="K147" s="1915"/>
      <c r="L147" s="1916"/>
      <c r="M147" s="1825">
        <f>'S3-Development Features'!Y107</f>
        <v>1</v>
      </c>
      <c r="N147" s="1232"/>
      <c r="O147" s="1232"/>
      <c r="P147" s="1124">
        <f>'S3-Development Features'!AB107</f>
        <v>0</v>
      </c>
      <c r="Q147" s="1124"/>
      <c r="R147" s="1124"/>
      <c r="S147" s="1395">
        <v>0</v>
      </c>
      <c r="T147" s="1509"/>
      <c r="U147" s="1825"/>
      <c r="V147" s="1623"/>
      <c r="W147" s="1623"/>
      <c r="X147" s="1767"/>
      <c r="Y147" s="1816"/>
      <c r="Z147" s="1817"/>
      <c r="AA147" s="1817"/>
      <c r="AB147" s="1817"/>
      <c r="AC147" s="1817"/>
      <c r="AD147" s="1818"/>
    </row>
    <row r="148" spans="2:30" ht="14.1" customHeight="1" x14ac:dyDescent="0.25">
      <c r="B148" s="1945" t="str">
        <f>'S3-Development Features'!B108:U108</f>
        <v>Install Flow Reducers in Faucets and Showers</v>
      </c>
      <c r="C148" s="1946"/>
      <c r="D148" s="1946"/>
      <c r="E148" s="1946"/>
      <c r="F148" s="1946"/>
      <c r="G148" s="1946"/>
      <c r="H148" s="1946"/>
      <c r="I148" s="1946"/>
      <c r="J148" s="1946"/>
      <c r="K148" s="1946"/>
      <c r="L148" s="1947"/>
      <c r="M148" s="1825">
        <f>'S3-Development Features'!Y108</f>
        <v>1</v>
      </c>
      <c r="N148" s="1232"/>
      <c r="O148" s="1232"/>
      <c r="P148" s="1124">
        <f>'S3-Development Features'!AB108</f>
        <v>0</v>
      </c>
      <c r="Q148" s="1124"/>
      <c r="R148" s="1124"/>
      <c r="S148" s="1257">
        <v>0</v>
      </c>
      <c r="T148" s="1258"/>
      <c r="U148" s="1822"/>
      <c r="V148" s="1623"/>
      <c r="W148" s="1623"/>
      <c r="X148" s="1767"/>
      <c r="Y148" s="1816"/>
      <c r="Z148" s="1817"/>
      <c r="AA148" s="1817"/>
      <c r="AB148" s="1817"/>
      <c r="AC148" s="1817"/>
      <c r="AD148" s="1818"/>
    </row>
    <row r="149" spans="2:30" ht="14.1" customHeight="1" x14ac:dyDescent="0.25">
      <c r="B149" s="1945"/>
      <c r="C149" s="1946"/>
      <c r="D149" s="1946"/>
      <c r="E149" s="1946"/>
      <c r="F149" s="1946"/>
      <c r="G149" s="1946"/>
      <c r="H149" s="1946"/>
      <c r="I149" s="1946"/>
      <c r="J149" s="1946"/>
      <c r="K149" s="1946"/>
      <c r="L149" s="1947"/>
      <c r="M149" s="1825"/>
      <c r="N149" s="1232"/>
      <c r="O149" s="1232"/>
      <c r="P149" s="1124"/>
      <c r="Q149" s="1124"/>
      <c r="R149" s="1124"/>
      <c r="S149" s="1180"/>
      <c r="T149" s="1327"/>
      <c r="U149" s="1823"/>
      <c r="V149" s="1623"/>
      <c r="W149" s="1623"/>
      <c r="X149" s="1767"/>
      <c r="Y149" s="1816"/>
      <c r="Z149" s="1817"/>
      <c r="AA149" s="1817"/>
      <c r="AB149" s="1817"/>
      <c r="AC149" s="1817"/>
      <c r="AD149" s="1818"/>
    </row>
    <row r="150" spans="2:30" ht="14.1" customHeight="1" x14ac:dyDescent="0.25">
      <c r="B150" s="1840" t="str">
        <f>'S3-Development Features'!B109:U109</f>
        <v>Install Recycled Content Flooring and Underlayment</v>
      </c>
      <c r="C150" s="1841"/>
      <c r="D150" s="1841"/>
      <c r="E150" s="1841"/>
      <c r="F150" s="1841"/>
      <c r="G150" s="1841"/>
      <c r="H150" s="1841"/>
      <c r="I150" s="1841"/>
      <c r="J150" s="1841"/>
      <c r="K150" s="1841"/>
      <c r="L150" s="1842"/>
      <c r="M150" s="1941">
        <f>'S3-Development Features'!Y109</f>
        <v>1</v>
      </c>
      <c r="N150" s="1258"/>
      <c r="O150" s="1822"/>
      <c r="P150" s="1826">
        <f>'S3-Development Features'!AB109</f>
        <v>0</v>
      </c>
      <c r="Q150" s="1261"/>
      <c r="R150" s="1301"/>
      <c r="S150" s="1257">
        <v>0</v>
      </c>
      <c r="T150" s="1258"/>
      <c r="U150" s="1822"/>
      <c r="V150" s="1780"/>
      <c r="W150" s="1462"/>
      <c r="X150" s="1463"/>
      <c r="Y150" s="1816"/>
      <c r="Z150" s="1817"/>
      <c r="AA150" s="1817"/>
      <c r="AB150" s="1817"/>
      <c r="AC150" s="1817"/>
      <c r="AD150" s="1818"/>
    </row>
    <row r="151" spans="2:30" ht="14.1" customHeight="1" x14ac:dyDescent="0.25">
      <c r="B151" s="1846"/>
      <c r="C151" s="1847"/>
      <c r="D151" s="1847"/>
      <c r="E151" s="1847"/>
      <c r="F151" s="1847"/>
      <c r="G151" s="1847"/>
      <c r="H151" s="1847"/>
      <c r="I151" s="1847"/>
      <c r="J151" s="1847"/>
      <c r="K151" s="1847"/>
      <c r="L151" s="1848"/>
      <c r="M151" s="1958"/>
      <c r="N151" s="1327"/>
      <c r="O151" s="1823"/>
      <c r="P151" s="1827"/>
      <c r="Q151" s="1306"/>
      <c r="R151" s="1142"/>
      <c r="S151" s="1180"/>
      <c r="T151" s="1327"/>
      <c r="U151" s="1823"/>
      <c r="V151" s="1782"/>
      <c r="W151" s="1465"/>
      <c r="X151" s="1466"/>
      <c r="Y151" s="1816"/>
      <c r="Z151" s="1817"/>
      <c r="AA151" s="1817"/>
      <c r="AB151" s="1817"/>
      <c r="AC151" s="1817"/>
      <c r="AD151" s="1818"/>
    </row>
    <row r="152" spans="2:30" ht="15" customHeight="1" x14ac:dyDescent="0.25">
      <c r="B152" s="1945" t="str">
        <f>'S3-Development Features'!B110:U110</f>
        <v xml:space="preserve">Install Energy Star Certified Roof Products </v>
      </c>
      <c r="C152" s="1946"/>
      <c r="D152" s="1946"/>
      <c r="E152" s="1946"/>
      <c r="F152" s="1946"/>
      <c r="G152" s="1946"/>
      <c r="H152" s="1946"/>
      <c r="I152" s="1946"/>
      <c r="J152" s="1946"/>
      <c r="K152" s="1946"/>
      <c r="L152" s="1947"/>
      <c r="M152" s="1825">
        <f>'S3-Development Features'!Y110</f>
        <v>1</v>
      </c>
      <c r="N152" s="1232"/>
      <c r="O152" s="1232"/>
      <c r="P152" s="1124">
        <f>'S3-Development Features'!AB110</f>
        <v>0</v>
      </c>
      <c r="Q152" s="1124"/>
      <c r="R152" s="1124"/>
      <c r="S152" s="1257">
        <v>0</v>
      </c>
      <c r="T152" s="1258"/>
      <c r="U152" s="1822"/>
      <c r="V152" s="1623"/>
      <c r="W152" s="1623"/>
      <c r="X152" s="1767"/>
      <c r="Y152" s="1816"/>
      <c r="Z152" s="1817"/>
      <c r="AA152" s="1817"/>
      <c r="AB152" s="1817"/>
      <c r="AC152" s="1817"/>
      <c r="AD152" s="1818"/>
    </row>
    <row r="153" spans="2:30" ht="15" customHeight="1" x14ac:dyDescent="0.25">
      <c r="B153" s="1840" t="str">
        <f>'S3-Development Features'!B111:U111</f>
        <v>Ultra Low Flow or Dual Flush Toilets</v>
      </c>
      <c r="C153" s="1841"/>
      <c r="D153" s="1841"/>
      <c r="E153" s="1841"/>
      <c r="F153" s="1841"/>
      <c r="G153" s="1841"/>
      <c r="H153" s="1841"/>
      <c r="I153" s="1841"/>
      <c r="J153" s="1841"/>
      <c r="K153" s="1841"/>
      <c r="L153" s="1842"/>
      <c r="M153" s="1941">
        <f>'S3-Development Features'!Y111</f>
        <v>1</v>
      </c>
      <c r="N153" s="1258"/>
      <c r="O153" s="1822"/>
      <c r="P153" s="1826">
        <f>'S3-Development Features'!AB111</f>
        <v>0</v>
      </c>
      <c r="Q153" s="1261"/>
      <c r="R153" s="1301"/>
      <c r="S153" s="1257">
        <v>0</v>
      </c>
      <c r="T153" s="1258"/>
      <c r="U153" s="1822"/>
      <c r="V153" s="1780"/>
      <c r="W153" s="1462"/>
      <c r="X153" s="1463"/>
      <c r="Y153" s="1816"/>
      <c r="Z153" s="1817"/>
      <c r="AA153" s="1817"/>
      <c r="AB153" s="1817"/>
      <c r="AC153" s="1817"/>
      <c r="AD153" s="1818"/>
    </row>
    <row r="154" spans="2:30" ht="15" customHeight="1" x14ac:dyDescent="0.25">
      <c r="B154" s="1840" t="str">
        <f>'S3-Development Features'!B112:U112</f>
        <v>R-Value Insulation Exceeding Indiana State Building Code</v>
      </c>
      <c r="C154" s="1841"/>
      <c r="D154" s="1841"/>
      <c r="E154" s="1841"/>
      <c r="F154" s="1841"/>
      <c r="G154" s="1841"/>
      <c r="H154" s="1841"/>
      <c r="I154" s="1841"/>
      <c r="J154" s="1841"/>
      <c r="K154" s="1841"/>
      <c r="L154" s="1842"/>
      <c r="M154" s="1941">
        <f>'S3-Development Features'!Y112</f>
        <v>1</v>
      </c>
      <c r="N154" s="1258"/>
      <c r="O154" s="1822"/>
      <c r="P154" s="1826">
        <f>'S3-Development Features'!AB112</f>
        <v>0</v>
      </c>
      <c r="Q154" s="1261"/>
      <c r="R154" s="1301"/>
      <c r="S154" s="1257">
        <v>0</v>
      </c>
      <c r="T154" s="1258"/>
      <c r="U154" s="1822"/>
      <c r="V154" s="1780"/>
      <c r="W154" s="1462"/>
      <c r="X154" s="1463"/>
      <c r="Y154" s="1816"/>
      <c r="Z154" s="1817"/>
      <c r="AA154" s="1817"/>
      <c r="AB154" s="1817"/>
      <c r="AC154" s="1817"/>
      <c r="AD154" s="1818"/>
    </row>
    <row r="155" spans="2:30" ht="15" customHeight="1" x14ac:dyDescent="0.25">
      <c r="B155" s="1846"/>
      <c r="C155" s="1847"/>
      <c r="D155" s="1847"/>
      <c r="E155" s="1847"/>
      <c r="F155" s="1847"/>
      <c r="G155" s="1847"/>
      <c r="H155" s="1847"/>
      <c r="I155" s="1847"/>
      <c r="J155" s="1847"/>
      <c r="K155" s="1847"/>
      <c r="L155" s="1848"/>
      <c r="M155" s="1958"/>
      <c r="N155" s="1327"/>
      <c r="O155" s="1823"/>
      <c r="P155" s="1827"/>
      <c r="Q155" s="1306"/>
      <c r="R155" s="1142"/>
      <c r="S155" s="1180"/>
      <c r="T155" s="1327"/>
      <c r="U155" s="1823"/>
      <c r="V155" s="1782"/>
      <c r="W155" s="1465"/>
      <c r="X155" s="1466"/>
      <c r="Y155" s="1816"/>
      <c r="Z155" s="1817"/>
      <c r="AA155" s="1817"/>
      <c r="AB155" s="1817"/>
      <c r="AC155" s="1817"/>
      <c r="AD155" s="1818"/>
    </row>
    <row r="156" spans="2:30" ht="15" customHeight="1" x14ac:dyDescent="0.25">
      <c r="B156" s="1914" t="str">
        <f>'S3-Development Features'!B113:U113</f>
        <v>Incorporate Permeable Paving</v>
      </c>
      <c r="C156" s="1915"/>
      <c r="D156" s="1915"/>
      <c r="E156" s="1915"/>
      <c r="F156" s="1915"/>
      <c r="G156" s="1915"/>
      <c r="H156" s="1915"/>
      <c r="I156" s="1915"/>
      <c r="J156" s="1915"/>
      <c r="K156" s="1915"/>
      <c r="L156" s="1916"/>
      <c r="M156" s="1825">
        <f>'S3-Development Features'!Y113</f>
        <v>2</v>
      </c>
      <c r="N156" s="1232"/>
      <c r="O156" s="1232"/>
      <c r="P156" s="1124">
        <f>'S3-Development Features'!AB113</f>
        <v>0</v>
      </c>
      <c r="Q156" s="1124"/>
      <c r="R156" s="1124"/>
      <c r="S156" s="1395">
        <v>0</v>
      </c>
      <c r="T156" s="1509"/>
      <c r="U156" s="1825"/>
      <c r="V156" s="1623"/>
      <c r="W156" s="1623"/>
      <c r="X156" s="1767"/>
      <c r="Y156" s="1816"/>
      <c r="Z156" s="1817"/>
      <c r="AA156" s="1817"/>
      <c r="AB156" s="1817"/>
      <c r="AC156" s="1817"/>
      <c r="AD156" s="1818"/>
    </row>
    <row r="157" spans="2:30" ht="15" customHeight="1" x14ac:dyDescent="0.25">
      <c r="B157" s="1840" t="str">
        <f>'S3-Development Features'!B114:U114</f>
        <v>Install High-Efficiency, Tank-Less Water Heaters</v>
      </c>
      <c r="C157" s="1841"/>
      <c r="D157" s="1841"/>
      <c r="E157" s="1841"/>
      <c r="F157" s="1841"/>
      <c r="G157" s="1841"/>
      <c r="H157" s="1841"/>
      <c r="I157" s="1841"/>
      <c r="J157" s="1841"/>
      <c r="K157" s="1841"/>
      <c r="L157" s="1842"/>
      <c r="M157" s="1941">
        <f>'S3-Development Features'!Y114</f>
        <v>2</v>
      </c>
      <c r="N157" s="1258"/>
      <c r="O157" s="1822"/>
      <c r="P157" s="1826">
        <f>'S3-Development Features'!AB114</f>
        <v>0</v>
      </c>
      <c r="Q157" s="1261"/>
      <c r="R157" s="1301"/>
      <c r="S157" s="1257">
        <v>0</v>
      </c>
      <c r="T157" s="1258"/>
      <c r="U157" s="1822"/>
      <c r="V157" s="1780"/>
      <c r="W157" s="1462"/>
      <c r="X157" s="1463"/>
      <c r="Y157" s="1816"/>
      <c r="Z157" s="1817"/>
      <c r="AA157" s="1817"/>
      <c r="AB157" s="1817"/>
      <c r="AC157" s="1817"/>
      <c r="AD157" s="1818"/>
    </row>
    <row r="158" spans="2:30" ht="15" customHeight="1" x14ac:dyDescent="0.25">
      <c r="B158" s="1846"/>
      <c r="C158" s="1847"/>
      <c r="D158" s="1847"/>
      <c r="E158" s="1847"/>
      <c r="F158" s="1847"/>
      <c r="G158" s="1847"/>
      <c r="H158" s="1847"/>
      <c r="I158" s="1847"/>
      <c r="J158" s="1847"/>
      <c r="K158" s="1847"/>
      <c r="L158" s="1848"/>
      <c r="M158" s="1958"/>
      <c r="N158" s="1327"/>
      <c r="O158" s="1823"/>
      <c r="P158" s="1827"/>
      <c r="Q158" s="1306"/>
      <c r="R158" s="1142"/>
      <c r="S158" s="1180"/>
      <c r="T158" s="1327"/>
      <c r="U158" s="1823"/>
      <c r="V158" s="1782"/>
      <c r="W158" s="1465"/>
      <c r="X158" s="1466"/>
      <c r="Y158" s="1816"/>
      <c r="Z158" s="1817"/>
      <c r="AA158" s="1817"/>
      <c r="AB158" s="1817"/>
      <c r="AC158" s="1817"/>
      <c r="AD158" s="1818"/>
    </row>
    <row r="159" spans="2:30" ht="15" customHeight="1" x14ac:dyDescent="0.25">
      <c r="B159" s="1914" t="str">
        <f>'S3-Development Features'!B115:U115</f>
        <v>Energy Star Certified Windows</v>
      </c>
      <c r="C159" s="1915"/>
      <c r="D159" s="1915"/>
      <c r="E159" s="1915"/>
      <c r="F159" s="1915"/>
      <c r="G159" s="1915"/>
      <c r="H159" s="1915"/>
      <c r="I159" s="1915"/>
      <c r="J159" s="1915"/>
      <c r="K159" s="1915"/>
      <c r="L159" s="1916"/>
      <c r="M159" s="1825">
        <f>'S3-Development Features'!Y115</f>
        <v>2</v>
      </c>
      <c r="N159" s="1232"/>
      <c r="O159" s="1232"/>
      <c r="P159" s="1124">
        <f>'S3-Development Features'!AB115</f>
        <v>0</v>
      </c>
      <c r="Q159" s="1124"/>
      <c r="R159" s="1124"/>
      <c r="S159" s="1395">
        <v>0</v>
      </c>
      <c r="T159" s="1509"/>
      <c r="U159" s="1825"/>
      <c r="V159" s="1623"/>
      <c r="W159" s="1623"/>
      <c r="X159" s="1767"/>
      <c r="Y159" s="1816"/>
      <c r="Z159" s="1817"/>
      <c r="AA159" s="1817"/>
      <c r="AB159" s="1817"/>
      <c r="AC159" s="1817"/>
      <c r="AD159" s="1818"/>
    </row>
    <row r="160" spans="2:30" ht="15" customHeight="1" x14ac:dyDescent="0.25">
      <c r="B160" s="1914" t="str">
        <f>'S3-Development Features'!B116</f>
        <v xml:space="preserve">All Appliances Energy Star Certified </v>
      </c>
      <c r="C160" s="1915"/>
      <c r="D160" s="1915"/>
      <c r="E160" s="1915"/>
      <c r="F160" s="1915"/>
      <c r="G160" s="1915"/>
      <c r="H160" s="1915"/>
      <c r="I160" s="1915"/>
      <c r="J160" s="1915"/>
      <c r="K160" s="1915"/>
      <c r="L160" s="1916"/>
      <c r="M160" s="1863">
        <f>'S3-Development Features'!Y116</f>
        <v>2</v>
      </c>
      <c r="N160" s="1509"/>
      <c r="O160" s="1825"/>
      <c r="P160" s="1824">
        <f>'S3-Development Features'!AB116</f>
        <v>0</v>
      </c>
      <c r="Q160" s="1521"/>
      <c r="R160" s="1219"/>
      <c r="S160" s="1395">
        <v>0</v>
      </c>
      <c r="T160" s="1509"/>
      <c r="U160" s="1825"/>
      <c r="V160" s="1767"/>
      <c r="W160" s="1641"/>
      <c r="X160" s="1642"/>
      <c r="Y160" s="1816"/>
      <c r="Z160" s="1817"/>
      <c r="AA160" s="1817"/>
      <c r="AB160" s="1817"/>
      <c r="AC160" s="1817"/>
      <c r="AD160" s="1818"/>
    </row>
    <row r="161" spans="2:30" ht="15" customHeight="1" x14ac:dyDescent="0.25">
      <c r="B161" s="1914" t="str">
        <f>'S3-Development Features'!B117</f>
        <v>Energy Star Certified HVAC System</v>
      </c>
      <c r="C161" s="1915"/>
      <c r="D161" s="1915"/>
      <c r="E161" s="1915"/>
      <c r="F161" s="1915"/>
      <c r="G161" s="1915"/>
      <c r="H161" s="1915"/>
      <c r="I161" s="1915"/>
      <c r="J161" s="1915"/>
      <c r="K161" s="1915"/>
      <c r="L161" s="1916"/>
      <c r="M161" s="1863">
        <f>'S3-Development Features'!Y117</f>
        <v>2</v>
      </c>
      <c r="N161" s="1509"/>
      <c r="O161" s="1825"/>
      <c r="P161" s="1824">
        <f>'S3-Development Features'!AB117</f>
        <v>0</v>
      </c>
      <c r="Q161" s="1521"/>
      <c r="R161" s="1219"/>
      <c r="S161" s="1395">
        <v>0</v>
      </c>
      <c r="T161" s="1509"/>
      <c r="U161" s="1825"/>
      <c r="V161" s="2135"/>
      <c r="W161" s="2136"/>
      <c r="X161" s="2137"/>
      <c r="Y161" s="1816"/>
      <c r="Z161" s="1817"/>
      <c r="AA161" s="1817"/>
      <c r="AB161" s="1817"/>
      <c r="AC161" s="1817"/>
      <c r="AD161" s="1818"/>
    </row>
    <row r="162" spans="2:30" ht="15" customHeight="1" x14ac:dyDescent="0.25">
      <c r="B162" s="1840" t="str">
        <f>'S3-Development Features'!B119:U119</f>
        <v>50% or more of units obtain a HERS rating of 65 or lower</v>
      </c>
      <c r="C162" s="1841"/>
      <c r="D162" s="1841"/>
      <c r="E162" s="1841"/>
      <c r="F162" s="1841"/>
      <c r="G162" s="1841"/>
      <c r="H162" s="1841"/>
      <c r="I162" s="1841"/>
      <c r="J162" s="1841"/>
      <c r="K162" s="1841"/>
      <c r="L162" s="1842"/>
      <c r="M162" s="1941">
        <f>'S3-Development Features'!Y119</f>
        <v>2</v>
      </c>
      <c r="N162" s="1258"/>
      <c r="O162" s="1822"/>
      <c r="P162" s="1826">
        <f>'S3-Development Features'!AB119</f>
        <v>0</v>
      </c>
      <c r="Q162" s="1261"/>
      <c r="R162" s="1301"/>
      <c r="S162" s="1257">
        <v>0</v>
      </c>
      <c r="T162" s="1258"/>
      <c r="U162" s="1822"/>
      <c r="V162" s="1780"/>
      <c r="W162" s="1462"/>
      <c r="X162" s="1463"/>
      <c r="Y162" s="1816"/>
      <c r="Z162" s="1817"/>
      <c r="AA162" s="1817"/>
      <c r="AB162" s="1817"/>
      <c r="AC162" s="1817"/>
      <c r="AD162" s="1818"/>
    </row>
    <row r="163" spans="2:30" ht="15" customHeight="1" thickBot="1" x14ac:dyDescent="0.3">
      <c r="B163" s="1849"/>
      <c r="C163" s="1850"/>
      <c r="D163" s="1850"/>
      <c r="E163" s="1850"/>
      <c r="F163" s="1850"/>
      <c r="G163" s="1850"/>
      <c r="H163" s="1850"/>
      <c r="I163" s="1850"/>
      <c r="J163" s="1850"/>
      <c r="K163" s="1850"/>
      <c r="L163" s="1851"/>
      <c r="M163" s="1951"/>
      <c r="N163" s="1207"/>
      <c r="O163" s="1830"/>
      <c r="P163" s="1828"/>
      <c r="Q163" s="1212"/>
      <c r="R163" s="1829"/>
      <c r="S163" s="1206"/>
      <c r="T163" s="1207"/>
      <c r="U163" s="1830"/>
      <c r="V163" s="1831"/>
      <c r="W163" s="1832"/>
      <c r="X163" s="1833"/>
      <c r="Y163" s="1948"/>
      <c r="Z163" s="1949"/>
      <c r="AA163" s="1949"/>
      <c r="AB163" s="1949"/>
      <c r="AC163" s="1949"/>
      <c r="AD163" s="1950"/>
    </row>
    <row r="164" spans="2:30" ht="15" customHeight="1" thickTop="1" thickBot="1" x14ac:dyDescent="0.3">
      <c r="B164" s="1917" t="s">
        <v>191</v>
      </c>
      <c r="C164" s="1918"/>
      <c r="D164" s="1918"/>
      <c r="E164" s="1918"/>
      <c r="F164" s="1918"/>
      <c r="G164" s="1918"/>
      <c r="H164" s="1918"/>
      <c r="I164" s="1918"/>
      <c r="J164" s="1918"/>
      <c r="K164" s="1918"/>
      <c r="L164" s="1919"/>
      <c r="M164" s="1920">
        <f>'S3-Development Features'!Y120</f>
        <v>5</v>
      </c>
      <c r="N164" s="1912"/>
      <c r="O164" s="1913"/>
      <c r="P164" s="1911">
        <f>'S3-Development Features'!AB120</f>
        <v>0</v>
      </c>
      <c r="Q164" s="1912"/>
      <c r="R164" s="1913"/>
      <c r="S164" s="1911">
        <f>MIN(M164,SUM(S143:U163))</f>
        <v>0</v>
      </c>
      <c r="T164" s="1912"/>
      <c r="U164" s="1913"/>
      <c r="V164" s="1966"/>
      <c r="W164" s="1967"/>
      <c r="X164" s="1968"/>
      <c r="Y164" s="1819"/>
      <c r="Z164" s="1820"/>
      <c r="AA164" s="1820"/>
      <c r="AB164" s="1820"/>
      <c r="AC164" s="1820"/>
      <c r="AD164" s="1821"/>
    </row>
    <row r="165" spans="2:30" ht="15" customHeight="1" x14ac:dyDescent="0.25">
      <c r="B165" s="1837" t="str">
        <f>'S3-Development Features'!B122</f>
        <v>F - ONSITE RECYCLING</v>
      </c>
      <c r="C165" s="1838"/>
      <c r="D165" s="1838"/>
      <c r="E165" s="1838"/>
      <c r="F165" s="1838"/>
      <c r="G165" s="1838"/>
      <c r="H165" s="1838"/>
      <c r="I165" s="1838"/>
      <c r="J165" s="1838"/>
      <c r="K165" s="1838"/>
      <c r="L165" s="1838"/>
      <c r="M165" s="1838"/>
      <c r="N165" s="1838"/>
      <c r="O165" s="1838"/>
      <c r="P165" s="1838"/>
      <c r="Q165" s="1838"/>
      <c r="R165" s="1838"/>
      <c r="S165" s="1838"/>
      <c r="T165" s="1838"/>
      <c r="U165" s="1838"/>
      <c r="V165" s="1838"/>
      <c r="W165" s="1838"/>
      <c r="X165" s="1839"/>
      <c r="Y165" s="1805"/>
      <c r="Z165" s="1806"/>
      <c r="AA165" s="1806"/>
      <c r="AB165" s="1806"/>
      <c r="AC165" s="1806"/>
      <c r="AD165" s="1807"/>
    </row>
    <row r="166" spans="2:30" ht="15" customHeight="1" thickBot="1" x14ac:dyDescent="0.3">
      <c r="B166" s="1959" t="str">
        <f>'S3-Development Features'!B126</f>
        <v>Free Onsite Recycling provided to residents</v>
      </c>
      <c r="C166" s="1960"/>
      <c r="D166" s="1960"/>
      <c r="E166" s="1960"/>
      <c r="F166" s="1960"/>
      <c r="G166" s="1960"/>
      <c r="H166" s="1960"/>
      <c r="I166" s="1960"/>
      <c r="J166" s="1960"/>
      <c r="K166" s="1960"/>
      <c r="L166" s="1961"/>
      <c r="M166" s="1958">
        <f>'S3-Development Features'!Y126</f>
        <v>1</v>
      </c>
      <c r="N166" s="1327"/>
      <c r="O166" s="1823"/>
      <c r="P166" s="1827">
        <f>'S3-Development Features'!AB126</f>
        <v>0</v>
      </c>
      <c r="Q166" s="1306"/>
      <c r="R166" s="1142"/>
      <c r="S166" s="1180">
        <v>0</v>
      </c>
      <c r="T166" s="1327"/>
      <c r="U166" s="1823"/>
      <c r="V166" s="2132"/>
      <c r="W166" s="2133"/>
      <c r="X166" s="2134"/>
      <c r="Y166" s="1808"/>
      <c r="Z166" s="238"/>
      <c r="AA166" s="238"/>
      <c r="AB166" s="238"/>
      <c r="AC166" s="238"/>
      <c r="AD166" s="1809"/>
    </row>
    <row r="167" spans="2:30" ht="15" customHeight="1" thickTop="1" thickBot="1" x14ac:dyDescent="0.3">
      <c r="B167" s="1917" t="s">
        <v>191</v>
      </c>
      <c r="C167" s="1918"/>
      <c r="D167" s="1918"/>
      <c r="E167" s="1918"/>
      <c r="F167" s="1918"/>
      <c r="G167" s="1918"/>
      <c r="H167" s="1918"/>
      <c r="I167" s="1918"/>
      <c r="J167" s="1918"/>
      <c r="K167" s="1918"/>
      <c r="L167" s="1919"/>
      <c r="M167" s="1920">
        <f>'S3-Development Features'!Y127</f>
        <v>1</v>
      </c>
      <c r="N167" s="1912"/>
      <c r="O167" s="1913"/>
      <c r="P167" s="1911">
        <f>'S3-Development Features'!AB127</f>
        <v>0</v>
      </c>
      <c r="Q167" s="1912"/>
      <c r="R167" s="1913"/>
      <c r="S167" s="1911">
        <f>S166</f>
        <v>0</v>
      </c>
      <c r="T167" s="1912"/>
      <c r="U167" s="1913"/>
      <c r="V167" s="1966"/>
      <c r="W167" s="1967"/>
      <c r="X167" s="1968"/>
      <c r="Y167" s="1810"/>
      <c r="Z167" s="1811"/>
      <c r="AA167" s="1811"/>
      <c r="AB167" s="1811"/>
      <c r="AC167" s="1811"/>
      <c r="AD167" s="1812"/>
    </row>
    <row r="168" spans="2:30" ht="15" customHeight="1" x14ac:dyDescent="0.25">
      <c r="B168" s="1837" t="str">
        <f>'S3-Development Features'!B129</f>
        <v>G - INTERNET ACCESS</v>
      </c>
      <c r="C168" s="1838"/>
      <c r="D168" s="1838"/>
      <c r="E168" s="1838"/>
      <c r="F168" s="1838"/>
      <c r="G168" s="1838"/>
      <c r="H168" s="1838"/>
      <c r="I168" s="1838"/>
      <c r="J168" s="1838"/>
      <c r="K168" s="1838"/>
      <c r="L168" s="1838"/>
      <c r="M168" s="1838"/>
      <c r="N168" s="1838"/>
      <c r="O168" s="1838"/>
      <c r="P168" s="1838"/>
      <c r="Q168" s="1838"/>
      <c r="R168" s="1838"/>
      <c r="S168" s="1838"/>
      <c r="T168" s="1838"/>
      <c r="U168" s="1838"/>
      <c r="V168" s="1838"/>
      <c r="W168" s="1838"/>
      <c r="X168" s="1839"/>
      <c r="Y168" s="1805"/>
      <c r="Z168" s="1806"/>
      <c r="AA168" s="1806"/>
      <c r="AB168" s="1806"/>
      <c r="AC168" s="1806"/>
      <c r="AD168" s="1807"/>
    </row>
    <row r="169" spans="2:30" ht="15" customHeight="1" x14ac:dyDescent="0.25">
      <c r="B169" s="1959" t="s">
        <v>1241</v>
      </c>
      <c r="C169" s="1960"/>
      <c r="D169" s="1960"/>
      <c r="E169" s="1960"/>
      <c r="F169" s="1960"/>
      <c r="G169" s="1960"/>
      <c r="H169" s="1960"/>
      <c r="I169" s="1960"/>
      <c r="J169" s="1960"/>
      <c r="K169" s="1960"/>
      <c r="L169" s="1961"/>
      <c r="M169" s="1958">
        <f>'S3-Development Features'!Y135</f>
        <v>1</v>
      </c>
      <c r="N169" s="1327"/>
      <c r="O169" s="1823"/>
      <c r="P169" s="1827">
        <f>'S3-Development Features'!AB135</f>
        <v>0</v>
      </c>
      <c r="Q169" s="1306"/>
      <c r="R169" s="1142"/>
      <c r="S169" s="1180">
        <v>0</v>
      </c>
      <c r="T169" s="1327"/>
      <c r="U169" s="1823"/>
      <c r="V169" s="1955" t="str" cm="1">
        <f t="array" ref="V169">_xlfn.IFS(AND(COUNTIF('S3-Development Features'!$AB$146:$AB$149, "YES")&gt;0, P169&gt;0), "YES", (AND(COUNTIF('S3-Development Features'!$AB$146:$AB$149, "NO")&gt;0, P169&gt;0)), "NO", P169=0, "")</f>
        <v/>
      </c>
      <c r="W169" s="1956"/>
      <c r="X169" s="1957"/>
      <c r="Y169" s="1808"/>
      <c r="Z169" s="238"/>
      <c r="AA169" s="238"/>
      <c r="AB169" s="238"/>
      <c r="AC169" s="238"/>
      <c r="AD169" s="1809"/>
    </row>
    <row r="170" spans="2:30" ht="15" customHeight="1" x14ac:dyDescent="0.25">
      <c r="B170" s="1914" t="s">
        <v>1242</v>
      </c>
      <c r="C170" s="1915"/>
      <c r="D170" s="1915"/>
      <c r="E170" s="1915"/>
      <c r="F170" s="1915"/>
      <c r="G170" s="1915"/>
      <c r="H170" s="1915"/>
      <c r="I170" s="1915"/>
      <c r="J170" s="1915"/>
      <c r="K170" s="1915"/>
      <c r="L170" s="1916"/>
      <c r="M170" s="1863">
        <f>'S3-Development Features'!Y139</f>
        <v>2</v>
      </c>
      <c r="N170" s="1509"/>
      <c r="O170" s="1825"/>
      <c r="P170" s="1824">
        <f>'S3-Development Features'!AB139</f>
        <v>0</v>
      </c>
      <c r="Q170" s="1521"/>
      <c r="R170" s="1219"/>
      <c r="S170" s="1395">
        <v>0</v>
      </c>
      <c r="T170" s="1509"/>
      <c r="U170" s="1825"/>
      <c r="V170" s="1955" t="str" cm="1">
        <f t="array" ref="V170">_xlfn.IFS(AND(COUNTIF('S3-Development Features'!$AB$146:$AB$149, "YES")&gt;0, P170&gt;0), "YES", (AND(COUNTIF('S3-Development Features'!$AB$146:$AB$149, "NO")&gt;0, P170&gt;0)), "NO", P170=0, "")</f>
        <v/>
      </c>
      <c r="W170" s="1956"/>
      <c r="X170" s="1957"/>
      <c r="Y170" s="1808"/>
      <c r="Z170" s="238"/>
      <c r="AA170" s="238"/>
      <c r="AB170" s="238"/>
      <c r="AC170" s="238"/>
      <c r="AD170" s="1809"/>
    </row>
    <row r="171" spans="2:30" ht="15" customHeight="1" thickBot="1" x14ac:dyDescent="0.3">
      <c r="B171" s="1993" t="s">
        <v>1243</v>
      </c>
      <c r="C171" s="1994"/>
      <c r="D171" s="1994"/>
      <c r="E171" s="1994"/>
      <c r="F171" s="1994"/>
      <c r="G171" s="1994"/>
      <c r="H171" s="1994"/>
      <c r="I171" s="1994"/>
      <c r="J171" s="1994"/>
      <c r="K171" s="1994"/>
      <c r="L171" s="1995"/>
      <c r="M171" s="1941">
        <f>'S3-Development Features'!Y140</f>
        <v>3</v>
      </c>
      <c r="N171" s="1258"/>
      <c r="O171" s="1822"/>
      <c r="P171" s="1826">
        <f>'S3-Development Features'!AB140</f>
        <v>0</v>
      </c>
      <c r="Q171" s="1261"/>
      <c r="R171" s="1301"/>
      <c r="S171" s="1257">
        <v>0</v>
      </c>
      <c r="T171" s="1258"/>
      <c r="U171" s="1822"/>
      <c r="V171" s="1955" t="str" cm="1">
        <f t="array" ref="V171">_xlfn.IFS(AND(COUNTIF('S3-Development Features'!$AB$146:$AB$149, "YES")&gt;0, P171&gt;0), "YES", (AND(COUNTIF('S3-Development Features'!$AB$146:$AB$149, "NO")&gt;0, P171&gt;0)), "NO", P171=0, "")</f>
        <v/>
      </c>
      <c r="W171" s="1956"/>
      <c r="X171" s="1957"/>
      <c r="Y171" s="1808"/>
      <c r="Z171" s="238"/>
      <c r="AA171" s="238"/>
      <c r="AB171" s="238"/>
      <c r="AC171" s="238"/>
      <c r="AD171" s="1809"/>
    </row>
    <row r="172" spans="2:30" ht="15" customHeight="1" thickTop="1" thickBot="1" x14ac:dyDescent="0.3">
      <c r="B172" s="1879" t="s">
        <v>191</v>
      </c>
      <c r="C172" s="1880"/>
      <c r="D172" s="1880"/>
      <c r="E172" s="1880"/>
      <c r="F172" s="1880"/>
      <c r="G172" s="1880"/>
      <c r="H172" s="1880"/>
      <c r="I172" s="1880"/>
      <c r="J172" s="1880"/>
      <c r="K172" s="1880"/>
      <c r="L172" s="1881"/>
      <c r="M172" s="1992">
        <f>'S3-Development Features'!Y142</f>
        <v>4</v>
      </c>
      <c r="N172" s="1885"/>
      <c r="O172" s="1886"/>
      <c r="P172" s="1884">
        <f>'S3-Development Features'!AB142</f>
        <v>0</v>
      </c>
      <c r="Q172" s="1885"/>
      <c r="R172" s="1886"/>
      <c r="S172" s="1884">
        <f>S169+(MAX(S170:U171))</f>
        <v>0</v>
      </c>
      <c r="T172" s="1885"/>
      <c r="U172" s="1886"/>
      <c r="V172" s="1887"/>
      <c r="W172" s="1888"/>
      <c r="X172" s="1889"/>
      <c r="Y172" s="1808"/>
      <c r="Z172" s="238"/>
      <c r="AA172" s="238"/>
      <c r="AB172" s="238"/>
      <c r="AC172" s="238"/>
      <c r="AD172" s="1809"/>
    </row>
    <row r="173" spans="2:30" ht="15" customHeight="1" thickBot="1" x14ac:dyDescent="0.3">
      <c r="B173" s="1969" t="s">
        <v>102</v>
      </c>
      <c r="C173" s="1970"/>
      <c r="D173" s="1970"/>
      <c r="E173" s="1970"/>
      <c r="F173" s="1970"/>
      <c r="G173" s="1970"/>
      <c r="H173" s="1970"/>
      <c r="I173" s="1970"/>
      <c r="J173" s="1970"/>
      <c r="K173" s="1970"/>
      <c r="L173" s="1971"/>
      <c r="M173" s="1895">
        <f>SUM(M107,M113,M138,M141,M164,M167,M172)</f>
        <v>29</v>
      </c>
      <c r="N173" s="1892"/>
      <c r="O173" s="1892"/>
      <c r="P173" s="1892">
        <f>(SUM(P107,P113,P138,P141,P164,P167,P172))</f>
        <v>0</v>
      </c>
      <c r="Q173" s="1892"/>
      <c r="R173" s="1892"/>
      <c r="S173" s="1893">
        <f>SUM(S107,S113,S138,S141,S164,S167,S172)</f>
        <v>0</v>
      </c>
      <c r="T173" s="1894"/>
      <c r="U173" s="1895"/>
      <c r="V173" s="1989"/>
      <c r="W173" s="1990"/>
      <c r="X173" s="1991"/>
      <c r="Y173" s="1876"/>
      <c r="Z173" s="1877"/>
      <c r="AA173" s="1877"/>
      <c r="AB173" s="1877"/>
      <c r="AC173" s="1877"/>
      <c r="AD173" s="1878"/>
    </row>
    <row r="174" spans="2:30" ht="15" customHeight="1" thickBot="1" x14ac:dyDescent="0.3">
      <c r="B174" s="1872" t="str">
        <f>'S4-Team Composition'!B2</f>
        <v>S4 - TEAM COMPOSITION</v>
      </c>
      <c r="C174" s="1873"/>
      <c r="D174" s="1873"/>
      <c r="E174" s="1873"/>
      <c r="F174" s="1873"/>
      <c r="G174" s="1873"/>
      <c r="H174" s="1873"/>
      <c r="I174" s="1873"/>
      <c r="J174" s="1873"/>
      <c r="K174" s="1873"/>
      <c r="L174" s="1873"/>
      <c r="M174" s="1873"/>
      <c r="N174" s="1873"/>
      <c r="O174" s="1873"/>
      <c r="P174" s="1873"/>
      <c r="Q174" s="1873"/>
      <c r="R174" s="1873"/>
      <c r="S174" s="1873"/>
      <c r="T174" s="1873"/>
      <c r="U174" s="1873"/>
      <c r="V174" s="1873"/>
      <c r="W174" s="1873"/>
      <c r="X174" s="1873"/>
      <c r="Y174" s="1873"/>
      <c r="Z174" s="1873"/>
      <c r="AA174" s="1873"/>
      <c r="AB174" s="1873"/>
      <c r="AC174" s="1873"/>
      <c r="AD174" s="1875"/>
    </row>
    <row r="175" spans="2:30" ht="15" customHeight="1" x14ac:dyDescent="0.25">
      <c r="B175" s="1837" t="str">
        <f>'S4-Team Composition'!B4</f>
        <v>A - CHDO CERTIFICATION</v>
      </c>
      <c r="C175" s="1838"/>
      <c r="D175" s="1838"/>
      <c r="E175" s="1838"/>
      <c r="F175" s="1838"/>
      <c r="G175" s="1838"/>
      <c r="H175" s="1838"/>
      <c r="I175" s="1838"/>
      <c r="J175" s="1838"/>
      <c r="K175" s="1838"/>
      <c r="L175" s="1838"/>
      <c r="M175" s="1838"/>
      <c r="N175" s="1838"/>
      <c r="O175" s="1838"/>
      <c r="P175" s="1838"/>
      <c r="Q175" s="1838"/>
      <c r="R175" s="1838"/>
      <c r="S175" s="1838"/>
      <c r="T175" s="1838"/>
      <c r="U175" s="1838"/>
      <c r="V175" s="1838"/>
      <c r="W175" s="1838"/>
      <c r="X175" s="1839"/>
      <c r="Y175" s="1805"/>
      <c r="Z175" s="1806"/>
      <c r="AA175" s="1806"/>
      <c r="AB175" s="1806"/>
      <c r="AC175" s="1806"/>
      <c r="AD175" s="1807"/>
    </row>
    <row r="176" spans="2:30" ht="15" customHeight="1" x14ac:dyDescent="0.25">
      <c r="B176" s="1840" t="str">
        <f>IF('S4-Team Composition'!V8&lt;&gt;"","Applicant has been CHDO Certified by IHCDA","N/A")</f>
        <v>N/A</v>
      </c>
      <c r="C176" s="1841"/>
      <c r="D176" s="1841"/>
      <c r="E176" s="1841"/>
      <c r="F176" s="1841"/>
      <c r="G176" s="1841"/>
      <c r="H176" s="1841"/>
      <c r="I176" s="1841"/>
      <c r="J176" s="1841"/>
      <c r="K176" s="1841"/>
      <c r="L176" s="1842"/>
      <c r="M176" s="1941">
        <f>'S4-Team Composition'!Y8</f>
        <v>3</v>
      </c>
      <c r="N176" s="1258"/>
      <c r="O176" s="1822"/>
      <c r="P176" s="1826">
        <f>'S4-Team Composition'!AB8</f>
        <v>0</v>
      </c>
      <c r="Q176" s="1261"/>
      <c r="R176" s="1301"/>
      <c r="S176" s="1257">
        <v>0</v>
      </c>
      <c r="T176" s="1258"/>
      <c r="U176" s="1822"/>
      <c r="V176" s="1780"/>
      <c r="W176" s="1462"/>
      <c r="X176" s="1463"/>
      <c r="Y176" s="1808"/>
      <c r="Z176" s="238"/>
      <c r="AA176" s="238"/>
      <c r="AB176" s="238"/>
      <c r="AC176" s="238"/>
      <c r="AD176" s="1809"/>
    </row>
    <row r="177" spans="2:30" ht="15" customHeight="1" x14ac:dyDescent="0.25">
      <c r="B177" s="1846"/>
      <c r="C177" s="1847"/>
      <c r="D177" s="1847"/>
      <c r="E177" s="1847"/>
      <c r="F177" s="1847"/>
      <c r="G177" s="1847"/>
      <c r="H177" s="1847"/>
      <c r="I177" s="1847"/>
      <c r="J177" s="1847"/>
      <c r="K177" s="1847"/>
      <c r="L177" s="1848"/>
      <c r="M177" s="1958"/>
      <c r="N177" s="1327"/>
      <c r="O177" s="1823"/>
      <c r="P177" s="1827"/>
      <c r="Q177" s="1306"/>
      <c r="R177" s="1142"/>
      <c r="S177" s="1180"/>
      <c r="T177" s="1327"/>
      <c r="U177" s="1823"/>
      <c r="V177" s="1782"/>
      <c r="W177" s="1465"/>
      <c r="X177" s="1466"/>
      <c r="Y177" s="1808"/>
      <c r="Z177" s="238"/>
      <c r="AA177" s="238"/>
      <c r="AB177" s="238"/>
      <c r="AC177" s="238"/>
      <c r="AD177" s="1809"/>
    </row>
    <row r="178" spans="2:30" ht="20.100000000000001" customHeight="1" x14ac:dyDescent="0.25">
      <c r="B178" s="1840" t="str">
        <f>IF('S4-Team Composition'!B9&lt;&gt;"","CHDO's Key Staff Member has graduated from IHCDA's 'CHDO Manager and Nonprofit Executive Director Training'","N/A")</f>
        <v>CHDO's Key Staff Member has graduated from IHCDA's 'CHDO Manager and Nonprofit Executive Director Training'</v>
      </c>
      <c r="C178" s="1841"/>
      <c r="D178" s="1841"/>
      <c r="E178" s="1841"/>
      <c r="F178" s="1841"/>
      <c r="G178" s="1841"/>
      <c r="H178" s="1841"/>
      <c r="I178" s="1841"/>
      <c r="J178" s="1841"/>
      <c r="K178" s="1841"/>
      <c r="L178" s="1842"/>
      <c r="M178" s="1941">
        <f>'S4-Team Composition'!Y9</f>
        <v>1</v>
      </c>
      <c r="N178" s="1258"/>
      <c r="O178" s="1822"/>
      <c r="P178" s="1826">
        <f>'S4-Team Composition'!AB9</f>
        <v>0</v>
      </c>
      <c r="Q178" s="1261"/>
      <c r="R178" s="1301"/>
      <c r="S178" s="1257">
        <v>0</v>
      </c>
      <c r="T178" s="1258"/>
      <c r="U178" s="1822"/>
      <c r="V178" s="1780"/>
      <c r="W178" s="1462"/>
      <c r="X178" s="1463"/>
      <c r="Y178" s="1808"/>
      <c r="Z178" s="238"/>
      <c r="AA178" s="238"/>
      <c r="AB178" s="238"/>
      <c r="AC178" s="238"/>
      <c r="AD178" s="1809"/>
    </row>
    <row r="179" spans="2:30" ht="20.100000000000001" customHeight="1" thickBot="1" x14ac:dyDescent="0.3">
      <c r="B179" s="1849"/>
      <c r="C179" s="1850"/>
      <c r="D179" s="1850"/>
      <c r="E179" s="1850"/>
      <c r="F179" s="1850"/>
      <c r="G179" s="1850"/>
      <c r="H179" s="1850"/>
      <c r="I179" s="1850"/>
      <c r="J179" s="1850"/>
      <c r="K179" s="1850"/>
      <c r="L179" s="1851"/>
      <c r="M179" s="1951"/>
      <c r="N179" s="1207"/>
      <c r="O179" s="1830"/>
      <c r="P179" s="1828"/>
      <c r="Q179" s="1212"/>
      <c r="R179" s="1829"/>
      <c r="S179" s="1206"/>
      <c r="T179" s="1207"/>
      <c r="U179" s="1830"/>
      <c r="V179" s="1831"/>
      <c r="W179" s="1832"/>
      <c r="X179" s="1833"/>
      <c r="Y179" s="1808"/>
      <c r="Z179" s="238"/>
      <c r="AA179" s="238"/>
      <c r="AB179" s="238"/>
      <c r="AC179" s="238"/>
      <c r="AD179" s="1809"/>
    </row>
    <row r="180" spans="2:30" ht="16.5" thickTop="1" thickBot="1" x14ac:dyDescent="0.3">
      <c r="B180" s="1879" t="s">
        <v>191</v>
      </c>
      <c r="C180" s="1880"/>
      <c r="D180" s="1880"/>
      <c r="E180" s="1880"/>
      <c r="F180" s="1880"/>
      <c r="G180" s="1880"/>
      <c r="H180" s="1880"/>
      <c r="I180" s="1880"/>
      <c r="J180" s="1880"/>
      <c r="K180" s="1880"/>
      <c r="L180" s="1881"/>
      <c r="M180" s="1882">
        <f>'S4-Team Composition'!Y10</f>
        <v>4</v>
      </c>
      <c r="N180" s="1883"/>
      <c r="O180" s="1883"/>
      <c r="P180" s="1883">
        <f>'S4-Team Composition'!AB10</f>
        <v>0</v>
      </c>
      <c r="Q180" s="1883"/>
      <c r="R180" s="1883"/>
      <c r="S180" s="1884">
        <f>SUM(S176:U179)</f>
        <v>0</v>
      </c>
      <c r="T180" s="1885"/>
      <c r="U180" s="1886"/>
      <c r="V180" s="1887"/>
      <c r="W180" s="1888"/>
      <c r="X180" s="1889"/>
      <c r="Y180" s="1808"/>
      <c r="Z180" s="238"/>
      <c r="AA180" s="238"/>
      <c r="AB180" s="238"/>
      <c r="AC180" s="238"/>
      <c r="AD180" s="1809"/>
    </row>
    <row r="181" spans="2:30" ht="15" customHeight="1" thickBot="1" x14ac:dyDescent="0.3">
      <c r="B181" s="1969" t="s">
        <v>102</v>
      </c>
      <c r="C181" s="1970"/>
      <c r="D181" s="1970"/>
      <c r="E181" s="1970"/>
      <c r="F181" s="1970"/>
      <c r="G181" s="1970"/>
      <c r="H181" s="1970"/>
      <c r="I181" s="1970"/>
      <c r="J181" s="1970"/>
      <c r="K181" s="1970"/>
      <c r="L181" s="1971"/>
      <c r="M181" s="1895">
        <f>'S4-Team Composition'!Y10</f>
        <v>4</v>
      </c>
      <c r="N181" s="1892"/>
      <c r="O181" s="1892"/>
      <c r="P181" s="1892">
        <f>'S4-Team Composition'!AB10</f>
        <v>0</v>
      </c>
      <c r="Q181" s="1892"/>
      <c r="R181" s="1892"/>
      <c r="S181" s="1893">
        <f>SUM(S176:U179)</f>
        <v>0</v>
      </c>
      <c r="T181" s="1894"/>
      <c r="U181" s="1895"/>
      <c r="V181" s="1972"/>
      <c r="W181" s="1972"/>
      <c r="X181" s="1973"/>
      <c r="Y181" s="1869"/>
      <c r="Z181" s="1870"/>
      <c r="AA181" s="1870"/>
      <c r="AB181" s="1870"/>
      <c r="AC181" s="1870"/>
      <c r="AD181" s="1871"/>
    </row>
    <row r="182" spans="2:30" ht="15" customHeight="1" thickBot="1" x14ac:dyDescent="0.3">
      <c r="B182" s="1872" t="str">
        <f>'S5-Leveraging'!B2</f>
        <v>S5 - LEVERAGING OTHER SOURCES</v>
      </c>
      <c r="C182" s="1873"/>
      <c r="D182" s="1873"/>
      <c r="E182" s="1873"/>
      <c r="F182" s="1873"/>
      <c r="G182" s="1873"/>
      <c r="H182" s="1873"/>
      <c r="I182" s="1873"/>
      <c r="J182" s="1873"/>
      <c r="K182" s="1873"/>
      <c r="L182" s="1873"/>
      <c r="M182" s="1873"/>
      <c r="N182" s="1873"/>
      <c r="O182" s="1873"/>
      <c r="P182" s="1873"/>
      <c r="Q182" s="1873"/>
      <c r="R182" s="1873"/>
      <c r="S182" s="1873"/>
      <c r="T182" s="1873"/>
      <c r="U182" s="1873"/>
      <c r="V182" s="1873"/>
      <c r="W182" s="1873"/>
      <c r="X182" s="1873"/>
      <c r="Y182" s="1873"/>
      <c r="Z182" s="1873"/>
      <c r="AA182" s="1873"/>
      <c r="AB182" s="1873"/>
      <c r="AC182" s="1873"/>
      <c r="AD182" s="1875"/>
    </row>
    <row r="183" spans="2:30" ht="15" customHeight="1" x14ac:dyDescent="0.25">
      <c r="B183" s="1837" t="str">
        <f>'S5-Leveraging'!B4</f>
        <v>A - LEVERAGING OTHER SOURCES</v>
      </c>
      <c r="C183" s="1838"/>
      <c r="D183" s="1838"/>
      <c r="E183" s="1838"/>
      <c r="F183" s="1838"/>
      <c r="G183" s="1838"/>
      <c r="H183" s="1838"/>
      <c r="I183" s="1838"/>
      <c r="J183" s="1838"/>
      <c r="K183" s="1838"/>
      <c r="L183" s="1838"/>
      <c r="M183" s="1838"/>
      <c r="N183" s="1838"/>
      <c r="O183" s="1838"/>
      <c r="P183" s="1838"/>
      <c r="Q183" s="1838"/>
      <c r="R183" s="1838"/>
      <c r="S183" s="1838"/>
      <c r="T183" s="1838"/>
      <c r="U183" s="1838"/>
      <c r="V183" s="1838"/>
      <c r="W183" s="1838"/>
      <c r="X183" s="1839"/>
      <c r="Y183" s="1813"/>
      <c r="Z183" s="1814"/>
      <c r="AA183" s="1814"/>
      <c r="AB183" s="1814"/>
      <c r="AC183" s="1814"/>
      <c r="AD183" s="1815"/>
    </row>
    <row r="184" spans="2:30" ht="15" customHeight="1" thickBot="1" x14ac:dyDescent="0.3">
      <c r="B184" s="1977" t="s">
        <v>1144</v>
      </c>
      <c r="C184" s="1978"/>
      <c r="D184" s="1978"/>
      <c r="E184" s="1978"/>
      <c r="F184" s="1978"/>
      <c r="G184" s="1978"/>
      <c r="H184" s="1978"/>
      <c r="I184" s="1978"/>
      <c r="J184" s="1978"/>
      <c r="K184" s="1978"/>
      <c r="L184" s="1979"/>
      <c r="M184" s="1867">
        <f>'S5-Leveraging'!Y34</f>
        <v>5</v>
      </c>
      <c r="N184" s="1868"/>
      <c r="O184" s="1868"/>
      <c r="P184" s="1126">
        <f>'S5-Leveraging'!AB34</f>
        <v>0</v>
      </c>
      <c r="Q184" s="1126"/>
      <c r="R184" s="1126"/>
      <c r="S184" s="1662">
        <v>0</v>
      </c>
      <c r="T184" s="1663"/>
      <c r="U184" s="1867"/>
      <c r="V184" s="1857" t="str">
        <f>IF(P184&gt;0,'S5-Leveraging'!V34, "")</f>
        <v/>
      </c>
      <c r="W184" s="1857"/>
      <c r="X184" s="1858"/>
      <c r="Y184" s="1816"/>
      <c r="Z184" s="1817"/>
      <c r="AA184" s="1817"/>
      <c r="AB184" s="1817"/>
      <c r="AC184" s="1817"/>
      <c r="AD184" s="1818"/>
    </row>
    <row r="185" spans="2:30" ht="15" customHeight="1" thickTop="1" thickBot="1" x14ac:dyDescent="0.3">
      <c r="B185" s="1898" t="s">
        <v>191</v>
      </c>
      <c r="C185" s="1899"/>
      <c r="D185" s="1899"/>
      <c r="E185" s="1899"/>
      <c r="F185" s="1899"/>
      <c r="G185" s="1899"/>
      <c r="H185" s="1899"/>
      <c r="I185" s="1899"/>
      <c r="J185" s="1899"/>
      <c r="K185" s="1899"/>
      <c r="L185" s="1900"/>
      <c r="M185" s="1896">
        <f>M184</f>
        <v>5</v>
      </c>
      <c r="N185" s="1897"/>
      <c r="O185" s="1897"/>
      <c r="P185" s="1897">
        <f>P184</f>
        <v>0</v>
      </c>
      <c r="Q185" s="1897"/>
      <c r="R185" s="1897"/>
      <c r="S185" s="1911">
        <f>S184</f>
        <v>0</v>
      </c>
      <c r="T185" s="1912"/>
      <c r="U185" s="1913"/>
      <c r="V185" s="1929"/>
      <c r="W185" s="1929"/>
      <c r="X185" s="1930"/>
      <c r="Y185" s="1819"/>
      <c r="Z185" s="1820"/>
      <c r="AA185" s="1820"/>
      <c r="AB185" s="1820"/>
      <c r="AC185" s="1820"/>
      <c r="AD185" s="1821"/>
    </row>
    <row r="186" spans="2:30" ht="15" customHeight="1" thickBot="1" x14ac:dyDescent="0.3">
      <c r="B186" s="1934" t="s">
        <v>102</v>
      </c>
      <c r="C186" s="1935"/>
      <c r="D186" s="1935"/>
      <c r="E186" s="1935"/>
      <c r="F186" s="1935"/>
      <c r="G186" s="1935"/>
      <c r="H186" s="1935"/>
      <c r="I186" s="1935"/>
      <c r="J186" s="1935"/>
      <c r="K186" s="1935"/>
      <c r="L186" s="1936"/>
      <c r="M186" s="1985">
        <f>M185</f>
        <v>5</v>
      </c>
      <c r="N186" s="1892"/>
      <c r="O186" s="1892"/>
      <c r="P186" s="1892">
        <f>P185</f>
        <v>0</v>
      </c>
      <c r="Q186" s="1892"/>
      <c r="R186" s="1892"/>
      <c r="S186" s="1893">
        <f>S185</f>
        <v>0</v>
      </c>
      <c r="T186" s="1894"/>
      <c r="U186" s="1895"/>
      <c r="V186" s="1937"/>
      <c r="W186" s="1937"/>
      <c r="X186" s="1938"/>
      <c r="Y186" s="1986"/>
      <c r="Z186" s="1987"/>
      <c r="AA186" s="1987"/>
      <c r="AB186" s="1987"/>
      <c r="AC186" s="1987"/>
      <c r="AD186" s="1988"/>
    </row>
    <row r="187" spans="2:30" ht="15" customHeight="1" thickBot="1" x14ac:dyDescent="0.3">
      <c r="B187" s="1963" t="s">
        <v>1249</v>
      </c>
      <c r="C187" s="1964"/>
      <c r="D187" s="1964"/>
      <c r="E187" s="1964"/>
      <c r="F187" s="1964"/>
      <c r="G187" s="1964"/>
      <c r="H187" s="1964"/>
      <c r="I187" s="1964"/>
      <c r="J187" s="1964"/>
      <c r="K187" s="1964"/>
      <c r="L187" s="1965"/>
      <c r="M187" s="1980">
        <f>SUM(M30,M94,M173,M181,M186)</f>
        <v>82</v>
      </c>
      <c r="N187" s="1981"/>
      <c r="O187" s="1981"/>
      <c r="P187" s="1980">
        <f>SUM(P30,P94,P173,P181,P186)</f>
        <v>0</v>
      </c>
      <c r="Q187" s="1981"/>
      <c r="R187" s="1981"/>
      <c r="S187" s="1980">
        <f>SUM(S30,S94,S173,S181,S186)</f>
        <v>0</v>
      </c>
      <c r="T187" s="1981"/>
      <c r="U187" s="1981"/>
      <c r="V187" s="1982"/>
      <c r="W187" s="1983"/>
      <c r="X187" s="1984"/>
      <c r="Y187" s="1974"/>
      <c r="Z187" s="1975"/>
      <c r="AA187" s="1975"/>
      <c r="AB187" s="1975"/>
      <c r="AC187" s="1975"/>
      <c r="AD187" s="1976"/>
    </row>
    <row r="188" spans="2:30" ht="15" customHeight="1" x14ac:dyDescent="0.25"/>
    <row r="189" spans="2:30" ht="15" customHeight="1" x14ac:dyDescent="0.25">
      <c r="B189" s="1962"/>
      <c r="C189" s="1962"/>
      <c r="D189" s="1962"/>
      <c r="E189" s="1962"/>
      <c r="F189" s="1962"/>
      <c r="G189" s="1962"/>
      <c r="H189" s="1962"/>
      <c r="I189" s="1962"/>
      <c r="J189" s="1962"/>
      <c r="K189" s="1962"/>
      <c r="L189" s="1962"/>
      <c r="M189" s="1962"/>
      <c r="N189" s="1962"/>
      <c r="O189" s="1962"/>
      <c r="P189" s="1962"/>
      <c r="Q189" s="1962"/>
      <c r="R189" s="1962"/>
      <c r="S189" s="1962"/>
      <c r="T189" s="1962"/>
      <c r="U189" s="1962"/>
      <c r="V189" s="1962"/>
      <c r="W189" s="1962"/>
      <c r="X189" s="1962"/>
      <c r="Y189" s="1962"/>
      <c r="Z189" s="1962"/>
      <c r="AA189" s="1962"/>
      <c r="AB189" s="1962"/>
      <c r="AC189" s="1962"/>
      <c r="AD189" s="1962"/>
    </row>
    <row r="190" spans="2:30" ht="15" customHeight="1" x14ac:dyDescent="0.25">
      <c r="B190"/>
      <c r="C190"/>
      <c r="D190"/>
      <c r="E190"/>
      <c r="F190"/>
      <c r="G190"/>
      <c r="H190"/>
      <c r="I190"/>
      <c r="J190"/>
      <c r="K190" s="120"/>
      <c r="L190"/>
      <c r="M190"/>
      <c r="N190"/>
      <c r="O190"/>
      <c r="P190"/>
      <c r="Q190"/>
      <c r="R190"/>
      <c r="S190"/>
      <c r="T190"/>
      <c r="U190"/>
      <c r="V190"/>
      <c r="W190"/>
      <c r="X190"/>
      <c r="Y190"/>
      <c r="Z190"/>
      <c r="AA190"/>
      <c r="AB190"/>
      <c r="AC190"/>
      <c r="AD190"/>
    </row>
    <row r="191" spans="2:30" ht="15" hidden="1" customHeight="1" x14ac:dyDescent="0.25">
      <c r="B191"/>
      <c r="C191"/>
      <c r="D191"/>
      <c r="E191"/>
      <c r="F191"/>
      <c r="G191"/>
      <c r="H191"/>
      <c r="I191"/>
      <c r="J191"/>
      <c r="K191"/>
      <c r="L191"/>
      <c r="M191"/>
      <c r="N191"/>
      <c r="O191"/>
      <c r="P191"/>
      <c r="Q191"/>
      <c r="R191"/>
      <c r="S191"/>
      <c r="T191"/>
      <c r="U191"/>
      <c r="V191"/>
      <c r="W191"/>
      <c r="X191"/>
      <c r="Y191"/>
      <c r="Z191"/>
      <c r="AA191"/>
      <c r="AB191"/>
      <c r="AC191"/>
      <c r="AD191"/>
    </row>
    <row r="192" spans="2:30" ht="15" hidden="1" customHeight="1" x14ac:dyDescent="0.25">
      <c r="B192"/>
      <c r="C192"/>
      <c r="D192"/>
      <c r="E192"/>
      <c r="F192"/>
      <c r="G192"/>
      <c r="H192"/>
      <c r="I192"/>
      <c r="J192"/>
      <c r="K192"/>
      <c r="L192"/>
      <c r="M192"/>
      <c r="N192"/>
      <c r="O192"/>
      <c r="P192"/>
      <c r="Q192"/>
      <c r="R192"/>
      <c r="S192"/>
      <c r="T192"/>
      <c r="U192"/>
      <c r="V192"/>
      <c r="W192"/>
      <c r="X192"/>
      <c r="Y192"/>
      <c r="Z192"/>
      <c r="AA192"/>
      <c r="AB192"/>
      <c r="AC192"/>
      <c r="AD192"/>
    </row>
    <row r="193" spans="2:30" ht="15" hidden="1" customHeight="1" x14ac:dyDescent="0.25">
      <c r="B193"/>
      <c r="C193"/>
      <c r="D193"/>
      <c r="E193"/>
      <c r="F193"/>
      <c r="G193"/>
      <c r="H193"/>
      <c r="I193"/>
      <c r="J193"/>
      <c r="K193"/>
      <c r="L193"/>
      <c r="M193"/>
      <c r="N193"/>
      <c r="O193"/>
      <c r="P193"/>
      <c r="Q193"/>
      <c r="R193"/>
      <c r="S193"/>
      <c r="T193"/>
      <c r="U193"/>
      <c r="V193"/>
      <c r="W193"/>
      <c r="X193"/>
      <c r="Y193"/>
      <c r="Z193"/>
      <c r="AA193"/>
      <c r="AB193"/>
      <c r="AC193"/>
      <c r="AD193"/>
    </row>
    <row r="194" spans="2:30" ht="15" hidden="1" customHeight="1" x14ac:dyDescent="0.25">
      <c r="B194"/>
      <c r="C194"/>
      <c r="D194"/>
      <c r="E194"/>
      <c r="F194"/>
      <c r="G194"/>
      <c r="H194"/>
      <c r="I194"/>
      <c r="J194"/>
      <c r="K194"/>
      <c r="L194"/>
      <c r="M194"/>
      <c r="N194"/>
      <c r="O194"/>
      <c r="P194"/>
      <c r="Q194"/>
      <c r="R194"/>
      <c r="S194"/>
      <c r="T194"/>
      <c r="U194"/>
      <c r="V194"/>
      <c r="W194"/>
      <c r="X194"/>
      <c r="Y194"/>
      <c r="Z194"/>
      <c r="AA194"/>
      <c r="AB194"/>
      <c r="AC194"/>
      <c r="AD194"/>
    </row>
    <row r="195" spans="2:30" ht="15" hidden="1" customHeight="1" x14ac:dyDescent="0.25">
      <c r="B195"/>
      <c r="C195"/>
      <c r="D195"/>
      <c r="E195"/>
      <c r="F195"/>
      <c r="G195"/>
      <c r="H195"/>
      <c r="I195"/>
      <c r="J195"/>
      <c r="K195"/>
      <c r="L195"/>
      <c r="M195"/>
      <c r="N195"/>
      <c r="O195"/>
      <c r="P195"/>
      <c r="Q195"/>
      <c r="R195"/>
      <c r="S195"/>
      <c r="T195"/>
      <c r="U195"/>
      <c r="V195"/>
      <c r="W195"/>
      <c r="X195"/>
      <c r="Y195"/>
      <c r="Z195"/>
      <c r="AA195"/>
      <c r="AB195"/>
      <c r="AC195"/>
      <c r="AD195"/>
    </row>
    <row r="196" spans="2:30" ht="15" hidden="1" customHeight="1" x14ac:dyDescent="0.25">
      <c r="B196"/>
      <c r="C196"/>
      <c r="D196"/>
      <c r="E196"/>
      <c r="F196"/>
      <c r="G196"/>
      <c r="H196"/>
      <c r="I196"/>
      <c r="J196"/>
      <c r="K196"/>
      <c r="L196"/>
      <c r="M196"/>
      <c r="N196"/>
      <c r="O196"/>
      <c r="P196"/>
      <c r="Q196"/>
      <c r="R196"/>
      <c r="S196"/>
      <c r="T196"/>
      <c r="U196"/>
      <c r="V196"/>
      <c r="W196"/>
      <c r="X196"/>
      <c r="Y196"/>
      <c r="Z196"/>
      <c r="AA196"/>
      <c r="AB196"/>
      <c r="AC196"/>
      <c r="AD196"/>
    </row>
    <row r="197" spans="2:30" ht="15" hidden="1" customHeight="1" x14ac:dyDescent="0.25">
      <c r="B197"/>
      <c r="C197"/>
      <c r="D197"/>
      <c r="E197"/>
      <c r="F197"/>
      <c r="G197"/>
      <c r="H197"/>
      <c r="I197"/>
      <c r="J197"/>
      <c r="K197"/>
      <c r="L197"/>
      <c r="M197"/>
      <c r="N197"/>
      <c r="O197"/>
      <c r="P197"/>
      <c r="Q197"/>
      <c r="R197"/>
      <c r="S197"/>
      <c r="T197"/>
      <c r="U197"/>
      <c r="V197"/>
      <c r="W197"/>
      <c r="X197"/>
      <c r="Y197"/>
      <c r="Z197"/>
      <c r="AA197"/>
      <c r="AB197"/>
      <c r="AC197"/>
      <c r="AD197"/>
    </row>
    <row r="198" spans="2:30" ht="15" hidden="1" customHeight="1" x14ac:dyDescent="0.25">
      <c r="B198"/>
      <c r="C198"/>
      <c r="D198"/>
      <c r="E198"/>
      <c r="F198"/>
      <c r="G198"/>
      <c r="H198"/>
      <c r="I198"/>
      <c r="J198"/>
      <c r="K198"/>
      <c r="L198"/>
      <c r="M198"/>
      <c r="N198"/>
      <c r="O198"/>
      <c r="P198"/>
      <c r="Q198"/>
      <c r="R198"/>
      <c r="S198"/>
      <c r="T198"/>
      <c r="U198"/>
      <c r="V198"/>
      <c r="W198"/>
      <c r="X198"/>
      <c r="Y198"/>
      <c r="Z198"/>
      <c r="AA198"/>
      <c r="AB198"/>
      <c r="AC198"/>
      <c r="AD198"/>
    </row>
    <row r="199" spans="2:30" ht="15" hidden="1" customHeight="1" x14ac:dyDescent="0.25">
      <c r="B199"/>
      <c r="C199"/>
      <c r="D199"/>
      <c r="E199"/>
      <c r="F199"/>
      <c r="G199"/>
      <c r="H199"/>
      <c r="I199"/>
      <c r="J199"/>
      <c r="K199"/>
      <c r="L199"/>
      <c r="M199"/>
      <c r="N199"/>
      <c r="O199"/>
      <c r="P199"/>
      <c r="Q199"/>
      <c r="R199"/>
      <c r="S199"/>
      <c r="T199"/>
      <c r="U199"/>
      <c r="V199"/>
      <c r="W199"/>
      <c r="X199"/>
      <c r="Y199"/>
      <c r="Z199"/>
      <c r="AA199"/>
      <c r="AB199"/>
      <c r="AC199"/>
      <c r="AD199"/>
    </row>
    <row r="200" spans="2:30" ht="15" hidden="1" customHeight="1" x14ac:dyDescent="0.25">
      <c r="B200"/>
      <c r="C200"/>
      <c r="D200"/>
      <c r="E200"/>
      <c r="F200"/>
      <c r="G200"/>
      <c r="H200"/>
      <c r="I200"/>
      <c r="J200"/>
      <c r="K200"/>
      <c r="L200"/>
      <c r="M200"/>
      <c r="N200"/>
      <c r="O200"/>
      <c r="P200"/>
      <c r="Q200"/>
      <c r="R200"/>
      <c r="S200"/>
      <c r="T200"/>
      <c r="U200"/>
      <c r="V200"/>
      <c r="W200"/>
      <c r="X200"/>
      <c r="Y200"/>
      <c r="Z200"/>
      <c r="AA200"/>
      <c r="AB200"/>
      <c r="AC200"/>
      <c r="AD200"/>
    </row>
    <row r="201" spans="2:30" ht="15" hidden="1" customHeight="1" x14ac:dyDescent="0.25">
      <c r="B201"/>
      <c r="C201"/>
      <c r="D201"/>
      <c r="E201"/>
      <c r="F201"/>
      <c r="G201"/>
      <c r="H201"/>
      <c r="I201"/>
      <c r="J201"/>
      <c r="K201"/>
      <c r="L201"/>
      <c r="M201"/>
      <c r="N201"/>
      <c r="O201"/>
      <c r="P201"/>
      <c r="Q201"/>
      <c r="R201"/>
      <c r="S201"/>
      <c r="T201"/>
      <c r="U201"/>
      <c r="V201"/>
      <c r="W201"/>
      <c r="X201"/>
      <c r="Y201"/>
      <c r="Z201"/>
      <c r="AA201"/>
      <c r="AB201"/>
      <c r="AC201"/>
      <c r="AD201"/>
    </row>
    <row r="202" spans="2:30" ht="15" hidden="1" customHeight="1" x14ac:dyDescent="0.25">
      <c r="B202"/>
      <c r="C202"/>
      <c r="D202"/>
      <c r="E202"/>
      <c r="F202"/>
      <c r="G202"/>
      <c r="H202"/>
      <c r="I202"/>
      <c r="J202"/>
      <c r="K202"/>
      <c r="L202"/>
      <c r="M202"/>
      <c r="N202"/>
      <c r="O202"/>
      <c r="P202"/>
      <c r="Q202"/>
      <c r="R202"/>
      <c r="S202"/>
      <c r="T202"/>
      <c r="U202"/>
      <c r="V202"/>
      <c r="W202"/>
      <c r="X202"/>
      <c r="Y202"/>
      <c r="Z202"/>
      <c r="AA202"/>
      <c r="AB202"/>
      <c r="AC202"/>
      <c r="AD202"/>
    </row>
    <row r="203" spans="2:30" ht="15" hidden="1" customHeight="1" x14ac:dyDescent="0.25">
      <c r="B203"/>
      <c r="C203"/>
      <c r="D203"/>
      <c r="E203"/>
      <c r="F203"/>
      <c r="G203"/>
      <c r="H203"/>
      <c r="I203"/>
      <c r="J203"/>
      <c r="K203"/>
      <c r="L203"/>
      <c r="M203"/>
      <c r="N203"/>
      <c r="O203"/>
      <c r="P203"/>
      <c r="Q203"/>
      <c r="R203"/>
      <c r="S203"/>
      <c r="T203"/>
      <c r="U203"/>
      <c r="V203"/>
      <c r="W203"/>
      <c r="X203"/>
      <c r="Y203"/>
      <c r="Z203"/>
      <c r="AA203"/>
      <c r="AB203"/>
      <c r="AC203"/>
      <c r="AD203"/>
    </row>
    <row r="204" spans="2:30" ht="15" hidden="1" customHeight="1" x14ac:dyDescent="0.25">
      <c r="B204"/>
      <c r="C204"/>
      <c r="D204"/>
      <c r="E204"/>
      <c r="F204"/>
      <c r="G204"/>
      <c r="H204"/>
      <c r="I204"/>
      <c r="J204"/>
      <c r="K204"/>
      <c r="L204"/>
      <c r="M204"/>
      <c r="N204"/>
      <c r="O204"/>
      <c r="P204"/>
      <c r="Q204"/>
      <c r="R204"/>
      <c r="S204"/>
      <c r="T204"/>
      <c r="U204"/>
      <c r="V204"/>
      <c r="W204"/>
      <c r="X204"/>
      <c r="Y204"/>
      <c r="Z204"/>
      <c r="AA204"/>
      <c r="AB204"/>
      <c r="AC204"/>
      <c r="AD204"/>
    </row>
    <row r="205" spans="2:30" ht="15" hidden="1" customHeight="1" x14ac:dyDescent="0.25">
      <c r="B205"/>
      <c r="C205"/>
      <c r="D205"/>
      <c r="E205"/>
      <c r="F205"/>
      <c r="G205"/>
      <c r="H205"/>
      <c r="I205"/>
      <c r="J205"/>
      <c r="K205"/>
      <c r="L205"/>
      <c r="M205"/>
      <c r="N205"/>
      <c r="O205"/>
      <c r="P205"/>
      <c r="Q205"/>
      <c r="R205"/>
      <c r="S205"/>
      <c r="T205"/>
      <c r="U205"/>
      <c r="V205"/>
      <c r="W205"/>
      <c r="X205"/>
      <c r="Y205"/>
      <c r="Z205"/>
      <c r="AA205"/>
      <c r="AB205"/>
      <c r="AC205"/>
      <c r="AD205"/>
    </row>
    <row r="206" spans="2:30" ht="15" hidden="1" customHeight="1" x14ac:dyDescent="0.25">
      <c r="B206"/>
      <c r="C206"/>
      <c r="D206"/>
      <c r="E206"/>
      <c r="F206"/>
      <c r="G206"/>
      <c r="H206"/>
      <c r="I206"/>
      <c r="J206"/>
      <c r="K206"/>
      <c r="L206"/>
      <c r="M206"/>
      <c r="N206"/>
      <c r="O206"/>
      <c r="P206"/>
      <c r="Q206"/>
      <c r="R206"/>
      <c r="S206"/>
      <c r="T206"/>
      <c r="U206"/>
      <c r="V206"/>
      <c r="W206"/>
      <c r="X206"/>
      <c r="Y206"/>
      <c r="Z206"/>
      <c r="AA206"/>
      <c r="AB206"/>
      <c r="AC206"/>
      <c r="AD206"/>
    </row>
    <row r="207" spans="2:30" ht="15" hidden="1" customHeight="1" x14ac:dyDescent="0.25">
      <c r="B207"/>
      <c r="C207"/>
      <c r="D207"/>
      <c r="E207"/>
      <c r="F207"/>
      <c r="G207"/>
      <c r="H207"/>
      <c r="I207"/>
      <c r="J207"/>
      <c r="K207"/>
      <c r="L207"/>
      <c r="M207"/>
      <c r="N207"/>
      <c r="O207"/>
      <c r="P207"/>
      <c r="Q207"/>
      <c r="R207"/>
      <c r="S207"/>
      <c r="T207"/>
      <c r="U207"/>
      <c r="V207"/>
      <c r="W207"/>
      <c r="X207"/>
      <c r="Y207"/>
      <c r="Z207"/>
      <c r="AA207"/>
      <c r="AB207"/>
      <c r="AC207"/>
      <c r="AD207"/>
    </row>
    <row r="208" spans="2:30" ht="15" hidden="1" customHeight="1" x14ac:dyDescent="0.25">
      <c r="B208"/>
      <c r="C208"/>
      <c r="D208"/>
      <c r="E208"/>
      <c r="F208"/>
      <c r="G208"/>
      <c r="H208"/>
      <c r="I208"/>
      <c r="J208"/>
      <c r="K208"/>
      <c r="L208"/>
      <c r="M208"/>
      <c r="N208"/>
      <c r="O208"/>
      <c r="P208"/>
      <c r="Q208"/>
      <c r="R208"/>
      <c r="S208"/>
      <c r="T208"/>
      <c r="U208"/>
      <c r="V208"/>
      <c r="W208"/>
      <c r="X208"/>
      <c r="Y208"/>
      <c r="Z208"/>
      <c r="AA208"/>
      <c r="AB208"/>
      <c r="AC208"/>
      <c r="AD208"/>
    </row>
    <row r="209" spans="2:30" ht="15" hidden="1" customHeight="1" x14ac:dyDescent="0.25">
      <c r="B209"/>
      <c r="C209"/>
      <c r="D209"/>
      <c r="E209"/>
      <c r="F209"/>
      <c r="G209"/>
      <c r="H209"/>
      <c r="I209"/>
      <c r="J209"/>
      <c r="K209"/>
      <c r="L209"/>
      <c r="M209"/>
      <c r="N209"/>
      <c r="O209"/>
      <c r="P209"/>
      <c r="Q209"/>
      <c r="R209"/>
      <c r="S209"/>
      <c r="T209"/>
      <c r="U209"/>
      <c r="V209"/>
      <c r="W209"/>
      <c r="X209"/>
      <c r="Y209"/>
      <c r="Z209"/>
      <c r="AA209"/>
      <c r="AB209"/>
      <c r="AC209"/>
      <c r="AD209"/>
    </row>
    <row r="210" spans="2:30" ht="15" hidden="1" customHeight="1" x14ac:dyDescent="0.25">
      <c r="B210"/>
      <c r="C210"/>
      <c r="D210"/>
      <c r="E210"/>
      <c r="F210"/>
      <c r="G210"/>
      <c r="H210"/>
      <c r="I210"/>
      <c r="J210"/>
      <c r="K210"/>
      <c r="L210"/>
      <c r="M210"/>
      <c r="N210"/>
      <c r="O210"/>
      <c r="P210"/>
      <c r="Q210"/>
      <c r="R210"/>
      <c r="S210"/>
      <c r="T210"/>
      <c r="U210"/>
      <c r="V210"/>
      <c r="W210"/>
      <c r="X210"/>
      <c r="Y210"/>
      <c r="Z210"/>
      <c r="AA210"/>
      <c r="AB210"/>
      <c r="AC210"/>
      <c r="AD210"/>
    </row>
    <row r="211" spans="2:30" ht="15" hidden="1" customHeight="1" x14ac:dyDescent="0.25">
      <c r="B211"/>
      <c r="C211"/>
      <c r="D211"/>
      <c r="E211"/>
      <c r="F211"/>
      <c r="G211"/>
      <c r="H211"/>
      <c r="I211"/>
      <c r="J211"/>
      <c r="K211"/>
      <c r="L211"/>
      <c r="M211"/>
      <c r="N211"/>
      <c r="O211"/>
      <c r="P211"/>
      <c r="Q211"/>
      <c r="R211"/>
      <c r="S211"/>
      <c r="T211"/>
      <c r="U211"/>
      <c r="V211"/>
      <c r="W211"/>
      <c r="X211"/>
      <c r="Y211"/>
      <c r="Z211"/>
      <c r="AA211"/>
      <c r="AB211"/>
      <c r="AC211"/>
      <c r="AD211"/>
    </row>
    <row r="212" spans="2:30" ht="15" hidden="1" customHeight="1" x14ac:dyDescent="0.25">
      <c r="B212"/>
      <c r="C212"/>
      <c r="D212"/>
      <c r="E212"/>
      <c r="F212"/>
      <c r="G212"/>
      <c r="H212"/>
      <c r="I212"/>
      <c r="J212"/>
      <c r="K212"/>
      <c r="L212"/>
      <c r="M212"/>
      <c r="N212"/>
      <c r="O212"/>
      <c r="P212"/>
      <c r="Q212"/>
      <c r="R212"/>
      <c r="S212"/>
      <c r="T212"/>
      <c r="U212"/>
      <c r="V212"/>
      <c r="W212"/>
      <c r="X212"/>
      <c r="Y212"/>
      <c r="Z212"/>
      <c r="AA212"/>
      <c r="AB212"/>
      <c r="AC212"/>
      <c r="AD212"/>
    </row>
    <row r="213" spans="2:30" ht="15" hidden="1" customHeight="1" x14ac:dyDescent="0.25">
      <c r="B213"/>
      <c r="C213"/>
      <c r="D213"/>
      <c r="E213"/>
      <c r="F213"/>
      <c r="G213"/>
      <c r="H213"/>
      <c r="I213"/>
      <c r="J213"/>
      <c r="K213"/>
      <c r="L213"/>
      <c r="M213"/>
      <c r="N213"/>
      <c r="O213"/>
      <c r="P213"/>
      <c r="Q213"/>
      <c r="R213"/>
      <c r="S213"/>
      <c r="T213"/>
      <c r="U213"/>
      <c r="V213"/>
      <c r="W213"/>
      <c r="X213"/>
      <c r="Y213"/>
      <c r="Z213"/>
      <c r="AA213"/>
      <c r="AB213"/>
      <c r="AC213"/>
      <c r="AD213"/>
    </row>
    <row r="214" spans="2:30" ht="15" hidden="1" customHeight="1" x14ac:dyDescent="0.25">
      <c r="B214"/>
      <c r="C214"/>
      <c r="D214"/>
      <c r="E214"/>
      <c r="F214"/>
      <c r="G214"/>
      <c r="H214"/>
      <c r="I214"/>
      <c r="J214"/>
      <c r="K214"/>
      <c r="L214"/>
      <c r="M214"/>
      <c r="N214"/>
      <c r="O214"/>
      <c r="P214"/>
      <c r="Q214"/>
      <c r="R214"/>
      <c r="S214"/>
      <c r="T214"/>
      <c r="U214"/>
      <c r="V214"/>
      <c r="W214"/>
      <c r="X214"/>
      <c r="Y214"/>
      <c r="Z214"/>
      <c r="AA214"/>
      <c r="AB214"/>
      <c r="AC214"/>
      <c r="AD214"/>
    </row>
    <row r="215" spans="2:30" ht="15" hidden="1" customHeight="1" x14ac:dyDescent="0.25"/>
    <row r="216" spans="2:30" ht="15" hidden="1" customHeight="1" x14ac:dyDescent="0.25"/>
    <row r="217" spans="2:30" ht="15" hidden="1" customHeight="1" x14ac:dyDescent="0.25"/>
    <row r="218" spans="2:30" ht="15" hidden="1" customHeight="1" x14ac:dyDescent="0.25"/>
    <row r="219" spans="2:30" ht="15" hidden="1" customHeight="1" x14ac:dyDescent="0.25"/>
    <row r="220" spans="2:30" ht="15" hidden="1" customHeight="1" x14ac:dyDescent="0.25"/>
    <row r="221" spans="2:30" ht="15" hidden="1" customHeight="1" x14ac:dyDescent="0.25"/>
    <row r="222" spans="2:30" ht="15" hidden="1" customHeight="1" x14ac:dyDescent="0.25"/>
    <row r="225" spans="2:30" ht="0" hidden="1" customHeight="1" x14ac:dyDescent="0.25">
      <c r="B225"/>
      <c r="C225"/>
      <c r="D225"/>
      <c r="E225"/>
      <c r="F225"/>
      <c r="G225"/>
      <c r="H225"/>
      <c r="I225"/>
      <c r="J225"/>
      <c r="K225"/>
      <c r="L225"/>
      <c r="M225"/>
      <c r="N225"/>
      <c r="O225"/>
      <c r="P225"/>
      <c r="Q225"/>
      <c r="R225"/>
      <c r="S225"/>
      <c r="T225"/>
      <c r="U225"/>
      <c r="V225"/>
      <c r="W225"/>
      <c r="X225"/>
      <c r="Y225"/>
      <c r="Z225"/>
      <c r="AA225"/>
      <c r="AB225"/>
      <c r="AC225"/>
      <c r="AD225"/>
    </row>
    <row r="226" spans="2:30" ht="0" hidden="1" customHeight="1" x14ac:dyDescent="0.25">
      <c r="B226"/>
      <c r="C226"/>
      <c r="D226"/>
      <c r="E226"/>
      <c r="F226"/>
      <c r="G226"/>
      <c r="H226"/>
      <c r="I226"/>
      <c r="J226"/>
      <c r="K226"/>
      <c r="L226"/>
      <c r="M226"/>
      <c r="N226"/>
      <c r="O226"/>
      <c r="P226"/>
      <c r="Q226"/>
      <c r="R226"/>
      <c r="S226"/>
      <c r="T226"/>
      <c r="U226"/>
      <c r="V226"/>
      <c r="W226"/>
      <c r="X226"/>
      <c r="Y226"/>
      <c r="Z226"/>
      <c r="AA226"/>
      <c r="AB226"/>
      <c r="AC226"/>
      <c r="AD226"/>
    </row>
    <row r="227" spans="2:30" ht="0" hidden="1" customHeight="1" x14ac:dyDescent="0.25">
      <c r="B227"/>
      <c r="C227"/>
      <c r="D227"/>
      <c r="E227"/>
      <c r="F227"/>
      <c r="G227"/>
      <c r="H227"/>
      <c r="I227"/>
      <c r="J227"/>
      <c r="K227"/>
      <c r="L227"/>
      <c r="M227"/>
      <c r="N227"/>
      <c r="O227"/>
      <c r="P227"/>
      <c r="Q227"/>
      <c r="R227"/>
      <c r="S227"/>
      <c r="T227"/>
      <c r="U227"/>
      <c r="V227"/>
      <c r="W227"/>
      <c r="X227"/>
      <c r="Y227"/>
      <c r="Z227"/>
      <c r="AA227"/>
      <c r="AB227"/>
      <c r="AC227"/>
      <c r="AD227"/>
    </row>
    <row r="228" spans="2:30" ht="0" hidden="1" customHeight="1" x14ac:dyDescent="0.25">
      <c r="B228"/>
      <c r="C228"/>
      <c r="D228"/>
      <c r="E228"/>
      <c r="F228"/>
      <c r="G228"/>
      <c r="H228"/>
      <c r="I228"/>
      <c r="J228"/>
      <c r="K228"/>
      <c r="L228"/>
      <c r="M228"/>
      <c r="N228"/>
      <c r="O228"/>
      <c r="P228"/>
      <c r="Q228"/>
      <c r="R228"/>
      <c r="S228"/>
      <c r="T228"/>
      <c r="U228"/>
      <c r="V228"/>
      <c r="W228"/>
      <c r="X228"/>
      <c r="Y228"/>
      <c r="Z228"/>
      <c r="AA228"/>
      <c r="AB228"/>
      <c r="AC228"/>
      <c r="AD228"/>
    </row>
    <row r="229" spans="2:30" ht="0" hidden="1" customHeight="1" x14ac:dyDescent="0.25">
      <c r="B229"/>
      <c r="C229"/>
      <c r="D229"/>
      <c r="E229"/>
      <c r="F229"/>
      <c r="G229"/>
      <c r="H229"/>
      <c r="I229"/>
      <c r="J229"/>
      <c r="K229"/>
      <c r="L229"/>
      <c r="M229"/>
      <c r="N229"/>
      <c r="O229"/>
      <c r="P229"/>
      <c r="Q229"/>
      <c r="R229"/>
      <c r="S229"/>
      <c r="T229"/>
      <c r="U229"/>
      <c r="V229"/>
      <c r="W229"/>
      <c r="X229"/>
      <c r="Y229"/>
      <c r="Z229"/>
      <c r="AA229"/>
      <c r="AB229"/>
      <c r="AC229"/>
      <c r="AD229"/>
    </row>
    <row r="230" spans="2:30" ht="0" hidden="1" customHeight="1" x14ac:dyDescent="0.25">
      <c r="B230"/>
      <c r="C230"/>
      <c r="D230"/>
      <c r="E230"/>
      <c r="F230"/>
      <c r="G230"/>
      <c r="H230"/>
      <c r="I230"/>
      <c r="J230"/>
      <c r="K230"/>
      <c r="L230"/>
      <c r="M230"/>
      <c r="N230"/>
      <c r="O230"/>
      <c r="P230"/>
      <c r="Q230"/>
      <c r="R230"/>
      <c r="S230"/>
      <c r="T230"/>
      <c r="U230"/>
      <c r="V230"/>
      <c r="W230"/>
      <c r="X230"/>
      <c r="Y230"/>
      <c r="Z230"/>
      <c r="AA230"/>
      <c r="AB230"/>
      <c r="AC230"/>
      <c r="AD230"/>
    </row>
    <row r="231" spans="2:30" ht="0" hidden="1" customHeight="1" x14ac:dyDescent="0.25">
      <c r="B231"/>
      <c r="C231"/>
      <c r="D231"/>
      <c r="E231"/>
      <c r="F231"/>
      <c r="G231"/>
      <c r="H231"/>
      <c r="I231"/>
      <c r="J231"/>
      <c r="K231"/>
      <c r="L231"/>
      <c r="M231"/>
      <c r="N231"/>
      <c r="O231"/>
      <c r="P231"/>
      <c r="Q231"/>
      <c r="R231"/>
      <c r="S231"/>
      <c r="T231"/>
      <c r="U231"/>
      <c r="V231"/>
      <c r="W231"/>
      <c r="X231"/>
      <c r="Y231"/>
      <c r="Z231"/>
      <c r="AA231"/>
      <c r="AB231"/>
      <c r="AC231"/>
      <c r="AD231"/>
    </row>
    <row r="232" spans="2:30" ht="0" hidden="1" customHeight="1" x14ac:dyDescent="0.25">
      <c r="B232"/>
      <c r="C232"/>
      <c r="D232"/>
      <c r="E232"/>
      <c r="F232"/>
      <c r="G232"/>
      <c r="H232"/>
      <c r="I232"/>
      <c r="J232"/>
      <c r="K232"/>
      <c r="L232"/>
      <c r="M232"/>
      <c r="N232"/>
      <c r="O232"/>
      <c r="P232"/>
      <c r="Q232"/>
      <c r="R232"/>
      <c r="S232"/>
      <c r="T232"/>
      <c r="U232"/>
      <c r="V232"/>
      <c r="W232"/>
      <c r="X232"/>
      <c r="Y232"/>
      <c r="Z232"/>
      <c r="AA232"/>
      <c r="AB232"/>
      <c r="AC232"/>
      <c r="AD232"/>
    </row>
    <row r="233" spans="2:30" ht="0" hidden="1" customHeight="1" x14ac:dyDescent="0.25">
      <c r="B233"/>
      <c r="C233"/>
      <c r="D233"/>
      <c r="E233"/>
      <c r="F233"/>
      <c r="G233"/>
      <c r="H233"/>
      <c r="I233"/>
      <c r="J233"/>
      <c r="K233"/>
      <c r="L233"/>
      <c r="M233"/>
      <c r="N233"/>
      <c r="O233"/>
      <c r="P233"/>
      <c r="Q233"/>
      <c r="R233"/>
      <c r="S233"/>
      <c r="T233"/>
      <c r="U233"/>
      <c r="V233"/>
      <c r="W233"/>
      <c r="X233"/>
      <c r="Y233"/>
      <c r="Z233"/>
      <c r="AA233"/>
      <c r="AB233"/>
      <c r="AC233"/>
      <c r="AD233"/>
    </row>
    <row r="234" spans="2:30" ht="0" hidden="1" customHeight="1" x14ac:dyDescent="0.25">
      <c r="B234"/>
      <c r="C234"/>
      <c r="D234"/>
      <c r="E234"/>
      <c r="F234"/>
      <c r="G234"/>
      <c r="H234"/>
      <c r="I234"/>
      <c r="J234"/>
      <c r="K234"/>
      <c r="L234"/>
      <c r="M234"/>
      <c r="N234"/>
      <c r="O234"/>
      <c r="P234"/>
      <c r="Q234"/>
      <c r="R234"/>
      <c r="S234"/>
      <c r="T234"/>
      <c r="U234"/>
      <c r="V234"/>
      <c r="W234"/>
      <c r="X234"/>
      <c r="Y234"/>
      <c r="Z234"/>
      <c r="AA234"/>
      <c r="AB234"/>
      <c r="AC234"/>
      <c r="AD234"/>
    </row>
    <row r="235" spans="2:30" ht="0" hidden="1" customHeight="1" x14ac:dyDescent="0.25">
      <c r="B235"/>
      <c r="C235"/>
      <c r="D235"/>
      <c r="E235"/>
      <c r="F235"/>
      <c r="G235"/>
      <c r="H235"/>
      <c r="I235"/>
      <c r="J235"/>
      <c r="K235"/>
      <c r="L235"/>
      <c r="M235"/>
      <c r="N235"/>
      <c r="O235"/>
      <c r="P235"/>
      <c r="Q235"/>
      <c r="R235"/>
      <c r="S235"/>
      <c r="T235"/>
      <c r="U235"/>
      <c r="V235"/>
      <c r="W235"/>
      <c r="X235"/>
      <c r="Y235"/>
      <c r="Z235"/>
      <c r="AA235"/>
      <c r="AB235"/>
      <c r="AC235"/>
      <c r="AD235"/>
    </row>
    <row r="236" spans="2:30" ht="0" hidden="1" customHeight="1" x14ac:dyDescent="0.25">
      <c r="B236"/>
      <c r="C236"/>
      <c r="D236"/>
      <c r="E236"/>
      <c r="F236"/>
      <c r="G236"/>
      <c r="H236"/>
      <c r="I236"/>
      <c r="J236"/>
      <c r="K236"/>
      <c r="L236"/>
      <c r="M236"/>
      <c r="N236"/>
      <c r="O236"/>
      <c r="P236"/>
      <c r="Q236"/>
      <c r="R236"/>
      <c r="S236"/>
      <c r="T236"/>
      <c r="U236"/>
      <c r="V236"/>
      <c r="W236"/>
      <c r="X236"/>
      <c r="Y236"/>
      <c r="Z236"/>
      <c r="AA236"/>
      <c r="AB236"/>
      <c r="AC236"/>
      <c r="AD236"/>
    </row>
    <row r="237" spans="2:30" ht="0" hidden="1" customHeight="1" x14ac:dyDescent="0.25">
      <c r="B237"/>
      <c r="C237"/>
      <c r="D237"/>
      <c r="E237"/>
      <c r="F237"/>
      <c r="G237"/>
      <c r="H237"/>
      <c r="I237"/>
      <c r="J237"/>
      <c r="K237"/>
      <c r="L237"/>
      <c r="M237"/>
      <c r="N237"/>
      <c r="O237"/>
      <c r="P237"/>
      <c r="Q237"/>
      <c r="R237"/>
      <c r="S237"/>
      <c r="T237"/>
      <c r="U237"/>
      <c r="V237"/>
      <c r="W237"/>
      <c r="X237"/>
      <c r="Y237"/>
      <c r="Z237"/>
      <c r="AA237"/>
      <c r="AB237"/>
      <c r="AC237"/>
      <c r="AD237"/>
    </row>
    <row r="238" spans="2:30" ht="0" hidden="1" customHeight="1" x14ac:dyDescent="0.25">
      <c r="B238"/>
      <c r="C238"/>
      <c r="D238"/>
      <c r="E238"/>
      <c r="F238"/>
      <c r="G238"/>
      <c r="H238"/>
      <c r="I238"/>
      <c r="J238"/>
      <c r="K238"/>
      <c r="L238"/>
      <c r="M238"/>
      <c r="N238"/>
      <c r="O238"/>
      <c r="P238"/>
      <c r="Q238"/>
      <c r="R238"/>
      <c r="S238"/>
      <c r="T238"/>
      <c r="U238"/>
      <c r="V238"/>
      <c r="W238"/>
      <c r="X238"/>
      <c r="Y238"/>
      <c r="Z238"/>
      <c r="AA238"/>
      <c r="AB238"/>
      <c r="AC238"/>
      <c r="AD238"/>
    </row>
    <row r="239" spans="2:30" ht="0" hidden="1" customHeight="1" x14ac:dyDescent="0.25">
      <c r="B239"/>
      <c r="C239"/>
      <c r="D239"/>
      <c r="E239"/>
      <c r="F239"/>
      <c r="G239"/>
      <c r="H239"/>
      <c r="I239"/>
      <c r="J239"/>
      <c r="K239"/>
      <c r="L239"/>
      <c r="M239"/>
      <c r="N239"/>
      <c r="O239"/>
      <c r="P239"/>
      <c r="Q239"/>
      <c r="R239"/>
      <c r="S239"/>
      <c r="T239"/>
      <c r="U239"/>
      <c r="V239"/>
      <c r="W239"/>
      <c r="X239"/>
      <c r="Y239"/>
      <c r="Z239"/>
      <c r="AA239"/>
      <c r="AB239"/>
      <c r="AC239"/>
      <c r="AD239"/>
    </row>
  </sheetData>
  <sheetProtection algorithmName="SHA-512" hashValue="JhZLFDXNLBGKeZEDxGkoLibl1QmBSiXRxVljvtyvBtfEeB9NCZ6Pwrfxm3gehtJ41GKmjkX9DthEz69A4FpFTw==" saltValue="C1i9qYxKCjXlV+u08Db22Q==" spinCount="100000" sheet="1" selectLockedCells="1"/>
  <mergeCells count="617">
    <mergeCell ref="M145:O146"/>
    <mergeCell ref="V166:X166"/>
    <mergeCell ref="B167:L167"/>
    <mergeCell ref="M167:O167"/>
    <mergeCell ref="P167:R167"/>
    <mergeCell ref="S167:U167"/>
    <mergeCell ref="V167:X167"/>
    <mergeCell ref="B165:X165"/>
    <mergeCell ref="P156:R156"/>
    <mergeCell ref="S156:U156"/>
    <mergeCell ref="V156:X156"/>
    <mergeCell ref="V162:X163"/>
    <mergeCell ref="V160:X160"/>
    <mergeCell ref="V161:X161"/>
    <mergeCell ref="B111:L112"/>
    <mergeCell ref="M109:O110"/>
    <mergeCell ref="M111:O112"/>
    <mergeCell ref="P109:R110"/>
    <mergeCell ref="P111:R112"/>
    <mergeCell ref="S109:U110"/>
    <mergeCell ref="S111:U112"/>
    <mergeCell ref="V109:X110"/>
    <mergeCell ref="V111:X112"/>
    <mergeCell ref="Y71:AD75"/>
    <mergeCell ref="Y76:AD89"/>
    <mergeCell ref="Y90:AD93"/>
    <mergeCell ref="B89:L89"/>
    <mergeCell ref="M89:O89"/>
    <mergeCell ref="P89:R89"/>
    <mergeCell ref="S89:U89"/>
    <mergeCell ref="V89:X89"/>
    <mergeCell ref="P83:R84"/>
    <mergeCell ref="S83:U84"/>
    <mergeCell ref="M77:O78"/>
    <mergeCell ref="P77:R78"/>
    <mergeCell ref="S77:U78"/>
    <mergeCell ref="V77:X78"/>
    <mergeCell ref="V83:X84"/>
    <mergeCell ref="M85:O86"/>
    <mergeCell ref="P85:R86"/>
    <mergeCell ref="S85:U86"/>
    <mergeCell ref="V85:X86"/>
    <mergeCell ref="B79:L80"/>
    <mergeCell ref="B81:L82"/>
    <mergeCell ref="B83:L84"/>
    <mergeCell ref="B85:L86"/>
    <mergeCell ref="B87:L88"/>
    <mergeCell ref="V55:X55"/>
    <mergeCell ref="V56:X56"/>
    <mergeCell ref="V57:X57"/>
    <mergeCell ref="V58:X58"/>
    <mergeCell ref="V38:X39"/>
    <mergeCell ref="V40:X41"/>
    <mergeCell ref="V43:X43"/>
    <mergeCell ref="V44:X44"/>
    <mergeCell ref="V45:X45"/>
    <mergeCell ref="V46:X46"/>
    <mergeCell ref="V47:X47"/>
    <mergeCell ref="V48:X48"/>
    <mergeCell ref="V49:X49"/>
    <mergeCell ref="Y94:AD94"/>
    <mergeCell ref="B90:X90"/>
    <mergeCell ref="B91:L92"/>
    <mergeCell ref="M91:O92"/>
    <mergeCell ref="P91:R92"/>
    <mergeCell ref="S91:U92"/>
    <mergeCell ref="V91:X92"/>
    <mergeCell ref="B93:L93"/>
    <mergeCell ref="M93:O93"/>
    <mergeCell ref="P93:R93"/>
    <mergeCell ref="S93:U93"/>
    <mergeCell ref="V93:X93"/>
    <mergeCell ref="S74:U74"/>
    <mergeCell ref="B75:L75"/>
    <mergeCell ref="M75:O75"/>
    <mergeCell ref="P75:R75"/>
    <mergeCell ref="S75:U75"/>
    <mergeCell ref="V75:X75"/>
    <mergeCell ref="V74:X74"/>
    <mergeCell ref="M83:O84"/>
    <mergeCell ref="B94:L94"/>
    <mergeCell ref="M94:O94"/>
    <mergeCell ref="P94:R94"/>
    <mergeCell ref="S94:U94"/>
    <mergeCell ref="V94:X94"/>
    <mergeCell ref="M87:O88"/>
    <mergeCell ref="P87:R88"/>
    <mergeCell ref="S87:U88"/>
    <mergeCell ref="V87:X88"/>
    <mergeCell ref="M79:O80"/>
    <mergeCell ref="P79:R80"/>
    <mergeCell ref="S79:U80"/>
    <mergeCell ref="V79:X80"/>
    <mergeCell ref="M81:O82"/>
    <mergeCell ref="P81:R82"/>
    <mergeCell ref="S81:U82"/>
    <mergeCell ref="V81:X82"/>
    <mergeCell ref="B71:X71"/>
    <mergeCell ref="B72:L72"/>
    <mergeCell ref="M72:O72"/>
    <mergeCell ref="P72:R72"/>
    <mergeCell ref="S72:U72"/>
    <mergeCell ref="V72:X72"/>
    <mergeCell ref="B73:L73"/>
    <mergeCell ref="M73:O73"/>
    <mergeCell ref="P73:R73"/>
    <mergeCell ref="S73:U73"/>
    <mergeCell ref="V73:X73"/>
    <mergeCell ref="B76:X76"/>
    <mergeCell ref="B77:L78"/>
    <mergeCell ref="B74:L74"/>
    <mergeCell ref="M74:O74"/>
    <mergeCell ref="P74:R74"/>
    <mergeCell ref="Y66:AD70"/>
    <mergeCell ref="V20:X21"/>
    <mergeCell ref="V22:X24"/>
    <mergeCell ref="V25:X26"/>
    <mergeCell ref="V27:X28"/>
    <mergeCell ref="V62:X62"/>
    <mergeCell ref="V63:X63"/>
    <mergeCell ref="V64:X64"/>
    <mergeCell ref="V65:X65"/>
    <mergeCell ref="V66:X69"/>
    <mergeCell ref="Y43:AD65"/>
    <mergeCell ref="B31:AD31"/>
    <mergeCell ref="B22:L24"/>
    <mergeCell ref="M22:O24"/>
    <mergeCell ref="P22:R24"/>
    <mergeCell ref="S22:U24"/>
    <mergeCell ref="V59:X59"/>
    <mergeCell ref="V60:X60"/>
    <mergeCell ref="V61:X61"/>
    <mergeCell ref="V50:X50"/>
    <mergeCell ref="V51:X51"/>
    <mergeCell ref="V52:X52"/>
    <mergeCell ref="V53:X53"/>
    <mergeCell ref="V54:X54"/>
    <mergeCell ref="B70:L70"/>
    <mergeCell ref="M70:O70"/>
    <mergeCell ref="P70:R70"/>
    <mergeCell ref="S70:U70"/>
    <mergeCell ref="B66:L69"/>
    <mergeCell ref="M66:O69"/>
    <mergeCell ref="P66:R69"/>
    <mergeCell ref="S66:U69"/>
    <mergeCell ref="P58:R58"/>
    <mergeCell ref="P59:R59"/>
    <mergeCell ref="P60:R60"/>
    <mergeCell ref="P61:R61"/>
    <mergeCell ref="P62:R62"/>
    <mergeCell ref="P63:R63"/>
    <mergeCell ref="P64:R64"/>
    <mergeCell ref="S58:U58"/>
    <mergeCell ref="S59:U59"/>
    <mergeCell ref="S60:U60"/>
    <mergeCell ref="S61:U61"/>
    <mergeCell ref="S62:U62"/>
    <mergeCell ref="S63:U63"/>
    <mergeCell ref="S64:U64"/>
    <mergeCell ref="B64:L64"/>
    <mergeCell ref="M58:O58"/>
    <mergeCell ref="S49:U49"/>
    <mergeCell ref="S50:U50"/>
    <mergeCell ref="S51:U51"/>
    <mergeCell ref="S52:U52"/>
    <mergeCell ref="S53:U53"/>
    <mergeCell ref="S54:U54"/>
    <mergeCell ref="S55:U55"/>
    <mergeCell ref="S56:U56"/>
    <mergeCell ref="S57:U57"/>
    <mergeCell ref="P49:R49"/>
    <mergeCell ref="P50:R50"/>
    <mergeCell ref="P51:R51"/>
    <mergeCell ref="P52:R52"/>
    <mergeCell ref="P53:R53"/>
    <mergeCell ref="P54:R54"/>
    <mergeCell ref="P55:R55"/>
    <mergeCell ref="P56:R56"/>
    <mergeCell ref="P57:R57"/>
    <mergeCell ref="B57:L57"/>
    <mergeCell ref="B58:L58"/>
    <mergeCell ref="B59:L59"/>
    <mergeCell ref="B60:L60"/>
    <mergeCell ref="B61:L61"/>
    <mergeCell ref="B62:L62"/>
    <mergeCell ref="B63:L63"/>
    <mergeCell ref="M49:O49"/>
    <mergeCell ref="M50:O50"/>
    <mergeCell ref="M51:O51"/>
    <mergeCell ref="M52:O52"/>
    <mergeCell ref="M53:O53"/>
    <mergeCell ref="M54:O54"/>
    <mergeCell ref="M55:O55"/>
    <mergeCell ref="M56:O56"/>
    <mergeCell ref="M57:O57"/>
    <mergeCell ref="S43:U43"/>
    <mergeCell ref="S44:U44"/>
    <mergeCell ref="S45:U45"/>
    <mergeCell ref="B46:L46"/>
    <mergeCell ref="M46:O46"/>
    <mergeCell ref="P46:R46"/>
    <mergeCell ref="S46:U46"/>
    <mergeCell ref="B47:L47"/>
    <mergeCell ref="M47:O47"/>
    <mergeCell ref="B43:L43"/>
    <mergeCell ref="B44:L44"/>
    <mergeCell ref="B45:L45"/>
    <mergeCell ref="M43:O43"/>
    <mergeCell ref="M44:O44"/>
    <mergeCell ref="M45:O45"/>
    <mergeCell ref="P43:R43"/>
    <mergeCell ref="P44:R44"/>
    <mergeCell ref="P45:R45"/>
    <mergeCell ref="B65:L65"/>
    <mergeCell ref="M65:O65"/>
    <mergeCell ref="P65:R65"/>
    <mergeCell ref="S65:U65"/>
    <mergeCell ref="P47:R47"/>
    <mergeCell ref="S47:U47"/>
    <mergeCell ref="B48:L48"/>
    <mergeCell ref="M48:O48"/>
    <mergeCell ref="P48:R48"/>
    <mergeCell ref="S48:U48"/>
    <mergeCell ref="B49:L49"/>
    <mergeCell ref="B50:L50"/>
    <mergeCell ref="B51:L51"/>
    <mergeCell ref="B52:L52"/>
    <mergeCell ref="B53:L53"/>
    <mergeCell ref="B54:L54"/>
    <mergeCell ref="M59:O59"/>
    <mergeCell ref="M60:O60"/>
    <mergeCell ref="M61:O61"/>
    <mergeCell ref="M62:O62"/>
    <mergeCell ref="M63:O63"/>
    <mergeCell ref="M64:O64"/>
    <mergeCell ref="B55:L55"/>
    <mergeCell ref="B56:L56"/>
    <mergeCell ref="P42:R42"/>
    <mergeCell ref="S42:U42"/>
    <mergeCell ref="V42:X42"/>
    <mergeCell ref="B38:L39"/>
    <mergeCell ref="M38:O39"/>
    <mergeCell ref="P38:R39"/>
    <mergeCell ref="S38:U39"/>
    <mergeCell ref="B40:L41"/>
    <mergeCell ref="M40:O41"/>
    <mergeCell ref="P40:R41"/>
    <mergeCell ref="S40:U41"/>
    <mergeCell ref="B36:L36"/>
    <mergeCell ref="M36:O36"/>
    <mergeCell ref="P36:R36"/>
    <mergeCell ref="S36:U36"/>
    <mergeCell ref="V36:X36"/>
    <mergeCell ref="Y32:AD36"/>
    <mergeCell ref="B37:X37"/>
    <mergeCell ref="Y37:AD42"/>
    <mergeCell ref="B42:L42"/>
    <mergeCell ref="M42:O42"/>
    <mergeCell ref="B32:X32"/>
    <mergeCell ref="V33:X33"/>
    <mergeCell ref="B33:L33"/>
    <mergeCell ref="B35:L35"/>
    <mergeCell ref="M33:O33"/>
    <mergeCell ref="P33:R33"/>
    <mergeCell ref="S33:U33"/>
    <mergeCell ref="M35:O35"/>
    <mergeCell ref="P35:R35"/>
    <mergeCell ref="S35:U35"/>
    <mergeCell ref="B34:L34"/>
    <mergeCell ref="M34:O34"/>
    <mergeCell ref="P34:R34"/>
    <mergeCell ref="S34:U34"/>
    <mergeCell ref="B182:AD182"/>
    <mergeCell ref="B20:L21"/>
    <mergeCell ref="B25:L26"/>
    <mergeCell ref="B27:L28"/>
    <mergeCell ref="M20:O21"/>
    <mergeCell ref="M25:O26"/>
    <mergeCell ref="M27:O28"/>
    <mergeCell ref="V29:X29"/>
    <mergeCell ref="P20:R21"/>
    <mergeCell ref="P25:R26"/>
    <mergeCell ref="P27:R28"/>
    <mergeCell ref="S20:U21"/>
    <mergeCell ref="S25:U26"/>
    <mergeCell ref="S27:U28"/>
    <mergeCell ref="B168:X168"/>
    <mergeCell ref="B169:L169"/>
    <mergeCell ref="M169:O169"/>
    <mergeCell ref="P169:R169"/>
    <mergeCell ref="S169:U169"/>
    <mergeCell ref="V169:X169"/>
    <mergeCell ref="B170:L170"/>
    <mergeCell ref="M170:O170"/>
    <mergeCell ref="P170:R170"/>
    <mergeCell ref="S170:U170"/>
    <mergeCell ref="B176:L177"/>
    <mergeCell ref="M173:O173"/>
    <mergeCell ref="P173:R173"/>
    <mergeCell ref="S173:U173"/>
    <mergeCell ref="V173:X173"/>
    <mergeCell ref="B153:L153"/>
    <mergeCell ref="M153:O153"/>
    <mergeCell ref="P153:R153"/>
    <mergeCell ref="S153:U153"/>
    <mergeCell ref="V153:X153"/>
    <mergeCell ref="B154:L155"/>
    <mergeCell ref="M154:O155"/>
    <mergeCell ref="P154:R155"/>
    <mergeCell ref="S154:U155"/>
    <mergeCell ref="V154:X155"/>
    <mergeCell ref="V157:X158"/>
    <mergeCell ref="V172:X172"/>
    <mergeCell ref="B172:L172"/>
    <mergeCell ref="M172:O172"/>
    <mergeCell ref="S172:U172"/>
    <mergeCell ref="S171:U171"/>
    <mergeCell ref="P171:R171"/>
    <mergeCell ref="M171:O171"/>
    <mergeCell ref="B171:L171"/>
    <mergeCell ref="B184:L184"/>
    <mergeCell ref="Y183:AD185"/>
    <mergeCell ref="M187:O187"/>
    <mergeCell ref="P187:R187"/>
    <mergeCell ref="S187:U187"/>
    <mergeCell ref="V187:X187"/>
    <mergeCell ref="B186:L186"/>
    <mergeCell ref="M186:O186"/>
    <mergeCell ref="P186:R186"/>
    <mergeCell ref="S186:U186"/>
    <mergeCell ref="V186:X186"/>
    <mergeCell ref="Y186:AD186"/>
    <mergeCell ref="B185:L185"/>
    <mergeCell ref="M184:O184"/>
    <mergeCell ref="M185:O185"/>
    <mergeCell ref="B189:AD189"/>
    <mergeCell ref="B187:L187"/>
    <mergeCell ref="V164:X164"/>
    <mergeCell ref="B173:L173"/>
    <mergeCell ref="B174:AD174"/>
    <mergeCell ref="B175:X175"/>
    <mergeCell ref="B181:L181"/>
    <mergeCell ref="P176:R177"/>
    <mergeCell ref="P178:R179"/>
    <mergeCell ref="V181:X181"/>
    <mergeCell ref="S178:U179"/>
    <mergeCell ref="V176:X177"/>
    <mergeCell ref="V178:X179"/>
    <mergeCell ref="B178:L179"/>
    <mergeCell ref="M176:O177"/>
    <mergeCell ref="M178:O179"/>
    <mergeCell ref="Y187:AD187"/>
    <mergeCell ref="P184:R184"/>
    <mergeCell ref="S184:U184"/>
    <mergeCell ref="V184:X184"/>
    <mergeCell ref="P185:R185"/>
    <mergeCell ref="S185:U185"/>
    <mergeCell ref="V185:X185"/>
    <mergeCell ref="B183:X183"/>
    <mergeCell ref="P172:R172"/>
    <mergeCell ref="P164:R164"/>
    <mergeCell ref="S164:U164"/>
    <mergeCell ref="S157:U158"/>
    <mergeCell ref="B156:L156"/>
    <mergeCell ref="B159:L159"/>
    <mergeCell ref="M156:O156"/>
    <mergeCell ref="M159:O159"/>
    <mergeCell ref="P152:R152"/>
    <mergeCell ref="S152:U152"/>
    <mergeCell ref="M162:O163"/>
    <mergeCell ref="P162:R163"/>
    <mergeCell ref="S162:U163"/>
    <mergeCell ref="S160:U160"/>
    <mergeCell ref="P160:R160"/>
    <mergeCell ref="M160:O160"/>
    <mergeCell ref="M161:O161"/>
    <mergeCell ref="P161:R161"/>
    <mergeCell ref="S161:U161"/>
    <mergeCell ref="P166:R166"/>
    <mergeCell ref="S166:U166"/>
    <mergeCell ref="V170:X170"/>
    <mergeCell ref="V171:X171"/>
    <mergeCell ref="B157:L158"/>
    <mergeCell ref="B147:L147"/>
    <mergeCell ref="B138:L138"/>
    <mergeCell ref="B128:L128"/>
    <mergeCell ref="B130:L130"/>
    <mergeCell ref="B133:L134"/>
    <mergeCell ref="M138:O138"/>
    <mergeCell ref="M128:O128"/>
    <mergeCell ref="M152:O152"/>
    <mergeCell ref="B150:L151"/>
    <mergeCell ref="M150:O151"/>
    <mergeCell ref="B164:L164"/>
    <mergeCell ref="M164:O164"/>
    <mergeCell ref="B166:L166"/>
    <mergeCell ref="M166:O166"/>
    <mergeCell ref="M157:O158"/>
    <mergeCell ref="P159:R159"/>
    <mergeCell ref="S159:U159"/>
    <mergeCell ref="V159:X159"/>
    <mergeCell ref="B162:L163"/>
    <mergeCell ref="B160:L160"/>
    <mergeCell ref="B161:L161"/>
    <mergeCell ref="B136:L137"/>
    <mergeCell ref="M136:O137"/>
    <mergeCell ref="M135:O135"/>
    <mergeCell ref="M131:O132"/>
    <mergeCell ref="M140:O140"/>
    <mergeCell ref="M141:O141"/>
    <mergeCell ref="B140:L140"/>
    <mergeCell ref="P140:R140"/>
    <mergeCell ref="S140:U140"/>
    <mergeCell ref="S133:U134"/>
    <mergeCell ref="S135:U135"/>
    <mergeCell ref="S138:U138"/>
    <mergeCell ref="S141:U141"/>
    <mergeCell ref="P138:R138"/>
    <mergeCell ref="B141:L141"/>
    <mergeCell ref="Y139:AD141"/>
    <mergeCell ref="B143:L144"/>
    <mergeCell ref="B145:L146"/>
    <mergeCell ref="Y142:AD164"/>
    <mergeCell ref="P148:R149"/>
    <mergeCell ref="S148:U149"/>
    <mergeCell ref="V148:X149"/>
    <mergeCell ref="V150:X151"/>
    <mergeCell ref="V140:X140"/>
    <mergeCell ref="P150:R151"/>
    <mergeCell ref="S145:U146"/>
    <mergeCell ref="V145:X146"/>
    <mergeCell ref="B148:L149"/>
    <mergeCell ref="B152:L152"/>
    <mergeCell ref="M148:O149"/>
    <mergeCell ref="P141:R141"/>
    <mergeCell ref="P143:R144"/>
    <mergeCell ref="V141:X141"/>
    <mergeCell ref="S147:U147"/>
    <mergeCell ref="V152:X152"/>
    <mergeCell ref="P147:R147"/>
    <mergeCell ref="S150:U151"/>
    <mergeCell ref="V147:X147"/>
    <mergeCell ref="M143:O144"/>
    <mergeCell ref="S143:U144"/>
    <mergeCell ref="M147:O147"/>
    <mergeCell ref="V143:X144"/>
    <mergeCell ref="B119:L119"/>
    <mergeCell ref="M119:O119"/>
    <mergeCell ref="V119:X119"/>
    <mergeCell ref="P119:R119"/>
    <mergeCell ref="S119:U119"/>
    <mergeCell ref="P128:R128"/>
    <mergeCell ref="P130:R130"/>
    <mergeCell ref="P133:R134"/>
    <mergeCell ref="P135:R135"/>
    <mergeCell ref="B131:L132"/>
    <mergeCell ref="B135:L135"/>
    <mergeCell ref="B120:L122"/>
    <mergeCell ref="B123:L124"/>
    <mergeCell ref="M120:O122"/>
    <mergeCell ref="M123:O124"/>
    <mergeCell ref="S120:U122"/>
    <mergeCell ref="B139:X139"/>
    <mergeCell ref="B125:L127"/>
    <mergeCell ref="B129:L129"/>
    <mergeCell ref="P131:R132"/>
    <mergeCell ref="S131:U132"/>
    <mergeCell ref="B107:L107"/>
    <mergeCell ref="M107:O107"/>
    <mergeCell ref="P107:R107"/>
    <mergeCell ref="S107:U107"/>
    <mergeCell ref="V138:X138"/>
    <mergeCell ref="Y30:AD30"/>
    <mergeCell ref="B30:L30"/>
    <mergeCell ref="M30:O30"/>
    <mergeCell ref="P30:R30"/>
    <mergeCell ref="S30:U30"/>
    <mergeCell ref="V30:X30"/>
    <mergeCell ref="B115:L116"/>
    <mergeCell ref="B117:L118"/>
    <mergeCell ref="S115:U116"/>
    <mergeCell ref="B108:X108"/>
    <mergeCell ref="S113:U113"/>
    <mergeCell ref="V113:X113"/>
    <mergeCell ref="B113:L113"/>
    <mergeCell ref="M113:O113"/>
    <mergeCell ref="P113:R113"/>
    <mergeCell ref="Y108:AD113"/>
    <mergeCell ref="B114:X114"/>
    <mergeCell ref="M115:O116"/>
    <mergeCell ref="V135:X135"/>
    <mergeCell ref="B15:L15"/>
    <mergeCell ref="P15:R15"/>
    <mergeCell ref="S15:U15"/>
    <mergeCell ref="B19:X19"/>
    <mergeCell ref="Y16:AD18"/>
    <mergeCell ref="B8:L9"/>
    <mergeCell ref="B10:L11"/>
    <mergeCell ref="M8:O9"/>
    <mergeCell ref="P8:R9"/>
    <mergeCell ref="S8:U9"/>
    <mergeCell ref="V8:X9"/>
    <mergeCell ref="S12:U12"/>
    <mergeCell ref="M10:O11"/>
    <mergeCell ref="P12:R12"/>
    <mergeCell ref="Y13:AD15"/>
    <mergeCell ref="P10:R11"/>
    <mergeCell ref="S10:U11"/>
    <mergeCell ref="V10:X11"/>
    <mergeCell ref="P14:R14"/>
    <mergeCell ref="S14:U14"/>
    <mergeCell ref="V14:X14"/>
    <mergeCell ref="Y19:AD29"/>
    <mergeCell ref="B29:L29"/>
    <mergeCell ref="M29:O29"/>
    <mergeCell ref="P29:R29"/>
    <mergeCell ref="S29:U29"/>
    <mergeCell ref="B16:X16"/>
    <mergeCell ref="B17:L17"/>
    <mergeCell ref="M17:O17"/>
    <mergeCell ref="P17:R17"/>
    <mergeCell ref="S17:U17"/>
    <mergeCell ref="V17:X17"/>
    <mergeCell ref="B18:L18"/>
    <mergeCell ref="M18:O18"/>
    <mergeCell ref="P18:R18"/>
    <mergeCell ref="S18:U18"/>
    <mergeCell ref="V18:X18"/>
    <mergeCell ref="V15:X15"/>
    <mergeCell ref="P181:R181"/>
    <mergeCell ref="S181:U181"/>
    <mergeCell ref="S176:U177"/>
    <mergeCell ref="M181:O181"/>
    <mergeCell ref="S123:U124"/>
    <mergeCell ref="P120:R122"/>
    <mergeCell ref="V133:X134"/>
    <mergeCell ref="B2:AD2"/>
    <mergeCell ref="M12:O12"/>
    <mergeCell ref="B12:L12"/>
    <mergeCell ref="M15:O15"/>
    <mergeCell ref="M14:O14"/>
    <mergeCell ref="V12:X12"/>
    <mergeCell ref="M4:O5"/>
    <mergeCell ref="P4:R5"/>
    <mergeCell ref="S4:U5"/>
    <mergeCell ref="V4:X5"/>
    <mergeCell ref="Y4:AD5"/>
    <mergeCell ref="B4:L5"/>
    <mergeCell ref="B6:AD6"/>
    <mergeCell ref="B7:X7"/>
    <mergeCell ref="B13:X13"/>
    <mergeCell ref="B14:L14"/>
    <mergeCell ref="Y7:AD12"/>
    <mergeCell ref="M97:O99"/>
    <mergeCell ref="M100:O103"/>
    <mergeCell ref="M104:O106"/>
    <mergeCell ref="M117:O118"/>
    <mergeCell ref="P115:R116"/>
    <mergeCell ref="P117:R118"/>
    <mergeCell ref="M133:O134"/>
    <mergeCell ref="Y181:AD181"/>
    <mergeCell ref="B95:AD95"/>
    <mergeCell ref="B96:X96"/>
    <mergeCell ref="P97:R99"/>
    <mergeCell ref="S97:U99"/>
    <mergeCell ref="Y168:AD172"/>
    <mergeCell ref="Y173:AD173"/>
    <mergeCell ref="B180:L180"/>
    <mergeCell ref="M180:O180"/>
    <mergeCell ref="P180:R180"/>
    <mergeCell ref="S180:U180"/>
    <mergeCell ref="V180:X180"/>
    <mergeCell ref="Y175:AD180"/>
    <mergeCell ref="S100:U103"/>
    <mergeCell ref="S104:U106"/>
    <mergeCell ref="V97:X99"/>
    <mergeCell ref="V100:X103"/>
    <mergeCell ref="M130:O130"/>
    <mergeCell ref="P123:R124"/>
    <mergeCell ref="V120:X122"/>
    <mergeCell ref="V123:X124"/>
    <mergeCell ref="V128:X128"/>
    <mergeCell ref="V130:X130"/>
    <mergeCell ref="V115:X116"/>
    <mergeCell ref="V104:X106"/>
    <mergeCell ref="V107:X107"/>
    <mergeCell ref="M125:O127"/>
    <mergeCell ref="P125:R127"/>
    <mergeCell ref="S125:U127"/>
    <mergeCell ref="V125:X127"/>
    <mergeCell ref="S128:U128"/>
    <mergeCell ref="S130:U130"/>
    <mergeCell ref="M129:O129"/>
    <mergeCell ref="Y114:AD138"/>
    <mergeCell ref="Y165:AD167"/>
    <mergeCell ref="Y96:AD107"/>
    <mergeCell ref="P100:R103"/>
    <mergeCell ref="P104:R106"/>
    <mergeCell ref="V117:X118"/>
    <mergeCell ref="S117:U118"/>
    <mergeCell ref="P129:R129"/>
    <mergeCell ref="S129:U129"/>
    <mergeCell ref="V129:X129"/>
    <mergeCell ref="P157:R158"/>
    <mergeCell ref="P145:R146"/>
    <mergeCell ref="P136:R137"/>
    <mergeCell ref="S136:U137"/>
    <mergeCell ref="V136:X137"/>
    <mergeCell ref="V131:X132"/>
    <mergeCell ref="B142:X142"/>
    <mergeCell ref="B97:L97"/>
    <mergeCell ref="B98:L99"/>
    <mergeCell ref="B100:L101"/>
    <mergeCell ref="B102:L103"/>
    <mergeCell ref="B104:L104"/>
    <mergeCell ref="B105:L106"/>
    <mergeCell ref="B109:L110"/>
  </mergeCells>
  <conditionalFormatting sqref="V14:X14">
    <cfRule type="expression" dxfId="32" priority="1">
      <formula>""</formula>
    </cfRule>
  </conditionalFormatting>
  <dataValidations count="11">
    <dataValidation type="list" allowBlank="1" showInputMessage="1" showErrorMessage="1" sqref="S8:U9 S171:U171 S74:U74 S176:U177" xr:uid="{00000000-0002-0000-0F00-000000000000}">
      <formula1>"0,3"</formula1>
    </dataValidation>
    <dataValidation type="list" allowBlank="1" showInputMessage="1" showErrorMessage="1" sqref="S10:U11" xr:uid="{00000000-0002-0000-0F00-000001000000}">
      <formula1>"0,5"</formula1>
    </dataValidation>
    <dataValidation type="list" allowBlank="1" showInputMessage="1" showErrorMessage="1" sqref="T120:U124 T130:U130 S130:S131 T117:U118 S115:U116 S117:S125 S143:U150 S152:U153 S154 S128:U129 S136 S169:U169 S166:U166 S87 S20:U26 S43:U54 S72:U72 S77 S79 S81 S83 S85 S133:U135 S178:U179" xr:uid="{00000000-0002-0000-0F00-000002000000}">
      <formula1>"0,1"</formula1>
    </dataValidation>
    <dataValidation type="list" allowBlank="1" showInputMessage="1" showErrorMessage="1" sqref="S91:U92 S159:S162 S73:U73 S17:U17 S170:U170 S27:U28 S33:U35 S38 S40 S66:U69 T159:U161 T156:U156 S156:S157" xr:uid="{00000000-0002-0000-0F00-000003000000}">
      <formula1>"0,2"</formula1>
    </dataValidation>
    <dataValidation type="list" allowBlank="1" showInputMessage="1" showErrorMessage="1" sqref="S97:U99 S104:U106" xr:uid="{00000000-0002-0000-0F00-000004000000}">
      <formula1>"0,6"</formula1>
    </dataValidation>
    <dataValidation type="list" allowBlank="1" showInputMessage="1" showErrorMessage="1" sqref="S140:U140" xr:uid="{00000000-0002-0000-0F00-000006000000}">
      <formula1>"0,3,4,5"</formula1>
    </dataValidation>
    <dataValidation type="list" allowBlank="1" showInputMessage="1" showErrorMessage="1" sqref="S184:U184" xr:uid="{00000000-0002-0000-0F00-000007000000}">
      <formula1>"0,1,2,3,4,5"</formula1>
    </dataValidation>
    <dataValidation type="list" allowBlank="1" showInputMessage="1" showErrorMessage="1" sqref="S14:U14" xr:uid="{00000000-0002-0000-0F00-000008000000}">
      <formula1>"0,2,4"</formula1>
    </dataValidation>
    <dataValidation type="list" allowBlank="1" showInputMessage="1" showErrorMessage="1" sqref="S55:U64" xr:uid="{0E76EB75-42B6-4186-A53F-A5D2C9EB6B23}">
      <formula1>"0,0.5"</formula1>
    </dataValidation>
    <dataValidation type="list" allowBlank="1" showInputMessage="1" showErrorMessage="1" sqref="S100:U103" xr:uid="{A7226DE6-CC32-4AEF-B46A-C07C7DD0DF83}">
      <formula1>"0,4,6"</formula1>
    </dataValidation>
    <dataValidation type="list" allowBlank="1" showInputMessage="1" showErrorMessage="1" sqref="S109:U112" xr:uid="{13FA1860-2AAD-4535-ABD6-55F04DAB48CA}">
      <formula1>"0,4"</formula1>
    </dataValidation>
  </dataValidations>
  <printOptions horizontalCentered="1"/>
  <pageMargins left="0.5" right="0.5" top="0.5" bottom="0.5" header="0.3" footer="0.3"/>
  <pageSetup scale="93" fitToHeight="0" orientation="portrait" r:id="rId1"/>
  <headerFooter>
    <oddFooter>&amp;C&amp;P</oddFooter>
  </headerFooter>
  <colBreaks count="1" manualBreakCount="1">
    <brk id="1" max="187" man="1"/>
  </colBreaks>
  <ignoredErrors>
    <ignoredError sqref="P173"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AE397"/>
  <sheetViews>
    <sheetView workbookViewId="0">
      <selection activeCell="E10" sqref="E10:G10"/>
    </sheetView>
  </sheetViews>
  <sheetFormatPr defaultColWidth="0" defaultRowHeight="0" customHeight="1" zeroHeight="1" x14ac:dyDescent="0.25"/>
  <cols>
    <col min="1" max="9" width="3.28515625" style="14" customWidth="1"/>
    <col min="10" max="10" width="3.7109375" style="14" customWidth="1"/>
    <col min="11" max="31" width="3.28515625" style="14" customWidth="1"/>
    <col min="32" max="16384" width="9.140625" style="14" hidden="1"/>
  </cols>
  <sheetData>
    <row r="1" spans="2:30" ht="15" customHeight="1" x14ac:dyDescent="0.25"/>
    <row r="2" spans="2:30" ht="15" customHeight="1" x14ac:dyDescent="0.25">
      <c r="B2" s="365" t="s">
        <v>510</v>
      </c>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row>
    <row r="3" spans="2:30" ht="15" customHeight="1" x14ac:dyDescent="0.25"/>
    <row r="4" spans="2:30" ht="15" customHeight="1" x14ac:dyDescent="0.25">
      <c r="B4" s="2204" t="str">
        <f>IF(AND('T2-Development Information'!B10&lt;&gt;"",'T2-Development Information'!Q10=""),"Single Site Development",IF(AND('T2-Development Information'!B10="",'T2-Development Information'!Q10&lt;&gt;""),"Scattered Site Development",""))</f>
        <v/>
      </c>
      <c r="C4" s="2205"/>
      <c r="D4" s="2205"/>
      <c r="E4" s="2205"/>
      <c r="F4" s="2205"/>
      <c r="G4" s="2205"/>
      <c r="H4" s="2205"/>
      <c r="I4" s="2205"/>
      <c r="J4" s="2205"/>
      <c r="K4" s="2205"/>
      <c r="L4" s="2205"/>
      <c r="M4" s="2205"/>
      <c r="N4" s="2205"/>
      <c r="O4" s="2205"/>
      <c r="P4" s="2205"/>
      <c r="Q4" s="2205"/>
      <c r="R4" s="2205"/>
      <c r="S4" s="2205"/>
      <c r="T4" s="2205"/>
      <c r="U4" s="2205"/>
      <c r="V4" s="2205"/>
      <c r="W4" s="2205"/>
      <c r="X4" s="2205"/>
      <c r="Y4" s="2205"/>
      <c r="Z4" s="2205"/>
      <c r="AA4" s="2205"/>
      <c r="AB4" s="2205"/>
      <c r="AC4" s="2205"/>
      <c r="AD4" s="2206"/>
    </row>
    <row r="5" spans="2:30" ht="15" customHeight="1" thickBot="1" x14ac:dyDescent="0.3"/>
    <row r="6" spans="2:30" ht="15" customHeight="1" thickBot="1" x14ac:dyDescent="0.3">
      <c r="B6" s="151" t="s">
        <v>204</v>
      </c>
      <c r="C6" s="158"/>
      <c r="D6" s="158"/>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row>
    <row r="7" spans="2:30" ht="15" customHeight="1" thickBot="1" x14ac:dyDescent="0.3"/>
    <row r="8" spans="2:30" ht="15" customHeight="1" thickBot="1" x14ac:dyDescent="0.3">
      <c r="B8" s="203"/>
      <c r="C8" s="204"/>
      <c r="D8" s="204"/>
      <c r="E8" s="204"/>
      <c r="F8" s="204"/>
      <c r="G8" s="205"/>
      <c r="H8" s="2179" t="s">
        <v>209</v>
      </c>
      <c r="I8" s="204"/>
      <c r="J8" s="204"/>
      <c r="K8" s="204"/>
      <c r="L8" s="204" t="s">
        <v>208</v>
      </c>
      <c r="M8" s="204"/>
      <c r="N8" s="204"/>
      <c r="O8" s="204"/>
      <c r="P8" s="204" t="s">
        <v>207</v>
      </c>
      <c r="Q8" s="204"/>
      <c r="R8" s="204"/>
      <c r="S8" s="204"/>
      <c r="T8" s="204" t="s">
        <v>206</v>
      </c>
      <c r="U8" s="204"/>
      <c r="V8" s="204"/>
      <c r="W8" s="204"/>
      <c r="X8" s="204" t="s">
        <v>205</v>
      </c>
      <c r="Y8" s="204"/>
      <c r="Z8" s="204"/>
      <c r="AA8" s="206"/>
      <c r="AB8" s="203" t="s">
        <v>156</v>
      </c>
      <c r="AC8" s="204"/>
      <c r="AD8" s="205"/>
    </row>
    <row r="9" spans="2:30" ht="15" customHeight="1" x14ac:dyDescent="0.25">
      <c r="B9" s="2173" t="s">
        <v>210</v>
      </c>
      <c r="C9" s="2174"/>
      <c r="D9" s="2175"/>
      <c r="E9" s="1528" t="s">
        <v>79</v>
      </c>
      <c r="F9" s="681"/>
      <c r="G9" s="682"/>
      <c r="H9" s="1142">
        <f>'T4-Units'!J15</f>
        <v>0</v>
      </c>
      <c r="I9" s="921"/>
      <c r="J9" s="921"/>
      <c r="K9" s="921"/>
      <c r="L9" s="1142">
        <f>'T4-Units'!M15</f>
        <v>0</v>
      </c>
      <c r="M9" s="921"/>
      <c r="N9" s="921"/>
      <c r="O9" s="921"/>
      <c r="P9" s="1142">
        <f>'T4-Units'!P15</f>
        <v>0</v>
      </c>
      <c r="Q9" s="921"/>
      <c r="R9" s="921"/>
      <c r="S9" s="921"/>
      <c r="T9" s="1142">
        <f>'T4-Units'!S15</f>
        <v>0</v>
      </c>
      <c r="U9" s="921"/>
      <c r="V9" s="921"/>
      <c r="W9" s="921"/>
      <c r="X9" s="1142">
        <f>'T4-Units'!V15</f>
        <v>0</v>
      </c>
      <c r="Y9" s="921"/>
      <c r="Z9" s="921"/>
      <c r="AA9" s="921"/>
      <c r="AB9" s="1178">
        <f>SUM(H9:AA9)</f>
        <v>0</v>
      </c>
      <c r="AC9" s="921"/>
      <c r="AD9" s="1143"/>
    </row>
    <row r="10" spans="2:30" ht="15" customHeight="1" thickBot="1" x14ac:dyDescent="0.3">
      <c r="B10" s="2176"/>
      <c r="C10" s="2177"/>
      <c r="D10" s="2178"/>
      <c r="E10" s="2226" t="s">
        <v>214</v>
      </c>
      <c r="F10" s="2227"/>
      <c r="G10" s="2228"/>
      <c r="H10" s="1781"/>
      <c r="I10" s="2217"/>
      <c r="J10" s="2217"/>
      <c r="K10" s="2217"/>
      <c r="L10" s="2180">
        <f>L9*1</f>
        <v>0</v>
      </c>
      <c r="M10" s="1341"/>
      <c r="N10" s="1341"/>
      <c r="O10" s="1341"/>
      <c r="P10" s="2180">
        <f>P9*2</f>
        <v>0</v>
      </c>
      <c r="Q10" s="1341"/>
      <c r="R10" s="1341"/>
      <c r="S10" s="1341"/>
      <c r="T10" s="2180">
        <f>T9*3</f>
        <v>0</v>
      </c>
      <c r="U10" s="1341"/>
      <c r="V10" s="1341"/>
      <c r="W10" s="1341"/>
      <c r="X10" s="2180">
        <f>X9*4</f>
        <v>0</v>
      </c>
      <c r="Y10" s="1341"/>
      <c r="Z10" s="1341"/>
      <c r="AA10" s="1341"/>
      <c r="AB10" s="2187">
        <f t="shared" ref="AB10:AB22" si="0">SUM(H10:AA10)</f>
        <v>0</v>
      </c>
      <c r="AC10" s="2188"/>
      <c r="AD10" s="2189"/>
    </row>
    <row r="11" spans="2:30" ht="15" customHeight="1" x14ac:dyDescent="0.25">
      <c r="B11" s="2181" t="s">
        <v>211</v>
      </c>
      <c r="C11" s="2182"/>
      <c r="D11" s="2183"/>
      <c r="E11" s="2229" t="s">
        <v>79</v>
      </c>
      <c r="F11" s="2230"/>
      <c r="G11" s="2231"/>
      <c r="H11" s="1526">
        <f>'T4-Units'!J23</f>
        <v>0</v>
      </c>
      <c r="I11" s="1397"/>
      <c r="J11" s="1397"/>
      <c r="K11" s="1397"/>
      <c r="L11" s="1397">
        <f>'T4-Units'!M23</f>
        <v>0</v>
      </c>
      <c r="M11" s="1397"/>
      <c r="N11" s="1397"/>
      <c r="O11" s="1397"/>
      <c r="P11" s="1397">
        <f>'T4-Units'!P23</f>
        <v>0</v>
      </c>
      <c r="Q11" s="1397"/>
      <c r="R11" s="1397"/>
      <c r="S11" s="1397"/>
      <c r="T11" s="1397">
        <f>'T4-Units'!S23</f>
        <v>0</v>
      </c>
      <c r="U11" s="1397"/>
      <c r="V11" s="1397"/>
      <c r="W11" s="1397"/>
      <c r="X11" s="1397">
        <f>'T4-Units'!V23</f>
        <v>0</v>
      </c>
      <c r="Y11" s="1397"/>
      <c r="Z11" s="1397"/>
      <c r="AA11" s="1398"/>
      <c r="AB11" s="2240">
        <f t="shared" si="0"/>
        <v>0</v>
      </c>
      <c r="AC11" s="2241"/>
      <c r="AD11" s="2242"/>
    </row>
    <row r="12" spans="2:30" ht="15" customHeight="1" thickBot="1" x14ac:dyDescent="0.3">
      <c r="B12" s="2184"/>
      <c r="C12" s="2185"/>
      <c r="D12" s="2186"/>
      <c r="E12" s="1585" t="s">
        <v>214</v>
      </c>
      <c r="F12" s="1586"/>
      <c r="G12" s="1587"/>
      <c r="H12" s="2218"/>
      <c r="I12" s="2219"/>
      <c r="J12" s="2219"/>
      <c r="K12" s="2219"/>
      <c r="L12" s="922">
        <f>L11*1</f>
        <v>0</v>
      </c>
      <c r="M12" s="923"/>
      <c r="N12" s="923"/>
      <c r="O12" s="923"/>
      <c r="P12" s="922">
        <f>P11*2</f>
        <v>0</v>
      </c>
      <c r="Q12" s="923"/>
      <c r="R12" s="923"/>
      <c r="S12" s="923"/>
      <c r="T12" s="922">
        <f>T11*3</f>
        <v>0</v>
      </c>
      <c r="U12" s="923"/>
      <c r="V12" s="923"/>
      <c r="W12" s="923"/>
      <c r="X12" s="922">
        <f>X11*4</f>
        <v>0</v>
      </c>
      <c r="Y12" s="923"/>
      <c r="Z12" s="923"/>
      <c r="AA12" s="923"/>
      <c r="AB12" s="2187">
        <f t="shared" si="0"/>
        <v>0</v>
      </c>
      <c r="AC12" s="2188"/>
      <c r="AD12" s="2189"/>
    </row>
    <row r="13" spans="2:30" ht="15" customHeight="1" x14ac:dyDescent="0.25">
      <c r="B13" s="2234" t="s">
        <v>212</v>
      </c>
      <c r="C13" s="2235"/>
      <c r="D13" s="2236"/>
      <c r="E13" s="1528" t="s">
        <v>79</v>
      </c>
      <c r="F13" s="681"/>
      <c r="G13" s="682"/>
      <c r="H13" s="1142">
        <f>'T4-Units'!J31</f>
        <v>0</v>
      </c>
      <c r="I13" s="921"/>
      <c r="J13" s="921"/>
      <c r="K13" s="921"/>
      <c r="L13" s="1142">
        <f>'T4-Units'!M31</f>
        <v>0</v>
      </c>
      <c r="M13" s="921"/>
      <c r="N13" s="921"/>
      <c r="O13" s="921"/>
      <c r="P13" s="1142">
        <f>'T4-Units'!P31</f>
        <v>0</v>
      </c>
      <c r="Q13" s="921"/>
      <c r="R13" s="921"/>
      <c r="S13" s="921"/>
      <c r="T13" s="1142">
        <f>'T4-Units'!S31</f>
        <v>0</v>
      </c>
      <c r="U13" s="921"/>
      <c r="V13" s="921"/>
      <c r="W13" s="921"/>
      <c r="X13" s="1142">
        <f>'T4-Units'!V31</f>
        <v>0</v>
      </c>
      <c r="Y13" s="921"/>
      <c r="Z13" s="921"/>
      <c r="AA13" s="921"/>
      <c r="AB13" s="2240">
        <f t="shared" si="0"/>
        <v>0</v>
      </c>
      <c r="AC13" s="2241"/>
      <c r="AD13" s="2242"/>
    </row>
    <row r="14" spans="2:30" ht="15" customHeight="1" thickBot="1" x14ac:dyDescent="0.3">
      <c r="B14" s="2176"/>
      <c r="C14" s="2177"/>
      <c r="D14" s="2178"/>
      <c r="E14" s="2226" t="s">
        <v>214</v>
      </c>
      <c r="F14" s="2227"/>
      <c r="G14" s="2228"/>
      <c r="H14" s="1781"/>
      <c r="I14" s="2217"/>
      <c r="J14" s="2217"/>
      <c r="K14" s="2217"/>
      <c r="L14" s="2180">
        <f>L13*1</f>
        <v>0</v>
      </c>
      <c r="M14" s="1341"/>
      <c r="N14" s="1341"/>
      <c r="O14" s="1341"/>
      <c r="P14" s="2180">
        <f>P13*2</f>
        <v>0</v>
      </c>
      <c r="Q14" s="1341"/>
      <c r="R14" s="1341"/>
      <c r="S14" s="1341"/>
      <c r="T14" s="2180">
        <f>T13*3</f>
        <v>0</v>
      </c>
      <c r="U14" s="1341"/>
      <c r="V14" s="1341"/>
      <c r="W14" s="1341"/>
      <c r="X14" s="2180">
        <f>X13*4</f>
        <v>0</v>
      </c>
      <c r="Y14" s="1341"/>
      <c r="Z14" s="1341"/>
      <c r="AA14" s="1341"/>
      <c r="AB14" s="2187">
        <f t="shared" si="0"/>
        <v>0</v>
      </c>
      <c r="AC14" s="2188"/>
      <c r="AD14" s="2189"/>
    </row>
    <row r="15" spans="2:30" ht="15" customHeight="1" x14ac:dyDescent="0.25">
      <c r="B15" s="2181" t="s">
        <v>213</v>
      </c>
      <c r="C15" s="2182"/>
      <c r="D15" s="2183"/>
      <c r="E15" s="2229" t="s">
        <v>79</v>
      </c>
      <c r="F15" s="2230"/>
      <c r="G15" s="2231"/>
      <c r="H15" s="1526">
        <f>'T4-Units'!J39</f>
        <v>0</v>
      </c>
      <c r="I15" s="1397"/>
      <c r="J15" s="1397"/>
      <c r="K15" s="1397"/>
      <c r="L15" s="1526">
        <f>'T4-Units'!M39</f>
        <v>0</v>
      </c>
      <c r="M15" s="1397"/>
      <c r="N15" s="1397"/>
      <c r="O15" s="1397"/>
      <c r="P15" s="1526">
        <f>'T4-Units'!P39</f>
        <v>0</v>
      </c>
      <c r="Q15" s="1397"/>
      <c r="R15" s="1397"/>
      <c r="S15" s="1397"/>
      <c r="T15" s="1526">
        <f>'T4-Units'!S39</f>
        <v>0</v>
      </c>
      <c r="U15" s="1397"/>
      <c r="V15" s="1397"/>
      <c r="W15" s="1397"/>
      <c r="X15" s="1526">
        <f>'T4-Units'!V39</f>
        <v>0</v>
      </c>
      <c r="Y15" s="1397"/>
      <c r="Z15" s="1397"/>
      <c r="AA15" s="1398"/>
      <c r="AB15" s="2240">
        <f t="shared" si="0"/>
        <v>0</v>
      </c>
      <c r="AC15" s="2241"/>
      <c r="AD15" s="2242"/>
    </row>
    <row r="16" spans="2:30" ht="15" customHeight="1" thickBot="1" x14ac:dyDescent="0.3">
      <c r="B16" s="2184"/>
      <c r="C16" s="2185"/>
      <c r="D16" s="2186"/>
      <c r="E16" s="1585" t="s">
        <v>214</v>
      </c>
      <c r="F16" s="1586"/>
      <c r="G16" s="1587"/>
      <c r="H16" s="2218"/>
      <c r="I16" s="2219"/>
      <c r="J16" s="2219"/>
      <c r="K16" s="2219"/>
      <c r="L16" s="922">
        <f>L15*1</f>
        <v>0</v>
      </c>
      <c r="M16" s="923"/>
      <c r="N16" s="923"/>
      <c r="O16" s="923"/>
      <c r="P16" s="922">
        <f>P15*2</f>
        <v>0</v>
      </c>
      <c r="Q16" s="923"/>
      <c r="R16" s="923"/>
      <c r="S16" s="923"/>
      <c r="T16" s="922">
        <f>T15*3</f>
        <v>0</v>
      </c>
      <c r="U16" s="923"/>
      <c r="V16" s="923"/>
      <c r="W16" s="923"/>
      <c r="X16" s="922">
        <f>X15*4</f>
        <v>0</v>
      </c>
      <c r="Y16" s="923"/>
      <c r="Z16" s="923"/>
      <c r="AA16" s="923"/>
      <c r="AB16" s="2187">
        <f t="shared" si="0"/>
        <v>0</v>
      </c>
      <c r="AC16" s="2188"/>
      <c r="AD16" s="2189"/>
    </row>
    <row r="17" spans="2:30" ht="15" customHeight="1" x14ac:dyDescent="0.25">
      <c r="B17" s="2258" t="s">
        <v>700</v>
      </c>
      <c r="C17" s="2259"/>
      <c r="D17" s="2260"/>
      <c r="E17" s="2264" t="s">
        <v>79</v>
      </c>
      <c r="F17" s="2265"/>
      <c r="G17" s="2266"/>
      <c r="H17" s="1142">
        <f>'T4-Units'!J43</f>
        <v>0</v>
      </c>
      <c r="I17" s="921"/>
      <c r="J17" s="921"/>
      <c r="K17" s="921"/>
      <c r="L17" s="1142">
        <f>'T4-Units'!M43</f>
        <v>0</v>
      </c>
      <c r="M17" s="921"/>
      <c r="N17" s="921"/>
      <c r="O17" s="921"/>
      <c r="P17" s="1142">
        <f>'T4-Units'!P43</f>
        <v>0</v>
      </c>
      <c r="Q17" s="921"/>
      <c r="R17" s="921"/>
      <c r="S17" s="921"/>
      <c r="T17" s="1142">
        <f>'T4-Units'!S43</f>
        <v>0</v>
      </c>
      <c r="U17" s="921"/>
      <c r="V17" s="921"/>
      <c r="W17" s="921"/>
      <c r="X17" s="1142">
        <f>'T4-Units'!V43</f>
        <v>0</v>
      </c>
      <c r="Y17" s="921"/>
      <c r="Z17" s="921"/>
      <c r="AA17" s="921"/>
      <c r="AB17" s="2240">
        <f t="shared" si="0"/>
        <v>0</v>
      </c>
      <c r="AC17" s="2241"/>
      <c r="AD17" s="2242"/>
    </row>
    <row r="18" spans="2:30" ht="15" customHeight="1" thickBot="1" x14ac:dyDescent="0.3">
      <c r="B18" s="2261"/>
      <c r="C18" s="2262"/>
      <c r="D18" s="2263"/>
      <c r="E18" s="2237" t="s">
        <v>214</v>
      </c>
      <c r="F18" s="2238"/>
      <c r="G18" s="2239"/>
      <c r="H18" s="1781"/>
      <c r="I18" s="2217"/>
      <c r="J18" s="2217"/>
      <c r="K18" s="2217"/>
      <c r="L18" s="2180">
        <f>L17*1</f>
        <v>0</v>
      </c>
      <c r="M18" s="1341"/>
      <c r="N18" s="1341"/>
      <c r="O18" s="1341"/>
      <c r="P18" s="2180">
        <f>P17*2</f>
        <v>0</v>
      </c>
      <c r="Q18" s="1341"/>
      <c r="R18" s="1341"/>
      <c r="S18" s="1341"/>
      <c r="T18" s="2180">
        <f>T17*3</f>
        <v>0</v>
      </c>
      <c r="U18" s="1341"/>
      <c r="V18" s="1341"/>
      <c r="W18" s="1341"/>
      <c r="X18" s="2180">
        <f>X17*4</f>
        <v>0</v>
      </c>
      <c r="Y18" s="1341"/>
      <c r="Z18" s="1341"/>
      <c r="AA18" s="1341"/>
      <c r="AB18" s="2187">
        <f t="shared" si="0"/>
        <v>0</v>
      </c>
      <c r="AC18" s="2188"/>
      <c r="AD18" s="2189"/>
    </row>
    <row r="19" spans="2:30" ht="15" customHeight="1" x14ac:dyDescent="0.25">
      <c r="B19" s="2277" t="s">
        <v>497</v>
      </c>
      <c r="C19" s="2278"/>
      <c r="D19" s="2279"/>
      <c r="E19" s="2207" t="s">
        <v>79</v>
      </c>
      <c r="F19" s="2208"/>
      <c r="G19" s="472"/>
      <c r="H19" s="2232">
        <f>SUM('T4-Units'!J47)</f>
        <v>0</v>
      </c>
      <c r="I19" s="2233"/>
      <c r="J19" s="2233"/>
      <c r="K19" s="2233"/>
      <c r="L19" s="1526">
        <f>'T4-Units'!M47</f>
        <v>0</v>
      </c>
      <c r="M19" s="1397"/>
      <c r="N19" s="1397"/>
      <c r="O19" s="1397"/>
      <c r="P19" s="1397">
        <f>'T4-Units'!P47</f>
        <v>0</v>
      </c>
      <c r="Q19" s="1397"/>
      <c r="R19" s="1397"/>
      <c r="S19" s="1397"/>
      <c r="T19" s="1397">
        <f>'T4-Units'!S47</f>
        <v>0</v>
      </c>
      <c r="U19" s="1397"/>
      <c r="V19" s="1397"/>
      <c r="W19" s="1397"/>
      <c r="X19" s="1397">
        <f>'T4-Units'!V47</f>
        <v>0</v>
      </c>
      <c r="Y19" s="1397"/>
      <c r="Z19" s="1397"/>
      <c r="AA19" s="1398"/>
      <c r="AB19" s="2240">
        <f t="shared" si="0"/>
        <v>0</v>
      </c>
      <c r="AC19" s="2241"/>
      <c r="AD19" s="2242"/>
    </row>
    <row r="20" spans="2:30" ht="15" customHeight="1" thickBot="1" x14ac:dyDescent="0.3">
      <c r="B20" s="2280"/>
      <c r="C20" s="2281"/>
      <c r="D20" s="2282"/>
      <c r="E20" s="2209" t="s">
        <v>214</v>
      </c>
      <c r="F20" s="2210"/>
      <c r="G20" s="481"/>
      <c r="H20" s="1770"/>
      <c r="I20" s="1890"/>
      <c r="J20" s="1890"/>
      <c r="K20" s="1890"/>
      <c r="L20" s="2180">
        <f>L19*1</f>
        <v>0</v>
      </c>
      <c r="M20" s="1341"/>
      <c r="N20" s="1341"/>
      <c r="O20" s="1341"/>
      <c r="P20" s="2180">
        <f>P19*2</f>
        <v>0</v>
      </c>
      <c r="Q20" s="1341"/>
      <c r="R20" s="1341"/>
      <c r="S20" s="1341"/>
      <c r="T20" s="2180">
        <f>T19*3</f>
        <v>0</v>
      </c>
      <c r="U20" s="1341"/>
      <c r="V20" s="1341"/>
      <c r="W20" s="1341"/>
      <c r="X20" s="2180">
        <f>X19*4</f>
        <v>0</v>
      </c>
      <c r="Y20" s="1341"/>
      <c r="Z20" s="1341"/>
      <c r="AA20" s="1341"/>
      <c r="AB20" s="1665">
        <f t="shared" si="0"/>
        <v>0</v>
      </c>
      <c r="AC20" s="1666"/>
      <c r="AD20" s="1667"/>
    </row>
    <row r="21" spans="2:30" ht="15" customHeight="1" thickTop="1" x14ac:dyDescent="0.25">
      <c r="B21" s="2220" t="s">
        <v>498</v>
      </c>
      <c r="C21" s="2221"/>
      <c r="D21" s="2222"/>
      <c r="E21" s="2211" t="s">
        <v>79</v>
      </c>
      <c r="F21" s="2212"/>
      <c r="G21" s="2213"/>
      <c r="H21" s="2243">
        <f>SUM(H9,H11,H13,H15,H17,H19)</f>
        <v>0</v>
      </c>
      <c r="I21" s="2244"/>
      <c r="J21" s="2244"/>
      <c r="K21" s="2244"/>
      <c r="L21" s="2267">
        <f>SUM(L9,L11,L13,L15,L17,L19)</f>
        <v>0</v>
      </c>
      <c r="M21" s="2268"/>
      <c r="N21" s="2268"/>
      <c r="O21" s="2269"/>
      <c r="P21" s="2267">
        <f>SUM(P9,P11,P13,P15,P17,P19)</f>
        <v>0</v>
      </c>
      <c r="Q21" s="2268"/>
      <c r="R21" s="2268"/>
      <c r="S21" s="2269"/>
      <c r="T21" s="2267">
        <f>SUM(T9,T11,T13,T15,T17,T19)</f>
        <v>0</v>
      </c>
      <c r="U21" s="2268"/>
      <c r="V21" s="2268"/>
      <c r="W21" s="2269"/>
      <c r="X21" s="2267">
        <f>SUM(X9,X11,X13,X15,X17,X19)</f>
        <v>0</v>
      </c>
      <c r="Y21" s="2268"/>
      <c r="Z21" s="2268"/>
      <c r="AA21" s="2270"/>
      <c r="AB21" s="2283">
        <f t="shared" si="0"/>
        <v>0</v>
      </c>
      <c r="AC21" s="2268"/>
      <c r="AD21" s="2270"/>
    </row>
    <row r="22" spans="2:30" ht="15" customHeight="1" thickBot="1" x14ac:dyDescent="0.3">
      <c r="B22" s="2223"/>
      <c r="C22" s="2224"/>
      <c r="D22" s="2225"/>
      <c r="E22" s="2214" t="s">
        <v>214</v>
      </c>
      <c r="F22" s="2215"/>
      <c r="G22" s="2216"/>
      <c r="H22" s="2245"/>
      <c r="I22" s="2246"/>
      <c r="J22" s="2246"/>
      <c r="K22" s="2246"/>
      <c r="L22" s="2271">
        <f>SUM(L10,L12,L14,L16,L18,L20)</f>
        <v>0</v>
      </c>
      <c r="M22" s="2272"/>
      <c r="N22" s="2272"/>
      <c r="O22" s="2272"/>
      <c r="P22" s="2273">
        <f>SUM(P10,P12,P14,P16,P18,P20)</f>
        <v>0</v>
      </c>
      <c r="Q22" s="2274"/>
      <c r="R22" s="2274"/>
      <c r="S22" s="2275"/>
      <c r="T22" s="2273">
        <f>SUM(T10,T12,T14,T16,T18,T20)</f>
        <v>0</v>
      </c>
      <c r="U22" s="2274"/>
      <c r="V22" s="2274"/>
      <c r="W22" s="2275"/>
      <c r="X22" s="2273">
        <f>SUM(X10,X12,X14,X16,X18,X20)</f>
        <v>0</v>
      </c>
      <c r="Y22" s="2274"/>
      <c r="Z22" s="2274"/>
      <c r="AA22" s="2276"/>
      <c r="AB22" s="2284">
        <f t="shared" si="0"/>
        <v>0</v>
      </c>
      <c r="AC22" s="2274"/>
      <c r="AD22" s="2276"/>
    </row>
    <row r="23" spans="2:30" ht="15" customHeight="1" thickBot="1" x14ac:dyDescent="0.3"/>
    <row r="24" spans="2:30" ht="15" customHeight="1" thickBot="1" x14ac:dyDescent="0.3">
      <c r="B24" s="151" t="s">
        <v>215</v>
      </c>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row>
    <row r="25" spans="2:30" ht="15" customHeight="1" thickBot="1" x14ac:dyDescent="0.3"/>
    <row r="26" spans="2:30" ht="15" customHeight="1" x14ac:dyDescent="0.25">
      <c r="B26" s="428"/>
      <c r="C26" s="411"/>
      <c r="D26" s="411"/>
      <c r="E26" s="411"/>
      <c r="F26" s="411"/>
      <c r="G26" s="411"/>
      <c r="H26" s="570"/>
      <c r="I26" s="532" t="s">
        <v>555</v>
      </c>
      <c r="J26" s="463"/>
      <c r="K26" s="463"/>
      <c r="L26" s="463" t="s">
        <v>801</v>
      </c>
      <c r="M26" s="463"/>
      <c r="N26" s="463"/>
      <c r="O26" s="463" t="s">
        <v>219</v>
      </c>
      <c r="P26" s="463"/>
      <c r="Q26" s="463"/>
      <c r="R26" s="463"/>
      <c r="S26" s="463" t="s">
        <v>216</v>
      </c>
      <c r="T26" s="463"/>
      <c r="U26" s="463"/>
      <c r="V26" s="463"/>
      <c r="W26" s="410" t="s">
        <v>125</v>
      </c>
      <c r="X26" s="411"/>
      <c r="Y26" s="411"/>
      <c r="Z26" s="411"/>
      <c r="AA26" s="412"/>
      <c r="AB26" s="463" t="s">
        <v>802</v>
      </c>
      <c r="AC26" s="463"/>
      <c r="AD26" s="488"/>
    </row>
    <row r="27" spans="2:30" ht="15" customHeight="1" x14ac:dyDescent="0.25">
      <c r="B27" s="571"/>
      <c r="C27" s="414"/>
      <c r="D27" s="414"/>
      <c r="E27" s="414"/>
      <c r="F27" s="414"/>
      <c r="G27" s="414"/>
      <c r="H27" s="572"/>
      <c r="I27" s="676"/>
      <c r="J27" s="565"/>
      <c r="K27" s="565"/>
      <c r="L27" s="565"/>
      <c r="M27" s="565"/>
      <c r="N27" s="565"/>
      <c r="O27" s="565"/>
      <c r="P27" s="565"/>
      <c r="Q27" s="565"/>
      <c r="R27" s="565"/>
      <c r="S27" s="565"/>
      <c r="T27" s="565"/>
      <c r="U27" s="565"/>
      <c r="V27" s="565"/>
      <c r="W27" s="413"/>
      <c r="X27" s="414"/>
      <c r="Y27" s="414"/>
      <c r="Z27" s="414"/>
      <c r="AA27" s="415"/>
      <c r="AB27" s="565"/>
      <c r="AC27" s="565"/>
      <c r="AD27" s="651"/>
    </row>
    <row r="28" spans="2:30" ht="15" customHeight="1" thickBot="1" x14ac:dyDescent="0.3">
      <c r="B28" s="429"/>
      <c r="C28" s="417"/>
      <c r="D28" s="417"/>
      <c r="E28" s="417"/>
      <c r="F28" s="417"/>
      <c r="G28" s="417"/>
      <c r="H28" s="573"/>
      <c r="I28" s="533"/>
      <c r="J28" s="464"/>
      <c r="K28" s="464"/>
      <c r="L28" s="464"/>
      <c r="M28" s="464"/>
      <c r="N28" s="464"/>
      <c r="O28" s="464"/>
      <c r="P28" s="464"/>
      <c r="Q28" s="464"/>
      <c r="R28" s="464"/>
      <c r="S28" s="464"/>
      <c r="T28" s="464"/>
      <c r="U28" s="464"/>
      <c r="V28" s="464"/>
      <c r="W28" s="416"/>
      <c r="X28" s="417"/>
      <c r="Y28" s="417"/>
      <c r="Z28" s="417"/>
      <c r="AA28" s="418"/>
      <c r="AB28" s="464"/>
      <c r="AC28" s="464"/>
      <c r="AD28" s="490"/>
    </row>
    <row r="29" spans="2:30" ht="15" customHeight="1" thickBot="1" x14ac:dyDescent="0.3">
      <c r="B29" s="929" t="s">
        <v>217</v>
      </c>
      <c r="C29" s="930"/>
      <c r="D29" s="930"/>
      <c r="E29" s="930"/>
      <c r="F29" s="930"/>
      <c r="G29" s="930"/>
      <c r="H29" s="931"/>
      <c r="I29" s="1145">
        <f>'T4-Units'!B54</f>
        <v>0</v>
      </c>
      <c r="J29" s="503"/>
      <c r="K29" s="503"/>
      <c r="L29" s="503">
        <f>'T4-Units'!V59</f>
        <v>0</v>
      </c>
      <c r="M29" s="503"/>
      <c r="N29" s="503"/>
      <c r="O29" s="1766">
        <f>IF(I29&gt;0,I29/L29,0)</f>
        <v>0</v>
      </c>
      <c r="P29" s="1766"/>
      <c r="Q29" s="1766"/>
      <c r="R29" s="1766"/>
      <c r="S29" s="2172">
        <f>'T5-Sources'!AE14</f>
        <v>0</v>
      </c>
      <c r="T29" s="503"/>
      <c r="U29" s="503"/>
      <c r="V29" s="503"/>
      <c r="W29" s="2485">
        <f>'T6-Budget'!Z41</f>
        <v>0</v>
      </c>
      <c r="X29" s="2486"/>
      <c r="Y29" s="2486"/>
      <c r="Z29" s="2486"/>
      <c r="AA29" s="2487"/>
      <c r="AB29" s="1766">
        <f>IF(S29&gt;0,S29/W29,0)</f>
        <v>0</v>
      </c>
      <c r="AC29" s="1766"/>
      <c r="AD29" s="2171"/>
    </row>
    <row r="30" spans="2:30" ht="15" customHeight="1" x14ac:dyDescent="0.25"/>
    <row r="31" spans="2:30" ht="15" customHeight="1" x14ac:dyDescent="0.25">
      <c r="B31" s="135" t="s">
        <v>221</v>
      </c>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row>
    <row r="32" spans="2:30" ht="15" customHeight="1" x14ac:dyDescent="0.25"/>
    <row r="33" spans="2:30" ht="15" customHeight="1" x14ac:dyDescent="0.25">
      <c r="B33" s="964" t="s">
        <v>220</v>
      </c>
      <c r="C33" s="964"/>
      <c r="D33" s="964"/>
      <c r="E33" s="964"/>
      <c r="F33" s="964"/>
      <c r="G33" s="964"/>
      <c r="H33" s="964"/>
      <c r="I33" s="964"/>
      <c r="J33" s="964"/>
      <c r="K33" s="964"/>
      <c r="L33" s="964"/>
      <c r="M33" s="964"/>
      <c r="N33" s="964"/>
      <c r="O33" s="964"/>
      <c r="P33" s="964"/>
      <c r="Q33" s="964"/>
      <c r="R33" s="964"/>
      <c r="S33" s="964"/>
      <c r="T33" s="964"/>
      <c r="U33" s="964"/>
      <c r="V33" s="964"/>
      <c r="W33" s="964"/>
      <c r="X33" s="964"/>
      <c r="Y33" s="964"/>
      <c r="Z33" s="964"/>
      <c r="AA33" s="964"/>
      <c r="AB33" s="19"/>
      <c r="AC33" s="19"/>
      <c r="AD33" s="19"/>
    </row>
    <row r="34" spans="2:30" ht="15" customHeight="1" x14ac:dyDescent="0.25">
      <c r="B34" s="964"/>
      <c r="C34" s="964"/>
      <c r="D34" s="964"/>
      <c r="E34" s="964"/>
      <c r="F34" s="964"/>
      <c r="G34" s="964"/>
      <c r="H34" s="964"/>
      <c r="I34" s="964"/>
      <c r="J34" s="964"/>
      <c r="K34" s="964"/>
      <c r="L34" s="964"/>
      <c r="M34" s="964"/>
      <c r="N34" s="964"/>
      <c r="O34" s="964"/>
      <c r="P34" s="964"/>
      <c r="Q34" s="964"/>
      <c r="R34" s="964"/>
      <c r="S34" s="964"/>
      <c r="T34" s="964"/>
      <c r="U34" s="964"/>
      <c r="V34" s="964"/>
      <c r="W34" s="964"/>
      <c r="X34" s="964"/>
      <c r="Y34" s="964"/>
      <c r="Z34" s="964"/>
      <c r="AA34" s="964"/>
      <c r="AB34" s="171"/>
      <c r="AC34" s="172"/>
      <c r="AD34" s="173"/>
    </row>
    <row r="35" spans="2:30" ht="15" customHeight="1" thickBot="1" x14ac:dyDescent="0.3"/>
    <row r="36" spans="2:30" ht="15" customHeight="1" thickBot="1" x14ac:dyDescent="0.3">
      <c r="B36" s="151" t="s">
        <v>222</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row>
    <row r="37" spans="2:30" ht="15" customHeight="1" x14ac:dyDescent="0.25"/>
    <row r="38" spans="2:30" ht="15" customHeight="1" x14ac:dyDescent="0.25">
      <c r="B38" s="135" t="s">
        <v>223</v>
      </c>
      <c r="C38" s="135"/>
      <c r="D38" s="135"/>
      <c r="E38" s="135"/>
      <c r="F38" s="135"/>
      <c r="G38" s="135"/>
      <c r="H38" s="135"/>
      <c r="I38" s="135"/>
      <c r="J38" s="135"/>
      <c r="K38" s="135"/>
      <c r="L38" s="135"/>
      <c r="M38" s="135"/>
      <c r="N38" s="135"/>
      <c r="O38" s="135"/>
      <c r="P38" s="135"/>
      <c r="Q38" s="135"/>
      <c r="R38" s="135"/>
      <c r="S38" s="135"/>
      <c r="T38" s="135"/>
      <c r="U38" s="135"/>
      <c r="V38" s="135"/>
      <c r="W38" s="135"/>
      <c r="X38" s="131"/>
      <c r="Y38" s="132"/>
      <c r="Z38" s="132"/>
      <c r="AA38" s="132"/>
      <c r="AB38" s="132"/>
      <c r="AC38" s="132"/>
      <c r="AD38" s="133"/>
    </row>
    <row r="39" spans="2:30" ht="15" customHeight="1" thickBot="1" x14ac:dyDescent="0.3"/>
    <row r="40" spans="2:30" ht="15" customHeight="1" thickBot="1" x14ac:dyDescent="0.3">
      <c r="B40" s="151" t="s">
        <v>227</v>
      </c>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row>
    <row r="41" spans="2:30" ht="15" customHeight="1" thickBot="1" x14ac:dyDescent="0.3"/>
    <row r="42" spans="2:30" ht="15" customHeight="1" thickBot="1" x14ac:dyDescent="0.3">
      <c r="B42" s="2251"/>
      <c r="C42" s="2252"/>
      <c r="D42" s="2252"/>
      <c r="E42" s="2252"/>
      <c r="F42" s="2253"/>
      <c r="G42" s="2179" t="s">
        <v>231</v>
      </c>
      <c r="H42" s="204"/>
      <c r="I42" s="204"/>
      <c r="J42" s="206"/>
      <c r="K42" s="203" t="s">
        <v>151</v>
      </c>
      <c r="L42" s="204"/>
      <c r="M42" s="204"/>
      <c r="N42" s="205"/>
    </row>
    <row r="43" spans="2:30" ht="15" customHeight="1" x14ac:dyDescent="0.25">
      <c r="B43" s="993" t="s">
        <v>228</v>
      </c>
      <c r="C43" s="994"/>
      <c r="D43" s="994"/>
      <c r="E43" s="994"/>
      <c r="F43" s="1035"/>
      <c r="G43" s="1309"/>
      <c r="H43" s="448"/>
      <c r="I43" s="448"/>
      <c r="J43" s="878"/>
      <c r="K43" s="2256">
        <f>IF(G45&gt;0,G43/G45,0)</f>
        <v>0</v>
      </c>
      <c r="L43" s="1141"/>
      <c r="M43" s="1141"/>
      <c r="N43" s="2257"/>
    </row>
    <row r="44" spans="2:30" ht="15" customHeight="1" thickBot="1" x14ac:dyDescent="0.3">
      <c r="B44" s="2190" t="s">
        <v>229</v>
      </c>
      <c r="C44" s="2191"/>
      <c r="D44" s="2191"/>
      <c r="E44" s="2191"/>
      <c r="F44" s="2192"/>
      <c r="G44" s="1661"/>
      <c r="H44" s="477"/>
      <c r="I44" s="477"/>
      <c r="J44" s="2255"/>
      <c r="K44" s="2248">
        <f>IF(G45&gt;0,G44/G45,0)</f>
        <v>0</v>
      </c>
      <c r="L44" s="1129"/>
      <c r="M44" s="1129"/>
      <c r="N44" s="2249"/>
    </row>
    <row r="45" spans="2:30" ht="15" customHeight="1" thickTop="1" thickBot="1" x14ac:dyDescent="0.3">
      <c r="B45" s="509" t="s">
        <v>230</v>
      </c>
      <c r="C45" s="510"/>
      <c r="D45" s="510"/>
      <c r="E45" s="510"/>
      <c r="F45" s="511"/>
      <c r="G45" s="1145">
        <f>SUM(G43:J44)</f>
        <v>0</v>
      </c>
      <c r="H45" s="503"/>
      <c r="I45" s="503"/>
      <c r="J45" s="911"/>
      <c r="K45" s="2250">
        <f>SUM(K43:N44)</f>
        <v>0</v>
      </c>
      <c r="L45" s="1766"/>
      <c r="M45" s="1766"/>
      <c r="N45" s="2171"/>
    </row>
    <row r="46" spans="2:30" ht="15" customHeight="1" x14ac:dyDescent="0.25"/>
    <row r="47" spans="2:30" ht="15" customHeight="1" x14ac:dyDescent="0.25">
      <c r="B47" s="134" t="s">
        <v>1200</v>
      </c>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row>
    <row r="48" spans="2:30" ht="15" customHeight="1" x14ac:dyDescent="0.25">
      <c r="B48" s="134"/>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row>
    <row r="49" spans="2:30" ht="15" customHeight="1" x14ac:dyDescent="0.25">
      <c r="B49" s="134"/>
      <c r="C49" s="134"/>
      <c r="D49" s="134"/>
      <c r="E49" s="134"/>
      <c r="F49" s="134"/>
      <c r="G49" s="134"/>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row>
    <row r="50" spans="2:30" ht="15" customHeight="1" x14ac:dyDescent="0.25">
      <c r="B50" s="134"/>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4"/>
      <c r="AC50" s="134"/>
      <c r="AD50" s="134"/>
    </row>
    <row r="51" spans="2:30" ht="15" customHeight="1" x14ac:dyDescent="0.25">
      <c r="B51" s="134"/>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row>
    <row r="52" spans="2:30" ht="15" customHeight="1" x14ac:dyDescent="0.25">
      <c r="B52" s="134"/>
      <c r="C52" s="134"/>
      <c r="D52" s="134"/>
      <c r="E52" s="134"/>
      <c r="F52" s="134"/>
      <c r="G52" s="134"/>
      <c r="H52" s="134"/>
      <c r="I52" s="134"/>
      <c r="J52" s="134"/>
      <c r="K52" s="134"/>
      <c r="L52" s="134"/>
      <c r="M52" s="134"/>
      <c r="N52" s="134"/>
      <c r="O52" s="134"/>
      <c r="P52" s="134"/>
      <c r="Q52" s="134"/>
      <c r="R52" s="134"/>
      <c r="S52" s="134"/>
      <c r="T52" s="134"/>
      <c r="U52" s="134"/>
      <c r="V52" s="134"/>
      <c r="W52" s="134"/>
      <c r="X52" s="134"/>
      <c r="Y52" s="134"/>
      <c r="Z52" s="134"/>
      <c r="AA52" s="134"/>
      <c r="AB52" s="134"/>
      <c r="AC52" s="134"/>
      <c r="AD52" s="134"/>
    </row>
    <row r="53" spans="2:30" ht="15" customHeight="1" thickBot="1" x14ac:dyDescent="0.3"/>
    <row r="54" spans="2:30" ht="15" customHeight="1" thickBot="1" x14ac:dyDescent="0.3">
      <c r="B54" s="151" t="s">
        <v>232</v>
      </c>
      <c r="C54" s="158"/>
      <c r="D54" s="158"/>
      <c r="E54" s="158"/>
      <c r="F54" s="158"/>
      <c r="G54" s="158"/>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row>
    <row r="55" spans="2:30" ht="15" customHeight="1" thickBot="1" x14ac:dyDescent="0.3"/>
    <row r="56" spans="2:30" ht="15" customHeight="1" x14ac:dyDescent="0.25">
      <c r="B56" s="577" t="s">
        <v>203</v>
      </c>
      <c r="C56" s="578"/>
      <c r="D56" s="578"/>
      <c r="E56" s="578"/>
      <c r="F56" s="579"/>
      <c r="G56" s="532" t="s">
        <v>248</v>
      </c>
      <c r="H56" s="578"/>
      <c r="I56" s="578"/>
      <c r="J56" s="578"/>
      <c r="K56" s="578"/>
      <c r="L56" s="578"/>
      <c r="M56" s="578" t="s">
        <v>242</v>
      </c>
      <c r="N56" s="578"/>
      <c r="O56" s="578"/>
      <c r="P56" s="578" t="s">
        <v>243</v>
      </c>
      <c r="Q56" s="578"/>
      <c r="R56" s="578"/>
      <c r="S56" s="578"/>
      <c r="T56" s="578"/>
      <c r="U56" s="578"/>
      <c r="V56" s="578"/>
      <c r="W56" s="578"/>
      <c r="X56" s="578"/>
      <c r="Y56" s="578"/>
      <c r="Z56" s="578"/>
      <c r="AA56" s="578"/>
      <c r="AB56" s="578"/>
      <c r="AC56" s="578"/>
      <c r="AD56" s="579"/>
    </row>
    <row r="57" spans="2:30" ht="15" customHeight="1" thickBot="1" x14ac:dyDescent="0.3">
      <c r="B57" s="580"/>
      <c r="C57" s="581"/>
      <c r="D57" s="581"/>
      <c r="E57" s="581"/>
      <c r="F57" s="582"/>
      <c r="G57" s="648"/>
      <c r="H57" s="581"/>
      <c r="I57" s="581"/>
      <c r="J57" s="581"/>
      <c r="K57" s="581"/>
      <c r="L57" s="581"/>
      <c r="M57" s="581"/>
      <c r="N57" s="581"/>
      <c r="O57" s="581"/>
      <c r="P57" s="581" t="s">
        <v>244</v>
      </c>
      <c r="Q57" s="581"/>
      <c r="R57" s="581"/>
      <c r="S57" s="581" t="s">
        <v>249</v>
      </c>
      <c r="T57" s="581"/>
      <c r="U57" s="581"/>
      <c r="V57" s="581" t="s">
        <v>245</v>
      </c>
      <c r="W57" s="581"/>
      <c r="X57" s="581"/>
      <c r="Y57" s="581" t="s">
        <v>246</v>
      </c>
      <c r="Z57" s="581"/>
      <c r="AA57" s="581"/>
      <c r="AB57" s="581" t="s">
        <v>247</v>
      </c>
      <c r="AC57" s="581"/>
      <c r="AD57" s="582"/>
    </row>
    <row r="58" spans="2:30" ht="15" customHeight="1" x14ac:dyDescent="0.25">
      <c r="B58" s="993" t="s">
        <v>233</v>
      </c>
      <c r="C58" s="994"/>
      <c r="D58" s="994"/>
      <c r="E58" s="994"/>
      <c r="F58" s="1035"/>
      <c r="G58" s="1309"/>
      <c r="H58" s="448"/>
      <c r="I58" s="448"/>
      <c r="J58" s="448"/>
      <c r="K58" s="448"/>
      <c r="L58" s="448"/>
      <c r="M58" s="448"/>
      <c r="N58" s="448"/>
      <c r="O58" s="448"/>
      <c r="P58" s="927"/>
      <c r="Q58" s="927"/>
      <c r="R58" s="927"/>
      <c r="S58" s="927"/>
      <c r="T58" s="927"/>
      <c r="U58" s="927"/>
      <c r="V58" s="927"/>
      <c r="W58" s="927"/>
      <c r="X58" s="927"/>
      <c r="Y58" s="927"/>
      <c r="Z58" s="927"/>
      <c r="AA58" s="927"/>
      <c r="AB58" s="927"/>
      <c r="AC58" s="927"/>
      <c r="AD58" s="2247"/>
    </row>
    <row r="59" spans="2:30" ht="15" customHeight="1" x14ac:dyDescent="0.25">
      <c r="B59" s="980" t="s">
        <v>234</v>
      </c>
      <c r="C59" s="981"/>
      <c r="D59" s="981"/>
      <c r="E59" s="981"/>
      <c r="F59" s="1042"/>
      <c r="G59" s="133"/>
      <c r="H59" s="136"/>
      <c r="I59" s="136"/>
      <c r="J59" s="136"/>
      <c r="K59" s="136"/>
      <c r="L59" s="136"/>
      <c r="M59" s="136"/>
      <c r="N59" s="136"/>
      <c r="O59" s="136"/>
      <c r="P59" s="854"/>
      <c r="Q59" s="854"/>
      <c r="R59" s="854"/>
      <c r="S59" s="854"/>
      <c r="T59" s="854"/>
      <c r="U59" s="854"/>
      <c r="V59" s="854"/>
      <c r="W59" s="854"/>
      <c r="X59" s="854"/>
      <c r="Y59" s="854"/>
      <c r="Z59" s="854"/>
      <c r="AA59" s="854"/>
      <c r="AB59" s="854"/>
      <c r="AC59" s="854"/>
      <c r="AD59" s="2254"/>
    </row>
    <row r="60" spans="2:30" ht="15" customHeight="1" x14ac:dyDescent="0.25">
      <c r="B60" s="977" t="s">
        <v>235</v>
      </c>
      <c r="C60" s="978"/>
      <c r="D60" s="978"/>
      <c r="E60" s="978"/>
      <c r="F60" s="1043"/>
      <c r="G60" s="133"/>
      <c r="H60" s="136"/>
      <c r="I60" s="136"/>
      <c r="J60" s="136"/>
      <c r="K60" s="136"/>
      <c r="L60" s="136"/>
      <c r="M60" s="136"/>
      <c r="N60" s="136"/>
      <c r="O60" s="136"/>
      <c r="P60" s="854"/>
      <c r="Q60" s="854"/>
      <c r="R60" s="854"/>
      <c r="S60" s="854"/>
      <c r="T60" s="854"/>
      <c r="U60" s="854"/>
      <c r="V60" s="854"/>
      <c r="W60" s="854"/>
      <c r="X60" s="854"/>
      <c r="Y60" s="854"/>
      <c r="Z60" s="854"/>
      <c r="AA60" s="854"/>
      <c r="AB60" s="854"/>
      <c r="AC60" s="854"/>
      <c r="AD60" s="2254"/>
    </row>
    <row r="61" spans="2:30" ht="15" customHeight="1" x14ac:dyDescent="0.25">
      <c r="B61" s="980" t="s">
        <v>236</v>
      </c>
      <c r="C61" s="981"/>
      <c r="D61" s="981"/>
      <c r="E61" s="981"/>
      <c r="F61" s="1042"/>
      <c r="G61" s="133"/>
      <c r="H61" s="136"/>
      <c r="I61" s="136"/>
      <c r="J61" s="136"/>
      <c r="K61" s="136"/>
      <c r="L61" s="136"/>
      <c r="M61" s="136"/>
      <c r="N61" s="136"/>
      <c r="O61" s="136"/>
      <c r="P61" s="854"/>
      <c r="Q61" s="854"/>
      <c r="R61" s="854"/>
      <c r="S61" s="854"/>
      <c r="T61" s="854"/>
      <c r="U61" s="854"/>
      <c r="V61" s="854"/>
      <c r="W61" s="854"/>
      <c r="X61" s="854"/>
      <c r="Y61" s="854"/>
      <c r="Z61" s="854"/>
      <c r="AA61" s="854"/>
      <c r="AB61" s="854"/>
      <c r="AC61" s="854"/>
      <c r="AD61" s="2254"/>
    </row>
    <row r="62" spans="2:30" ht="15" customHeight="1" x14ac:dyDescent="0.25">
      <c r="B62" s="228" t="s">
        <v>1101</v>
      </c>
      <c r="C62" s="229"/>
      <c r="D62" s="229"/>
      <c r="E62" s="229"/>
      <c r="F62" s="695"/>
      <c r="G62" s="216"/>
      <c r="H62" s="132"/>
      <c r="I62" s="132"/>
      <c r="J62" s="132"/>
      <c r="K62" s="132"/>
      <c r="L62" s="133"/>
      <c r="M62" s="131"/>
      <c r="N62" s="132"/>
      <c r="O62" s="133"/>
      <c r="P62" s="2285"/>
      <c r="Q62" s="2286"/>
      <c r="R62" s="853"/>
      <c r="S62" s="2285"/>
      <c r="T62" s="2286"/>
      <c r="U62" s="853"/>
      <c r="V62" s="2285"/>
      <c r="W62" s="2286"/>
      <c r="X62" s="853"/>
      <c r="Y62" s="2285"/>
      <c r="Z62" s="2286"/>
      <c r="AA62" s="853"/>
      <c r="AB62" s="2285"/>
      <c r="AC62" s="2286"/>
      <c r="AD62" s="2287"/>
    </row>
    <row r="63" spans="2:30" ht="15" customHeight="1" x14ac:dyDescent="0.25">
      <c r="B63" s="977" t="s">
        <v>237</v>
      </c>
      <c r="C63" s="978"/>
      <c r="D63" s="978"/>
      <c r="E63" s="978"/>
      <c r="F63" s="1043"/>
      <c r="G63" s="133"/>
      <c r="H63" s="136"/>
      <c r="I63" s="136"/>
      <c r="J63" s="136"/>
      <c r="K63" s="136"/>
      <c r="L63" s="136"/>
      <c r="M63" s="136"/>
      <c r="N63" s="136"/>
      <c r="O63" s="136"/>
      <c r="P63" s="854"/>
      <c r="Q63" s="854"/>
      <c r="R63" s="854"/>
      <c r="S63" s="854"/>
      <c r="T63" s="854"/>
      <c r="U63" s="854"/>
      <c r="V63" s="854"/>
      <c r="W63" s="854"/>
      <c r="X63" s="854"/>
      <c r="Y63" s="854"/>
      <c r="Z63" s="854"/>
      <c r="AA63" s="854"/>
      <c r="AB63" s="854"/>
      <c r="AC63" s="854"/>
      <c r="AD63" s="2254"/>
    </row>
    <row r="64" spans="2:30" ht="15" customHeight="1" x14ac:dyDescent="0.25">
      <c r="B64" s="980" t="s">
        <v>238</v>
      </c>
      <c r="C64" s="981"/>
      <c r="D64" s="981"/>
      <c r="E64" s="981"/>
      <c r="F64" s="1042"/>
      <c r="G64" s="133"/>
      <c r="H64" s="136"/>
      <c r="I64" s="136"/>
      <c r="J64" s="136"/>
      <c r="K64" s="136"/>
      <c r="L64" s="136"/>
      <c r="M64" s="136"/>
      <c r="N64" s="136"/>
      <c r="O64" s="136"/>
      <c r="P64" s="854"/>
      <c r="Q64" s="854"/>
      <c r="R64" s="854"/>
      <c r="S64" s="854"/>
      <c r="T64" s="854"/>
      <c r="U64" s="854"/>
      <c r="V64" s="854"/>
      <c r="W64" s="854"/>
      <c r="X64" s="854"/>
      <c r="Y64" s="854"/>
      <c r="Z64" s="854"/>
      <c r="AA64" s="854"/>
      <c r="AB64" s="854"/>
      <c r="AC64" s="854"/>
      <c r="AD64" s="2254"/>
    </row>
    <row r="65" spans="2:30" ht="15" customHeight="1" thickBot="1" x14ac:dyDescent="0.3">
      <c r="B65" s="2190" t="s">
        <v>239</v>
      </c>
      <c r="C65" s="2191"/>
      <c r="D65" s="2191"/>
      <c r="E65" s="2191"/>
      <c r="F65" s="2192"/>
      <c r="G65" s="1661"/>
      <c r="H65" s="477"/>
      <c r="I65" s="477"/>
      <c r="J65" s="477"/>
      <c r="K65" s="477"/>
      <c r="L65" s="477"/>
      <c r="M65" s="477"/>
      <c r="N65" s="477"/>
      <c r="O65" s="477"/>
      <c r="P65" s="483"/>
      <c r="Q65" s="483"/>
      <c r="R65" s="483"/>
      <c r="S65" s="483"/>
      <c r="T65" s="483"/>
      <c r="U65" s="483"/>
      <c r="V65" s="483"/>
      <c r="W65" s="483"/>
      <c r="X65" s="483"/>
      <c r="Y65" s="483"/>
      <c r="Z65" s="483"/>
      <c r="AA65" s="483"/>
      <c r="AB65" s="483"/>
      <c r="AC65" s="483"/>
      <c r="AD65" s="2288"/>
    </row>
    <row r="66" spans="2:30" ht="15" customHeight="1" thickTop="1" thickBot="1" x14ac:dyDescent="0.3">
      <c r="B66" s="2296" t="s">
        <v>240</v>
      </c>
      <c r="C66" s="2297"/>
      <c r="D66" s="2297"/>
      <c r="E66" s="2297"/>
      <c r="F66" s="2297"/>
      <c r="G66" s="2297"/>
      <c r="H66" s="2297"/>
      <c r="I66" s="2297"/>
      <c r="J66" s="2297"/>
      <c r="K66" s="2297"/>
      <c r="L66" s="2297"/>
      <c r="M66" s="2297"/>
      <c r="N66" s="2297"/>
      <c r="O66" s="2297"/>
      <c r="P66" s="2294">
        <f>SUM(P58:R65)</f>
        <v>0</v>
      </c>
      <c r="Q66" s="2294"/>
      <c r="R66" s="2294"/>
      <c r="S66" s="2294">
        <f>SUM(S58:U65)</f>
        <v>0</v>
      </c>
      <c r="T66" s="2294"/>
      <c r="U66" s="2294"/>
      <c r="V66" s="2294">
        <f>SUM(V58:X65)</f>
        <v>0</v>
      </c>
      <c r="W66" s="2294"/>
      <c r="X66" s="2294"/>
      <c r="Y66" s="2294">
        <f>SUM(Y58:AA65)</f>
        <v>0</v>
      </c>
      <c r="Z66" s="2294"/>
      <c r="AA66" s="2294"/>
      <c r="AB66" s="2294">
        <f>SUM(AB58:AD65)</f>
        <v>0</v>
      </c>
      <c r="AC66" s="2294"/>
      <c r="AD66" s="2295"/>
    </row>
    <row r="67" spans="2:30" ht="15" customHeight="1" x14ac:dyDescent="0.25">
      <c r="B67" s="23"/>
      <c r="C67" s="23"/>
      <c r="D67" s="23"/>
      <c r="E67" s="23"/>
      <c r="F67" s="23"/>
      <c r="G67" s="23"/>
      <c r="H67" s="23"/>
      <c r="I67" s="23"/>
      <c r="J67" s="23"/>
      <c r="K67" s="23"/>
      <c r="L67" s="23"/>
      <c r="M67" s="23"/>
      <c r="N67" s="23"/>
      <c r="O67" s="23"/>
    </row>
    <row r="68" spans="2:30" ht="15" customHeight="1" x14ac:dyDescent="0.25">
      <c r="B68" s="135" t="s">
        <v>251</v>
      </c>
      <c r="C68" s="135"/>
      <c r="D68" s="135"/>
      <c r="E68" s="135"/>
      <c r="F68" s="135"/>
      <c r="G68" s="135"/>
      <c r="H68" s="135"/>
      <c r="I68" s="135"/>
      <c r="J68" s="135"/>
      <c r="K68" s="135"/>
      <c r="L68" s="131"/>
      <c r="M68" s="132"/>
      <c r="N68" s="132"/>
      <c r="O68" s="132"/>
      <c r="P68" s="132"/>
      <c r="Q68" s="132"/>
      <c r="R68" s="132"/>
      <c r="S68" s="132"/>
      <c r="T68" s="132"/>
      <c r="U68" s="132"/>
      <c r="V68" s="132"/>
      <c r="W68" s="132"/>
      <c r="X68" s="132"/>
      <c r="Y68" s="132"/>
      <c r="Z68" s="132"/>
      <c r="AA68" s="132"/>
      <c r="AB68" s="132"/>
      <c r="AC68" s="132"/>
      <c r="AD68" s="133"/>
    </row>
    <row r="69" spans="2:30" ht="15" customHeight="1" x14ac:dyDescent="0.25"/>
    <row r="70" spans="2:30" ht="15" customHeight="1" x14ac:dyDescent="0.25">
      <c r="B70" s="964" t="s">
        <v>1251</v>
      </c>
      <c r="C70" s="964"/>
      <c r="D70" s="964"/>
      <c r="E70" s="964"/>
      <c r="F70" s="964"/>
      <c r="G70" s="964"/>
      <c r="H70" s="964"/>
      <c r="I70" s="964"/>
      <c r="J70" s="964"/>
      <c r="K70" s="964"/>
      <c r="L70" s="964"/>
      <c r="M70" s="964"/>
      <c r="N70" s="964"/>
      <c r="O70" s="964"/>
      <c r="P70" s="964"/>
      <c r="Q70" s="964"/>
      <c r="R70" s="964"/>
      <c r="S70" s="964"/>
      <c r="T70" s="964"/>
      <c r="U70" s="998" t="s">
        <v>60</v>
      </c>
      <c r="V70" s="998"/>
      <c r="W70" s="998"/>
      <c r="X70" s="998"/>
      <c r="Y70" s="998"/>
      <c r="Z70" s="998"/>
      <c r="AA70" s="998"/>
      <c r="AB70" s="171"/>
      <c r="AC70" s="172"/>
      <c r="AD70" s="173"/>
    </row>
    <row r="71" spans="2:30" ht="15" customHeight="1" x14ac:dyDescent="0.25">
      <c r="B71" s="964"/>
      <c r="C71" s="964"/>
      <c r="D71" s="964"/>
      <c r="E71" s="964"/>
      <c r="F71" s="964"/>
      <c r="G71" s="964"/>
      <c r="H71" s="964"/>
      <c r="I71" s="964"/>
      <c r="J71" s="964"/>
      <c r="K71" s="964"/>
      <c r="L71" s="964"/>
      <c r="M71" s="964"/>
      <c r="N71" s="964"/>
      <c r="O71" s="964"/>
      <c r="P71" s="964"/>
      <c r="Q71" s="964"/>
      <c r="R71" s="964"/>
      <c r="S71" s="964"/>
      <c r="T71" s="964"/>
      <c r="U71" s="19"/>
      <c r="V71" s="19"/>
      <c r="W71" s="19"/>
      <c r="X71" s="19"/>
      <c r="Y71" s="19"/>
      <c r="Z71" s="19"/>
      <c r="AA71" s="19"/>
      <c r="AB71" s="19"/>
      <c r="AC71" s="19"/>
      <c r="AD71" s="19"/>
    </row>
    <row r="72" spans="2:30" ht="15" customHeight="1" thickBot="1" x14ac:dyDescent="0.3"/>
    <row r="73" spans="2:30" ht="15" customHeight="1" thickBot="1" x14ac:dyDescent="0.3">
      <c r="B73" s="151" t="s">
        <v>252</v>
      </c>
      <c r="C73" s="158"/>
      <c r="D73" s="158"/>
      <c r="E73" s="158"/>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row>
    <row r="74" spans="2:30" ht="15" customHeight="1" x14ac:dyDescent="0.25"/>
    <row r="75" spans="2:30" ht="15" customHeight="1" x14ac:dyDescent="0.25">
      <c r="B75" s="134" t="s">
        <v>445</v>
      </c>
      <c r="C75" s="134"/>
      <c r="D75" s="134"/>
      <c r="E75" s="134"/>
      <c r="F75" s="134"/>
      <c r="G75" s="134"/>
      <c r="H75" s="134"/>
      <c r="I75" s="134"/>
      <c r="J75" s="134"/>
      <c r="K75" s="134"/>
      <c r="L75" s="134"/>
      <c r="M75" s="134"/>
      <c r="N75" s="134"/>
      <c r="O75" s="134"/>
      <c r="P75" s="134"/>
      <c r="Q75" s="134"/>
      <c r="R75" s="134"/>
      <c r="S75" s="134"/>
      <c r="T75" s="134"/>
      <c r="U75" s="134"/>
      <c r="V75" s="134"/>
      <c r="W75" s="134"/>
      <c r="X75" s="134"/>
      <c r="Y75" s="134"/>
      <c r="Z75" s="134"/>
      <c r="AA75" s="134"/>
      <c r="AB75" s="134"/>
      <c r="AC75" s="134"/>
      <c r="AD75" s="134"/>
    </row>
    <row r="76" spans="2:30" ht="15" customHeight="1" x14ac:dyDescent="0.25">
      <c r="B76" s="134"/>
      <c r="C76" s="134"/>
      <c r="D76" s="134"/>
      <c r="E76" s="134"/>
      <c r="F76" s="134"/>
      <c r="G76" s="134"/>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row>
    <row r="77" spans="2:30" ht="15" customHeight="1" thickBot="1" x14ac:dyDescent="0.3"/>
    <row r="78" spans="2:30" ht="15" customHeight="1" thickBot="1" x14ac:dyDescent="0.3">
      <c r="B78" s="2251"/>
      <c r="C78" s="2252"/>
      <c r="D78" s="2252"/>
      <c r="E78" s="2252"/>
      <c r="F78" s="2252"/>
      <c r="G78" s="2252"/>
      <c r="H78" s="2252"/>
      <c r="I78" s="2252"/>
      <c r="J78" s="2252"/>
      <c r="K78" s="2252"/>
      <c r="L78" s="2252"/>
      <c r="M78" s="2252"/>
      <c r="N78" s="2252"/>
      <c r="O78" s="2253"/>
      <c r="P78" s="2179" t="s">
        <v>244</v>
      </c>
      <c r="Q78" s="204"/>
      <c r="R78" s="204"/>
      <c r="S78" s="204" t="s">
        <v>249</v>
      </c>
      <c r="T78" s="204"/>
      <c r="U78" s="204"/>
      <c r="V78" s="204" t="s">
        <v>245</v>
      </c>
      <c r="W78" s="204"/>
      <c r="X78" s="204"/>
      <c r="Y78" s="204" t="s">
        <v>246</v>
      </c>
      <c r="Z78" s="204"/>
      <c r="AA78" s="204"/>
      <c r="AB78" s="204" t="s">
        <v>247</v>
      </c>
      <c r="AC78" s="204"/>
      <c r="AD78" s="205"/>
    </row>
    <row r="79" spans="2:30" ht="15" customHeight="1" x14ac:dyDescent="0.25">
      <c r="B79" s="585" t="s">
        <v>500</v>
      </c>
      <c r="C79" s="586"/>
      <c r="D79" s="586"/>
      <c r="E79" s="586"/>
      <c r="F79" s="586"/>
      <c r="G79" s="586"/>
      <c r="H79" s="586"/>
      <c r="I79" s="586"/>
      <c r="J79" s="586"/>
      <c r="K79" s="586"/>
      <c r="L79" s="586"/>
      <c r="M79" s="586"/>
      <c r="N79" s="586"/>
      <c r="O79" s="2306"/>
      <c r="P79" s="2301"/>
      <c r="Q79" s="2289"/>
      <c r="R79" s="2289"/>
      <c r="S79" s="2289"/>
      <c r="T79" s="2289"/>
      <c r="U79" s="2289"/>
      <c r="V79" s="2289"/>
      <c r="W79" s="2289"/>
      <c r="X79" s="2289"/>
      <c r="Y79" s="2289"/>
      <c r="Z79" s="2289"/>
      <c r="AA79" s="2289"/>
      <c r="AB79" s="2289"/>
      <c r="AC79" s="2289"/>
      <c r="AD79" s="2290"/>
    </row>
    <row r="80" spans="2:30" ht="15" customHeight="1" x14ac:dyDescent="0.25">
      <c r="B80" s="587" t="s">
        <v>499</v>
      </c>
      <c r="C80" s="588"/>
      <c r="D80" s="588"/>
      <c r="E80" s="588"/>
      <c r="F80" s="588"/>
      <c r="G80" s="588"/>
      <c r="H80" s="588"/>
      <c r="I80" s="588"/>
      <c r="J80" s="588"/>
      <c r="K80" s="588"/>
      <c r="L80" s="588"/>
      <c r="M80" s="588"/>
      <c r="N80" s="588"/>
      <c r="O80" s="589"/>
      <c r="P80" s="2302">
        <f>P66</f>
        <v>0</v>
      </c>
      <c r="Q80" s="2292"/>
      <c r="R80" s="2292"/>
      <c r="S80" s="2291">
        <f>S66</f>
        <v>0</v>
      </c>
      <c r="T80" s="2292"/>
      <c r="U80" s="2292"/>
      <c r="V80" s="2291">
        <f>V66</f>
        <v>0</v>
      </c>
      <c r="W80" s="2292"/>
      <c r="X80" s="2292"/>
      <c r="Y80" s="2291">
        <f>Y66</f>
        <v>0</v>
      </c>
      <c r="Z80" s="2292"/>
      <c r="AA80" s="2292"/>
      <c r="AB80" s="2291">
        <f>AB66</f>
        <v>0</v>
      </c>
      <c r="AC80" s="2292"/>
      <c r="AD80" s="2293"/>
    </row>
    <row r="81" spans="2:30" ht="15" customHeight="1" thickBot="1" x14ac:dyDescent="0.3">
      <c r="B81" s="2298" t="s">
        <v>797</v>
      </c>
      <c r="C81" s="2299"/>
      <c r="D81" s="2299"/>
      <c r="E81" s="2299"/>
      <c r="F81" s="2299"/>
      <c r="G81" s="2299"/>
      <c r="H81" s="2299"/>
      <c r="I81" s="2299"/>
      <c r="J81" s="2299"/>
      <c r="K81" s="2299"/>
      <c r="L81" s="2299"/>
      <c r="M81" s="2299"/>
      <c r="N81" s="2299"/>
      <c r="O81" s="2300"/>
      <c r="P81" s="2303">
        <f>P79-P80</f>
        <v>0</v>
      </c>
      <c r="Q81" s="2304"/>
      <c r="R81" s="2304"/>
      <c r="S81" s="2305">
        <f>S79-S80</f>
        <v>0</v>
      </c>
      <c r="T81" s="2304"/>
      <c r="U81" s="2304"/>
      <c r="V81" s="2305">
        <f>V79-V80</f>
        <v>0</v>
      </c>
      <c r="W81" s="2304"/>
      <c r="X81" s="2304"/>
      <c r="Y81" s="2305">
        <f>Y79-Y80</f>
        <v>0</v>
      </c>
      <c r="Z81" s="2304"/>
      <c r="AA81" s="2304"/>
      <c r="AB81" s="2305">
        <f>AB79-AB80</f>
        <v>0</v>
      </c>
      <c r="AC81" s="2304"/>
      <c r="AD81" s="2314"/>
    </row>
    <row r="82" spans="2:30" ht="15" customHeight="1" x14ac:dyDescent="0.25">
      <c r="B82" s="2316" t="s">
        <v>501</v>
      </c>
      <c r="C82" s="2143"/>
      <c r="D82" s="2143"/>
      <c r="E82" s="2143"/>
      <c r="F82" s="2143"/>
      <c r="G82" s="2143"/>
      <c r="H82" s="2143"/>
      <c r="I82" s="2143"/>
      <c r="J82" s="2143"/>
      <c r="K82" s="2143"/>
      <c r="L82" s="2143"/>
      <c r="M82" s="2143"/>
      <c r="N82" s="2143"/>
      <c r="O82" s="2317"/>
      <c r="P82" s="2315"/>
      <c r="Q82" s="540"/>
      <c r="R82" s="540"/>
      <c r="S82" s="540"/>
      <c r="T82" s="540"/>
      <c r="U82" s="540"/>
      <c r="V82" s="540"/>
      <c r="W82" s="540"/>
      <c r="X82" s="540"/>
      <c r="Y82" s="540"/>
      <c r="Z82" s="540"/>
      <c r="AA82" s="540"/>
      <c r="AB82" s="540"/>
      <c r="AC82" s="540"/>
      <c r="AD82" s="541"/>
    </row>
    <row r="83" spans="2:30" ht="15" customHeight="1" x14ac:dyDescent="0.25">
      <c r="B83" s="228" t="s">
        <v>499</v>
      </c>
      <c r="C83" s="229"/>
      <c r="D83" s="229"/>
      <c r="E83" s="229"/>
      <c r="F83" s="229"/>
      <c r="G83" s="229"/>
      <c r="H83" s="229"/>
      <c r="I83" s="229"/>
      <c r="J83" s="229"/>
      <c r="K83" s="229"/>
      <c r="L83" s="229"/>
      <c r="M83" s="229"/>
      <c r="N83" s="229"/>
      <c r="O83" s="695"/>
      <c r="P83" s="2302">
        <f>P66</f>
        <v>0</v>
      </c>
      <c r="Q83" s="2292"/>
      <c r="R83" s="2292"/>
      <c r="S83" s="2291">
        <f>S66</f>
        <v>0</v>
      </c>
      <c r="T83" s="2292"/>
      <c r="U83" s="2292"/>
      <c r="V83" s="2291">
        <f>V66</f>
        <v>0</v>
      </c>
      <c r="W83" s="2292"/>
      <c r="X83" s="2292"/>
      <c r="Y83" s="2291">
        <f>Y66</f>
        <v>0</v>
      </c>
      <c r="Z83" s="2292"/>
      <c r="AA83" s="2292"/>
      <c r="AB83" s="2291">
        <f>AB66</f>
        <v>0</v>
      </c>
      <c r="AC83" s="2292"/>
      <c r="AD83" s="2293"/>
    </row>
    <row r="84" spans="2:30" ht="15" customHeight="1" thickBot="1" x14ac:dyDescent="0.3">
      <c r="B84" s="2307" t="s">
        <v>797</v>
      </c>
      <c r="C84" s="2308"/>
      <c r="D84" s="2308"/>
      <c r="E84" s="2308"/>
      <c r="F84" s="2308"/>
      <c r="G84" s="2308"/>
      <c r="H84" s="2308"/>
      <c r="I84" s="2308"/>
      <c r="J84" s="2308"/>
      <c r="K84" s="2308"/>
      <c r="L84" s="2308"/>
      <c r="M84" s="2308"/>
      <c r="N84" s="2308"/>
      <c r="O84" s="2309"/>
      <c r="P84" s="2310">
        <f>P82-P83</f>
        <v>0</v>
      </c>
      <c r="Q84" s="2311"/>
      <c r="R84" s="2311"/>
      <c r="S84" s="2312">
        <f>S82-S83</f>
        <v>0</v>
      </c>
      <c r="T84" s="2311"/>
      <c r="U84" s="2311"/>
      <c r="V84" s="2312">
        <f>V82-V83</f>
        <v>0</v>
      </c>
      <c r="W84" s="2311"/>
      <c r="X84" s="2311"/>
      <c r="Y84" s="2312">
        <f>Y82-Y83</f>
        <v>0</v>
      </c>
      <c r="Z84" s="2311"/>
      <c r="AA84" s="2311"/>
      <c r="AB84" s="2312">
        <f>AB82-AB83</f>
        <v>0</v>
      </c>
      <c r="AC84" s="2311"/>
      <c r="AD84" s="2313"/>
    </row>
    <row r="85" spans="2:30" ht="15" customHeight="1" x14ac:dyDescent="0.25">
      <c r="B85" s="585" t="s">
        <v>502</v>
      </c>
      <c r="C85" s="586"/>
      <c r="D85" s="586"/>
      <c r="E85" s="586"/>
      <c r="F85" s="586"/>
      <c r="G85" s="586"/>
      <c r="H85" s="586"/>
      <c r="I85" s="586"/>
      <c r="J85" s="586"/>
      <c r="K85" s="586"/>
      <c r="L85" s="586"/>
      <c r="M85" s="586"/>
      <c r="N85" s="586"/>
      <c r="O85" s="2306"/>
      <c r="P85" s="2301"/>
      <c r="Q85" s="2289"/>
      <c r="R85" s="2289"/>
      <c r="S85" s="2289"/>
      <c r="T85" s="2289"/>
      <c r="U85" s="2289"/>
      <c r="V85" s="2289"/>
      <c r="W85" s="2289"/>
      <c r="X85" s="2289"/>
      <c r="Y85" s="2289"/>
      <c r="Z85" s="2289"/>
      <c r="AA85" s="2289"/>
      <c r="AB85" s="2289"/>
      <c r="AC85" s="2289"/>
      <c r="AD85" s="2290"/>
    </row>
    <row r="86" spans="2:30" ht="15" customHeight="1" x14ac:dyDescent="0.25">
      <c r="B86" s="587" t="s">
        <v>499</v>
      </c>
      <c r="C86" s="588"/>
      <c r="D86" s="588"/>
      <c r="E86" s="588"/>
      <c r="F86" s="588"/>
      <c r="G86" s="588"/>
      <c r="H86" s="588"/>
      <c r="I86" s="588"/>
      <c r="J86" s="588"/>
      <c r="K86" s="588"/>
      <c r="L86" s="588"/>
      <c r="M86" s="588"/>
      <c r="N86" s="588"/>
      <c r="O86" s="589"/>
      <c r="P86" s="2302">
        <f>P66</f>
        <v>0</v>
      </c>
      <c r="Q86" s="2292"/>
      <c r="R86" s="2292"/>
      <c r="S86" s="2291">
        <f>S66</f>
        <v>0</v>
      </c>
      <c r="T86" s="2292"/>
      <c r="U86" s="2292"/>
      <c r="V86" s="2291">
        <f>V66</f>
        <v>0</v>
      </c>
      <c r="W86" s="2292"/>
      <c r="X86" s="2292"/>
      <c r="Y86" s="2291">
        <f>Y66</f>
        <v>0</v>
      </c>
      <c r="Z86" s="2292"/>
      <c r="AA86" s="2292"/>
      <c r="AB86" s="2291">
        <f>AB66</f>
        <v>0</v>
      </c>
      <c r="AC86" s="2292"/>
      <c r="AD86" s="2293"/>
    </row>
    <row r="87" spans="2:30" ht="15" customHeight="1" thickBot="1" x14ac:dyDescent="0.3">
      <c r="B87" s="2298" t="s">
        <v>797</v>
      </c>
      <c r="C87" s="2299"/>
      <c r="D87" s="2299"/>
      <c r="E87" s="2299"/>
      <c r="F87" s="2299"/>
      <c r="G87" s="2299"/>
      <c r="H87" s="2299"/>
      <c r="I87" s="2299"/>
      <c r="J87" s="2299"/>
      <c r="K87" s="2299"/>
      <c r="L87" s="2299"/>
      <c r="M87" s="2299"/>
      <c r="N87" s="2299"/>
      <c r="O87" s="2300"/>
      <c r="P87" s="2303">
        <f>P85-P86</f>
        <v>0</v>
      </c>
      <c r="Q87" s="2304"/>
      <c r="R87" s="2304"/>
      <c r="S87" s="2305">
        <f>S85-S86</f>
        <v>0</v>
      </c>
      <c r="T87" s="2304"/>
      <c r="U87" s="2304"/>
      <c r="V87" s="2305">
        <f>V85-V86</f>
        <v>0</v>
      </c>
      <c r="W87" s="2304"/>
      <c r="X87" s="2304"/>
      <c r="Y87" s="2305">
        <f>Y85-Y86</f>
        <v>0</v>
      </c>
      <c r="Z87" s="2304"/>
      <c r="AA87" s="2304"/>
      <c r="AB87" s="2305">
        <f>AB85-AB86</f>
        <v>0</v>
      </c>
      <c r="AC87" s="2304"/>
      <c r="AD87" s="2314"/>
    </row>
    <row r="88" spans="2:30" ht="15" customHeight="1" x14ac:dyDescent="0.25">
      <c r="B88" s="2316" t="s">
        <v>503</v>
      </c>
      <c r="C88" s="2143"/>
      <c r="D88" s="2143"/>
      <c r="E88" s="2143"/>
      <c r="F88" s="2143"/>
      <c r="G88" s="2143"/>
      <c r="H88" s="2143"/>
      <c r="I88" s="2143"/>
      <c r="J88" s="2143"/>
      <c r="K88" s="2143"/>
      <c r="L88" s="2143"/>
      <c r="M88" s="2143"/>
      <c r="N88" s="2143"/>
      <c r="O88" s="2317"/>
      <c r="P88" s="2315"/>
      <c r="Q88" s="540"/>
      <c r="R88" s="540"/>
      <c r="S88" s="540"/>
      <c r="T88" s="540"/>
      <c r="U88" s="540"/>
      <c r="V88" s="540"/>
      <c r="W88" s="540"/>
      <c r="X88" s="540"/>
      <c r="Y88" s="540"/>
      <c r="Z88" s="540"/>
      <c r="AA88" s="540"/>
      <c r="AB88" s="540"/>
      <c r="AC88" s="540"/>
      <c r="AD88" s="541"/>
    </row>
    <row r="89" spans="2:30" ht="15" customHeight="1" x14ac:dyDescent="0.25">
      <c r="B89" s="228" t="s">
        <v>499</v>
      </c>
      <c r="C89" s="229"/>
      <c r="D89" s="229"/>
      <c r="E89" s="229"/>
      <c r="F89" s="229"/>
      <c r="G89" s="229"/>
      <c r="H89" s="229"/>
      <c r="I89" s="229"/>
      <c r="J89" s="229"/>
      <c r="K89" s="229"/>
      <c r="L89" s="229"/>
      <c r="M89" s="229"/>
      <c r="N89" s="229"/>
      <c r="O89" s="695"/>
      <c r="P89" s="2302">
        <f>P66</f>
        <v>0</v>
      </c>
      <c r="Q89" s="2292"/>
      <c r="R89" s="2292"/>
      <c r="S89" s="2291">
        <f>S66</f>
        <v>0</v>
      </c>
      <c r="T89" s="2292"/>
      <c r="U89" s="2292"/>
      <c r="V89" s="2291">
        <f>V66</f>
        <v>0</v>
      </c>
      <c r="W89" s="2292"/>
      <c r="X89" s="2292"/>
      <c r="Y89" s="2291">
        <f>Y66</f>
        <v>0</v>
      </c>
      <c r="Z89" s="2292"/>
      <c r="AA89" s="2292"/>
      <c r="AB89" s="2291">
        <f>AB66</f>
        <v>0</v>
      </c>
      <c r="AC89" s="2292"/>
      <c r="AD89" s="2293"/>
    </row>
    <row r="90" spans="2:30" ht="15" customHeight="1" thickBot="1" x14ac:dyDescent="0.3">
      <c r="B90" s="2307" t="s">
        <v>797</v>
      </c>
      <c r="C90" s="2308"/>
      <c r="D90" s="2308"/>
      <c r="E90" s="2308"/>
      <c r="F90" s="2308"/>
      <c r="G90" s="2308"/>
      <c r="H90" s="2308"/>
      <c r="I90" s="2308"/>
      <c r="J90" s="2308"/>
      <c r="K90" s="2308"/>
      <c r="L90" s="2308"/>
      <c r="M90" s="2308"/>
      <c r="N90" s="2308"/>
      <c r="O90" s="2309"/>
      <c r="P90" s="2310">
        <f>P88-P89</f>
        <v>0</v>
      </c>
      <c r="Q90" s="2311"/>
      <c r="R90" s="2311"/>
      <c r="S90" s="2312">
        <f>S88-S89</f>
        <v>0</v>
      </c>
      <c r="T90" s="2311"/>
      <c r="U90" s="2311"/>
      <c r="V90" s="2312">
        <f>V88-V89</f>
        <v>0</v>
      </c>
      <c r="W90" s="2311"/>
      <c r="X90" s="2311"/>
      <c r="Y90" s="2312">
        <f>Y88-Y89</f>
        <v>0</v>
      </c>
      <c r="Z90" s="2311"/>
      <c r="AA90" s="2311"/>
      <c r="AB90" s="2312">
        <f>AB88-AB89</f>
        <v>0</v>
      </c>
      <c r="AC90" s="2311"/>
      <c r="AD90" s="2313"/>
    </row>
    <row r="91" spans="2:30" ht="15" customHeight="1" x14ac:dyDescent="0.25">
      <c r="B91" s="585" t="s">
        <v>504</v>
      </c>
      <c r="C91" s="586"/>
      <c r="D91" s="586"/>
      <c r="E91" s="586"/>
      <c r="F91" s="586"/>
      <c r="G91" s="586"/>
      <c r="H91" s="586"/>
      <c r="I91" s="586"/>
      <c r="J91" s="586"/>
      <c r="K91" s="586"/>
      <c r="L91" s="586"/>
      <c r="M91" s="586"/>
      <c r="N91" s="586"/>
      <c r="O91" s="2306"/>
      <c r="P91" s="2301"/>
      <c r="Q91" s="2289"/>
      <c r="R91" s="2289"/>
      <c r="S91" s="2289"/>
      <c r="T91" s="2289"/>
      <c r="U91" s="2289"/>
      <c r="V91" s="2289"/>
      <c r="W91" s="2289"/>
      <c r="X91" s="2289"/>
      <c r="Y91" s="2289"/>
      <c r="Z91" s="2289"/>
      <c r="AA91" s="2289"/>
      <c r="AB91" s="2289"/>
      <c r="AC91" s="2289"/>
      <c r="AD91" s="2290"/>
    </row>
    <row r="92" spans="2:30" ht="15" customHeight="1" x14ac:dyDescent="0.25">
      <c r="B92" s="587" t="s">
        <v>499</v>
      </c>
      <c r="C92" s="588"/>
      <c r="D92" s="588"/>
      <c r="E92" s="588"/>
      <c r="F92" s="588"/>
      <c r="G92" s="588"/>
      <c r="H92" s="588"/>
      <c r="I92" s="588"/>
      <c r="J92" s="588"/>
      <c r="K92" s="588"/>
      <c r="L92" s="588"/>
      <c r="M92" s="588"/>
      <c r="N92" s="588"/>
      <c r="O92" s="589"/>
      <c r="P92" s="2302">
        <f>P66</f>
        <v>0</v>
      </c>
      <c r="Q92" s="2292"/>
      <c r="R92" s="2292"/>
      <c r="S92" s="2291">
        <f>S66</f>
        <v>0</v>
      </c>
      <c r="T92" s="2292"/>
      <c r="U92" s="2292"/>
      <c r="V92" s="2291">
        <f>V66</f>
        <v>0</v>
      </c>
      <c r="W92" s="2292"/>
      <c r="X92" s="2292"/>
      <c r="Y92" s="2291">
        <f>Y66</f>
        <v>0</v>
      </c>
      <c r="Z92" s="2292"/>
      <c r="AA92" s="2292"/>
      <c r="AB92" s="2291">
        <f>AB66</f>
        <v>0</v>
      </c>
      <c r="AC92" s="2292"/>
      <c r="AD92" s="2293"/>
    </row>
    <row r="93" spans="2:30" ht="15" customHeight="1" thickBot="1" x14ac:dyDescent="0.3">
      <c r="B93" s="2298" t="s">
        <v>797</v>
      </c>
      <c r="C93" s="2299"/>
      <c r="D93" s="2299"/>
      <c r="E93" s="2299"/>
      <c r="F93" s="2299"/>
      <c r="G93" s="2299"/>
      <c r="H93" s="2299"/>
      <c r="I93" s="2299"/>
      <c r="J93" s="2299"/>
      <c r="K93" s="2299"/>
      <c r="L93" s="2299"/>
      <c r="M93" s="2299"/>
      <c r="N93" s="2299"/>
      <c r="O93" s="2300"/>
      <c r="P93" s="2303">
        <f>P91-P92</f>
        <v>0</v>
      </c>
      <c r="Q93" s="2304"/>
      <c r="R93" s="2304"/>
      <c r="S93" s="2305">
        <f>S91-S92</f>
        <v>0</v>
      </c>
      <c r="T93" s="2304"/>
      <c r="U93" s="2304"/>
      <c r="V93" s="2305">
        <f>V91-V92</f>
        <v>0</v>
      </c>
      <c r="W93" s="2304"/>
      <c r="X93" s="2304"/>
      <c r="Y93" s="2305">
        <f>Y91-Y92</f>
        <v>0</v>
      </c>
      <c r="Z93" s="2304"/>
      <c r="AA93" s="2304"/>
      <c r="AB93" s="2305">
        <f>AB91-AB92</f>
        <v>0</v>
      </c>
      <c r="AC93" s="2304"/>
      <c r="AD93" s="2314"/>
    </row>
    <row r="94" spans="2:30" ht="15" customHeight="1" thickBot="1" x14ac:dyDescent="0.3"/>
    <row r="95" spans="2:30" ht="15" customHeight="1" thickBot="1" x14ac:dyDescent="0.3">
      <c r="B95" s="151" t="s">
        <v>257</v>
      </c>
      <c r="C95" s="158"/>
      <c r="D95" s="158"/>
      <c r="E95" s="158"/>
      <c r="F95" s="158"/>
      <c r="G95" s="158"/>
      <c r="H95" s="158"/>
      <c r="I95" s="158"/>
      <c r="J95" s="158"/>
      <c r="K95" s="158"/>
      <c r="L95" s="158"/>
      <c r="M95" s="158"/>
      <c r="N95" s="158"/>
      <c r="O95" s="158"/>
      <c r="P95" s="158"/>
      <c r="Q95" s="158"/>
      <c r="R95" s="158"/>
      <c r="S95" s="158"/>
      <c r="T95" s="158"/>
      <c r="U95" s="158"/>
      <c r="V95" s="158"/>
      <c r="W95" s="158"/>
      <c r="X95" s="158"/>
      <c r="Y95" s="158"/>
      <c r="Z95" s="158"/>
      <c r="AA95" s="158"/>
      <c r="AB95" s="158"/>
      <c r="AC95" s="158"/>
      <c r="AD95" s="158"/>
    </row>
    <row r="96" spans="2:30" ht="15" customHeight="1" thickBot="1" x14ac:dyDescent="0.3"/>
    <row r="97" spans="2:30" s="21" customFormat="1" ht="15" customHeight="1" x14ac:dyDescent="0.25">
      <c r="B97" s="577" t="s">
        <v>463</v>
      </c>
      <c r="C97" s="578"/>
      <c r="D97" s="578"/>
      <c r="E97" s="463" t="s">
        <v>79</v>
      </c>
      <c r="F97" s="463"/>
      <c r="G97" s="463"/>
      <c r="H97" s="463" t="s">
        <v>253</v>
      </c>
      <c r="I97" s="463"/>
      <c r="J97" s="463"/>
      <c r="K97" s="463" t="s">
        <v>254</v>
      </c>
      <c r="L97" s="463"/>
      <c r="M97" s="463"/>
      <c r="N97" s="463"/>
      <c r="O97" s="463" t="s">
        <v>1034</v>
      </c>
      <c r="P97" s="463"/>
      <c r="Q97" s="463"/>
      <c r="R97" s="463"/>
      <c r="S97" s="463" t="s">
        <v>256</v>
      </c>
      <c r="T97" s="463"/>
      <c r="U97" s="463"/>
      <c r="V97" s="463"/>
      <c r="W97" s="463" t="s">
        <v>1035</v>
      </c>
      <c r="X97" s="463"/>
      <c r="Y97" s="463"/>
      <c r="Z97" s="463"/>
      <c r="AA97" s="463" t="s">
        <v>255</v>
      </c>
      <c r="AB97" s="463"/>
      <c r="AC97" s="463"/>
      <c r="AD97" s="488"/>
    </row>
    <row r="98" spans="2:30" s="21" customFormat="1" ht="15" customHeight="1" thickBot="1" x14ac:dyDescent="0.3">
      <c r="B98" s="580"/>
      <c r="C98" s="581"/>
      <c r="D98" s="581"/>
      <c r="E98" s="464"/>
      <c r="F98" s="464"/>
      <c r="G98" s="464"/>
      <c r="H98" s="464"/>
      <c r="I98" s="464"/>
      <c r="J98" s="464"/>
      <c r="K98" s="464"/>
      <c r="L98" s="464"/>
      <c r="M98" s="464"/>
      <c r="N98" s="464"/>
      <c r="O98" s="464"/>
      <c r="P98" s="464"/>
      <c r="Q98" s="464"/>
      <c r="R98" s="464"/>
      <c r="S98" s="464"/>
      <c r="T98" s="464"/>
      <c r="U98" s="464"/>
      <c r="V98" s="464"/>
      <c r="W98" s="464"/>
      <c r="X98" s="464"/>
      <c r="Y98" s="464"/>
      <c r="Z98" s="464"/>
      <c r="AA98" s="464"/>
      <c r="AB98" s="464"/>
      <c r="AC98" s="464"/>
      <c r="AD98" s="490"/>
    </row>
    <row r="99" spans="2:30" s="21" customFormat="1" ht="15" customHeight="1" x14ac:dyDescent="0.25">
      <c r="B99" s="2318" t="s">
        <v>80</v>
      </c>
      <c r="C99" s="2319"/>
      <c r="D99" s="2319"/>
      <c r="E99" s="2319"/>
      <c r="F99" s="2319"/>
      <c r="G99" s="2319"/>
      <c r="H99" s="2319"/>
      <c r="I99" s="2319"/>
      <c r="J99" s="2319"/>
      <c r="K99" s="2319"/>
      <c r="L99" s="2319"/>
      <c r="M99" s="2319"/>
      <c r="N99" s="2319"/>
      <c r="O99" s="2319"/>
      <c r="P99" s="2319"/>
      <c r="Q99" s="2319"/>
      <c r="R99" s="2319"/>
      <c r="S99" s="2319"/>
      <c r="T99" s="2319"/>
      <c r="U99" s="2319"/>
      <c r="V99" s="2319"/>
      <c r="W99" s="2319"/>
      <c r="X99" s="2319"/>
      <c r="Y99" s="2319"/>
      <c r="Z99" s="2319"/>
      <c r="AA99" s="2319"/>
      <c r="AB99" s="2319"/>
      <c r="AC99" s="2319"/>
      <c r="AD99" s="2320"/>
    </row>
    <row r="100" spans="2:30" ht="15" customHeight="1" x14ac:dyDescent="0.25">
      <c r="B100" s="641">
        <v>0</v>
      </c>
      <c r="C100" s="642"/>
      <c r="D100" s="642"/>
      <c r="E100" s="1124">
        <f>'T4-Units'!J15</f>
        <v>0</v>
      </c>
      <c r="F100" s="1124"/>
      <c r="G100" s="1124"/>
      <c r="H100" s="136"/>
      <c r="I100" s="136"/>
      <c r="J100" s="136"/>
      <c r="K100" s="499"/>
      <c r="L100" s="499"/>
      <c r="M100" s="499"/>
      <c r="N100" s="499"/>
      <c r="O100" s="2322">
        <f>E100*K100</f>
        <v>0</v>
      </c>
      <c r="P100" s="2322"/>
      <c r="Q100" s="2322"/>
      <c r="R100" s="2322"/>
      <c r="S100" s="1817"/>
      <c r="T100" s="1817"/>
      <c r="U100" s="1817"/>
      <c r="V100" s="1817"/>
      <c r="W100" s="2323"/>
      <c r="X100" s="2323"/>
      <c r="Y100" s="2323"/>
      <c r="Z100" s="2323"/>
      <c r="AA100" s="2323"/>
      <c r="AB100" s="2323"/>
      <c r="AC100" s="2323"/>
      <c r="AD100" s="2324"/>
    </row>
    <row r="101" spans="2:30" ht="15" customHeight="1" x14ac:dyDescent="0.25">
      <c r="B101" s="641">
        <v>1</v>
      </c>
      <c r="C101" s="642"/>
      <c r="D101" s="642"/>
      <c r="E101" s="1124">
        <f>'T4-Units'!M15</f>
        <v>0</v>
      </c>
      <c r="F101" s="1124"/>
      <c r="G101" s="1124"/>
      <c r="H101" s="136"/>
      <c r="I101" s="136"/>
      <c r="J101" s="136"/>
      <c r="K101" s="499"/>
      <c r="L101" s="499"/>
      <c r="M101" s="499"/>
      <c r="N101" s="499"/>
      <c r="O101" s="2322">
        <f>E101*K101</f>
        <v>0</v>
      </c>
      <c r="P101" s="2322"/>
      <c r="Q101" s="2322"/>
      <c r="R101" s="2322"/>
      <c r="S101" s="1817"/>
      <c r="T101" s="1817"/>
      <c r="U101" s="1817"/>
      <c r="V101" s="1817"/>
      <c r="W101" s="2323"/>
      <c r="X101" s="2323"/>
      <c r="Y101" s="2323"/>
      <c r="Z101" s="2323"/>
      <c r="AA101" s="2323"/>
      <c r="AB101" s="2323"/>
      <c r="AC101" s="2323"/>
      <c r="AD101" s="2324"/>
    </row>
    <row r="102" spans="2:30" ht="15" customHeight="1" x14ac:dyDescent="0.25">
      <c r="B102" s="641">
        <v>2</v>
      </c>
      <c r="C102" s="642"/>
      <c r="D102" s="642"/>
      <c r="E102" s="1124">
        <f>'T4-Units'!P15</f>
        <v>0</v>
      </c>
      <c r="F102" s="1124"/>
      <c r="G102" s="1124"/>
      <c r="H102" s="136"/>
      <c r="I102" s="136"/>
      <c r="J102" s="136"/>
      <c r="K102" s="499"/>
      <c r="L102" s="499"/>
      <c r="M102" s="499"/>
      <c r="N102" s="499"/>
      <c r="O102" s="2322">
        <f>E102*K102</f>
        <v>0</v>
      </c>
      <c r="P102" s="2322"/>
      <c r="Q102" s="2322"/>
      <c r="R102" s="2322"/>
      <c r="S102" s="1817"/>
      <c r="T102" s="1817"/>
      <c r="U102" s="1817"/>
      <c r="V102" s="1817"/>
      <c r="W102" s="2323"/>
      <c r="X102" s="2323"/>
      <c r="Y102" s="2323"/>
      <c r="Z102" s="2323"/>
      <c r="AA102" s="2323"/>
      <c r="AB102" s="2323"/>
      <c r="AC102" s="2323"/>
      <c r="AD102" s="2324"/>
    </row>
    <row r="103" spans="2:30" ht="15" customHeight="1" x14ac:dyDescent="0.25">
      <c r="B103" s="641">
        <v>3</v>
      </c>
      <c r="C103" s="642"/>
      <c r="D103" s="642"/>
      <c r="E103" s="1124">
        <f>'T4-Units'!S15</f>
        <v>0</v>
      </c>
      <c r="F103" s="1124"/>
      <c r="G103" s="1124"/>
      <c r="H103" s="136"/>
      <c r="I103" s="136"/>
      <c r="J103" s="136"/>
      <c r="K103" s="499"/>
      <c r="L103" s="499"/>
      <c r="M103" s="499"/>
      <c r="N103" s="499"/>
      <c r="O103" s="2322">
        <f>E103*K103</f>
        <v>0</v>
      </c>
      <c r="P103" s="2322"/>
      <c r="Q103" s="2322"/>
      <c r="R103" s="2322"/>
      <c r="S103" s="1817"/>
      <c r="T103" s="1817"/>
      <c r="U103" s="1817"/>
      <c r="V103" s="1817"/>
      <c r="W103" s="2323"/>
      <c r="X103" s="2323"/>
      <c r="Y103" s="2323"/>
      <c r="Z103" s="2323"/>
      <c r="AA103" s="2323"/>
      <c r="AB103" s="2323"/>
      <c r="AC103" s="2323"/>
      <c r="AD103" s="2324"/>
    </row>
    <row r="104" spans="2:30" ht="15" customHeight="1" thickBot="1" x14ac:dyDescent="0.3">
      <c r="B104" s="480">
        <v>4</v>
      </c>
      <c r="C104" s="2210"/>
      <c r="D104" s="2210"/>
      <c r="E104" s="1126">
        <f>'T4-Units'!V15</f>
        <v>0</v>
      </c>
      <c r="F104" s="1126"/>
      <c r="G104" s="1126"/>
      <c r="H104" s="477"/>
      <c r="I104" s="477"/>
      <c r="J104" s="477"/>
      <c r="K104" s="507"/>
      <c r="L104" s="507"/>
      <c r="M104" s="507"/>
      <c r="N104" s="507"/>
      <c r="O104" s="961">
        <f>E104*K104</f>
        <v>0</v>
      </c>
      <c r="P104" s="961"/>
      <c r="Q104" s="961"/>
      <c r="R104" s="961"/>
      <c r="S104" s="2321"/>
      <c r="T104" s="2321"/>
      <c r="U104" s="2321"/>
      <c r="V104" s="2321"/>
      <c r="W104" s="2325"/>
      <c r="X104" s="2325"/>
      <c r="Y104" s="2325"/>
      <c r="Z104" s="2325"/>
      <c r="AA104" s="2325"/>
      <c r="AB104" s="2325"/>
      <c r="AC104" s="2325"/>
      <c r="AD104" s="2326"/>
    </row>
    <row r="105" spans="2:30" ht="15" customHeight="1" thickTop="1" thickBot="1" x14ac:dyDescent="0.3">
      <c r="B105" s="2329" t="s">
        <v>131</v>
      </c>
      <c r="C105" s="2330"/>
      <c r="D105" s="2330"/>
      <c r="E105" s="503">
        <f>'T4-Units'!Y15</f>
        <v>0</v>
      </c>
      <c r="F105" s="503"/>
      <c r="G105" s="503"/>
      <c r="H105" s="514"/>
      <c r="I105" s="514"/>
      <c r="J105" s="514"/>
      <c r="K105" s="2328"/>
      <c r="L105" s="2328"/>
      <c r="M105" s="2328"/>
      <c r="N105" s="2328"/>
      <c r="O105" s="2294">
        <f>SUM(O100:R104)</f>
        <v>0</v>
      </c>
      <c r="P105" s="2294"/>
      <c r="Q105" s="2294"/>
      <c r="R105" s="2294"/>
      <c r="S105" s="660">
        <v>0</v>
      </c>
      <c r="T105" s="660"/>
      <c r="U105" s="660"/>
      <c r="V105" s="660"/>
      <c r="W105" s="2327">
        <f>SUM(O105,S105)</f>
        <v>0</v>
      </c>
      <c r="X105" s="1160"/>
      <c r="Y105" s="1160"/>
      <c r="Z105" s="1160"/>
      <c r="AA105" s="2327">
        <f>W105*12</f>
        <v>0</v>
      </c>
      <c r="AB105" s="1160"/>
      <c r="AC105" s="1160"/>
      <c r="AD105" s="1161"/>
    </row>
    <row r="106" spans="2:30" ht="15" customHeight="1" x14ac:dyDescent="0.25">
      <c r="B106" s="2318" t="s">
        <v>81</v>
      </c>
      <c r="C106" s="2319"/>
      <c r="D106" s="2319"/>
      <c r="E106" s="2319"/>
      <c r="F106" s="2319"/>
      <c r="G106" s="2319"/>
      <c r="H106" s="2319"/>
      <c r="I106" s="2319"/>
      <c r="J106" s="2319"/>
      <c r="K106" s="2319"/>
      <c r="L106" s="2319"/>
      <c r="M106" s="2319"/>
      <c r="N106" s="2319"/>
      <c r="O106" s="2319"/>
      <c r="P106" s="2319"/>
      <c r="Q106" s="2319"/>
      <c r="R106" s="2319"/>
      <c r="S106" s="2319"/>
      <c r="T106" s="2319"/>
      <c r="U106" s="2319"/>
      <c r="V106" s="2319"/>
      <c r="W106" s="2319"/>
      <c r="X106" s="2319"/>
      <c r="Y106" s="2319"/>
      <c r="Z106" s="2319"/>
      <c r="AA106" s="2319"/>
      <c r="AB106" s="2319"/>
      <c r="AC106" s="2319"/>
      <c r="AD106" s="2320"/>
    </row>
    <row r="107" spans="2:30" ht="15" customHeight="1" x14ac:dyDescent="0.25">
      <c r="B107" s="641">
        <v>0</v>
      </c>
      <c r="C107" s="642"/>
      <c r="D107" s="642"/>
      <c r="E107" s="1124">
        <f>'T4-Units'!J23</f>
        <v>0</v>
      </c>
      <c r="F107" s="1124"/>
      <c r="G107" s="1124"/>
      <c r="H107" s="136"/>
      <c r="I107" s="136"/>
      <c r="J107" s="136"/>
      <c r="K107" s="499"/>
      <c r="L107" s="499"/>
      <c r="M107" s="499"/>
      <c r="N107" s="499"/>
      <c r="O107" s="2322">
        <f>E107*K107</f>
        <v>0</v>
      </c>
      <c r="P107" s="2322"/>
      <c r="Q107" s="2322"/>
      <c r="R107" s="2322"/>
      <c r="S107" s="1817"/>
      <c r="T107" s="1817"/>
      <c r="U107" s="1817"/>
      <c r="V107" s="1817"/>
      <c r="W107" s="2323"/>
      <c r="X107" s="2323"/>
      <c r="Y107" s="2323"/>
      <c r="Z107" s="2323"/>
      <c r="AA107" s="2323"/>
      <c r="AB107" s="2323"/>
      <c r="AC107" s="2323"/>
      <c r="AD107" s="2324"/>
    </row>
    <row r="108" spans="2:30" ht="15" customHeight="1" x14ac:dyDescent="0.25">
      <c r="B108" s="641">
        <v>1</v>
      </c>
      <c r="C108" s="642"/>
      <c r="D108" s="642"/>
      <c r="E108" s="1124">
        <f>'T4-Units'!M23</f>
        <v>0</v>
      </c>
      <c r="F108" s="1124"/>
      <c r="G108" s="1124"/>
      <c r="H108" s="136"/>
      <c r="I108" s="136"/>
      <c r="J108" s="136"/>
      <c r="K108" s="499"/>
      <c r="L108" s="499"/>
      <c r="M108" s="499"/>
      <c r="N108" s="499"/>
      <c r="O108" s="2322">
        <f>E108*K108</f>
        <v>0</v>
      </c>
      <c r="P108" s="2322"/>
      <c r="Q108" s="2322"/>
      <c r="R108" s="2322"/>
      <c r="S108" s="1817"/>
      <c r="T108" s="1817"/>
      <c r="U108" s="1817"/>
      <c r="V108" s="1817"/>
      <c r="W108" s="2323"/>
      <c r="X108" s="2323"/>
      <c r="Y108" s="2323"/>
      <c r="Z108" s="2323"/>
      <c r="AA108" s="2323"/>
      <c r="AB108" s="2323"/>
      <c r="AC108" s="2323"/>
      <c r="AD108" s="2324"/>
    </row>
    <row r="109" spans="2:30" ht="15" customHeight="1" x14ac:dyDescent="0.25">
      <c r="B109" s="641">
        <v>2</v>
      </c>
      <c r="C109" s="642"/>
      <c r="D109" s="642"/>
      <c r="E109" s="1124">
        <f>'T4-Units'!P23</f>
        <v>0</v>
      </c>
      <c r="F109" s="1124"/>
      <c r="G109" s="1124"/>
      <c r="H109" s="136"/>
      <c r="I109" s="136"/>
      <c r="J109" s="136"/>
      <c r="K109" s="499"/>
      <c r="L109" s="499"/>
      <c r="M109" s="499"/>
      <c r="N109" s="499"/>
      <c r="O109" s="2322">
        <f>E109*K109</f>
        <v>0</v>
      </c>
      <c r="P109" s="2322"/>
      <c r="Q109" s="2322"/>
      <c r="R109" s="2322"/>
      <c r="S109" s="1817"/>
      <c r="T109" s="1817"/>
      <c r="U109" s="1817"/>
      <c r="V109" s="1817"/>
      <c r="W109" s="2323"/>
      <c r="X109" s="2323"/>
      <c r="Y109" s="2323"/>
      <c r="Z109" s="2323"/>
      <c r="AA109" s="2323"/>
      <c r="AB109" s="2323"/>
      <c r="AC109" s="2323"/>
      <c r="AD109" s="2324"/>
    </row>
    <row r="110" spans="2:30" ht="15" customHeight="1" x14ac:dyDescent="0.25">
      <c r="B110" s="641">
        <v>3</v>
      </c>
      <c r="C110" s="642"/>
      <c r="D110" s="642"/>
      <c r="E110" s="1124">
        <f>'T4-Units'!S23</f>
        <v>0</v>
      </c>
      <c r="F110" s="1124"/>
      <c r="G110" s="1124"/>
      <c r="H110" s="136"/>
      <c r="I110" s="136"/>
      <c r="J110" s="136"/>
      <c r="K110" s="499"/>
      <c r="L110" s="499"/>
      <c r="M110" s="499"/>
      <c r="N110" s="499"/>
      <c r="O110" s="2322">
        <f>E110*K110</f>
        <v>0</v>
      </c>
      <c r="P110" s="2322"/>
      <c r="Q110" s="2322"/>
      <c r="R110" s="2322"/>
      <c r="S110" s="1817"/>
      <c r="T110" s="1817"/>
      <c r="U110" s="1817"/>
      <c r="V110" s="1817"/>
      <c r="W110" s="2323"/>
      <c r="X110" s="2323"/>
      <c r="Y110" s="2323"/>
      <c r="Z110" s="2323"/>
      <c r="AA110" s="2323"/>
      <c r="AB110" s="2323"/>
      <c r="AC110" s="2323"/>
      <c r="AD110" s="2324"/>
    </row>
    <row r="111" spans="2:30" ht="15" customHeight="1" thickBot="1" x14ac:dyDescent="0.3">
      <c r="B111" s="480">
        <v>4</v>
      </c>
      <c r="C111" s="2210"/>
      <c r="D111" s="2210"/>
      <c r="E111" s="1126">
        <f>'T4-Units'!V23</f>
        <v>0</v>
      </c>
      <c r="F111" s="1126"/>
      <c r="G111" s="1126"/>
      <c r="H111" s="477"/>
      <c r="I111" s="477"/>
      <c r="J111" s="477"/>
      <c r="K111" s="507"/>
      <c r="L111" s="507"/>
      <c r="M111" s="507"/>
      <c r="N111" s="507"/>
      <c r="O111" s="961">
        <f>E111*K111</f>
        <v>0</v>
      </c>
      <c r="P111" s="961"/>
      <c r="Q111" s="961"/>
      <c r="R111" s="961"/>
      <c r="S111" s="2321"/>
      <c r="T111" s="2321"/>
      <c r="U111" s="2321"/>
      <c r="V111" s="2321"/>
      <c r="W111" s="2325"/>
      <c r="X111" s="2325"/>
      <c r="Y111" s="2325"/>
      <c r="Z111" s="2325"/>
      <c r="AA111" s="2325"/>
      <c r="AB111" s="2325"/>
      <c r="AC111" s="2325"/>
      <c r="AD111" s="2326"/>
    </row>
    <row r="112" spans="2:30" ht="15" customHeight="1" thickTop="1" thickBot="1" x14ac:dyDescent="0.3">
      <c r="B112" s="485" t="s">
        <v>131</v>
      </c>
      <c r="C112" s="2331"/>
      <c r="D112" s="2331"/>
      <c r="E112" s="503">
        <f>'T4-Units'!Y23</f>
        <v>0</v>
      </c>
      <c r="F112" s="503"/>
      <c r="G112" s="503"/>
      <c r="H112" s="514"/>
      <c r="I112" s="514"/>
      <c r="J112" s="514"/>
      <c r="K112" s="2328"/>
      <c r="L112" s="2328"/>
      <c r="M112" s="2328"/>
      <c r="N112" s="2328"/>
      <c r="O112" s="2294">
        <f>SUM(O107:R111)</f>
        <v>0</v>
      </c>
      <c r="P112" s="2294"/>
      <c r="Q112" s="2294"/>
      <c r="R112" s="2294"/>
      <c r="S112" s="660">
        <v>0</v>
      </c>
      <c r="T112" s="660"/>
      <c r="U112" s="660"/>
      <c r="V112" s="660"/>
      <c r="W112" s="2327">
        <f>SUM(O112,S112)</f>
        <v>0</v>
      </c>
      <c r="X112" s="1160"/>
      <c r="Y112" s="1160"/>
      <c r="Z112" s="1160"/>
      <c r="AA112" s="2327">
        <f>W112*12</f>
        <v>0</v>
      </c>
      <c r="AB112" s="1160"/>
      <c r="AC112" s="1160"/>
      <c r="AD112" s="1161"/>
    </row>
    <row r="113" spans="2:30" ht="15" customHeight="1" x14ac:dyDescent="0.25">
      <c r="B113" s="2318" t="s">
        <v>82</v>
      </c>
      <c r="C113" s="2319"/>
      <c r="D113" s="2319"/>
      <c r="E113" s="2319"/>
      <c r="F113" s="2319"/>
      <c r="G113" s="2319"/>
      <c r="H113" s="2319"/>
      <c r="I113" s="2319"/>
      <c r="J113" s="2319"/>
      <c r="K113" s="2319"/>
      <c r="L113" s="2319"/>
      <c r="M113" s="2319"/>
      <c r="N113" s="2319"/>
      <c r="O113" s="2319"/>
      <c r="P113" s="2319"/>
      <c r="Q113" s="2319"/>
      <c r="R113" s="2319"/>
      <c r="S113" s="2319"/>
      <c r="T113" s="2319"/>
      <c r="U113" s="2319"/>
      <c r="V113" s="2319"/>
      <c r="W113" s="2319"/>
      <c r="X113" s="2319"/>
      <c r="Y113" s="2319"/>
      <c r="Z113" s="2319"/>
      <c r="AA113" s="2319"/>
      <c r="AB113" s="2319"/>
      <c r="AC113" s="2319"/>
      <c r="AD113" s="2320"/>
    </row>
    <row r="114" spans="2:30" ht="15" customHeight="1" x14ac:dyDescent="0.25">
      <c r="B114" s="641">
        <v>0</v>
      </c>
      <c r="C114" s="642"/>
      <c r="D114" s="642"/>
      <c r="E114" s="1124">
        <f>'T4-Units'!J31</f>
        <v>0</v>
      </c>
      <c r="F114" s="1124"/>
      <c r="G114" s="1124"/>
      <c r="H114" s="136"/>
      <c r="I114" s="136"/>
      <c r="J114" s="136"/>
      <c r="K114" s="499"/>
      <c r="L114" s="499"/>
      <c r="M114" s="499"/>
      <c r="N114" s="499"/>
      <c r="O114" s="2322">
        <f>E114*K114</f>
        <v>0</v>
      </c>
      <c r="P114" s="2322"/>
      <c r="Q114" s="2322"/>
      <c r="R114" s="2322"/>
      <c r="S114" s="1817"/>
      <c r="T114" s="1817"/>
      <c r="U114" s="1817"/>
      <c r="V114" s="1817"/>
      <c r="W114" s="2323"/>
      <c r="X114" s="2323"/>
      <c r="Y114" s="2323"/>
      <c r="Z114" s="2323"/>
      <c r="AA114" s="2323"/>
      <c r="AB114" s="2323"/>
      <c r="AC114" s="2323"/>
      <c r="AD114" s="2324"/>
    </row>
    <row r="115" spans="2:30" ht="15" customHeight="1" x14ac:dyDescent="0.25">
      <c r="B115" s="641">
        <v>1</v>
      </c>
      <c r="C115" s="642"/>
      <c r="D115" s="642"/>
      <c r="E115" s="1124">
        <f>'T4-Units'!M31</f>
        <v>0</v>
      </c>
      <c r="F115" s="1124"/>
      <c r="G115" s="1124"/>
      <c r="H115" s="136"/>
      <c r="I115" s="136"/>
      <c r="J115" s="136"/>
      <c r="K115" s="499"/>
      <c r="L115" s="499"/>
      <c r="M115" s="499"/>
      <c r="N115" s="499"/>
      <c r="O115" s="2322">
        <f>E115*K115</f>
        <v>0</v>
      </c>
      <c r="P115" s="2322"/>
      <c r="Q115" s="2322"/>
      <c r="R115" s="2322"/>
      <c r="S115" s="1817"/>
      <c r="T115" s="1817"/>
      <c r="U115" s="1817"/>
      <c r="V115" s="1817"/>
      <c r="W115" s="2323"/>
      <c r="X115" s="2323"/>
      <c r="Y115" s="2323"/>
      <c r="Z115" s="2323"/>
      <c r="AA115" s="2323"/>
      <c r="AB115" s="2323"/>
      <c r="AC115" s="2323"/>
      <c r="AD115" s="2324"/>
    </row>
    <row r="116" spans="2:30" ht="15" customHeight="1" x14ac:dyDescent="0.25">
      <c r="B116" s="641">
        <v>2</v>
      </c>
      <c r="C116" s="642"/>
      <c r="D116" s="642"/>
      <c r="E116" s="1124">
        <f>'T4-Units'!P31</f>
        <v>0</v>
      </c>
      <c r="F116" s="1124"/>
      <c r="G116" s="1124"/>
      <c r="H116" s="136"/>
      <c r="I116" s="136"/>
      <c r="J116" s="136"/>
      <c r="K116" s="499"/>
      <c r="L116" s="499"/>
      <c r="M116" s="499"/>
      <c r="N116" s="499"/>
      <c r="O116" s="2322">
        <f>E116*K116</f>
        <v>0</v>
      </c>
      <c r="P116" s="2322"/>
      <c r="Q116" s="2322"/>
      <c r="R116" s="2322"/>
      <c r="S116" s="1817"/>
      <c r="T116" s="1817"/>
      <c r="U116" s="1817"/>
      <c r="V116" s="1817"/>
      <c r="W116" s="2323"/>
      <c r="X116" s="2323"/>
      <c r="Y116" s="2323"/>
      <c r="Z116" s="2323"/>
      <c r="AA116" s="2323"/>
      <c r="AB116" s="2323"/>
      <c r="AC116" s="2323"/>
      <c r="AD116" s="2324"/>
    </row>
    <row r="117" spans="2:30" ht="15" customHeight="1" x14ac:dyDescent="0.25">
      <c r="B117" s="641">
        <v>3</v>
      </c>
      <c r="C117" s="642"/>
      <c r="D117" s="642"/>
      <c r="E117" s="1124">
        <f>'T4-Units'!S31</f>
        <v>0</v>
      </c>
      <c r="F117" s="1124"/>
      <c r="G117" s="1124"/>
      <c r="H117" s="136"/>
      <c r="I117" s="136"/>
      <c r="J117" s="136"/>
      <c r="K117" s="499"/>
      <c r="L117" s="499"/>
      <c r="M117" s="499"/>
      <c r="N117" s="499"/>
      <c r="O117" s="2322">
        <f>E117*K117</f>
        <v>0</v>
      </c>
      <c r="P117" s="2322"/>
      <c r="Q117" s="2322"/>
      <c r="R117" s="2322"/>
      <c r="S117" s="1817"/>
      <c r="T117" s="1817"/>
      <c r="U117" s="1817"/>
      <c r="V117" s="1817"/>
      <c r="W117" s="2323"/>
      <c r="X117" s="2323"/>
      <c r="Y117" s="2323"/>
      <c r="Z117" s="2323"/>
      <c r="AA117" s="2323"/>
      <c r="AB117" s="2323"/>
      <c r="AC117" s="2323"/>
      <c r="AD117" s="2324"/>
    </row>
    <row r="118" spans="2:30" ht="15" customHeight="1" thickBot="1" x14ac:dyDescent="0.3">
      <c r="B118" s="480">
        <v>4</v>
      </c>
      <c r="C118" s="2210"/>
      <c r="D118" s="2210"/>
      <c r="E118" s="1126">
        <f>'T4-Units'!V31</f>
        <v>0</v>
      </c>
      <c r="F118" s="1126"/>
      <c r="G118" s="1126"/>
      <c r="H118" s="477"/>
      <c r="I118" s="477"/>
      <c r="J118" s="477"/>
      <c r="K118" s="507"/>
      <c r="L118" s="507"/>
      <c r="M118" s="507"/>
      <c r="N118" s="507"/>
      <c r="O118" s="961">
        <f>E118*K118</f>
        <v>0</v>
      </c>
      <c r="P118" s="961"/>
      <c r="Q118" s="961"/>
      <c r="R118" s="961"/>
      <c r="S118" s="2321"/>
      <c r="T118" s="2321"/>
      <c r="U118" s="2321"/>
      <c r="V118" s="2321"/>
      <c r="W118" s="2325"/>
      <c r="X118" s="2325"/>
      <c r="Y118" s="2325"/>
      <c r="Z118" s="2325"/>
      <c r="AA118" s="2325"/>
      <c r="AB118" s="2325"/>
      <c r="AC118" s="2325"/>
      <c r="AD118" s="2326"/>
    </row>
    <row r="119" spans="2:30" ht="15" customHeight="1" thickTop="1" thickBot="1" x14ac:dyDescent="0.3">
      <c r="B119" s="485" t="s">
        <v>131</v>
      </c>
      <c r="C119" s="2331"/>
      <c r="D119" s="2331"/>
      <c r="E119" s="503">
        <f>'T4-Units'!Y31</f>
        <v>0</v>
      </c>
      <c r="F119" s="503"/>
      <c r="G119" s="503"/>
      <c r="H119" s="514"/>
      <c r="I119" s="514"/>
      <c r="J119" s="514"/>
      <c r="K119" s="2328"/>
      <c r="L119" s="2328"/>
      <c r="M119" s="2328"/>
      <c r="N119" s="2328"/>
      <c r="O119" s="2294">
        <f>SUM(O114:R118)</f>
        <v>0</v>
      </c>
      <c r="P119" s="2294"/>
      <c r="Q119" s="2294"/>
      <c r="R119" s="2294"/>
      <c r="S119" s="660">
        <v>0</v>
      </c>
      <c r="T119" s="660"/>
      <c r="U119" s="660"/>
      <c r="V119" s="660"/>
      <c r="W119" s="2327">
        <f>SUM(O119,S119)</f>
        <v>0</v>
      </c>
      <c r="X119" s="1160"/>
      <c r="Y119" s="1160"/>
      <c r="Z119" s="1160"/>
      <c r="AA119" s="2327">
        <f>W119*12</f>
        <v>0</v>
      </c>
      <c r="AB119" s="1160"/>
      <c r="AC119" s="1160"/>
      <c r="AD119" s="1161"/>
    </row>
    <row r="120" spans="2:30" ht="15" customHeight="1" x14ac:dyDescent="0.25">
      <c r="B120" s="2318" t="s">
        <v>83</v>
      </c>
      <c r="C120" s="2319"/>
      <c r="D120" s="2319"/>
      <c r="E120" s="2319"/>
      <c r="F120" s="2319"/>
      <c r="G120" s="2319"/>
      <c r="H120" s="2319"/>
      <c r="I120" s="2319"/>
      <c r="J120" s="2319"/>
      <c r="K120" s="2319"/>
      <c r="L120" s="2319"/>
      <c r="M120" s="2319"/>
      <c r="N120" s="2319"/>
      <c r="O120" s="2319"/>
      <c r="P120" s="2319"/>
      <c r="Q120" s="2319"/>
      <c r="R120" s="2319"/>
      <c r="S120" s="2319"/>
      <c r="T120" s="2319"/>
      <c r="U120" s="2319"/>
      <c r="V120" s="2319"/>
      <c r="W120" s="2319"/>
      <c r="X120" s="2319"/>
      <c r="Y120" s="2319"/>
      <c r="Z120" s="2319"/>
      <c r="AA120" s="2319"/>
      <c r="AB120" s="2319"/>
      <c r="AC120" s="2319"/>
      <c r="AD120" s="2320"/>
    </row>
    <row r="121" spans="2:30" ht="15" customHeight="1" x14ac:dyDescent="0.25">
      <c r="B121" s="641">
        <v>0</v>
      </c>
      <c r="C121" s="642"/>
      <c r="D121" s="642"/>
      <c r="E121" s="1124">
        <f>'T4-Units'!J39</f>
        <v>0</v>
      </c>
      <c r="F121" s="1124"/>
      <c r="G121" s="1124"/>
      <c r="H121" s="136"/>
      <c r="I121" s="136"/>
      <c r="J121" s="136"/>
      <c r="K121" s="499"/>
      <c r="L121" s="499"/>
      <c r="M121" s="499"/>
      <c r="N121" s="499"/>
      <c r="O121" s="2322">
        <f>E121*K121</f>
        <v>0</v>
      </c>
      <c r="P121" s="2322"/>
      <c r="Q121" s="2322"/>
      <c r="R121" s="2322"/>
      <c r="S121" s="1817"/>
      <c r="T121" s="1817"/>
      <c r="U121" s="1817"/>
      <c r="V121" s="1817"/>
      <c r="W121" s="2323"/>
      <c r="X121" s="2323"/>
      <c r="Y121" s="2323"/>
      <c r="Z121" s="2323"/>
      <c r="AA121" s="2323"/>
      <c r="AB121" s="2323"/>
      <c r="AC121" s="2323"/>
      <c r="AD121" s="2324"/>
    </row>
    <row r="122" spans="2:30" ht="15" customHeight="1" x14ac:dyDescent="0.25">
      <c r="B122" s="641">
        <v>1</v>
      </c>
      <c r="C122" s="642"/>
      <c r="D122" s="642"/>
      <c r="E122" s="1124">
        <f>'T4-Units'!M39</f>
        <v>0</v>
      </c>
      <c r="F122" s="1124"/>
      <c r="G122" s="1124"/>
      <c r="H122" s="136"/>
      <c r="I122" s="136"/>
      <c r="J122" s="136"/>
      <c r="K122" s="499"/>
      <c r="L122" s="499"/>
      <c r="M122" s="499"/>
      <c r="N122" s="499"/>
      <c r="O122" s="2322">
        <f>E122*K122</f>
        <v>0</v>
      </c>
      <c r="P122" s="2322"/>
      <c r="Q122" s="2322"/>
      <c r="R122" s="2322"/>
      <c r="S122" s="1817"/>
      <c r="T122" s="1817"/>
      <c r="U122" s="1817"/>
      <c r="V122" s="1817"/>
      <c r="W122" s="2323"/>
      <c r="X122" s="2323"/>
      <c r="Y122" s="2323"/>
      <c r="Z122" s="2323"/>
      <c r="AA122" s="2323"/>
      <c r="AB122" s="2323"/>
      <c r="AC122" s="2323"/>
      <c r="AD122" s="2324"/>
    </row>
    <row r="123" spans="2:30" ht="15" customHeight="1" x14ac:dyDescent="0.25">
      <c r="B123" s="641">
        <v>2</v>
      </c>
      <c r="C123" s="642"/>
      <c r="D123" s="642"/>
      <c r="E123" s="1124">
        <f>'T4-Units'!P39</f>
        <v>0</v>
      </c>
      <c r="F123" s="1124"/>
      <c r="G123" s="1124"/>
      <c r="H123" s="136"/>
      <c r="I123" s="136"/>
      <c r="J123" s="136"/>
      <c r="K123" s="499"/>
      <c r="L123" s="499"/>
      <c r="M123" s="499"/>
      <c r="N123" s="499"/>
      <c r="O123" s="2322">
        <f>E123*K123</f>
        <v>0</v>
      </c>
      <c r="P123" s="2322"/>
      <c r="Q123" s="2322"/>
      <c r="R123" s="2322"/>
      <c r="S123" s="1817"/>
      <c r="T123" s="1817"/>
      <c r="U123" s="1817"/>
      <c r="V123" s="1817"/>
      <c r="W123" s="2323"/>
      <c r="X123" s="2323"/>
      <c r="Y123" s="2323"/>
      <c r="Z123" s="2323"/>
      <c r="AA123" s="2323"/>
      <c r="AB123" s="2323"/>
      <c r="AC123" s="2323"/>
      <c r="AD123" s="2324"/>
    </row>
    <row r="124" spans="2:30" ht="15" customHeight="1" x14ac:dyDescent="0.25">
      <c r="B124" s="641">
        <v>3</v>
      </c>
      <c r="C124" s="642"/>
      <c r="D124" s="642"/>
      <c r="E124" s="1124">
        <f>'T4-Units'!S39</f>
        <v>0</v>
      </c>
      <c r="F124" s="1124"/>
      <c r="G124" s="1124"/>
      <c r="H124" s="136"/>
      <c r="I124" s="136"/>
      <c r="J124" s="136"/>
      <c r="K124" s="499"/>
      <c r="L124" s="499"/>
      <c r="M124" s="499"/>
      <c r="N124" s="499"/>
      <c r="O124" s="2322">
        <f>E124*K124</f>
        <v>0</v>
      </c>
      <c r="P124" s="2322"/>
      <c r="Q124" s="2322"/>
      <c r="R124" s="2322"/>
      <c r="S124" s="1817"/>
      <c r="T124" s="1817"/>
      <c r="U124" s="1817"/>
      <c r="V124" s="1817"/>
      <c r="W124" s="2323"/>
      <c r="X124" s="2323"/>
      <c r="Y124" s="2323"/>
      <c r="Z124" s="2323"/>
      <c r="AA124" s="2323"/>
      <c r="AB124" s="2323"/>
      <c r="AC124" s="2323"/>
      <c r="AD124" s="2324"/>
    </row>
    <row r="125" spans="2:30" ht="15" customHeight="1" thickBot="1" x14ac:dyDescent="0.3">
      <c r="B125" s="480">
        <v>4</v>
      </c>
      <c r="C125" s="2210"/>
      <c r="D125" s="2210"/>
      <c r="E125" s="1126">
        <f>'T4-Units'!V39</f>
        <v>0</v>
      </c>
      <c r="F125" s="1126"/>
      <c r="G125" s="1126"/>
      <c r="H125" s="477"/>
      <c r="I125" s="477"/>
      <c r="J125" s="477"/>
      <c r="K125" s="507"/>
      <c r="L125" s="507"/>
      <c r="M125" s="507"/>
      <c r="N125" s="507"/>
      <c r="O125" s="961">
        <f>E125*K125</f>
        <v>0</v>
      </c>
      <c r="P125" s="961"/>
      <c r="Q125" s="961"/>
      <c r="R125" s="961"/>
      <c r="S125" s="2321"/>
      <c r="T125" s="2321"/>
      <c r="U125" s="2321"/>
      <c r="V125" s="2321"/>
      <c r="W125" s="2325"/>
      <c r="X125" s="2325"/>
      <c r="Y125" s="2325"/>
      <c r="Z125" s="2325"/>
      <c r="AA125" s="2325"/>
      <c r="AB125" s="2325"/>
      <c r="AC125" s="2325"/>
      <c r="AD125" s="2326"/>
    </row>
    <row r="126" spans="2:30" ht="15" customHeight="1" thickTop="1" thickBot="1" x14ac:dyDescent="0.3">
      <c r="B126" s="485" t="s">
        <v>131</v>
      </c>
      <c r="C126" s="2331"/>
      <c r="D126" s="2331"/>
      <c r="E126" s="503">
        <f>'T4-Units'!Y39</f>
        <v>0</v>
      </c>
      <c r="F126" s="503"/>
      <c r="G126" s="503"/>
      <c r="H126" s="514"/>
      <c r="I126" s="514"/>
      <c r="J126" s="514"/>
      <c r="K126" s="2328"/>
      <c r="L126" s="2328"/>
      <c r="M126" s="2328"/>
      <c r="N126" s="2328"/>
      <c r="O126" s="2294">
        <f>SUM(O121:R125)</f>
        <v>0</v>
      </c>
      <c r="P126" s="2294"/>
      <c r="Q126" s="2294"/>
      <c r="R126" s="2294"/>
      <c r="S126" s="660">
        <v>0</v>
      </c>
      <c r="T126" s="660"/>
      <c r="U126" s="660"/>
      <c r="V126" s="660"/>
      <c r="W126" s="2327">
        <f>SUM(O126,S126)</f>
        <v>0</v>
      </c>
      <c r="X126" s="1160"/>
      <c r="Y126" s="1160"/>
      <c r="Z126" s="1160"/>
      <c r="AA126" s="2327">
        <f>W126*12</f>
        <v>0</v>
      </c>
      <c r="AB126" s="1160"/>
      <c r="AC126" s="1160"/>
      <c r="AD126" s="1161"/>
    </row>
    <row r="127" spans="2:30" ht="15" customHeight="1" x14ac:dyDescent="0.25">
      <c r="B127" s="2318" t="s">
        <v>553</v>
      </c>
      <c r="C127" s="2319"/>
      <c r="D127" s="2319"/>
      <c r="E127" s="2319"/>
      <c r="F127" s="2319"/>
      <c r="G127" s="2319"/>
      <c r="H127" s="2319"/>
      <c r="I127" s="2319"/>
      <c r="J127" s="2319"/>
      <c r="K127" s="2319"/>
      <c r="L127" s="2319"/>
      <c r="M127" s="2319"/>
      <c r="N127" s="2319"/>
      <c r="O127" s="2319"/>
      <c r="P127" s="2319"/>
      <c r="Q127" s="2319"/>
      <c r="R127" s="2319"/>
      <c r="S127" s="2319"/>
      <c r="T127" s="2319"/>
      <c r="U127" s="2319"/>
      <c r="V127" s="2319"/>
      <c r="W127" s="2319"/>
      <c r="X127" s="2319"/>
      <c r="Y127" s="2319"/>
      <c r="Z127" s="2319"/>
      <c r="AA127" s="2319"/>
      <c r="AB127" s="2319"/>
      <c r="AC127" s="2319"/>
      <c r="AD127" s="2320"/>
    </row>
    <row r="128" spans="2:30" ht="15" customHeight="1" x14ac:dyDescent="0.25">
      <c r="B128" s="641">
        <v>0</v>
      </c>
      <c r="C128" s="642"/>
      <c r="D128" s="642"/>
      <c r="E128" s="1124">
        <f>'T4-Units'!J43</f>
        <v>0</v>
      </c>
      <c r="F128" s="1124"/>
      <c r="G128" s="1124"/>
      <c r="H128" s="136"/>
      <c r="I128" s="136"/>
      <c r="J128" s="136"/>
      <c r="K128" s="499"/>
      <c r="L128" s="499"/>
      <c r="M128" s="499"/>
      <c r="N128" s="499"/>
      <c r="O128" s="2322">
        <f>E128*K128</f>
        <v>0</v>
      </c>
      <c r="P128" s="2322"/>
      <c r="Q128" s="2322"/>
      <c r="R128" s="2322"/>
      <c r="S128" s="1817"/>
      <c r="T128" s="1817"/>
      <c r="U128" s="1817"/>
      <c r="V128" s="1817"/>
      <c r="W128" s="2323"/>
      <c r="X128" s="2323"/>
      <c r="Y128" s="2323"/>
      <c r="Z128" s="2323"/>
      <c r="AA128" s="2323"/>
      <c r="AB128" s="2323"/>
      <c r="AC128" s="2323"/>
      <c r="AD128" s="2324"/>
    </row>
    <row r="129" spans="2:30" ht="15" customHeight="1" x14ac:dyDescent="0.25">
      <c r="B129" s="641">
        <v>1</v>
      </c>
      <c r="C129" s="642"/>
      <c r="D129" s="642"/>
      <c r="E129" s="1124">
        <f>'T4-Units'!M43</f>
        <v>0</v>
      </c>
      <c r="F129" s="1124"/>
      <c r="G129" s="1124"/>
      <c r="H129" s="136"/>
      <c r="I129" s="136"/>
      <c r="J129" s="136"/>
      <c r="K129" s="499"/>
      <c r="L129" s="499"/>
      <c r="M129" s="499"/>
      <c r="N129" s="499"/>
      <c r="O129" s="2322">
        <f>E129*K129</f>
        <v>0</v>
      </c>
      <c r="P129" s="2322"/>
      <c r="Q129" s="2322"/>
      <c r="R129" s="2322"/>
      <c r="S129" s="1817"/>
      <c r="T129" s="1817"/>
      <c r="U129" s="1817"/>
      <c r="V129" s="1817"/>
      <c r="W129" s="2323"/>
      <c r="X129" s="2323"/>
      <c r="Y129" s="2323"/>
      <c r="Z129" s="2323"/>
      <c r="AA129" s="2323"/>
      <c r="AB129" s="2323"/>
      <c r="AC129" s="2323"/>
      <c r="AD129" s="2324"/>
    </row>
    <row r="130" spans="2:30" ht="15" customHeight="1" x14ac:dyDescent="0.25">
      <c r="B130" s="641">
        <v>2</v>
      </c>
      <c r="C130" s="642"/>
      <c r="D130" s="642"/>
      <c r="E130" s="1124">
        <f>'T4-Units'!P43</f>
        <v>0</v>
      </c>
      <c r="F130" s="1124"/>
      <c r="G130" s="1124"/>
      <c r="H130" s="136"/>
      <c r="I130" s="136"/>
      <c r="J130" s="136"/>
      <c r="K130" s="499"/>
      <c r="L130" s="499"/>
      <c r="M130" s="499"/>
      <c r="N130" s="499"/>
      <c r="O130" s="2322">
        <f>E130*K130</f>
        <v>0</v>
      </c>
      <c r="P130" s="2322"/>
      <c r="Q130" s="2322"/>
      <c r="R130" s="2322"/>
      <c r="S130" s="1817"/>
      <c r="T130" s="1817"/>
      <c r="U130" s="1817"/>
      <c r="V130" s="1817"/>
      <c r="W130" s="2323"/>
      <c r="X130" s="2323"/>
      <c r="Y130" s="2323"/>
      <c r="Z130" s="2323"/>
      <c r="AA130" s="2323"/>
      <c r="AB130" s="2323"/>
      <c r="AC130" s="2323"/>
      <c r="AD130" s="2324"/>
    </row>
    <row r="131" spans="2:30" ht="15" customHeight="1" x14ac:dyDescent="0.25">
      <c r="B131" s="641">
        <v>3</v>
      </c>
      <c r="C131" s="642"/>
      <c r="D131" s="642"/>
      <c r="E131" s="1124">
        <f>'T4-Units'!S43</f>
        <v>0</v>
      </c>
      <c r="F131" s="1124"/>
      <c r="G131" s="1124"/>
      <c r="H131" s="136"/>
      <c r="I131" s="136"/>
      <c r="J131" s="136"/>
      <c r="K131" s="499"/>
      <c r="L131" s="499"/>
      <c r="M131" s="499"/>
      <c r="N131" s="499"/>
      <c r="O131" s="2322">
        <f>E131*K131</f>
        <v>0</v>
      </c>
      <c r="P131" s="2322"/>
      <c r="Q131" s="2322"/>
      <c r="R131" s="2322"/>
      <c r="S131" s="1817"/>
      <c r="T131" s="1817"/>
      <c r="U131" s="1817"/>
      <c r="V131" s="1817"/>
      <c r="W131" s="2323"/>
      <c r="X131" s="2323"/>
      <c r="Y131" s="2323"/>
      <c r="Z131" s="2323"/>
      <c r="AA131" s="2323"/>
      <c r="AB131" s="2323"/>
      <c r="AC131" s="2323"/>
      <c r="AD131" s="2324"/>
    </row>
    <row r="132" spans="2:30" ht="15" customHeight="1" thickBot="1" x14ac:dyDescent="0.3">
      <c r="B132" s="480">
        <v>4</v>
      </c>
      <c r="C132" s="2210"/>
      <c r="D132" s="2210"/>
      <c r="E132" s="1126">
        <f>'T4-Units'!V43</f>
        <v>0</v>
      </c>
      <c r="F132" s="1126"/>
      <c r="G132" s="1126"/>
      <c r="H132" s="477"/>
      <c r="I132" s="477"/>
      <c r="J132" s="477"/>
      <c r="K132" s="507"/>
      <c r="L132" s="507"/>
      <c r="M132" s="507"/>
      <c r="N132" s="507"/>
      <c r="O132" s="961">
        <f>E132*K132</f>
        <v>0</v>
      </c>
      <c r="P132" s="961"/>
      <c r="Q132" s="961"/>
      <c r="R132" s="961"/>
      <c r="S132" s="2321"/>
      <c r="T132" s="2321"/>
      <c r="U132" s="2321"/>
      <c r="V132" s="2321"/>
      <c r="W132" s="2325"/>
      <c r="X132" s="2325"/>
      <c r="Y132" s="2325"/>
      <c r="Z132" s="2325"/>
      <c r="AA132" s="2325"/>
      <c r="AB132" s="2325"/>
      <c r="AC132" s="2325"/>
      <c r="AD132" s="2326"/>
    </row>
    <row r="133" spans="2:30" ht="15" customHeight="1" thickTop="1" thickBot="1" x14ac:dyDescent="0.3">
      <c r="B133" s="485" t="s">
        <v>131</v>
      </c>
      <c r="C133" s="2331"/>
      <c r="D133" s="2331"/>
      <c r="E133" s="503">
        <f>'T4-Units'!Y43</f>
        <v>0</v>
      </c>
      <c r="F133" s="503"/>
      <c r="G133" s="503"/>
      <c r="H133" s="514"/>
      <c r="I133" s="514"/>
      <c r="J133" s="514"/>
      <c r="K133" s="2328"/>
      <c r="L133" s="2328"/>
      <c r="M133" s="2328"/>
      <c r="N133" s="2328"/>
      <c r="O133" s="2294">
        <f>SUM(O128:R132)</f>
        <v>0</v>
      </c>
      <c r="P133" s="2294"/>
      <c r="Q133" s="2294"/>
      <c r="R133" s="2294"/>
      <c r="S133" s="660">
        <v>0</v>
      </c>
      <c r="T133" s="660"/>
      <c r="U133" s="660"/>
      <c r="V133" s="660"/>
      <c r="W133" s="2327">
        <f>SUM(O133,S133)</f>
        <v>0</v>
      </c>
      <c r="X133" s="1160"/>
      <c r="Y133" s="1160"/>
      <c r="Z133" s="1160"/>
      <c r="AA133" s="2327">
        <f>W133*12</f>
        <v>0</v>
      </c>
      <c r="AB133" s="1160"/>
      <c r="AC133" s="1160"/>
      <c r="AD133" s="1161"/>
    </row>
    <row r="134" spans="2:30" ht="15" customHeight="1" x14ac:dyDescent="0.25">
      <c r="B134" s="2318" t="s">
        <v>509</v>
      </c>
      <c r="C134" s="2319"/>
      <c r="D134" s="2319"/>
      <c r="E134" s="2319"/>
      <c r="F134" s="2319"/>
      <c r="G134" s="2319"/>
      <c r="H134" s="2319"/>
      <c r="I134" s="2319"/>
      <c r="J134" s="2319"/>
      <c r="K134" s="2319"/>
      <c r="L134" s="2319"/>
      <c r="M134" s="2319"/>
      <c r="N134" s="2319"/>
      <c r="O134" s="2319"/>
      <c r="P134" s="2319"/>
      <c r="Q134" s="2319"/>
      <c r="R134" s="2319"/>
      <c r="S134" s="2319"/>
      <c r="T134" s="2319"/>
      <c r="U134" s="2319"/>
      <c r="V134" s="2319"/>
      <c r="W134" s="2319"/>
      <c r="X134" s="2319"/>
      <c r="Y134" s="2319"/>
      <c r="Z134" s="2319"/>
      <c r="AA134" s="2319"/>
      <c r="AB134" s="2319"/>
      <c r="AC134" s="2319"/>
      <c r="AD134" s="2320"/>
    </row>
    <row r="135" spans="2:30" ht="15" customHeight="1" x14ac:dyDescent="0.25">
      <c r="B135" s="641">
        <v>0</v>
      </c>
      <c r="C135" s="642"/>
      <c r="D135" s="642"/>
      <c r="E135" s="1124">
        <f>'T4-Units'!J47</f>
        <v>0</v>
      </c>
      <c r="F135" s="1124"/>
      <c r="G135" s="1124"/>
      <c r="H135" s="136"/>
      <c r="I135" s="136"/>
      <c r="J135" s="136"/>
      <c r="K135" s="499"/>
      <c r="L135" s="499"/>
      <c r="M135" s="499"/>
      <c r="N135" s="499"/>
      <c r="O135" s="2322">
        <f>E135*K135</f>
        <v>0</v>
      </c>
      <c r="P135" s="2322"/>
      <c r="Q135" s="2322"/>
      <c r="R135" s="2322"/>
      <c r="S135" s="1817"/>
      <c r="T135" s="1817"/>
      <c r="U135" s="1817"/>
      <c r="V135" s="1817"/>
      <c r="W135" s="2323"/>
      <c r="X135" s="2323"/>
      <c r="Y135" s="2323"/>
      <c r="Z135" s="2323"/>
      <c r="AA135" s="2323"/>
      <c r="AB135" s="2323"/>
      <c r="AC135" s="2323"/>
      <c r="AD135" s="2324"/>
    </row>
    <row r="136" spans="2:30" ht="15" customHeight="1" x14ac:dyDescent="0.25">
      <c r="B136" s="641">
        <v>1</v>
      </c>
      <c r="C136" s="642"/>
      <c r="D136" s="642"/>
      <c r="E136" s="1124">
        <f>'T4-Units'!M47</f>
        <v>0</v>
      </c>
      <c r="F136" s="1124"/>
      <c r="G136" s="1124"/>
      <c r="H136" s="136"/>
      <c r="I136" s="136"/>
      <c r="J136" s="136"/>
      <c r="K136" s="499"/>
      <c r="L136" s="499"/>
      <c r="M136" s="499"/>
      <c r="N136" s="499"/>
      <c r="O136" s="2322">
        <f>E136*K136</f>
        <v>0</v>
      </c>
      <c r="P136" s="2322"/>
      <c r="Q136" s="2322"/>
      <c r="R136" s="2322"/>
      <c r="S136" s="1817"/>
      <c r="T136" s="1817"/>
      <c r="U136" s="1817"/>
      <c r="V136" s="1817"/>
      <c r="W136" s="2323"/>
      <c r="X136" s="2323"/>
      <c r="Y136" s="2323"/>
      <c r="Z136" s="2323"/>
      <c r="AA136" s="2323"/>
      <c r="AB136" s="2323"/>
      <c r="AC136" s="2323"/>
      <c r="AD136" s="2324"/>
    </row>
    <row r="137" spans="2:30" ht="15" customHeight="1" x14ac:dyDescent="0.25">
      <c r="B137" s="641">
        <v>2</v>
      </c>
      <c r="C137" s="642"/>
      <c r="D137" s="642"/>
      <c r="E137" s="1124">
        <f>'T4-Units'!P47</f>
        <v>0</v>
      </c>
      <c r="F137" s="1124"/>
      <c r="G137" s="1124"/>
      <c r="H137" s="136"/>
      <c r="I137" s="136"/>
      <c r="J137" s="136"/>
      <c r="K137" s="499"/>
      <c r="L137" s="499"/>
      <c r="M137" s="499"/>
      <c r="N137" s="499"/>
      <c r="O137" s="2322">
        <f>E137*K137</f>
        <v>0</v>
      </c>
      <c r="P137" s="2322"/>
      <c r="Q137" s="2322"/>
      <c r="R137" s="2322"/>
      <c r="S137" s="1817"/>
      <c r="T137" s="1817"/>
      <c r="U137" s="1817"/>
      <c r="V137" s="1817"/>
      <c r="W137" s="2323"/>
      <c r="X137" s="2323"/>
      <c r="Y137" s="2323"/>
      <c r="Z137" s="2323"/>
      <c r="AA137" s="2323"/>
      <c r="AB137" s="2323"/>
      <c r="AC137" s="2323"/>
      <c r="AD137" s="2324"/>
    </row>
    <row r="138" spans="2:30" ht="15" customHeight="1" x14ac:dyDescent="0.25">
      <c r="B138" s="641">
        <v>3</v>
      </c>
      <c r="C138" s="642"/>
      <c r="D138" s="642"/>
      <c r="E138" s="1124">
        <f>'T4-Units'!S47</f>
        <v>0</v>
      </c>
      <c r="F138" s="1124"/>
      <c r="G138" s="1124"/>
      <c r="H138" s="136"/>
      <c r="I138" s="136"/>
      <c r="J138" s="136"/>
      <c r="K138" s="499"/>
      <c r="L138" s="499"/>
      <c r="M138" s="499"/>
      <c r="N138" s="499"/>
      <c r="O138" s="2322">
        <f>E138*K138</f>
        <v>0</v>
      </c>
      <c r="P138" s="2322"/>
      <c r="Q138" s="2322"/>
      <c r="R138" s="2322"/>
      <c r="S138" s="1817"/>
      <c r="T138" s="1817"/>
      <c r="U138" s="1817"/>
      <c r="V138" s="1817"/>
      <c r="W138" s="2323"/>
      <c r="X138" s="2323"/>
      <c r="Y138" s="2323"/>
      <c r="Z138" s="2323"/>
      <c r="AA138" s="2323"/>
      <c r="AB138" s="2323"/>
      <c r="AC138" s="2323"/>
      <c r="AD138" s="2324"/>
    </row>
    <row r="139" spans="2:30" ht="15" customHeight="1" thickBot="1" x14ac:dyDescent="0.3">
      <c r="B139" s="480">
        <v>4</v>
      </c>
      <c r="C139" s="2210"/>
      <c r="D139" s="2210"/>
      <c r="E139" s="1126">
        <f>'T4-Units'!V47</f>
        <v>0</v>
      </c>
      <c r="F139" s="1126"/>
      <c r="G139" s="1126"/>
      <c r="H139" s="477"/>
      <c r="I139" s="477"/>
      <c r="J139" s="477"/>
      <c r="K139" s="507"/>
      <c r="L139" s="507"/>
      <c r="M139" s="507"/>
      <c r="N139" s="507"/>
      <c r="O139" s="961">
        <f>E139*K139</f>
        <v>0</v>
      </c>
      <c r="P139" s="961"/>
      <c r="Q139" s="961"/>
      <c r="R139" s="961"/>
      <c r="S139" s="2321"/>
      <c r="T139" s="2321"/>
      <c r="U139" s="2321"/>
      <c r="V139" s="2321"/>
      <c r="W139" s="2325"/>
      <c r="X139" s="2325"/>
      <c r="Y139" s="2325"/>
      <c r="Z139" s="2325"/>
      <c r="AA139" s="2325"/>
      <c r="AB139" s="2325"/>
      <c r="AC139" s="2325"/>
      <c r="AD139" s="2326"/>
    </row>
    <row r="140" spans="2:30" ht="15" customHeight="1" thickTop="1" thickBot="1" x14ac:dyDescent="0.3">
      <c r="B140" s="485" t="s">
        <v>131</v>
      </c>
      <c r="C140" s="2331"/>
      <c r="D140" s="2331"/>
      <c r="E140" s="503">
        <f>'T4-Units'!Y47</f>
        <v>0</v>
      </c>
      <c r="F140" s="503"/>
      <c r="G140" s="503"/>
      <c r="H140" s="514"/>
      <c r="I140" s="514"/>
      <c r="J140" s="514"/>
      <c r="K140" s="2328"/>
      <c r="L140" s="2328"/>
      <c r="M140" s="2328"/>
      <c r="N140" s="2328"/>
      <c r="O140" s="2294">
        <f>SUM(O135:R139)</f>
        <v>0</v>
      </c>
      <c r="P140" s="2294"/>
      <c r="Q140" s="2294"/>
      <c r="R140" s="2294"/>
      <c r="S140" s="660">
        <v>0</v>
      </c>
      <c r="T140" s="660"/>
      <c r="U140" s="660"/>
      <c r="V140" s="660"/>
      <c r="W140" s="2327">
        <f>SUM(O140,S140)</f>
        <v>0</v>
      </c>
      <c r="X140" s="1160"/>
      <c r="Y140" s="1160"/>
      <c r="Z140" s="1160"/>
      <c r="AA140" s="2327">
        <f>W140*12</f>
        <v>0</v>
      </c>
      <c r="AB140" s="1160"/>
      <c r="AC140" s="1160"/>
      <c r="AD140" s="1161"/>
    </row>
    <row r="141" spans="2:30" ht="15" customHeight="1" thickBot="1" x14ac:dyDescent="0.3"/>
    <row r="142" spans="2:30" ht="15" customHeight="1" thickBot="1" x14ac:dyDescent="0.3">
      <c r="B142" s="151" t="s">
        <v>872</v>
      </c>
      <c r="C142" s="158"/>
      <c r="D142" s="158"/>
      <c r="E142" s="158"/>
      <c r="F142" s="158"/>
      <c r="G142" s="158"/>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row>
    <row r="143" spans="2:30" ht="15" customHeight="1" thickBot="1" x14ac:dyDescent="0.3"/>
    <row r="144" spans="2:30" ht="15" customHeight="1" x14ac:dyDescent="0.25">
      <c r="B144" s="585" t="s">
        <v>258</v>
      </c>
      <c r="C144" s="586"/>
      <c r="D144" s="586"/>
      <c r="E144" s="586"/>
      <c r="F144" s="586"/>
      <c r="G144" s="586"/>
      <c r="H144" s="586"/>
      <c r="I144" s="586"/>
      <c r="J144" s="586"/>
      <c r="K144" s="2306"/>
      <c r="L144" s="2335">
        <f>AA105</f>
        <v>0</v>
      </c>
      <c r="M144" s="2336"/>
      <c r="N144" s="2336"/>
      <c r="O144" s="2337"/>
    </row>
    <row r="145" spans="2:30" ht="15" customHeight="1" x14ac:dyDescent="0.25">
      <c r="B145" s="228" t="s">
        <v>259</v>
      </c>
      <c r="C145" s="229"/>
      <c r="D145" s="229"/>
      <c r="E145" s="229"/>
      <c r="F145" s="229"/>
      <c r="G145" s="229"/>
      <c r="H145" s="229"/>
      <c r="I145" s="229"/>
      <c r="J145" s="229"/>
      <c r="K145" s="695"/>
      <c r="L145" s="2338">
        <f>AA112</f>
        <v>0</v>
      </c>
      <c r="M145" s="2292"/>
      <c r="N145" s="2292"/>
      <c r="O145" s="2293"/>
    </row>
    <row r="146" spans="2:30" ht="15" customHeight="1" x14ac:dyDescent="0.25">
      <c r="B146" s="587" t="s">
        <v>260</v>
      </c>
      <c r="C146" s="588"/>
      <c r="D146" s="588"/>
      <c r="E146" s="588"/>
      <c r="F146" s="588"/>
      <c r="G146" s="588"/>
      <c r="H146" s="588"/>
      <c r="I146" s="588"/>
      <c r="J146" s="588"/>
      <c r="K146" s="589"/>
      <c r="L146" s="2338">
        <f>AA119</f>
        <v>0</v>
      </c>
      <c r="M146" s="2292"/>
      <c r="N146" s="2292"/>
      <c r="O146" s="2293"/>
    </row>
    <row r="147" spans="2:30" ht="15" customHeight="1" x14ac:dyDescent="0.25">
      <c r="B147" s="228" t="s">
        <v>261</v>
      </c>
      <c r="C147" s="229"/>
      <c r="D147" s="229"/>
      <c r="E147" s="229"/>
      <c r="F147" s="229"/>
      <c r="G147" s="229"/>
      <c r="H147" s="229"/>
      <c r="I147" s="229"/>
      <c r="J147" s="229"/>
      <c r="K147" s="695"/>
      <c r="L147" s="2338">
        <f>AA126</f>
        <v>0</v>
      </c>
      <c r="M147" s="2292"/>
      <c r="N147" s="2292"/>
      <c r="O147" s="2293"/>
    </row>
    <row r="148" spans="2:30" ht="15" customHeight="1" x14ac:dyDescent="0.25">
      <c r="B148" s="587" t="s">
        <v>682</v>
      </c>
      <c r="C148" s="588"/>
      <c r="D148" s="588"/>
      <c r="E148" s="588"/>
      <c r="F148" s="588"/>
      <c r="G148" s="588"/>
      <c r="H148" s="588"/>
      <c r="I148" s="588"/>
      <c r="J148" s="588"/>
      <c r="K148" s="589"/>
      <c r="L148" s="2338">
        <f>AA133</f>
        <v>0</v>
      </c>
      <c r="M148" s="2292"/>
      <c r="N148" s="2292"/>
      <c r="O148" s="2293"/>
    </row>
    <row r="149" spans="2:30" ht="15" customHeight="1" thickBot="1" x14ac:dyDescent="0.3">
      <c r="B149" s="2339" t="s">
        <v>262</v>
      </c>
      <c r="C149" s="2340"/>
      <c r="D149" s="2340"/>
      <c r="E149" s="2340"/>
      <c r="F149" s="2340"/>
      <c r="G149" s="2340"/>
      <c r="H149" s="2340"/>
      <c r="I149" s="2340"/>
      <c r="J149" s="2340"/>
      <c r="K149" s="2341"/>
      <c r="L149" s="2346">
        <f>AA140</f>
        <v>0</v>
      </c>
      <c r="M149" s="2347"/>
      <c r="N149" s="2347"/>
      <c r="O149" s="2348"/>
    </row>
    <row r="150" spans="2:30" ht="15" customHeight="1" thickTop="1" x14ac:dyDescent="0.25">
      <c r="B150" s="2342" t="s">
        <v>263</v>
      </c>
      <c r="C150" s="2343"/>
      <c r="D150" s="2343"/>
      <c r="E150" s="2343"/>
      <c r="F150" s="2343"/>
      <c r="G150" s="2343"/>
      <c r="H150" s="2343"/>
      <c r="I150" s="2343"/>
      <c r="J150" s="2343"/>
      <c r="K150" s="2344"/>
      <c r="L150" s="2349">
        <f>SUM(L144:O149)</f>
        <v>0</v>
      </c>
      <c r="M150" s="2350"/>
      <c r="N150" s="2350"/>
      <c r="O150" s="2351"/>
    </row>
    <row r="151" spans="2:30" ht="15" customHeight="1" thickBot="1" x14ac:dyDescent="0.3">
      <c r="B151" s="1656" t="s">
        <v>505</v>
      </c>
      <c r="C151" s="1657"/>
      <c r="D151" s="1657"/>
      <c r="E151" s="1657"/>
      <c r="F151" s="1657"/>
      <c r="G151" s="1657"/>
      <c r="H151" s="1657"/>
      <c r="I151" s="2354"/>
      <c r="J151" s="2355"/>
      <c r="K151" s="2356"/>
      <c r="L151" s="2346">
        <f>L150*I151</f>
        <v>0</v>
      </c>
      <c r="M151" s="2347"/>
      <c r="N151" s="2347"/>
      <c r="O151" s="2348"/>
    </row>
    <row r="152" spans="2:30" ht="15" customHeight="1" thickTop="1" thickBot="1" x14ac:dyDescent="0.3">
      <c r="B152" s="1094" t="s">
        <v>264</v>
      </c>
      <c r="C152" s="1095"/>
      <c r="D152" s="1095"/>
      <c r="E152" s="1095"/>
      <c r="F152" s="1095"/>
      <c r="G152" s="1095"/>
      <c r="H152" s="1095"/>
      <c r="I152" s="1095"/>
      <c r="J152" s="1095"/>
      <c r="K152" s="1096"/>
      <c r="L152" s="2352">
        <f>L150-L151</f>
        <v>0</v>
      </c>
      <c r="M152" s="1160"/>
      <c r="N152" s="1160"/>
      <c r="O152" s="1161"/>
    </row>
    <row r="153" spans="2:30" ht="15" customHeight="1" x14ac:dyDescent="0.25"/>
    <row r="154" spans="2:30" ht="15" customHeight="1" x14ac:dyDescent="0.25">
      <c r="B154" s="135" t="s">
        <v>265</v>
      </c>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2353"/>
      <c r="AC154" s="2353"/>
      <c r="AD154" s="2353"/>
    </row>
    <row r="155" spans="2:30" ht="15" customHeight="1" thickBot="1" x14ac:dyDescent="0.3"/>
    <row r="156" spans="2:30" ht="15" customHeight="1" thickBot="1" x14ac:dyDescent="0.3">
      <c r="B156" s="151" t="s">
        <v>266</v>
      </c>
      <c r="C156" s="158"/>
      <c r="D156" s="158"/>
      <c r="E156" s="158"/>
      <c r="F156" s="158"/>
      <c r="G156" s="158"/>
      <c r="H156" s="158"/>
      <c r="I156" s="158"/>
      <c r="J156" s="158"/>
      <c r="K156" s="158"/>
      <c r="L156" s="158"/>
      <c r="M156" s="158"/>
      <c r="N156" s="158"/>
      <c r="O156" s="158"/>
      <c r="P156" s="158"/>
      <c r="Q156" s="158"/>
      <c r="R156" s="158"/>
      <c r="S156" s="158"/>
      <c r="T156" s="158"/>
      <c r="U156" s="158"/>
      <c r="V156" s="158"/>
      <c r="W156" s="158"/>
      <c r="X156" s="158"/>
      <c r="Y156" s="158"/>
      <c r="Z156" s="158"/>
      <c r="AA156" s="158"/>
      <c r="AB156" s="158"/>
      <c r="AC156" s="158"/>
      <c r="AD156" s="158"/>
    </row>
    <row r="157" spans="2:30" ht="15" customHeight="1" x14ac:dyDescent="0.25"/>
    <row r="158" spans="2:30" ht="15" customHeight="1" x14ac:dyDescent="0.25">
      <c r="B158" s="135" t="s">
        <v>267</v>
      </c>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6"/>
      <c r="Z158" s="136"/>
      <c r="AA158" s="136"/>
      <c r="AB158" s="136"/>
      <c r="AC158" s="136"/>
      <c r="AD158" s="136"/>
    </row>
    <row r="159" spans="2:30" ht="15" customHeight="1" thickBot="1" x14ac:dyDescent="0.3"/>
    <row r="160" spans="2:30" s="21" customFormat="1" ht="15" customHeight="1" x14ac:dyDescent="0.25">
      <c r="B160" s="577"/>
      <c r="C160" s="578"/>
      <c r="D160" s="578"/>
      <c r="E160" s="578"/>
      <c r="F160" s="578"/>
      <c r="G160" s="578"/>
      <c r="H160" s="578"/>
      <c r="I160" s="579"/>
      <c r="J160" s="532" t="s">
        <v>277</v>
      </c>
      <c r="K160" s="463"/>
      <c r="L160" s="463"/>
      <c r="M160" s="465"/>
      <c r="N160" s="487" t="s">
        <v>278</v>
      </c>
      <c r="O160" s="463"/>
      <c r="P160" s="463"/>
      <c r="Q160" s="488"/>
    </row>
    <row r="161" spans="2:17" s="21" customFormat="1" ht="15" customHeight="1" thickBot="1" x14ac:dyDescent="0.3">
      <c r="B161" s="580"/>
      <c r="C161" s="581"/>
      <c r="D161" s="581"/>
      <c r="E161" s="581"/>
      <c r="F161" s="581"/>
      <c r="G161" s="581"/>
      <c r="H161" s="581"/>
      <c r="I161" s="582"/>
      <c r="J161" s="533"/>
      <c r="K161" s="464"/>
      <c r="L161" s="464"/>
      <c r="M161" s="468"/>
      <c r="N161" s="489"/>
      <c r="O161" s="464"/>
      <c r="P161" s="464"/>
      <c r="Q161" s="490"/>
    </row>
    <row r="162" spans="2:17" ht="15" customHeight="1" thickBot="1" x14ac:dyDescent="0.3">
      <c r="B162" s="2374" t="s">
        <v>274</v>
      </c>
      <c r="C162" s="2368"/>
      <c r="D162" s="2368"/>
      <c r="E162" s="2368"/>
      <c r="F162" s="2368"/>
      <c r="G162" s="2368"/>
      <c r="H162" s="2368"/>
      <c r="I162" s="2368"/>
      <c r="J162" s="2319"/>
      <c r="K162" s="2319"/>
      <c r="L162" s="2319"/>
      <c r="M162" s="2319"/>
      <c r="N162" s="2368"/>
      <c r="O162" s="2368"/>
      <c r="P162" s="2368"/>
      <c r="Q162" s="2375"/>
    </row>
    <row r="163" spans="2:17" ht="15" customHeight="1" x14ac:dyDescent="0.25">
      <c r="B163" s="951" t="s">
        <v>683</v>
      </c>
      <c r="C163" s="952"/>
      <c r="D163" s="952"/>
      <c r="E163" s="952"/>
      <c r="F163" s="952"/>
      <c r="G163" s="952"/>
      <c r="H163" s="952"/>
      <c r="I163" s="953"/>
      <c r="J163" s="498"/>
      <c r="K163" s="499"/>
      <c r="L163" s="499"/>
      <c r="M163" s="787"/>
      <c r="N163" s="2363">
        <f>IF(AND(J163&gt;0,$AB$21&gt;0),J163/$AB$21,0)</f>
        <v>0</v>
      </c>
      <c r="O163" s="2364"/>
      <c r="P163" s="2364"/>
      <c r="Q163" s="2365"/>
    </row>
    <row r="164" spans="2:17" ht="15" customHeight="1" x14ac:dyDescent="0.25">
      <c r="B164" s="977" t="s">
        <v>684</v>
      </c>
      <c r="C164" s="978"/>
      <c r="D164" s="978"/>
      <c r="E164" s="978"/>
      <c r="F164" s="978"/>
      <c r="G164" s="978"/>
      <c r="H164" s="978"/>
      <c r="I164" s="1043"/>
      <c r="J164" s="498"/>
      <c r="K164" s="499"/>
      <c r="L164" s="499"/>
      <c r="M164" s="787"/>
      <c r="N164" s="2366">
        <f>IF(AND(J164&gt;0,$AB$21&gt;0),J164/$AB$21,0)</f>
        <v>0</v>
      </c>
      <c r="O164" s="2322"/>
      <c r="P164" s="2322"/>
      <c r="Q164" s="2362"/>
    </row>
    <row r="165" spans="2:17" ht="15" customHeight="1" x14ac:dyDescent="0.25">
      <c r="B165" s="977" t="s">
        <v>685</v>
      </c>
      <c r="C165" s="978"/>
      <c r="D165" s="978"/>
      <c r="E165" s="978"/>
      <c r="F165" s="978"/>
      <c r="G165" s="978"/>
      <c r="H165" s="978"/>
      <c r="I165" s="1043"/>
      <c r="J165" s="498"/>
      <c r="K165" s="499"/>
      <c r="L165" s="499"/>
      <c r="M165" s="787"/>
      <c r="N165" s="2366">
        <f>IF(AND(J165&gt;0,$AB$21&gt;0),J165/$AB$21,0)</f>
        <v>0</v>
      </c>
      <c r="O165" s="2322"/>
      <c r="P165" s="2322"/>
      <c r="Q165" s="2362"/>
    </row>
    <row r="166" spans="2:17" ht="15" customHeight="1" x14ac:dyDescent="0.25">
      <c r="B166" s="587" t="s">
        <v>139</v>
      </c>
      <c r="C166" s="588"/>
      <c r="D166" s="1377"/>
      <c r="E166" s="1377"/>
      <c r="F166" s="1377"/>
      <c r="G166" s="1377"/>
      <c r="H166" s="1377"/>
      <c r="I166" s="2345"/>
      <c r="J166" s="498"/>
      <c r="K166" s="499"/>
      <c r="L166" s="499"/>
      <c r="M166" s="787"/>
      <c r="N166" s="2366">
        <f>IF(AND(J166&gt;0,$AB$21&gt;0),J166/$AB$21,0)</f>
        <v>0</v>
      </c>
      <c r="O166" s="2322"/>
      <c r="P166" s="2322"/>
      <c r="Q166" s="2362"/>
    </row>
    <row r="167" spans="2:17" ht="15" customHeight="1" thickBot="1" x14ac:dyDescent="0.3">
      <c r="B167" s="2190" t="s">
        <v>269</v>
      </c>
      <c r="C167" s="2191"/>
      <c r="D167" s="2191"/>
      <c r="E167" s="2191"/>
      <c r="F167" s="2191"/>
      <c r="G167" s="2191"/>
      <c r="H167" s="2191"/>
      <c r="I167" s="2192"/>
      <c r="J167" s="506"/>
      <c r="K167" s="507"/>
      <c r="L167" s="507"/>
      <c r="M167" s="803"/>
      <c r="N167" s="2367">
        <f>IF(AND(J167&gt;0,$AB$21&gt;0),J167/$AB$21,0)</f>
        <v>0</v>
      </c>
      <c r="O167" s="961"/>
      <c r="P167" s="961"/>
      <c r="Q167" s="962"/>
    </row>
    <row r="168" spans="2:17" ht="15" customHeight="1" thickTop="1" thickBot="1" x14ac:dyDescent="0.3">
      <c r="B168" s="1898" t="s">
        <v>270</v>
      </c>
      <c r="C168" s="1899"/>
      <c r="D168" s="1899"/>
      <c r="E168" s="1899"/>
      <c r="F168" s="1899"/>
      <c r="G168" s="1899"/>
      <c r="H168" s="1899"/>
      <c r="I168" s="1900"/>
      <c r="J168" s="512">
        <f>SUM(J163:M167)</f>
        <v>0</v>
      </c>
      <c r="K168" s="513"/>
      <c r="L168" s="513"/>
      <c r="M168" s="2377"/>
      <c r="N168" s="620">
        <f>SUM(N162:P167)</f>
        <v>0</v>
      </c>
      <c r="O168" s="513"/>
      <c r="P168" s="513"/>
      <c r="Q168" s="2357"/>
    </row>
    <row r="169" spans="2:17" ht="15" customHeight="1" thickBot="1" x14ac:dyDescent="0.3">
      <c r="B169" s="2318" t="s">
        <v>275</v>
      </c>
      <c r="C169" s="2319"/>
      <c r="D169" s="2319"/>
      <c r="E169" s="2319"/>
      <c r="F169" s="2319"/>
      <c r="G169" s="2319"/>
      <c r="H169" s="2319"/>
      <c r="I169" s="2319"/>
      <c r="J169" s="2368"/>
      <c r="K169" s="2368"/>
      <c r="L169" s="2368"/>
      <c r="M169" s="2368"/>
      <c r="N169" s="2319"/>
      <c r="O169" s="2319"/>
      <c r="P169" s="2319"/>
      <c r="Q169" s="2320"/>
    </row>
    <row r="170" spans="2:17" ht="15" customHeight="1" x14ac:dyDescent="0.25">
      <c r="B170" s="977" t="s">
        <v>686</v>
      </c>
      <c r="C170" s="978"/>
      <c r="D170" s="978"/>
      <c r="E170" s="978"/>
      <c r="F170" s="978"/>
      <c r="G170" s="978"/>
      <c r="H170" s="978"/>
      <c r="I170" s="979"/>
      <c r="J170" s="2332"/>
      <c r="K170" s="2333"/>
      <c r="L170" s="2333"/>
      <c r="M170" s="2334"/>
      <c r="N170" s="2361">
        <f>IF(AND(J170&gt;0,$AB$21&gt;0),J170/$AB$21,0)</f>
        <v>0</v>
      </c>
      <c r="O170" s="2322"/>
      <c r="P170" s="2322"/>
      <c r="Q170" s="2362"/>
    </row>
    <row r="171" spans="2:17" ht="15" customHeight="1" x14ac:dyDescent="0.25">
      <c r="B171" s="977" t="s">
        <v>687</v>
      </c>
      <c r="C171" s="978"/>
      <c r="D171" s="978"/>
      <c r="E171" s="978"/>
      <c r="F171" s="978"/>
      <c r="G171" s="978"/>
      <c r="H171" s="978"/>
      <c r="I171" s="979"/>
      <c r="J171" s="583"/>
      <c r="K171" s="499"/>
      <c r="L171" s="499"/>
      <c r="M171" s="2370"/>
      <c r="N171" s="2361">
        <f>IF(AND(J171&gt;0,$AB$21&gt;0),J171/$AB$21,0)</f>
        <v>0</v>
      </c>
      <c r="O171" s="2322"/>
      <c r="P171" s="2322"/>
      <c r="Q171" s="2362"/>
    </row>
    <row r="172" spans="2:17" ht="15" customHeight="1" x14ac:dyDescent="0.25">
      <c r="B172" s="977" t="s">
        <v>688</v>
      </c>
      <c r="C172" s="978"/>
      <c r="D172" s="978"/>
      <c r="E172" s="978"/>
      <c r="F172" s="978"/>
      <c r="G172" s="978"/>
      <c r="H172" s="978"/>
      <c r="I172" s="979"/>
      <c r="J172" s="583"/>
      <c r="K172" s="499"/>
      <c r="L172" s="499"/>
      <c r="M172" s="2370"/>
      <c r="N172" s="2361">
        <f>IF(AND(J172&gt;0,$AB$21&gt;0),J172/$AB$21,0)</f>
        <v>0</v>
      </c>
      <c r="O172" s="2322"/>
      <c r="P172" s="2322"/>
      <c r="Q172" s="2362"/>
    </row>
    <row r="173" spans="2:17" ht="15" customHeight="1" x14ac:dyDescent="0.25">
      <c r="B173" s="977" t="s">
        <v>689</v>
      </c>
      <c r="C173" s="978"/>
      <c r="D173" s="978"/>
      <c r="E173" s="978"/>
      <c r="F173" s="978"/>
      <c r="G173" s="978"/>
      <c r="H173" s="978"/>
      <c r="I173" s="979"/>
      <c r="J173" s="583"/>
      <c r="K173" s="499"/>
      <c r="L173" s="499"/>
      <c r="M173" s="2370"/>
      <c r="N173" s="2361">
        <f>IF(AND(J173&gt;0,$AB$21&gt;0),J173/$AB$21,0)</f>
        <v>0</v>
      </c>
      <c r="O173" s="2322"/>
      <c r="P173" s="2322"/>
      <c r="Q173" s="2362"/>
    </row>
    <row r="174" spans="2:17" ht="15" customHeight="1" thickBot="1" x14ac:dyDescent="0.3">
      <c r="B174" s="592" t="s">
        <v>139</v>
      </c>
      <c r="C174" s="593"/>
      <c r="D174" s="2202"/>
      <c r="E174" s="2202"/>
      <c r="F174" s="2202"/>
      <c r="G174" s="2202"/>
      <c r="H174" s="2202"/>
      <c r="I174" s="2203"/>
      <c r="J174" s="584"/>
      <c r="K174" s="507"/>
      <c r="L174" s="507"/>
      <c r="M174" s="2376"/>
      <c r="N174" s="960">
        <f>IF(AND(J174&gt;0,$AB$21&gt;0),J174/$AB$21,0)</f>
        <v>0</v>
      </c>
      <c r="O174" s="961"/>
      <c r="P174" s="961"/>
      <c r="Q174" s="962"/>
    </row>
    <row r="175" spans="2:17" ht="15" customHeight="1" thickTop="1" thickBot="1" x14ac:dyDescent="0.3">
      <c r="B175" s="1898" t="s">
        <v>271</v>
      </c>
      <c r="C175" s="1899"/>
      <c r="D175" s="1899"/>
      <c r="E175" s="1899"/>
      <c r="F175" s="1899"/>
      <c r="G175" s="1899"/>
      <c r="H175" s="1899"/>
      <c r="I175" s="2369"/>
      <c r="J175" s="620">
        <f>SUM(J170:M174)</f>
        <v>0</v>
      </c>
      <c r="K175" s="513"/>
      <c r="L175" s="513"/>
      <c r="M175" s="2357"/>
      <c r="N175" s="512">
        <f>SUM(N169:P174)</f>
        <v>0</v>
      </c>
      <c r="O175" s="513"/>
      <c r="P175" s="513"/>
      <c r="Q175" s="2357"/>
    </row>
    <row r="176" spans="2:17" ht="15" customHeight="1" thickBot="1" x14ac:dyDescent="0.3">
      <c r="B176" s="2318" t="s">
        <v>276</v>
      </c>
      <c r="C176" s="2319"/>
      <c r="D176" s="2319"/>
      <c r="E176" s="2319"/>
      <c r="F176" s="2319"/>
      <c r="G176" s="2319"/>
      <c r="H176" s="2319"/>
      <c r="I176" s="2319"/>
      <c r="J176" s="2368"/>
      <c r="K176" s="2368"/>
      <c r="L176" s="2368"/>
      <c r="M176" s="2368"/>
      <c r="N176" s="2319"/>
      <c r="O176" s="2319"/>
      <c r="P176" s="2319"/>
      <c r="Q176" s="2320"/>
    </row>
    <row r="177" spans="2:30" ht="15" customHeight="1" x14ac:dyDescent="0.25">
      <c r="B177" s="977" t="s">
        <v>690</v>
      </c>
      <c r="C177" s="978"/>
      <c r="D177" s="978"/>
      <c r="E177" s="978"/>
      <c r="F177" s="978"/>
      <c r="G177" s="978"/>
      <c r="H177" s="978"/>
      <c r="I177" s="979"/>
      <c r="J177" s="2332"/>
      <c r="K177" s="2333"/>
      <c r="L177" s="2333"/>
      <c r="M177" s="2334"/>
      <c r="N177" s="2361">
        <f>IF(AND(J177&gt;0,$AB$21&gt;0),J177/$AB$21,0)</f>
        <v>0</v>
      </c>
      <c r="O177" s="2322"/>
      <c r="P177" s="2322"/>
      <c r="Q177" s="2362"/>
    </row>
    <row r="178" spans="2:30" ht="15" customHeight="1" x14ac:dyDescent="0.25">
      <c r="B178" s="977" t="s">
        <v>691</v>
      </c>
      <c r="C178" s="978"/>
      <c r="D178" s="978"/>
      <c r="E178" s="978"/>
      <c r="F178" s="978"/>
      <c r="G178" s="978"/>
      <c r="H178" s="978"/>
      <c r="I178" s="979"/>
      <c r="J178" s="583"/>
      <c r="K178" s="499"/>
      <c r="L178" s="499"/>
      <c r="M178" s="2370"/>
      <c r="N178" s="2361">
        <f t="shared" ref="N178:N187" si="1">IF(AND(J178&gt;0,$AB$21&gt;0),J178/$AB$21,0)</f>
        <v>0</v>
      </c>
      <c r="O178" s="2322"/>
      <c r="P178" s="2322"/>
      <c r="Q178" s="2362"/>
    </row>
    <row r="179" spans="2:30" ht="15" customHeight="1" x14ac:dyDescent="0.25">
      <c r="B179" s="977" t="s">
        <v>692</v>
      </c>
      <c r="C179" s="978"/>
      <c r="D179" s="978"/>
      <c r="E179" s="978"/>
      <c r="F179" s="978"/>
      <c r="G179" s="978"/>
      <c r="H179" s="978"/>
      <c r="I179" s="979"/>
      <c r="J179" s="583"/>
      <c r="K179" s="499"/>
      <c r="L179" s="499"/>
      <c r="M179" s="2370"/>
      <c r="N179" s="2361">
        <f t="shared" si="1"/>
        <v>0</v>
      </c>
      <c r="O179" s="2322"/>
      <c r="P179" s="2322"/>
      <c r="Q179" s="2362"/>
    </row>
    <row r="180" spans="2:30" ht="15" customHeight="1" x14ac:dyDescent="0.25">
      <c r="B180" s="977" t="s">
        <v>693</v>
      </c>
      <c r="C180" s="978"/>
      <c r="D180" s="978"/>
      <c r="E180" s="978"/>
      <c r="F180" s="978"/>
      <c r="G180" s="978"/>
      <c r="H180" s="978"/>
      <c r="I180" s="979"/>
      <c r="J180" s="583"/>
      <c r="K180" s="499"/>
      <c r="L180" s="499"/>
      <c r="M180" s="2370"/>
      <c r="N180" s="2361">
        <f t="shared" si="1"/>
        <v>0</v>
      </c>
      <c r="O180" s="2322"/>
      <c r="P180" s="2322"/>
      <c r="Q180" s="2362"/>
    </row>
    <row r="181" spans="2:30" ht="15" customHeight="1" x14ac:dyDescent="0.25">
      <c r="B181" s="977" t="s">
        <v>694</v>
      </c>
      <c r="C181" s="978"/>
      <c r="D181" s="978"/>
      <c r="E181" s="978"/>
      <c r="F181" s="978"/>
      <c r="G181" s="978"/>
      <c r="H181" s="978"/>
      <c r="I181" s="979"/>
      <c r="J181" s="583"/>
      <c r="K181" s="499"/>
      <c r="L181" s="499"/>
      <c r="M181" s="2370"/>
      <c r="N181" s="2361">
        <f t="shared" si="1"/>
        <v>0</v>
      </c>
      <c r="O181" s="2322"/>
      <c r="P181" s="2322"/>
      <c r="Q181" s="2362"/>
    </row>
    <row r="182" spans="2:30" ht="15" customHeight="1" x14ac:dyDescent="0.25">
      <c r="B182" s="977" t="s">
        <v>695</v>
      </c>
      <c r="C182" s="978"/>
      <c r="D182" s="978"/>
      <c r="E182" s="978"/>
      <c r="F182" s="978"/>
      <c r="G182" s="978"/>
      <c r="H182" s="978"/>
      <c r="I182" s="979"/>
      <c r="J182" s="583"/>
      <c r="K182" s="499"/>
      <c r="L182" s="499"/>
      <c r="M182" s="2370"/>
      <c r="N182" s="2361">
        <f t="shared" si="1"/>
        <v>0</v>
      </c>
      <c r="O182" s="2322"/>
      <c r="P182" s="2322"/>
      <c r="Q182" s="2362"/>
    </row>
    <row r="183" spans="2:30" ht="15" customHeight="1" x14ac:dyDescent="0.25">
      <c r="B183" s="977" t="s">
        <v>696</v>
      </c>
      <c r="C183" s="978"/>
      <c r="D183" s="978"/>
      <c r="E183" s="978"/>
      <c r="F183" s="978"/>
      <c r="G183" s="978"/>
      <c r="H183" s="978"/>
      <c r="I183" s="979"/>
      <c r="J183" s="583"/>
      <c r="K183" s="499"/>
      <c r="L183" s="499"/>
      <c r="M183" s="2370"/>
      <c r="N183" s="2361">
        <f t="shared" si="1"/>
        <v>0</v>
      </c>
      <c r="O183" s="2322"/>
      <c r="P183" s="2322"/>
      <c r="Q183" s="2362"/>
    </row>
    <row r="184" spans="2:30" ht="15" customHeight="1" x14ac:dyDescent="0.25">
      <c r="B184" s="977" t="s">
        <v>697</v>
      </c>
      <c r="C184" s="978"/>
      <c r="D184" s="978"/>
      <c r="E184" s="978"/>
      <c r="F184" s="978"/>
      <c r="G184" s="978"/>
      <c r="H184" s="978"/>
      <c r="I184" s="979"/>
      <c r="J184" s="583"/>
      <c r="K184" s="499"/>
      <c r="L184" s="499"/>
      <c r="M184" s="2370"/>
      <c r="N184" s="2361">
        <f t="shared" si="1"/>
        <v>0</v>
      </c>
      <c r="O184" s="2322"/>
      <c r="P184" s="2322"/>
      <c r="Q184" s="2362"/>
    </row>
    <row r="185" spans="2:30" ht="15" customHeight="1" x14ac:dyDescent="0.25">
      <c r="B185" s="977" t="s">
        <v>698</v>
      </c>
      <c r="C185" s="978"/>
      <c r="D185" s="978"/>
      <c r="E185" s="978"/>
      <c r="F185" s="978"/>
      <c r="G185" s="978"/>
      <c r="H185" s="978"/>
      <c r="I185" s="979"/>
      <c r="J185" s="583"/>
      <c r="K185" s="499"/>
      <c r="L185" s="499"/>
      <c r="M185" s="2370"/>
      <c r="N185" s="2361">
        <f t="shared" si="1"/>
        <v>0</v>
      </c>
      <c r="O185" s="2322"/>
      <c r="P185" s="2322"/>
      <c r="Q185" s="2362"/>
    </row>
    <row r="186" spans="2:30" ht="15" customHeight="1" x14ac:dyDescent="0.25">
      <c r="B186" s="977" t="s">
        <v>1224</v>
      </c>
      <c r="C186" s="978"/>
      <c r="D186" s="978"/>
      <c r="E186" s="978"/>
      <c r="F186" s="978"/>
      <c r="G186" s="978"/>
      <c r="H186" s="978"/>
      <c r="I186" s="979"/>
      <c r="J186" s="583"/>
      <c r="K186" s="499"/>
      <c r="L186" s="499"/>
      <c r="M186" s="2370"/>
      <c r="N186" s="2361">
        <f>IF(AND(J186&gt;0,$AB$21&gt;0),J186/$AB$21,0)</f>
        <v>0</v>
      </c>
      <c r="O186" s="2322"/>
      <c r="P186" s="2322"/>
      <c r="Q186" s="2362"/>
    </row>
    <row r="187" spans="2:30" ht="15" customHeight="1" thickBot="1" x14ac:dyDescent="0.3">
      <c r="B187" s="1656" t="s">
        <v>139</v>
      </c>
      <c r="C187" s="1657"/>
      <c r="D187" s="2202"/>
      <c r="E187" s="2202"/>
      <c r="F187" s="2202"/>
      <c r="G187" s="2202"/>
      <c r="H187" s="2202"/>
      <c r="I187" s="2203"/>
      <c r="J187" s="584"/>
      <c r="K187" s="507"/>
      <c r="L187" s="507"/>
      <c r="M187" s="2376"/>
      <c r="N187" s="960">
        <f t="shared" si="1"/>
        <v>0</v>
      </c>
      <c r="O187" s="961"/>
      <c r="P187" s="961"/>
      <c r="Q187" s="962"/>
    </row>
    <row r="188" spans="2:30" ht="15" customHeight="1" thickTop="1" thickBot="1" x14ac:dyDescent="0.3">
      <c r="B188" s="1898" t="s">
        <v>272</v>
      </c>
      <c r="C188" s="1899"/>
      <c r="D188" s="1899"/>
      <c r="E188" s="1899"/>
      <c r="F188" s="1899"/>
      <c r="G188" s="1899"/>
      <c r="H188" s="1899"/>
      <c r="I188" s="2369"/>
      <c r="J188" s="620">
        <f>SUM(J177:M187)</f>
        <v>0</v>
      </c>
      <c r="K188" s="513"/>
      <c r="L188" s="513"/>
      <c r="M188" s="2357"/>
      <c r="N188" s="512">
        <f>SUM(N176:P187)</f>
        <v>0</v>
      </c>
      <c r="O188" s="513"/>
      <c r="P188" s="513"/>
      <c r="Q188" s="2357"/>
    </row>
    <row r="189" spans="2:30" ht="15" customHeight="1" thickBot="1" x14ac:dyDescent="0.3">
      <c r="B189" s="2378" t="s">
        <v>273</v>
      </c>
      <c r="C189" s="2379"/>
      <c r="D189" s="2379"/>
      <c r="E189" s="2379"/>
      <c r="F189" s="2379"/>
      <c r="G189" s="2379"/>
      <c r="H189" s="2379"/>
      <c r="I189" s="2380"/>
      <c r="J189" s="2381">
        <f>SUM(J168,J175,J188)</f>
        <v>0</v>
      </c>
      <c r="K189" s="2382"/>
      <c r="L189" s="2382"/>
      <c r="M189" s="2383"/>
      <c r="N189" s="2358">
        <f>SUM(N168,N175,N188)</f>
        <v>0</v>
      </c>
      <c r="O189" s="2359"/>
      <c r="P189" s="2359"/>
      <c r="Q189" s="2360"/>
    </row>
    <row r="190" spans="2:30" ht="15" customHeight="1" x14ac:dyDescent="0.25"/>
    <row r="191" spans="2:30" ht="15" customHeight="1" x14ac:dyDescent="0.25">
      <c r="B191" s="134" t="s">
        <v>280</v>
      </c>
      <c r="C191" s="134"/>
      <c r="D191" s="134"/>
      <c r="E191" s="134"/>
      <c r="F191" s="134"/>
      <c r="G191" s="134"/>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row>
    <row r="192" spans="2:30" ht="15" customHeight="1" x14ac:dyDescent="0.25">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134"/>
      <c r="Y192" s="134"/>
      <c r="Z192" s="134"/>
      <c r="AA192" s="134"/>
      <c r="AB192" s="134"/>
      <c r="AC192" s="134"/>
      <c r="AD192" s="134"/>
    </row>
    <row r="193" spans="2:30" ht="15" customHeight="1" x14ac:dyDescent="0.25">
      <c r="B193" s="134" t="s">
        <v>1225</v>
      </c>
      <c r="C193" s="134"/>
      <c r="D193" s="134"/>
      <c r="E193" s="134"/>
      <c r="F193" s="134"/>
      <c r="G193" s="134"/>
      <c r="H193" s="134"/>
      <c r="I193" s="134"/>
      <c r="J193" s="134"/>
      <c r="K193" s="134"/>
      <c r="L193" s="134"/>
      <c r="M193" s="134"/>
      <c r="N193" s="134"/>
      <c r="O193" s="134"/>
      <c r="P193" s="134"/>
      <c r="Q193" s="134"/>
      <c r="R193" s="134"/>
      <c r="S193" s="134"/>
      <c r="T193" s="134"/>
      <c r="U193" s="134"/>
      <c r="V193" s="134"/>
      <c r="W193" s="134"/>
      <c r="X193" s="134"/>
      <c r="Y193" s="134"/>
      <c r="Z193" s="134"/>
      <c r="AA193" s="134"/>
      <c r="AB193" s="134"/>
      <c r="AC193" s="134"/>
      <c r="AD193" s="134"/>
    </row>
    <row r="194" spans="2:30" ht="14.25" customHeight="1" x14ac:dyDescent="0.25"/>
    <row r="195" spans="2:30" ht="15" customHeight="1" x14ac:dyDescent="0.25">
      <c r="B195" s="135" t="s">
        <v>279</v>
      </c>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2353"/>
      <c r="AC195" s="2353"/>
      <c r="AD195" s="2353"/>
    </row>
    <row r="196" spans="2:30" ht="15" customHeight="1" thickBot="1" x14ac:dyDescent="0.3"/>
    <row r="197" spans="2:30" ht="15" customHeight="1" thickBot="1" x14ac:dyDescent="0.3">
      <c r="B197" s="151" t="s">
        <v>281</v>
      </c>
      <c r="C197" s="158"/>
      <c r="D197" s="158"/>
      <c r="E197" s="158"/>
      <c r="F197" s="158"/>
      <c r="G197" s="158"/>
      <c r="H197" s="158"/>
      <c r="I197" s="158"/>
      <c r="J197" s="158"/>
      <c r="K197" s="158"/>
      <c r="L197" s="158"/>
      <c r="M197" s="158"/>
      <c r="N197" s="158"/>
      <c r="O197" s="158"/>
      <c r="P197" s="158"/>
      <c r="Q197" s="158"/>
      <c r="R197" s="158"/>
      <c r="S197" s="158"/>
      <c r="T197" s="158"/>
      <c r="U197" s="158"/>
      <c r="V197" s="158"/>
      <c r="W197" s="158"/>
      <c r="X197" s="158"/>
      <c r="Y197" s="158"/>
      <c r="Z197" s="158"/>
      <c r="AA197" s="158"/>
      <c r="AB197" s="158"/>
      <c r="AC197" s="158"/>
      <c r="AD197" s="158"/>
    </row>
    <row r="198" spans="2:30" ht="15" customHeight="1" x14ac:dyDescent="0.25"/>
    <row r="199" spans="2:30" ht="15" customHeight="1" x14ac:dyDescent="0.25">
      <c r="B199" s="135" t="s">
        <v>282</v>
      </c>
      <c r="C199" s="135"/>
      <c r="D199" s="135"/>
      <c r="E199" s="135"/>
      <c r="F199" s="135"/>
      <c r="G199" s="135"/>
      <c r="H199" s="135"/>
      <c r="I199" s="135"/>
      <c r="J199" s="135"/>
      <c r="K199" s="135"/>
      <c r="L199" s="135"/>
      <c r="M199" s="135"/>
      <c r="N199" s="135"/>
      <c r="O199" s="135"/>
      <c r="P199" s="135"/>
      <c r="Q199" s="135"/>
      <c r="R199" s="135"/>
      <c r="S199" s="131"/>
      <c r="T199" s="132"/>
      <c r="U199" s="132"/>
      <c r="V199" s="132"/>
      <c r="W199" s="132"/>
      <c r="X199" s="132"/>
      <c r="Y199" s="132"/>
      <c r="Z199" s="132"/>
      <c r="AA199" s="132"/>
      <c r="AB199" s="132"/>
      <c r="AC199" s="132"/>
      <c r="AD199" s="133"/>
    </row>
    <row r="200" spans="2:30" ht="15" customHeight="1" x14ac:dyDescent="0.25"/>
    <row r="201" spans="2:30" ht="15" customHeight="1" x14ac:dyDescent="0.25">
      <c r="B201" s="134" t="s">
        <v>1201</v>
      </c>
      <c r="C201" s="134"/>
      <c r="D201" s="134"/>
      <c r="E201" s="134"/>
      <c r="F201" s="134"/>
      <c r="G201" s="134"/>
      <c r="H201" s="134"/>
      <c r="I201" s="134"/>
      <c r="J201" s="134"/>
      <c r="K201" s="134"/>
      <c r="L201" s="134"/>
      <c r="M201" s="134"/>
      <c r="N201" s="134"/>
      <c r="O201" s="134"/>
      <c r="P201" s="134"/>
      <c r="Q201" s="134"/>
      <c r="R201" s="134"/>
      <c r="S201" s="134"/>
      <c r="T201" s="134"/>
      <c r="U201" s="134"/>
      <c r="V201" s="134"/>
      <c r="W201" s="134"/>
      <c r="X201" s="134"/>
      <c r="Y201" s="134"/>
      <c r="Z201" s="134"/>
      <c r="AA201" s="134"/>
      <c r="AB201" s="134"/>
      <c r="AC201" s="134"/>
      <c r="AD201" s="134"/>
    </row>
    <row r="202" spans="2:30" ht="15" customHeight="1" x14ac:dyDescent="0.25">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c r="X202" s="134"/>
      <c r="Y202" s="134"/>
      <c r="Z202" s="134"/>
      <c r="AA202" s="134"/>
      <c r="AB202" s="134"/>
      <c r="AC202" s="134"/>
      <c r="AD202" s="134"/>
    </row>
    <row r="203" spans="2:30" ht="15" customHeight="1" thickBot="1" x14ac:dyDescent="0.3"/>
    <row r="204" spans="2:30" ht="15" customHeight="1" thickBot="1" x14ac:dyDescent="0.3">
      <c r="B204" s="2251"/>
      <c r="C204" s="2252"/>
      <c r="D204" s="2252"/>
      <c r="E204" s="2252"/>
      <c r="F204" s="2252"/>
      <c r="G204" s="2252"/>
      <c r="H204" s="2252"/>
      <c r="I204" s="2252"/>
      <c r="J204" s="2253"/>
      <c r="K204" s="2179" t="s">
        <v>287</v>
      </c>
      <c r="L204" s="204"/>
      <c r="M204" s="204"/>
      <c r="N204" s="204"/>
      <c r="O204" s="204" t="s">
        <v>288</v>
      </c>
      <c r="P204" s="204"/>
      <c r="Q204" s="204"/>
      <c r="R204" s="204"/>
      <c r="S204" s="204" t="s">
        <v>289</v>
      </c>
      <c r="T204" s="204"/>
      <c r="U204" s="204"/>
      <c r="V204" s="204"/>
      <c r="W204" s="204" t="s">
        <v>290</v>
      </c>
      <c r="X204" s="204"/>
      <c r="Y204" s="204"/>
      <c r="Z204" s="204"/>
      <c r="AA204" s="204" t="s">
        <v>291</v>
      </c>
      <c r="AB204" s="204"/>
      <c r="AC204" s="204"/>
      <c r="AD204" s="205"/>
    </row>
    <row r="205" spans="2:30" ht="15" customHeight="1" x14ac:dyDescent="0.25">
      <c r="B205" s="993" t="s">
        <v>285</v>
      </c>
      <c r="C205" s="994"/>
      <c r="D205" s="994"/>
      <c r="E205" s="994"/>
      <c r="F205" s="994"/>
      <c r="G205" s="994"/>
      <c r="H205" s="994"/>
      <c r="I205" s="994"/>
      <c r="J205" s="1035"/>
      <c r="K205" s="744">
        <f>L150</f>
        <v>0</v>
      </c>
      <c r="L205" s="745"/>
      <c r="M205" s="745"/>
      <c r="N205" s="745"/>
      <c r="O205" s="745">
        <f>SUM(K205,K205*$AB$154)</f>
        <v>0</v>
      </c>
      <c r="P205" s="745"/>
      <c r="Q205" s="745"/>
      <c r="R205" s="745"/>
      <c r="S205" s="745">
        <f>SUM(O205,O205*$AB$154)</f>
        <v>0</v>
      </c>
      <c r="T205" s="745"/>
      <c r="U205" s="745"/>
      <c r="V205" s="745"/>
      <c r="W205" s="745">
        <f>SUM(S205,S205*$AB$154)</f>
        <v>0</v>
      </c>
      <c r="X205" s="745"/>
      <c r="Y205" s="745"/>
      <c r="Z205" s="745"/>
      <c r="AA205" s="745">
        <f>SUM(W205,W205*$AB$154)</f>
        <v>0</v>
      </c>
      <c r="AB205" s="745"/>
      <c r="AC205" s="745"/>
      <c r="AD205" s="746"/>
    </row>
    <row r="206" spans="2:30" ht="15" customHeight="1" thickBot="1" x14ac:dyDescent="0.3">
      <c r="B206" s="2190" t="s">
        <v>506</v>
      </c>
      <c r="C206" s="2191"/>
      <c r="D206" s="2191"/>
      <c r="E206" s="2191"/>
      <c r="F206" s="2191"/>
      <c r="G206" s="2191"/>
      <c r="H206" s="2191"/>
      <c r="I206" s="2191"/>
      <c r="J206" s="2192"/>
      <c r="K206" s="960">
        <f>K205*$I$151</f>
        <v>0</v>
      </c>
      <c r="L206" s="961"/>
      <c r="M206" s="961"/>
      <c r="N206" s="961"/>
      <c r="O206" s="961">
        <f>O205*$I$151</f>
        <v>0</v>
      </c>
      <c r="P206" s="961"/>
      <c r="Q206" s="961"/>
      <c r="R206" s="961"/>
      <c r="S206" s="961">
        <f>S205*$I$151</f>
        <v>0</v>
      </c>
      <c r="T206" s="961"/>
      <c r="U206" s="961"/>
      <c r="V206" s="961"/>
      <c r="W206" s="961">
        <f>W205*$I$151</f>
        <v>0</v>
      </c>
      <c r="X206" s="961"/>
      <c r="Y206" s="961"/>
      <c r="Z206" s="961"/>
      <c r="AA206" s="961">
        <f>AA205*$I$151</f>
        <v>0</v>
      </c>
      <c r="AB206" s="961"/>
      <c r="AC206" s="961"/>
      <c r="AD206" s="962"/>
    </row>
    <row r="207" spans="2:30" ht="15" customHeight="1" thickTop="1" x14ac:dyDescent="0.25">
      <c r="B207" s="2371" t="s">
        <v>286</v>
      </c>
      <c r="C207" s="2372"/>
      <c r="D207" s="2372"/>
      <c r="E207" s="2372"/>
      <c r="F207" s="2372"/>
      <c r="G207" s="2372"/>
      <c r="H207" s="2372"/>
      <c r="I207" s="2372"/>
      <c r="J207" s="2373"/>
      <c r="K207" s="2169">
        <f>K205-K206</f>
        <v>0</v>
      </c>
      <c r="L207" s="2170"/>
      <c r="M207" s="2170"/>
      <c r="N207" s="2170"/>
      <c r="O207" s="2170">
        <f>O205-O206</f>
        <v>0</v>
      </c>
      <c r="P207" s="2170"/>
      <c r="Q207" s="2170"/>
      <c r="R207" s="2170"/>
      <c r="S207" s="2170">
        <f>S205-S206</f>
        <v>0</v>
      </c>
      <c r="T207" s="2170"/>
      <c r="U207" s="2170"/>
      <c r="V207" s="2170"/>
      <c r="W207" s="2170">
        <f>W205-W206</f>
        <v>0</v>
      </c>
      <c r="X207" s="2170"/>
      <c r="Y207" s="2170"/>
      <c r="Z207" s="2170"/>
      <c r="AA207" s="2170">
        <f>AA205-AA206</f>
        <v>0</v>
      </c>
      <c r="AB207" s="2170"/>
      <c r="AC207" s="2170"/>
      <c r="AD207" s="2402"/>
    </row>
    <row r="208" spans="2:30" ht="15" customHeight="1" x14ac:dyDescent="0.25">
      <c r="B208" s="977" t="s">
        <v>507</v>
      </c>
      <c r="C208" s="978"/>
      <c r="D208" s="978"/>
      <c r="E208" s="978"/>
      <c r="F208" s="978"/>
      <c r="G208" s="978"/>
      <c r="H208" s="978"/>
      <c r="I208" s="978"/>
      <c r="J208" s="1043"/>
      <c r="K208" s="2361">
        <f>J189</f>
        <v>0</v>
      </c>
      <c r="L208" s="2322"/>
      <c r="M208" s="2322"/>
      <c r="N208" s="2322"/>
      <c r="O208" s="2322">
        <f>SUM(K208,K208*$AB$195)</f>
        <v>0</v>
      </c>
      <c r="P208" s="2322"/>
      <c r="Q208" s="2322"/>
      <c r="R208" s="2322"/>
      <c r="S208" s="2322">
        <f>SUM(O208,O208*$AB$195)</f>
        <v>0</v>
      </c>
      <c r="T208" s="2322"/>
      <c r="U208" s="2322"/>
      <c r="V208" s="2322"/>
      <c r="W208" s="2322">
        <f>SUM(S208,S208*$AB$195)</f>
        <v>0</v>
      </c>
      <c r="X208" s="2322"/>
      <c r="Y208" s="2322"/>
      <c r="Z208" s="2322"/>
      <c r="AA208" s="2322">
        <f>SUM(W208,W208*$AB$195)</f>
        <v>0</v>
      </c>
      <c r="AB208" s="2322"/>
      <c r="AC208" s="2322"/>
      <c r="AD208" s="2362"/>
    </row>
    <row r="209" spans="2:30" ht="15" customHeight="1" x14ac:dyDescent="0.25">
      <c r="B209" s="977" t="s">
        <v>1158</v>
      </c>
      <c r="C209" s="978"/>
      <c r="D209" s="978"/>
      <c r="E209" s="978"/>
      <c r="F209" s="978"/>
      <c r="G209" s="978"/>
      <c r="H209" s="978"/>
      <c r="I209" s="978"/>
      <c r="J209" s="1043"/>
      <c r="K209" s="2142"/>
      <c r="L209" s="2139"/>
      <c r="M209" s="2139"/>
      <c r="N209" s="2140"/>
      <c r="O209" s="2138"/>
      <c r="P209" s="2139"/>
      <c r="Q209" s="2139"/>
      <c r="R209" s="2140"/>
      <c r="S209" s="2138"/>
      <c r="T209" s="2139"/>
      <c r="U209" s="2139"/>
      <c r="V209" s="2140"/>
      <c r="W209" s="2138"/>
      <c r="X209" s="2139"/>
      <c r="Y209" s="2139"/>
      <c r="Z209" s="2140"/>
      <c r="AA209" s="2138"/>
      <c r="AB209" s="2139"/>
      <c r="AC209" s="2139"/>
      <c r="AD209" s="2141"/>
    </row>
    <row r="210" spans="2:30" ht="15" customHeight="1" x14ac:dyDescent="0.25">
      <c r="B210" s="977" t="s">
        <v>1159</v>
      </c>
      <c r="C210" s="978"/>
      <c r="D210" s="978"/>
      <c r="E210" s="978"/>
      <c r="F210" s="978"/>
      <c r="G210" s="978"/>
      <c r="H210" s="978"/>
      <c r="I210" s="978"/>
      <c r="J210" s="1043"/>
      <c r="K210" s="498"/>
      <c r="L210" s="499"/>
      <c r="M210" s="499"/>
      <c r="N210" s="499"/>
      <c r="O210" s="2322">
        <f>K210*1.03</f>
        <v>0</v>
      </c>
      <c r="P210" s="2322"/>
      <c r="Q210" s="2322"/>
      <c r="R210" s="2322"/>
      <c r="S210" s="2322">
        <f>O210*1.03</f>
        <v>0</v>
      </c>
      <c r="T210" s="2322"/>
      <c r="U210" s="2322"/>
      <c r="V210" s="2322"/>
      <c r="W210" s="2322">
        <f>S210*1.03</f>
        <v>0</v>
      </c>
      <c r="X210" s="2322"/>
      <c r="Y210" s="2322"/>
      <c r="Z210" s="2322"/>
      <c r="AA210" s="2322">
        <f>W210*1.03</f>
        <v>0</v>
      </c>
      <c r="AB210" s="2322"/>
      <c r="AC210" s="2322"/>
      <c r="AD210" s="2362"/>
    </row>
    <row r="211" spans="2:30" ht="15" customHeight="1" thickBot="1" x14ac:dyDescent="0.3">
      <c r="B211" s="2190" t="s">
        <v>1160</v>
      </c>
      <c r="C211" s="2191"/>
      <c r="D211" s="2191"/>
      <c r="E211" s="2191"/>
      <c r="F211" s="2191"/>
      <c r="G211" s="2191"/>
      <c r="H211" s="2191"/>
      <c r="I211" s="2191"/>
      <c r="J211" s="2192"/>
      <c r="K211" s="506"/>
      <c r="L211" s="507"/>
      <c r="M211" s="507"/>
      <c r="N211" s="507"/>
      <c r="O211" s="507"/>
      <c r="P211" s="507"/>
      <c r="Q211" s="507"/>
      <c r="R211" s="507"/>
      <c r="S211" s="507"/>
      <c r="T211" s="507"/>
      <c r="U211" s="507"/>
      <c r="V211" s="507"/>
      <c r="W211" s="507"/>
      <c r="X211" s="507"/>
      <c r="Y211" s="507"/>
      <c r="Z211" s="507"/>
      <c r="AA211" s="507"/>
      <c r="AB211" s="507"/>
      <c r="AC211" s="507"/>
      <c r="AD211" s="2376"/>
    </row>
    <row r="212" spans="2:30" ht="15" customHeight="1" thickTop="1" x14ac:dyDescent="0.25">
      <c r="B212" s="2371" t="s">
        <v>1161</v>
      </c>
      <c r="C212" s="2372"/>
      <c r="D212" s="2372"/>
      <c r="E212" s="2372"/>
      <c r="F212" s="2372"/>
      <c r="G212" s="2372"/>
      <c r="H212" s="2372"/>
      <c r="I212" s="2372"/>
      <c r="J212" s="2373"/>
      <c r="K212" s="2169">
        <f>SUM(K207,-K208,-K210,K211, -K209)</f>
        <v>0</v>
      </c>
      <c r="L212" s="2170"/>
      <c r="M212" s="2170"/>
      <c r="N212" s="2170"/>
      <c r="O212" s="2169">
        <f>SUM(O207,-O208,-O210,O211, -O209)</f>
        <v>0</v>
      </c>
      <c r="P212" s="2170"/>
      <c r="Q212" s="2170"/>
      <c r="R212" s="2170"/>
      <c r="S212" s="2169">
        <f>SUM(S207,-S208,-S210,S211, -S209)</f>
        <v>0</v>
      </c>
      <c r="T212" s="2170"/>
      <c r="U212" s="2170"/>
      <c r="V212" s="2170"/>
      <c r="W212" s="2169">
        <f>SUM(W207,-W208,-W210,W211, -W209)</f>
        <v>0</v>
      </c>
      <c r="X212" s="2170"/>
      <c r="Y212" s="2170"/>
      <c r="Z212" s="2170"/>
      <c r="AA212" s="2169">
        <f>SUM(AA207,-AA208,-AA210,AA211, -AA209)</f>
        <v>0</v>
      </c>
      <c r="AB212" s="2170"/>
      <c r="AC212" s="2170"/>
      <c r="AD212" s="2170"/>
    </row>
    <row r="213" spans="2:30" ht="15" customHeight="1" thickBot="1" x14ac:dyDescent="0.3">
      <c r="B213" s="2190" t="s">
        <v>1162</v>
      </c>
      <c r="C213" s="2191"/>
      <c r="D213" s="2191"/>
      <c r="E213" s="2191"/>
      <c r="F213" s="2191"/>
      <c r="G213" s="2191"/>
      <c r="H213" s="2191"/>
      <c r="I213" s="2191"/>
      <c r="J213" s="2192"/>
      <c r="K213" s="506"/>
      <c r="L213" s="507"/>
      <c r="M213" s="507"/>
      <c r="N213" s="507"/>
      <c r="O213" s="507"/>
      <c r="P213" s="507"/>
      <c r="Q213" s="507"/>
      <c r="R213" s="507"/>
      <c r="S213" s="507"/>
      <c r="T213" s="507"/>
      <c r="U213" s="507"/>
      <c r="V213" s="507"/>
      <c r="W213" s="507"/>
      <c r="X213" s="507"/>
      <c r="Y213" s="507"/>
      <c r="Z213" s="507"/>
      <c r="AA213" s="507"/>
      <c r="AB213" s="507"/>
      <c r="AC213" s="507"/>
      <c r="AD213" s="2376"/>
    </row>
    <row r="214" spans="2:30" ht="15" customHeight="1" thickTop="1" thickBot="1" x14ac:dyDescent="0.3">
      <c r="B214" s="2390" t="s">
        <v>1163</v>
      </c>
      <c r="C214" s="2391"/>
      <c r="D214" s="2391"/>
      <c r="E214" s="2391"/>
      <c r="F214" s="2391"/>
      <c r="G214" s="2391"/>
      <c r="H214" s="2391"/>
      <c r="I214" s="2391"/>
      <c r="J214" s="2392"/>
      <c r="K214" s="2403">
        <f>K212-K213</f>
        <v>0</v>
      </c>
      <c r="L214" s="2388"/>
      <c r="M214" s="2388"/>
      <c r="N214" s="2388"/>
      <c r="O214" s="2388">
        <f>O212-O213</f>
        <v>0</v>
      </c>
      <c r="P214" s="2388"/>
      <c r="Q214" s="2388"/>
      <c r="R214" s="2388"/>
      <c r="S214" s="2388">
        <f>S212-S213</f>
        <v>0</v>
      </c>
      <c r="T214" s="2388"/>
      <c r="U214" s="2388"/>
      <c r="V214" s="2388"/>
      <c r="W214" s="2388">
        <f>W212-W213</f>
        <v>0</v>
      </c>
      <c r="X214" s="2388"/>
      <c r="Y214" s="2388"/>
      <c r="Z214" s="2388"/>
      <c r="AA214" s="2388">
        <f>AA212-AA213</f>
        <v>0</v>
      </c>
      <c r="AB214" s="2388"/>
      <c r="AC214" s="2388"/>
      <c r="AD214" s="2389"/>
    </row>
    <row r="215" spans="2:30" ht="15" customHeight="1" thickBot="1" x14ac:dyDescent="0.3">
      <c r="B215" s="2393" t="s">
        <v>1164</v>
      </c>
      <c r="C215" s="2394"/>
      <c r="D215" s="2394"/>
      <c r="E215" s="2394"/>
      <c r="F215" s="2394"/>
      <c r="G215" s="2394"/>
      <c r="H215" s="2394"/>
      <c r="I215" s="2394"/>
      <c r="J215" s="2395"/>
      <c r="K215" s="2404">
        <f>IF(AND(K212&gt;0,K213&gt;0),K212/K213,0)</f>
        <v>0</v>
      </c>
      <c r="L215" s="2384"/>
      <c r="M215" s="2384"/>
      <c r="N215" s="2384"/>
      <c r="O215" s="2384">
        <f>IF(AND(O212&gt;0,O213&gt;0),O212/O213,0)</f>
        <v>0</v>
      </c>
      <c r="P215" s="2384"/>
      <c r="Q215" s="2384"/>
      <c r="R215" s="2384"/>
      <c r="S215" s="2384">
        <f>IF(AND(S212&gt;0,S213&gt;0),S212/S213,0)</f>
        <v>0</v>
      </c>
      <c r="T215" s="2384"/>
      <c r="U215" s="2384"/>
      <c r="V215" s="2384"/>
      <c r="W215" s="2384">
        <f>IF(AND(W212&gt;0,W213&gt;0),W212/W213,0)</f>
        <v>0</v>
      </c>
      <c r="X215" s="2384"/>
      <c r="Y215" s="2384"/>
      <c r="Z215" s="2384"/>
      <c r="AA215" s="2384">
        <f>IF(AND(AA212&gt;0,AA213&gt;0),AA212/AA213,0)</f>
        <v>0</v>
      </c>
      <c r="AB215" s="2384"/>
      <c r="AC215" s="2384"/>
      <c r="AD215" s="2385"/>
    </row>
    <row r="216" spans="2:30" ht="15" customHeight="1" thickBot="1" x14ac:dyDescent="0.3">
      <c r="B216" s="2396" t="s">
        <v>1165</v>
      </c>
      <c r="C216" s="2397"/>
      <c r="D216" s="2397"/>
      <c r="E216" s="2397"/>
      <c r="F216" s="2397"/>
      <c r="G216" s="2397"/>
      <c r="H216" s="2397"/>
      <c r="I216" s="2397"/>
      <c r="J216" s="2398"/>
      <c r="K216" s="2405"/>
      <c r="L216" s="2386"/>
      <c r="M216" s="2386"/>
      <c r="N216" s="2386"/>
      <c r="O216" s="2386"/>
      <c r="P216" s="2386"/>
      <c r="Q216" s="2386"/>
      <c r="R216" s="2386"/>
      <c r="S216" s="2386"/>
      <c r="T216" s="2386"/>
      <c r="U216" s="2386"/>
      <c r="V216" s="2386"/>
      <c r="W216" s="2386"/>
      <c r="X216" s="2386"/>
      <c r="Y216" s="2386"/>
      <c r="Z216" s="2386"/>
      <c r="AA216" s="2386"/>
      <c r="AB216" s="2386"/>
      <c r="AC216" s="2386"/>
      <c r="AD216" s="2387"/>
    </row>
    <row r="217" spans="2:30" ht="15" customHeight="1" thickTop="1" thickBot="1" x14ac:dyDescent="0.3">
      <c r="B217" s="2399" t="s">
        <v>1166</v>
      </c>
      <c r="C217" s="2400"/>
      <c r="D217" s="2400"/>
      <c r="E217" s="2400"/>
      <c r="F217" s="2400"/>
      <c r="G217" s="2400"/>
      <c r="H217" s="2400"/>
      <c r="I217" s="2400"/>
      <c r="J217" s="2401"/>
      <c r="K217" s="2406">
        <f>K214-K216</f>
        <v>0</v>
      </c>
      <c r="L217" s="2407"/>
      <c r="M217" s="2407"/>
      <c r="N217" s="2407"/>
      <c r="O217" s="2407">
        <f>O214-O216</f>
        <v>0</v>
      </c>
      <c r="P217" s="2407"/>
      <c r="Q217" s="2407"/>
      <c r="R217" s="2407"/>
      <c r="S217" s="2407">
        <f>S214-S216</f>
        <v>0</v>
      </c>
      <c r="T217" s="2407"/>
      <c r="U217" s="2407"/>
      <c r="V217" s="2407"/>
      <c r="W217" s="2407">
        <f>W214-W216</f>
        <v>0</v>
      </c>
      <c r="X217" s="2407"/>
      <c r="Y217" s="2407"/>
      <c r="Z217" s="2407"/>
      <c r="AA217" s="2407">
        <f>AA214-AA216</f>
        <v>0</v>
      </c>
      <c r="AB217" s="2407"/>
      <c r="AC217" s="2407"/>
      <c r="AD217" s="2408"/>
    </row>
    <row r="218" spans="2:30" ht="15" customHeight="1" thickBot="1" x14ac:dyDescent="0.3"/>
    <row r="219" spans="2:30" ht="15" customHeight="1" thickBot="1" x14ac:dyDescent="0.3">
      <c r="B219" s="2251"/>
      <c r="C219" s="2252"/>
      <c r="D219" s="2252"/>
      <c r="E219" s="2252"/>
      <c r="F219" s="2252"/>
      <c r="G219" s="2252"/>
      <c r="H219" s="2252"/>
      <c r="I219" s="2252"/>
      <c r="J219" s="2253"/>
      <c r="K219" s="2179" t="s">
        <v>292</v>
      </c>
      <c r="L219" s="204"/>
      <c r="M219" s="204"/>
      <c r="N219" s="204"/>
      <c r="O219" s="204" t="s">
        <v>293</v>
      </c>
      <c r="P219" s="204"/>
      <c r="Q219" s="204"/>
      <c r="R219" s="204"/>
      <c r="S219" s="204" t="s">
        <v>294</v>
      </c>
      <c r="T219" s="204"/>
      <c r="U219" s="204"/>
      <c r="V219" s="204"/>
      <c r="W219" s="204" t="s">
        <v>295</v>
      </c>
      <c r="X219" s="204"/>
      <c r="Y219" s="204"/>
      <c r="Z219" s="204"/>
      <c r="AA219" s="204" t="s">
        <v>296</v>
      </c>
      <c r="AB219" s="204"/>
      <c r="AC219" s="204"/>
      <c r="AD219" s="205"/>
    </row>
    <row r="220" spans="2:30" ht="15" customHeight="1" x14ac:dyDescent="0.25">
      <c r="B220" s="993" t="s">
        <v>285</v>
      </c>
      <c r="C220" s="994"/>
      <c r="D220" s="994"/>
      <c r="E220" s="994"/>
      <c r="F220" s="994"/>
      <c r="G220" s="994"/>
      <c r="H220" s="994"/>
      <c r="I220" s="994"/>
      <c r="J220" s="1035"/>
      <c r="K220" s="744">
        <f>SUM(AA205,AA205*$AB$154)</f>
        <v>0</v>
      </c>
      <c r="L220" s="745"/>
      <c r="M220" s="745"/>
      <c r="N220" s="745"/>
      <c r="O220" s="745">
        <f>SUM(K220,K220*$AB$154)</f>
        <v>0</v>
      </c>
      <c r="P220" s="745"/>
      <c r="Q220" s="745"/>
      <c r="R220" s="745"/>
      <c r="S220" s="745">
        <f>SUM(O220,O220*$AB$154)</f>
        <v>0</v>
      </c>
      <c r="T220" s="745"/>
      <c r="U220" s="745"/>
      <c r="V220" s="745"/>
      <c r="W220" s="745">
        <f>SUM(S220,S220*$AB$154)</f>
        <v>0</v>
      </c>
      <c r="X220" s="745"/>
      <c r="Y220" s="745"/>
      <c r="Z220" s="745"/>
      <c r="AA220" s="745">
        <f>SUM(W220,W220*$AB$154)</f>
        <v>0</v>
      </c>
      <c r="AB220" s="745"/>
      <c r="AC220" s="745"/>
      <c r="AD220" s="746"/>
    </row>
    <row r="221" spans="2:30" ht="15" customHeight="1" thickBot="1" x14ac:dyDescent="0.3">
      <c r="B221" s="2190" t="s">
        <v>506</v>
      </c>
      <c r="C221" s="2191"/>
      <c r="D221" s="2191"/>
      <c r="E221" s="2191"/>
      <c r="F221" s="2191"/>
      <c r="G221" s="2191"/>
      <c r="H221" s="2191"/>
      <c r="I221" s="2191"/>
      <c r="J221" s="2192"/>
      <c r="K221" s="2367">
        <f>K220*$I$151</f>
        <v>0</v>
      </c>
      <c r="L221" s="961"/>
      <c r="M221" s="961"/>
      <c r="N221" s="961"/>
      <c r="O221" s="961">
        <f>O220*$I$151</f>
        <v>0</v>
      </c>
      <c r="P221" s="961"/>
      <c r="Q221" s="961"/>
      <c r="R221" s="961"/>
      <c r="S221" s="961">
        <f>S220*$I$151</f>
        <v>0</v>
      </c>
      <c r="T221" s="961"/>
      <c r="U221" s="961"/>
      <c r="V221" s="961"/>
      <c r="W221" s="961">
        <f>W220*$I$151</f>
        <v>0</v>
      </c>
      <c r="X221" s="961"/>
      <c r="Y221" s="961"/>
      <c r="Z221" s="961"/>
      <c r="AA221" s="961">
        <f>AA220*$I$151</f>
        <v>0</v>
      </c>
      <c r="AB221" s="961"/>
      <c r="AC221" s="961"/>
      <c r="AD221" s="962"/>
    </row>
    <row r="222" spans="2:30" ht="15" customHeight="1" thickTop="1" x14ac:dyDescent="0.25">
      <c r="B222" s="2371" t="s">
        <v>286</v>
      </c>
      <c r="C222" s="2372"/>
      <c r="D222" s="2372"/>
      <c r="E222" s="2372"/>
      <c r="F222" s="2372"/>
      <c r="G222" s="2372"/>
      <c r="H222" s="2372"/>
      <c r="I222" s="2372"/>
      <c r="J222" s="2373"/>
      <c r="K222" s="2169">
        <f>K220-K221</f>
        <v>0</v>
      </c>
      <c r="L222" s="2170"/>
      <c r="M222" s="2170"/>
      <c r="N222" s="2170"/>
      <c r="O222" s="2170">
        <f>O220-O221</f>
        <v>0</v>
      </c>
      <c r="P222" s="2170"/>
      <c r="Q222" s="2170"/>
      <c r="R222" s="2170"/>
      <c r="S222" s="2170">
        <f>S220-S221</f>
        <v>0</v>
      </c>
      <c r="T222" s="2170"/>
      <c r="U222" s="2170"/>
      <c r="V222" s="2170"/>
      <c r="W222" s="2170">
        <f>W220-W221</f>
        <v>0</v>
      </c>
      <c r="X222" s="2170"/>
      <c r="Y222" s="2170"/>
      <c r="Z222" s="2170"/>
      <c r="AA222" s="2170">
        <f>AA220-AA221</f>
        <v>0</v>
      </c>
      <c r="AB222" s="2170"/>
      <c r="AC222" s="2170"/>
      <c r="AD222" s="2402"/>
    </row>
    <row r="223" spans="2:30" ht="15" customHeight="1" x14ac:dyDescent="0.25">
      <c r="B223" s="977" t="s">
        <v>507</v>
      </c>
      <c r="C223" s="978"/>
      <c r="D223" s="978"/>
      <c r="E223" s="978"/>
      <c r="F223" s="978"/>
      <c r="G223" s="978"/>
      <c r="H223" s="978"/>
      <c r="I223" s="978"/>
      <c r="J223" s="1043"/>
      <c r="K223" s="2361">
        <f>SUM(AA208,AA208*$AB$195)</f>
        <v>0</v>
      </c>
      <c r="L223" s="2322"/>
      <c r="M223" s="2322"/>
      <c r="N223" s="2322"/>
      <c r="O223" s="2322">
        <f>SUM(K223,K223*$AB$195)</f>
        <v>0</v>
      </c>
      <c r="P223" s="2322"/>
      <c r="Q223" s="2322"/>
      <c r="R223" s="2322"/>
      <c r="S223" s="2322">
        <f>SUM(O223,O223*$AB$195)</f>
        <v>0</v>
      </c>
      <c r="T223" s="2322"/>
      <c r="U223" s="2322"/>
      <c r="V223" s="2322"/>
      <c r="W223" s="2322">
        <f>SUM(S223,S223*$AB$195)</f>
        <v>0</v>
      </c>
      <c r="X223" s="2322"/>
      <c r="Y223" s="2322"/>
      <c r="Z223" s="2322"/>
      <c r="AA223" s="2322">
        <f>SUM(W223,W223*$AB$195)</f>
        <v>0</v>
      </c>
      <c r="AB223" s="2322"/>
      <c r="AC223" s="2322"/>
      <c r="AD223" s="2362"/>
    </row>
    <row r="224" spans="2:30" ht="15" customHeight="1" x14ac:dyDescent="0.25">
      <c r="B224" s="977" t="s">
        <v>1158</v>
      </c>
      <c r="C224" s="978"/>
      <c r="D224" s="978"/>
      <c r="E224" s="978"/>
      <c r="F224" s="978"/>
      <c r="G224" s="978"/>
      <c r="H224" s="978"/>
      <c r="I224" s="978"/>
      <c r="J224" s="1043"/>
      <c r="K224" s="2142"/>
      <c r="L224" s="2139"/>
      <c r="M224" s="2139"/>
      <c r="N224" s="2140"/>
      <c r="O224" s="2138"/>
      <c r="P224" s="2139"/>
      <c r="Q224" s="2139"/>
      <c r="R224" s="2140"/>
      <c r="S224" s="2138"/>
      <c r="T224" s="2139"/>
      <c r="U224" s="2139"/>
      <c r="V224" s="2140"/>
      <c r="W224" s="2138"/>
      <c r="X224" s="2139"/>
      <c r="Y224" s="2139"/>
      <c r="Z224" s="2140"/>
      <c r="AA224" s="2138"/>
      <c r="AB224" s="2139"/>
      <c r="AC224" s="2139"/>
      <c r="AD224" s="2141"/>
    </row>
    <row r="225" spans="2:30" ht="15" customHeight="1" x14ac:dyDescent="0.25">
      <c r="B225" s="977" t="s">
        <v>1159</v>
      </c>
      <c r="C225" s="978"/>
      <c r="D225" s="978"/>
      <c r="E225" s="978"/>
      <c r="F225" s="978"/>
      <c r="G225" s="978"/>
      <c r="H225" s="978"/>
      <c r="I225" s="978"/>
      <c r="J225" s="1043"/>
      <c r="K225" s="2361">
        <f>AA210*1.03</f>
        <v>0</v>
      </c>
      <c r="L225" s="2322"/>
      <c r="M225" s="2322"/>
      <c r="N225" s="2322"/>
      <c r="O225" s="2322">
        <f>K225*1.03</f>
        <v>0</v>
      </c>
      <c r="P225" s="2322"/>
      <c r="Q225" s="2322"/>
      <c r="R225" s="2322"/>
      <c r="S225" s="2322">
        <f>O225*1.03</f>
        <v>0</v>
      </c>
      <c r="T225" s="2322"/>
      <c r="U225" s="2322"/>
      <c r="V225" s="2322"/>
      <c r="W225" s="2322">
        <f>S225*1.03</f>
        <v>0</v>
      </c>
      <c r="X225" s="2322"/>
      <c r="Y225" s="2322"/>
      <c r="Z225" s="2322"/>
      <c r="AA225" s="2157">
        <f>W225*1.03</f>
        <v>0</v>
      </c>
      <c r="AB225" s="612"/>
      <c r="AC225" s="612"/>
      <c r="AD225" s="613"/>
    </row>
    <row r="226" spans="2:30" ht="15" customHeight="1" thickBot="1" x14ac:dyDescent="0.3">
      <c r="B226" s="2190" t="s">
        <v>1167</v>
      </c>
      <c r="C226" s="2191"/>
      <c r="D226" s="2191"/>
      <c r="E226" s="2191"/>
      <c r="F226" s="2191"/>
      <c r="G226" s="2191"/>
      <c r="H226" s="2191"/>
      <c r="I226" s="2191"/>
      <c r="J226" s="2192"/>
      <c r="K226" s="2142"/>
      <c r="L226" s="2139"/>
      <c r="M226" s="2139"/>
      <c r="N226" s="2140"/>
      <c r="O226" s="507"/>
      <c r="P226" s="507"/>
      <c r="Q226" s="507"/>
      <c r="R226" s="507"/>
      <c r="S226" s="507"/>
      <c r="T226" s="507"/>
      <c r="U226" s="507"/>
      <c r="V226" s="507"/>
      <c r="W226" s="507"/>
      <c r="X226" s="507"/>
      <c r="Y226" s="507"/>
      <c r="Z226" s="507"/>
      <c r="AA226" s="803"/>
      <c r="AB226" s="2153"/>
      <c r="AC226" s="2153"/>
      <c r="AD226" s="2154"/>
    </row>
    <row r="227" spans="2:30" ht="15" customHeight="1" thickTop="1" x14ac:dyDescent="0.25">
      <c r="B227" s="2371" t="s">
        <v>1161</v>
      </c>
      <c r="C227" s="2372"/>
      <c r="D227" s="2372"/>
      <c r="E227" s="2372"/>
      <c r="F227" s="2372"/>
      <c r="G227" s="2372"/>
      <c r="H227" s="2372"/>
      <c r="I227" s="2372"/>
      <c r="J227" s="2373"/>
      <c r="K227" s="2169">
        <f>SUM(K222,-K223,-K225,K226, -K224)</f>
        <v>0</v>
      </c>
      <c r="L227" s="2170"/>
      <c r="M227" s="2170"/>
      <c r="N227" s="2170"/>
      <c r="O227" s="2169">
        <f>SUM(O222,-O223,-O225,O226, -O224)</f>
        <v>0</v>
      </c>
      <c r="P227" s="2170"/>
      <c r="Q227" s="2170"/>
      <c r="R227" s="2170"/>
      <c r="S227" s="2169">
        <f>SUM(S222,-S223,-S225,S226, -S224)</f>
        <v>0</v>
      </c>
      <c r="T227" s="2170"/>
      <c r="U227" s="2170"/>
      <c r="V227" s="2170"/>
      <c r="W227" s="2169">
        <f>SUM(W222,-W223,-W225,W226, -W224)</f>
        <v>0</v>
      </c>
      <c r="X227" s="2170"/>
      <c r="Y227" s="2170"/>
      <c r="Z227" s="2170"/>
      <c r="AA227" s="2169">
        <f>SUM(AA222,-AA223,-AA225,AA226, -AA224)</f>
        <v>0</v>
      </c>
      <c r="AB227" s="2170"/>
      <c r="AC227" s="2170"/>
      <c r="AD227" s="2170"/>
    </row>
    <row r="228" spans="2:30" ht="15" customHeight="1" thickBot="1" x14ac:dyDescent="0.3">
      <c r="B228" s="2190" t="s">
        <v>1162</v>
      </c>
      <c r="C228" s="2191"/>
      <c r="D228" s="2191"/>
      <c r="E228" s="2191"/>
      <c r="F228" s="2191"/>
      <c r="G228" s="2191"/>
      <c r="H228" s="2191"/>
      <c r="I228" s="2191"/>
      <c r="J228" s="2192"/>
      <c r="K228" s="584"/>
      <c r="L228" s="507"/>
      <c r="M228" s="507"/>
      <c r="N228" s="507"/>
      <c r="O228" s="507"/>
      <c r="P228" s="507"/>
      <c r="Q228" s="507"/>
      <c r="R228" s="507"/>
      <c r="S228" s="507"/>
      <c r="T228" s="507"/>
      <c r="U228" s="507"/>
      <c r="V228" s="507"/>
      <c r="W228" s="507"/>
      <c r="X228" s="507"/>
      <c r="Y228" s="507"/>
      <c r="Z228" s="507"/>
      <c r="AA228" s="803"/>
      <c r="AB228" s="2153"/>
      <c r="AC228" s="2153"/>
      <c r="AD228" s="2154"/>
    </row>
    <row r="229" spans="2:30" ht="15" customHeight="1" thickTop="1" thickBot="1" x14ac:dyDescent="0.3">
      <c r="B229" s="2390" t="s">
        <v>1163</v>
      </c>
      <c r="C229" s="2391"/>
      <c r="D229" s="2391"/>
      <c r="E229" s="2391"/>
      <c r="F229" s="2391"/>
      <c r="G229" s="2391"/>
      <c r="H229" s="2391"/>
      <c r="I229" s="2391"/>
      <c r="J229" s="2392"/>
      <c r="K229" s="2403">
        <f>K227-K228</f>
        <v>0</v>
      </c>
      <c r="L229" s="2388"/>
      <c r="M229" s="2388"/>
      <c r="N229" s="2388"/>
      <c r="O229" s="2388">
        <f>O227-O228</f>
        <v>0</v>
      </c>
      <c r="P229" s="2388"/>
      <c r="Q229" s="2388"/>
      <c r="R229" s="2388"/>
      <c r="S229" s="2388">
        <f>S227-S228</f>
        <v>0</v>
      </c>
      <c r="T229" s="2388"/>
      <c r="U229" s="2388"/>
      <c r="V229" s="2388"/>
      <c r="W229" s="2388">
        <f>W227-W228</f>
        <v>0</v>
      </c>
      <c r="X229" s="2388"/>
      <c r="Y229" s="2388"/>
      <c r="Z229" s="2388"/>
      <c r="AA229" s="2163">
        <f>AA227-AA228</f>
        <v>0</v>
      </c>
      <c r="AB229" s="2164"/>
      <c r="AC229" s="2164"/>
      <c r="AD229" s="2165"/>
    </row>
    <row r="230" spans="2:30" ht="15" customHeight="1" thickBot="1" x14ac:dyDescent="0.3">
      <c r="B230" s="2393" t="s">
        <v>1164</v>
      </c>
      <c r="C230" s="2394"/>
      <c r="D230" s="2394"/>
      <c r="E230" s="2394"/>
      <c r="F230" s="2394"/>
      <c r="G230" s="2394"/>
      <c r="H230" s="2394"/>
      <c r="I230" s="2394"/>
      <c r="J230" s="2395"/>
      <c r="K230" s="2411">
        <f>IF(AND(K227&gt;0,K228&gt;0),K227/K228,0)</f>
        <v>0</v>
      </c>
      <c r="L230" s="2384"/>
      <c r="M230" s="2384"/>
      <c r="N230" s="2384"/>
      <c r="O230" s="2384">
        <f>IF(AND(O227&gt;0,O228&gt;0),O227/O228,0)</f>
        <v>0</v>
      </c>
      <c r="P230" s="2384"/>
      <c r="Q230" s="2384"/>
      <c r="R230" s="2384"/>
      <c r="S230" s="2384">
        <f>IF(AND(S227&gt;0,S228&gt;0),S227/S228,0)</f>
        <v>0</v>
      </c>
      <c r="T230" s="2384"/>
      <c r="U230" s="2384"/>
      <c r="V230" s="2384"/>
      <c r="W230" s="2384">
        <f>IF(AND(W227&gt;0,W228&gt;0),W227/W228,0)</f>
        <v>0</v>
      </c>
      <c r="X230" s="2384"/>
      <c r="Y230" s="2384"/>
      <c r="Z230" s="2384"/>
      <c r="AA230" s="2166">
        <f>IF(AND(AA227&gt;0,AA228&gt;0),AA227/AA228,0)</f>
        <v>0</v>
      </c>
      <c r="AB230" s="2167"/>
      <c r="AC230" s="2167"/>
      <c r="AD230" s="2168"/>
    </row>
    <row r="231" spans="2:30" ht="15" customHeight="1" thickBot="1" x14ac:dyDescent="0.3">
      <c r="B231" s="2396" t="s">
        <v>1165</v>
      </c>
      <c r="C231" s="2397"/>
      <c r="D231" s="2397"/>
      <c r="E231" s="2397"/>
      <c r="F231" s="2397"/>
      <c r="G231" s="2397"/>
      <c r="H231" s="2397"/>
      <c r="I231" s="2397"/>
      <c r="J231" s="2398"/>
      <c r="K231" s="2409"/>
      <c r="L231" s="2410"/>
      <c r="M231" s="2410"/>
      <c r="N231" s="2410"/>
      <c r="O231" s="2410"/>
      <c r="P231" s="2410"/>
      <c r="Q231" s="2410"/>
      <c r="R231" s="2410"/>
      <c r="S231" s="2410"/>
      <c r="T231" s="2410"/>
      <c r="U231" s="2410"/>
      <c r="V231" s="2410"/>
      <c r="W231" s="2410"/>
      <c r="X231" s="2410"/>
      <c r="Y231" s="2410"/>
      <c r="Z231" s="2410"/>
      <c r="AA231" s="2150"/>
      <c r="AB231" s="2151"/>
      <c r="AC231" s="2151"/>
      <c r="AD231" s="2152"/>
    </row>
    <row r="232" spans="2:30" ht="15" customHeight="1" thickTop="1" thickBot="1" x14ac:dyDescent="0.3">
      <c r="B232" s="2399" t="s">
        <v>1166</v>
      </c>
      <c r="C232" s="2400"/>
      <c r="D232" s="2400"/>
      <c r="E232" s="2400"/>
      <c r="F232" s="2400"/>
      <c r="G232" s="2400"/>
      <c r="H232" s="2400"/>
      <c r="I232" s="2400"/>
      <c r="J232" s="2401"/>
      <c r="K232" s="2406">
        <f>K229-K231</f>
        <v>0</v>
      </c>
      <c r="L232" s="2407"/>
      <c r="M232" s="2407"/>
      <c r="N232" s="2407"/>
      <c r="O232" s="2407">
        <f>O229-O231</f>
        <v>0</v>
      </c>
      <c r="P232" s="2407"/>
      <c r="Q232" s="2407"/>
      <c r="R232" s="2407"/>
      <c r="S232" s="2407">
        <f>S229-S231</f>
        <v>0</v>
      </c>
      <c r="T232" s="2407"/>
      <c r="U232" s="2407"/>
      <c r="V232" s="2407"/>
      <c r="W232" s="2407">
        <f>W229-W231</f>
        <v>0</v>
      </c>
      <c r="X232" s="2407"/>
      <c r="Y232" s="2407"/>
      <c r="Z232" s="2407"/>
      <c r="AA232" s="2163">
        <f>AA229-AA231</f>
        <v>0</v>
      </c>
      <c r="AB232" s="2164"/>
      <c r="AC232" s="2164"/>
      <c r="AD232" s="2165"/>
    </row>
    <row r="233" spans="2:30" ht="15" customHeight="1" thickBot="1" x14ac:dyDescent="0.3"/>
    <row r="234" spans="2:30" ht="15" customHeight="1" thickBot="1" x14ac:dyDescent="0.3">
      <c r="B234" s="2251"/>
      <c r="C234" s="2252"/>
      <c r="D234" s="2252"/>
      <c r="E234" s="2252"/>
      <c r="F234" s="2252"/>
      <c r="G234" s="2252"/>
      <c r="H234" s="2252"/>
      <c r="I234" s="2252"/>
      <c r="J234" s="2253"/>
      <c r="K234" s="2179" t="s">
        <v>297</v>
      </c>
      <c r="L234" s="204"/>
      <c r="M234" s="204"/>
      <c r="N234" s="204"/>
      <c r="O234" s="204" t="s">
        <v>298</v>
      </c>
      <c r="P234" s="204"/>
      <c r="Q234" s="204"/>
      <c r="R234" s="204"/>
      <c r="S234" s="204" t="s">
        <v>299</v>
      </c>
      <c r="T234" s="204"/>
      <c r="U234" s="204"/>
      <c r="V234" s="204"/>
      <c r="W234" s="204" t="s">
        <v>300</v>
      </c>
      <c r="X234" s="204"/>
      <c r="Y234" s="204"/>
      <c r="Z234" s="204"/>
      <c r="AA234" s="206" t="s">
        <v>301</v>
      </c>
      <c r="AB234" s="606"/>
      <c r="AC234" s="606"/>
      <c r="AD234" s="607"/>
    </row>
    <row r="235" spans="2:30" ht="15" customHeight="1" x14ac:dyDescent="0.25">
      <c r="B235" s="993" t="s">
        <v>285</v>
      </c>
      <c r="C235" s="994"/>
      <c r="D235" s="994"/>
      <c r="E235" s="994"/>
      <c r="F235" s="994"/>
      <c r="G235" s="994"/>
      <c r="H235" s="994"/>
      <c r="I235" s="994"/>
      <c r="J235" s="1035"/>
      <c r="K235" s="744">
        <f>SUM(AA220,AA220*$AB$154)</f>
        <v>0</v>
      </c>
      <c r="L235" s="745"/>
      <c r="M235" s="745"/>
      <c r="N235" s="745"/>
      <c r="O235" s="745">
        <f>SUM(K235,K235*$AB$154)</f>
        <v>0</v>
      </c>
      <c r="P235" s="745"/>
      <c r="Q235" s="745"/>
      <c r="R235" s="745"/>
      <c r="S235" s="745">
        <f>SUM(O235,O235*$AB$154)</f>
        <v>0</v>
      </c>
      <c r="T235" s="745"/>
      <c r="U235" s="745"/>
      <c r="V235" s="745"/>
      <c r="W235" s="745">
        <f>SUM(S235,S235*$AB$154)</f>
        <v>0</v>
      </c>
      <c r="X235" s="745"/>
      <c r="Y235" s="745"/>
      <c r="Z235" s="745"/>
      <c r="AA235" s="2162">
        <f>SUM(W235,W235*$AB$154)</f>
        <v>0</v>
      </c>
      <c r="AB235" s="609"/>
      <c r="AC235" s="609"/>
      <c r="AD235" s="610"/>
    </row>
    <row r="236" spans="2:30" ht="15" customHeight="1" thickBot="1" x14ac:dyDescent="0.3">
      <c r="B236" s="2190" t="s">
        <v>506</v>
      </c>
      <c r="C236" s="2191"/>
      <c r="D236" s="2191"/>
      <c r="E236" s="2191"/>
      <c r="F236" s="2191"/>
      <c r="G236" s="2191"/>
      <c r="H236" s="2191"/>
      <c r="I236" s="2191"/>
      <c r="J236" s="2192"/>
      <c r="K236" s="2367">
        <f>K235*$I$151</f>
        <v>0</v>
      </c>
      <c r="L236" s="961"/>
      <c r="M236" s="961"/>
      <c r="N236" s="961"/>
      <c r="O236" s="961">
        <f>O235*$I$151</f>
        <v>0</v>
      </c>
      <c r="P236" s="961"/>
      <c r="Q236" s="961"/>
      <c r="R236" s="961"/>
      <c r="S236" s="961">
        <f>S235*$I$151</f>
        <v>0</v>
      </c>
      <c r="T236" s="961"/>
      <c r="U236" s="961"/>
      <c r="V236" s="961"/>
      <c r="W236" s="961">
        <f>W235*$I$151</f>
        <v>0</v>
      </c>
      <c r="X236" s="961"/>
      <c r="Y236" s="961"/>
      <c r="Z236" s="961"/>
      <c r="AA236" s="2161">
        <f>AA235*$I$151</f>
        <v>0</v>
      </c>
      <c r="AB236" s="615"/>
      <c r="AC236" s="615"/>
      <c r="AD236" s="616"/>
    </row>
    <row r="237" spans="2:30" ht="15" customHeight="1" thickTop="1" x14ac:dyDescent="0.25">
      <c r="B237" s="2371" t="s">
        <v>286</v>
      </c>
      <c r="C237" s="2372"/>
      <c r="D237" s="2372"/>
      <c r="E237" s="2372"/>
      <c r="F237" s="2372"/>
      <c r="G237" s="2372"/>
      <c r="H237" s="2372"/>
      <c r="I237" s="2372"/>
      <c r="J237" s="2373"/>
      <c r="K237" s="2169">
        <f>K235-K236</f>
        <v>0</v>
      </c>
      <c r="L237" s="2170"/>
      <c r="M237" s="2170"/>
      <c r="N237" s="2170"/>
      <c r="O237" s="2170">
        <f>O235-O236</f>
        <v>0</v>
      </c>
      <c r="P237" s="2170"/>
      <c r="Q237" s="2170"/>
      <c r="R237" s="2170"/>
      <c r="S237" s="2170">
        <f>S235-S236</f>
        <v>0</v>
      </c>
      <c r="T237" s="2170"/>
      <c r="U237" s="2170"/>
      <c r="V237" s="2170"/>
      <c r="W237" s="2170">
        <f>W235-W236</f>
        <v>0</v>
      </c>
      <c r="X237" s="2170"/>
      <c r="Y237" s="2170"/>
      <c r="Z237" s="2170"/>
      <c r="AA237" s="2158">
        <f>AA235-AA236</f>
        <v>0</v>
      </c>
      <c r="AB237" s="2159"/>
      <c r="AC237" s="2159"/>
      <c r="AD237" s="2160"/>
    </row>
    <row r="238" spans="2:30" ht="15" customHeight="1" x14ac:dyDescent="0.25">
      <c r="B238" s="977" t="s">
        <v>507</v>
      </c>
      <c r="C238" s="978"/>
      <c r="D238" s="978"/>
      <c r="E238" s="978"/>
      <c r="F238" s="978"/>
      <c r="G238" s="978"/>
      <c r="H238" s="978"/>
      <c r="I238" s="978"/>
      <c r="J238" s="1043"/>
      <c r="K238" s="2361">
        <f>SUM(AA223,AA223*$AB$195)</f>
        <v>0</v>
      </c>
      <c r="L238" s="2322"/>
      <c r="M238" s="2322"/>
      <c r="N238" s="2322"/>
      <c r="O238" s="2322">
        <f>SUM(K238,K238*$AB$195)</f>
        <v>0</v>
      </c>
      <c r="P238" s="2322"/>
      <c r="Q238" s="2322"/>
      <c r="R238" s="2322"/>
      <c r="S238" s="2322">
        <f>SUM(O238,O238*$AB$195)</f>
        <v>0</v>
      </c>
      <c r="T238" s="2322"/>
      <c r="U238" s="2322"/>
      <c r="V238" s="2322"/>
      <c r="W238" s="2322">
        <f>SUM(S238,S238*$AB$195)</f>
        <v>0</v>
      </c>
      <c r="X238" s="2322"/>
      <c r="Y238" s="2322"/>
      <c r="Z238" s="2322"/>
      <c r="AA238" s="2157">
        <f>SUM(W238,W238*$AB$195)</f>
        <v>0</v>
      </c>
      <c r="AB238" s="612"/>
      <c r="AC238" s="612"/>
      <c r="AD238" s="613"/>
    </row>
    <row r="239" spans="2:30" ht="15" customHeight="1" x14ac:dyDescent="0.25">
      <c r="B239" s="977" t="s">
        <v>1158</v>
      </c>
      <c r="C239" s="978"/>
      <c r="D239" s="978"/>
      <c r="E239" s="978"/>
      <c r="F239" s="978"/>
      <c r="G239" s="978"/>
      <c r="H239" s="978"/>
      <c r="I239" s="978"/>
      <c r="J239" s="1043"/>
      <c r="K239" s="2142"/>
      <c r="L239" s="2139"/>
      <c r="M239" s="2139"/>
      <c r="N239" s="2140"/>
      <c r="O239" s="2138"/>
      <c r="P239" s="2139"/>
      <c r="Q239" s="2139"/>
      <c r="R239" s="2140"/>
      <c r="S239" s="2138"/>
      <c r="T239" s="2139"/>
      <c r="U239" s="2139"/>
      <c r="V239" s="2140"/>
      <c r="W239" s="2138"/>
      <c r="X239" s="2139"/>
      <c r="Y239" s="2139"/>
      <c r="Z239" s="2140"/>
      <c r="AA239" s="2138"/>
      <c r="AB239" s="2139"/>
      <c r="AC239" s="2139"/>
      <c r="AD239" s="2141"/>
    </row>
    <row r="240" spans="2:30" ht="15" customHeight="1" x14ac:dyDescent="0.25">
      <c r="B240" s="977" t="s">
        <v>1159</v>
      </c>
      <c r="C240" s="978"/>
      <c r="D240" s="978"/>
      <c r="E240" s="978"/>
      <c r="F240" s="978"/>
      <c r="G240" s="978"/>
      <c r="H240" s="978"/>
      <c r="I240" s="978"/>
      <c r="J240" s="1043"/>
      <c r="K240" s="2361">
        <f>AA225*1.03</f>
        <v>0</v>
      </c>
      <c r="L240" s="2322"/>
      <c r="M240" s="2322"/>
      <c r="N240" s="2322"/>
      <c r="O240" s="2322">
        <f>K240*1.03</f>
        <v>0</v>
      </c>
      <c r="P240" s="2322"/>
      <c r="Q240" s="2322"/>
      <c r="R240" s="2322"/>
      <c r="S240" s="2322">
        <f>O240*1.03</f>
        <v>0</v>
      </c>
      <c r="T240" s="2322"/>
      <c r="U240" s="2322"/>
      <c r="V240" s="2322"/>
      <c r="W240" s="2322">
        <f>S240*1.03</f>
        <v>0</v>
      </c>
      <c r="X240" s="2322"/>
      <c r="Y240" s="2322"/>
      <c r="Z240" s="2322"/>
      <c r="AA240" s="2157">
        <f>W240*1.03</f>
        <v>0</v>
      </c>
      <c r="AB240" s="612"/>
      <c r="AC240" s="612"/>
      <c r="AD240" s="613"/>
    </row>
    <row r="241" spans="2:30" ht="15" customHeight="1" thickBot="1" x14ac:dyDescent="0.3">
      <c r="B241" s="2190" t="s">
        <v>1167</v>
      </c>
      <c r="C241" s="2191"/>
      <c r="D241" s="2191"/>
      <c r="E241" s="2191"/>
      <c r="F241" s="2191"/>
      <c r="G241" s="2191"/>
      <c r="H241" s="2191"/>
      <c r="I241" s="2191"/>
      <c r="J241" s="2192"/>
      <c r="K241" s="498"/>
      <c r="L241" s="499"/>
      <c r="M241" s="499"/>
      <c r="N241" s="499"/>
      <c r="O241" s="499"/>
      <c r="P241" s="499"/>
      <c r="Q241" s="499"/>
      <c r="R241" s="499"/>
      <c r="S241" s="499"/>
      <c r="T241" s="499"/>
      <c r="U241" s="499"/>
      <c r="V241" s="499"/>
      <c r="W241" s="499"/>
      <c r="X241" s="499"/>
      <c r="Y241" s="499"/>
      <c r="Z241" s="499"/>
      <c r="AA241" s="787"/>
      <c r="AB241" s="820"/>
      <c r="AC241" s="820"/>
      <c r="AD241" s="821"/>
    </row>
    <row r="242" spans="2:30" ht="15" customHeight="1" thickTop="1" x14ac:dyDescent="0.25">
      <c r="B242" s="2371" t="s">
        <v>1161</v>
      </c>
      <c r="C242" s="2372"/>
      <c r="D242" s="2372"/>
      <c r="E242" s="2372"/>
      <c r="F242" s="2372"/>
      <c r="G242" s="2372"/>
      <c r="H242" s="2372"/>
      <c r="I242" s="2372"/>
      <c r="J242" s="2373"/>
      <c r="K242" s="2155">
        <f>SUM(K237,-K238,-K240,K241, -K239)</f>
        <v>0</v>
      </c>
      <c r="L242" s="2156"/>
      <c r="M242" s="2156"/>
      <c r="N242" s="2156"/>
      <c r="O242" s="2155">
        <f>SUM(O237,-O238,-O240,O241, -O239)</f>
        <v>0</v>
      </c>
      <c r="P242" s="2156"/>
      <c r="Q242" s="2156"/>
      <c r="R242" s="2156"/>
      <c r="S242" s="2155">
        <f>SUM(S237,-S238,-S240,S241, -S239)</f>
        <v>0</v>
      </c>
      <c r="T242" s="2156"/>
      <c r="U242" s="2156"/>
      <c r="V242" s="2156"/>
      <c r="W242" s="2155">
        <f>SUM(W237,-W238,-W240,W241, -W239)</f>
        <v>0</v>
      </c>
      <c r="X242" s="2156"/>
      <c r="Y242" s="2156"/>
      <c r="Z242" s="2156"/>
      <c r="AA242" s="2155">
        <f>SUM(AA237,-AA238,-AA240,AA241, -AA239)</f>
        <v>0</v>
      </c>
      <c r="AB242" s="2156"/>
      <c r="AC242" s="2156"/>
      <c r="AD242" s="2156"/>
    </row>
    <row r="243" spans="2:30" ht="15" customHeight="1" thickBot="1" x14ac:dyDescent="0.3">
      <c r="B243" s="2190" t="s">
        <v>1162</v>
      </c>
      <c r="C243" s="2191"/>
      <c r="D243" s="2191"/>
      <c r="E243" s="2191"/>
      <c r="F243" s="2191"/>
      <c r="G243" s="2191"/>
      <c r="H243" s="2191"/>
      <c r="I243" s="2191"/>
      <c r="J243" s="2192"/>
      <c r="K243" s="584"/>
      <c r="L243" s="507"/>
      <c r="M243" s="507"/>
      <c r="N243" s="507"/>
      <c r="O243" s="507"/>
      <c r="P243" s="507"/>
      <c r="Q243" s="507"/>
      <c r="R243" s="507"/>
      <c r="S243" s="507"/>
      <c r="T243" s="507"/>
      <c r="U243" s="507"/>
      <c r="V243" s="507"/>
      <c r="W243" s="507"/>
      <c r="X243" s="507"/>
      <c r="Y243" s="507"/>
      <c r="Z243" s="507"/>
      <c r="AA243" s="803"/>
      <c r="AB243" s="2153"/>
      <c r="AC243" s="2153"/>
      <c r="AD243" s="2154"/>
    </row>
    <row r="244" spans="2:30" ht="15" customHeight="1" thickTop="1" thickBot="1" x14ac:dyDescent="0.3">
      <c r="B244" s="2390" t="s">
        <v>1163</v>
      </c>
      <c r="C244" s="2391"/>
      <c r="D244" s="2391"/>
      <c r="E244" s="2391"/>
      <c r="F244" s="2391"/>
      <c r="G244" s="2391"/>
      <c r="H244" s="2391"/>
      <c r="I244" s="2391"/>
      <c r="J244" s="2392"/>
      <c r="K244" s="2403">
        <f>K242-K243</f>
        <v>0</v>
      </c>
      <c r="L244" s="2388"/>
      <c r="M244" s="2388"/>
      <c r="N244" s="2388"/>
      <c r="O244" s="2388">
        <f>O242-O243</f>
        <v>0</v>
      </c>
      <c r="P244" s="2388"/>
      <c r="Q244" s="2388"/>
      <c r="R244" s="2388"/>
      <c r="S244" s="2388">
        <f>S242-S243</f>
        <v>0</v>
      </c>
      <c r="T244" s="2388"/>
      <c r="U244" s="2388"/>
      <c r="V244" s="2388"/>
      <c r="W244" s="2388">
        <f>W242-W243</f>
        <v>0</v>
      </c>
      <c r="X244" s="2388"/>
      <c r="Y244" s="2388"/>
      <c r="Z244" s="2388"/>
      <c r="AA244" s="2163">
        <f>AA242-AA243</f>
        <v>0</v>
      </c>
      <c r="AB244" s="2164"/>
      <c r="AC244" s="2164"/>
      <c r="AD244" s="2165"/>
    </row>
    <row r="245" spans="2:30" ht="15" customHeight="1" thickBot="1" x14ac:dyDescent="0.3">
      <c r="B245" s="2393" t="s">
        <v>1164</v>
      </c>
      <c r="C245" s="2394"/>
      <c r="D245" s="2394"/>
      <c r="E245" s="2394"/>
      <c r="F245" s="2394"/>
      <c r="G245" s="2394"/>
      <c r="H245" s="2394"/>
      <c r="I245" s="2394"/>
      <c r="J245" s="2395"/>
      <c r="K245" s="2411">
        <f>IF(AND(K242&gt;0,K243&gt;0),K242/K243,0)</f>
        <v>0</v>
      </c>
      <c r="L245" s="2384"/>
      <c r="M245" s="2384"/>
      <c r="N245" s="2384"/>
      <c r="O245" s="2384">
        <f>IF(AND(O242&gt;0,O243&gt;0),O242/O243,0)</f>
        <v>0</v>
      </c>
      <c r="P245" s="2384"/>
      <c r="Q245" s="2384"/>
      <c r="R245" s="2384"/>
      <c r="S245" s="2384">
        <f>IF(AND(S242&gt;0,S243&gt;0),S242/S243,0)</f>
        <v>0</v>
      </c>
      <c r="T245" s="2384"/>
      <c r="U245" s="2384"/>
      <c r="V245" s="2384"/>
      <c r="W245" s="2384">
        <f>IF(AND(W242&gt;0,W243&gt;0),W242/W243,0)</f>
        <v>0</v>
      </c>
      <c r="X245" s="2384"/>
      <c r="Y245" s="2384"/>
      <c r="Z245" s="2384"/>
      <c r="AA245" s="2166">
        <f>IF(AND(AA242&gt;0,AA243&gt;0),AA242/AA243,0)</f>
        <v>0</v>
      </c>
      <c r="AB245" s="2167"/>
      <c r="AC245" s="2167"/>
      <c r="AD245" s="2168"/>
    </row>
    <row r="246" spans="2:30" ht="15" customHeight="1" thickBot="1" x14ac:dyDescent="0.3">
      <c r="B246" s="2396" t="s">
        <v>1165</v>
      </c>
      <c r="C246" s="2397"/>
      <c r="D246" s="2397"/>
      <c r="E246" s="2397"/>
      <c r="F246" s="2397"/>
      <c r="G246" s="2397"/>
      <c r="H246" s="2397"/>
      <c r="I246" s="2397"/>
      <c r="J246" s="2398"/>
      <c r="K246" s="2409"/>
      <c r="L246" s="2410"/>
      <c r="M246" s="2410"/>
      <c r="N246" s="2410"/>
      <c r="O246" s="2410"/>
      <c r="P246" s="2410"/>
      <c r="Q246" s="2410"/>
      <c r="R246" s="2410"/>
      <c r="S246" s="2410"/>
      <c r="T246" s="2410"/>
      <c r="U246" s="2410"/>
      <c r="V246" s="2410"/>
      <c r="W246" s="2410"/>
      <c r="X246" s="2410"/>
      <c r="Y246" s="2410"/>
      <c r="Z246" s="2410"/>
      <c r="AA246" s="2150"/>
      <c r="AB246" s="2151"/>
      <c r="AC246" s="2151"/>
      <c r="AD246" s="2152"/>
    </row>
    <row r="247" spans="2:30" ht="15" customHeight="1" thickTop="1" thickBot="1" x14ac:dyDescent="0.3">
      <c r="B247" s="2399" t="s">
        <v>1166</v>
      </c>
      <c r="C247" s="2400"/>
      <c r="D247" s="2400"/>
      <c r="E247" s="2400"/>
      <c r="F247" s="2400"/>
      <c r="G247" s="2400"/>
      <c r="H247" s="2400"/>
      <c r="I247" s="2400"/>
      <c r="J247" s="2401"/>
      <c r="K247" s="2406">
        <f>K244-K246</f>
        <v>0</v>
      </c>
      <c r="L247" s="2407"/>
      <c r="M247" s="2407"/>
      <c r="N247" s="2407"/>
      <c r="O247" s="2407">
        <f>O244-O246</f>
        <v>0</v>
      </c>
      <c r="P247" s="2407"/>
      <c r="Q247" s="2407"/>
      <c r="R247" s="2407"/>
      <c r="S247" s="2407">
        <f>S244-S246</f>
        <v>0</v>
      </c>
      <c r="T247" s="2407"/>
      <c r="U247" s="2407"/>
      <c r="V247" s="2407"/>
      <c r="W247" s="2407">
        <f>W244-W246</f>
        <v>0</v>
      </c>
      <c r="X247" s="2407"/>
      <c r="Y247" s="2407"/>
      <c r="Z247" s="2407"/>
      <c r="AA247" s="2163">
        <f>AA244-AA246</f>
        <v>0</v>
      </c>
      <c r="AB247" s="2164"/>
      <c r="AC247" s="2164"/>
      <c r="AD247" s="2165"/>
    </row>
    <row r="248" spans="2:30" ht="15" customHeight="1" x14ac:dyDescent="0.25"/>
    <row r="249" spans="2:30" ht="15" customHeight="1" x14ac:dyDescent="0.25">
      <c r="B249" s="135" t="s">
        <v>699</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row>
    <row r="250" spans="2:30" ht="15" customHeight="1" thickBot="1" x14ac:dyDescent="0.3"/>
    <row r="251" spans="2:30" ht="15" customHeight="1" thickBot="1" x14ac:dyDescent="0.3">
      <c r="B251" s="151" t="s">
        <v>302</v>
      </c>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c r="AA251" s="151"/>
      <c r="AB251" s="151"/>
      <c r="AC251" s="151"/>
      <c r="AD251" s="151"/>
    </row>
    <row r="252" spans="2:30" ht="15" customHeight="1" x14ac:dyDescent="0.25"/>
    <row r="253" spans="2:30" ht="15" customHeight="1" x14ac:dyDescent="0.25">
      <c r="B253" s="134" t="s">
        <v>1202</v>
      </c>
      <c r="C253" s="134"/>
      <c r="D253" s="134"/>
      <c r="E253" s="134"/>
      <c r="F253" s="134"/>
      <c r="G253" s="134"/>
      <c r="H253" s="134"/>
      <c r="I253" s="134"/>
      <c r="J253" s="134"/>
      <c r="K253" s="134"/>
      <c r="L253" s="134"/>
      <c r="M253" s="134"/>
      <c r="N253" s="134"/>
      <c r="O253" s="134"/>
      <c r="P253" s="134"/>
      <c r="Q253" s="134"/>
      <c r="R253" s="134"/>
      <c r="S253" s="134"/>
      <c r="T253" s="134"/>
      <c r="U253" s="16"/>
      <c r="V253" s="16"/>
      <c r="W253" s="16"/>
      <c r="X253" s="16"/>
      <c r="Y253" s="16"/>
      <c r="Z253" s="16"/>
      <c r="AA253" s="16"/>
      <c r="AB253" s="16"/>
      <c r="AC253" s="16"/>
      <c r="AD253" s="16"/>
    </row>
    <row r="254" spans="2:30" ht="15" customHeight="1" x14ac:dyDescent="0.25">
      <c r="B254" s="134"/>
      <c r="C254" s="134"/>
      <c r="D254" s="134"/>
      <c r="E254" s="134"/>
      <c r="F254" s="134"/>
      <c r="G254" s="134"/>
      <c r="H254" s="134"/>
      <c r="I254" s="134"/>
      <c r="J254" s="134"/>
      <c r="K254" s="134"/>
      <c r="L254" s="134"/>
      <c r="M254" s="134"/>
      <c r="N254" s="134"/>
      <c r="O254" s="134"/>
      <c r="P254" s="134"/>
      <c r="Q254" s="134"/>
      <c r="R254" s="134"/>
      <c r="S254" s="134"/>
      <c r="T254" s="134"/>
      <c r="U254" s="16"/>
      <c r="V254" s="16"/>
      <c r="W254" s="16"/>
      <c r="X254" s="16"/>
      <c r="Y254" s="16"/>
      <c r="Z254" s="16"/>
      <c r="AA254" s="16"/>
      <c r="AB254" s="16"/>
      <c r="AC254" s="16"/>
      <c r="AD254" s="16"/>
    </row>
    <row r="255" spans="2:30" ht="15" customHeight="1" x14ac:dyDescent="0.25">
      <c r="B255" s="134"/>
      <c r="C255" s="134"/>
      <c r="D255" s="134"/>
      <c r="E255" s="134"/>
      <c r="F255" s="134"/>
      <c r="G255" s="134"/>
      <c r="H255" s="134"/>
      <c r="I255" s="134"/>
      <c r="J255" s="134"/>
      <c r="K255" s="134"/>
      <c r="L255" s="134"/>
      <c r="M255" s="134"/>
      <c r="N255" s="134"/>
      <c r="O255" s="134"/>
      <c r="P255" s="134"/>
      <c r="Q255" s="134"/>
      <c r="R255" s="134"/>
      <c r="S255" s="134"/>
      <c r="T255" s="134"/>
      <c r="U255" s="129" t="s">
        <v>60</v>
      </c>
      <c r="V255" s="129"/>
      <c r="W255" s="129"/>
      <c r="X255" s="129"/>
      <c r="Y255" s="129"/>
      <c r="Z255" s="129"/>
      <c r="AA255" s="129"/>
      <c r="AB255" s="131"/>
      <c r="AC255" s="132"/>
      <c r="AD255" s="133"/>
    </row>
    <row r="256" spans="2:30" ht="15" customHeight="1" x14ac:dyDescent="0.25"/>
    <row r="257" spans="2:30" ht="15" customHeight="1" x14ac:dyDescent="0.25">
      <c r="B257" s="134" t="s">
        <v>303</v>
      </c>
      <c r="C257" s="134"/>
      <c r="D257" s="134"/>
      <c r="E257" s="134"/>
      <c r="F257" s="134"/>
      <c r="G257" s="134"/>
      <c r="H257" s="134"/>
      <c r="I257" s="134"/>
      <c r="J257" s="134"/>
      <c r="K257" s="134"/>
      <c r="L257" s="134"/>
      <c r="M257" s="134"/>
      <c r="N257" s="134"/>
      <c r="O257" s="134"/>
      <c r="P257" s="134"/>
      <c r="Q257" s="134"/>
      <c r="R257" s="134"/>
      <c r="S257" s="134"/>
      <c r="T257" s="134"/>
      <c r="U257" s="134"/>
      <c r="V257" s="134"/>
      <c r="W257" s="134"/>
      <c r="X257" s="134"/>
      <c r="Y257" s="134"/>
      <c r="Z257" s="134"/>
      <c r="AA257" s="134"/>
      <c r="AB257" s="22"/>
      <c r="AC257" s="22"/>
      <c r="AD257" s="22"/>
    </row>
    <row r="258" spans="2:30" ht="15" customHeight="1" x14ac:dyDescent="0.25">
      <c r="B258" s="134"/>
      <c r="C258" s="134"/>
      <c r="D258" s="134"/>
      <c r="E258" s="134"/>
      <c r="F258" s="134"/>
      <c r="G258" s="134"/>
      <c r="H258" s="134"/>
      <c r="I258" s="134"/>
      <c r="J258" s="134"/>
      <c r="K258" s="134"/>
      <c r="L258" s="134"/>
      <c r="M258" s="134"/>
      <c r="N258" s="134"/>
      <c r="O258" s="134"/>
      <c r="P258" s="134"/>
      <c r="Q258" s="134"/>
      <c r="R258" s="134"/>
      <c r="S258" s="134"/>
      <c r="T258" s="134"/>
      <c r="U258" s="134"/>
      <c r="V258" s="134"/>
      <c r="W258" s="134"/>
      <c r="X258" s="134"/>
      <c r="Y258" s="134"/>
      <c r="Z258" s="134"/>
      <c r="AA258" s="134"/>
      <c r="AB258" s="22"/>
      <c r="AC258" s="22"/>
      <c r="AD258" s="22"/>
    </row>
    <row r="259" spans="2:30" ht="15" customHeight="1" x14ac:dyDescent="0.25">
      <c r="B259" s="134"/>
      <c r="C259" s="134"/>
      <c r="D259" s="134"/>
      <c r="E259" s="134"/>
      <c r="F259" s="134"/>
      <c r="G259" s="134"/>
      <c r="H259" s="134"/>
      <c r="I259" s="134"/>
      <c r="J259" s="134"/>
      <c r="K259" s="134"/>
      <c r="L259" s="134"/>
      <c r="M259" s="134"/>
      <c r="N259" s="134"/>
      <c r="O259" s="134"/>
      <c r="P259" s="134"/>
      <c r="Q259" s="134"/>
      <c r="R259" s="134"/>
      <c r="S259" s="134"/>
      <c r="T259" s="134"/>
      <c r="U259" s="134"/>
      <c r="V259" s="134"/>
      <c r="W259" s="134"/>
      <c r="X259" s="134"/>
      <c r="Y259" s="134"/>
      <c r="Z259" s="134"/>
      <c r="AA259" s="134"/>
      <c r="AB259" s="131"/>
      <c r="AC259" s="132"/>
      <c r="AD259" s="133"/>
    </row>
    <row r="260" spans="2:30" ht="15" customHeight="1" x14ac:dyDescent="0.25"/>
    <row r="261" spans="2:30" ht="15" customHeight="1" x14ac:dyDescent="0.25">
      <c r="B261" s="135" t="s">
        <v>1031</v>
      </c>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1"/>
      <c r="AC261" s="132"/>
      <c r="AD261" s="133"/>
    </row>
    <row r="262" spans="2:30" ht="15" customHeight="1" x14ac:dyDescent="0.25"/>
    <row r="263" spans="2:30" ht="15" customHeight="1" x14ac:dyDescent="0.25">
      <c r="C263" s="2412" t="s">
        <v>305</v>
      </c>
      <c r="D263" s="2412"/>
      <c r="E263" s="2412"/>
      <c r="F263" s="2412"/>
      <c r="G263" s="2412"/>
      <c r="H263" s="2412"/>
      <c r="I263" s="2412"/>
      <c r="J263" s="2412"/>
      <c r="K263" s="2412"/>
      <c r="L263" s="2412"/>
      <c r="M263" s="2412"/>
      <c r="N263" s="2412"/>
      <c r="O263" s="2412"/>
      <c r="P263" s="2412"/>
      <c r="Q263" s="2412"/>
      <c r="R263" s="2412"/>
      <c r="S263" s="2412"/>
      <c r="T263" s="2412"/>
      <c r="U263" s="2412"/>
      <c r="V263" s="2412"/>
      <c r="W263" s="2412"/>
      <c r="X263" s="2412"/>
      <c r="Y263" s="2412"/>
      <c r="Z263" s="2412"/>
      <c r="AA263" s="2412"/>
      <c r="AB263" s="2412"/>
      <c r="AC263" s="2412"/>
      <c r="AD263" s="2412"/>
    </row>
    <row r="264" spans="2:30" ht="15" customHeight="1" x14ac:dyDescent="0.25">
      <c r="C264" s="2488"/>
      <c r="D264" s="2489"/>
      <c r="E264" s="2489"/>
      <c r="F264" s="2489"/>
      <c r="G264" s="2489"/>
      <c r="H264" s="2489"/>
      <c r="I264" s="2489"/>
      <c r="J264" s="2489"/>
      <c r="K264" s="2489"/>
      <c r="L264" s="2489"/>
      <c r="M264" s="2489"/>
      <c r="N264" s="2489"/>
      <c r="O264" s="2489"/>
      <c r="P264" s="2489"/>
      <c r="Q264" s="2489"/>
      <c r="R264" s="2489"/>
      <c r="S264" s="2489"/>
      <c r="T264" s="2489"/>
      <c r="U264" s="2489"/>
      <c r="V264" s="2489"/>
      <c r="W264" s="2489"/>
      <c r="X264" s="2489"/>
      <c r="Y264" s="2489"/>
      <c r="Z264" s="2489"/>
      <c r="AA264" s="2489"/>
      <c r="AB264" s="2489"/>
      <c r="AC264" s="2489"/>
      <c r="AD264" s="2490"/>
    </row>
    <row r="265" spans="2:30" ht="15" customHeight="1" x14ac:dyDescent="0.25">
      <c r="C265" s="2491"/>
      <c r="D265" s="2492"/>
      <c r="E265" s="2492"/>
      <c r="F265" s="2492"/>
      <c r="G265" s="2492"/>
      <c r="H265" s="2492"/>
      <c r="I265" s="2492"/>
      <c r="J265" s="2492"/>
      <c r="K265" s="2492"/>
      <c r="L265" s="2492"/>
      <c r="M265" s="2492"/>
      <c r="N265" s="2492"/>
      <c r="O265" s="2492"/>
      <c r="P265" s="2492"/>
      <c r="Q265" s="2492"/>
      <c r="R265" s="2492"/>
      <c r="S265" s="2492"/>
      <c r="T265" s="2492"/>
      <c r="U265" s="2492"/>
      <c r="V265" s="2492"/>
      <c r="W265" s="2492"/>
      <c r="X265" s="2492"/>
      <c r="Y265" s="2492"/>
      <c r="Z265" s="2492"/>
      <c r="AA265" s="2492"/>
      <c r="AB265" s="2492"/>
      <c r="AC265" s="2492"/>
      <c r="AD265" s="2493"/>
    </row>
    <row r="266" spans="2:30" ht="15" customHeight="1" x14ac:dyDescent="0.25">
      <c r="C266" s="2494"/>
      <c r="D266" s="2495"/>
      <c r="E266" s="2495"/>
      <c r="F266" s="2495"/>
      <c r="G266" s="2495"/>
      <c r="H266" s="2495"/>
      <c r="I266" s="2495"/>
      <c r="J266" s="2495"/>
      <c r="K266" s="2495"/>
      <c r="L266" s="2495"/>
      <c r="M266" s="2495"/>
      <c r="N266" s="2495"/>
      <c r="O266" s="2495"/>
      <c r="P266" s="2495"/>
      <c r="Q266" s="2495"/>
      <c r="R266" s="2495"/>
      <c r="S266" s="2495"/>
      <c r="T266" s="2495"/>
      <c r="U266" s="2495"/>
      <c r="V266" s="2495"/>
      <c r="W266" s="2495"/>
      <c r="X266" s="2495"/>
      <c r="Y266" s="2495"/>
      <c r="Z266" s="2495"/>
      <c r="AA266" s="2495"/>
      <c r="AB266" s="2495"/>
      <c r="AC266" s="2495"/>
      <c r="AD266" s="2496"/>
    </row>
    <row r="267" spans="2:30" ht="15" customHeight="1" x14ac:dyDescent="0.25"/>
    <row r="268" spans="2:30" ht="15" customHeight="1" x14ac:dyDescent="0.25">
      <c r="B268" s="134" t="s">
        <v>1032</v>
      </c>
      <c r="C268" s="134"/>
      <c r="D268" s="134"/>
      <c r="E268" s="134"/>
      <c r="F268" s="134"/>
      <c r="G268" s="134"/>
      <c r="H268" s="134"/>
      <c r="I268" s="134"/>
      <c r="J268" s="134"/>
      <c r="K268" s="134"/>
      <c r="L268" s="134"/>
      <c r="M268" s="134"/>
      <c r="N268" s="134"/>
      <c r="O268" s="134"/>
      <c r="P268" s="134"/>
      <c r="Q268" s="134"/>
      <c r="R268" s="134"/>
      <c r="S268" s="134"/>
      <c r="T268" s="134"/>
      <c r="U268" s="134"/>
      <c r="V268" s="134"/>
      <c r="W268" s="134"/>
      <c r="X268" s="134"/>
      <c r="Y268" s="134"/>
      <c r="Z268" s="134"/>
      <c r="AA268" s="134"/>
      <c r="AB268" s="16"/>
      <c r="AC268" s="16"/>
      <c r="AD268" s="16"/>
    </row>
    <row r="269" spans="2:30" ht="15" customHeight="1" x14ac:dyDescent="0.25">
      <c r="B269" s="134"/>
      <c r="C269" s="134"/>
      <c r="D269" s="134"/>
      <c r="E269" s="134"/>
      <c r="F269" s="134"/>
      <c r="G269" s="134"/>
      <c r="H269" s="134"/>
      <c r="I269" s="134"/>
      <c r="J269" s="134"/>
      <c r="K269" s="134"/>
      <c r="L269" s="134"/>
      <c r="M269" s="134"/>
      <c r="N269" s="134"/>
      <c r="O269" s="134"/>
      <c r="P269" s="134"/>
      <c r="Q269" s="134"/>
      <c r="R269" s="134"/>
      <c r="S269" s="134"/>
      <c r="T269" s="134"/>
      <c r="U269" s="134"/>
      <c r="V269" s="134"/>
      <c r="W269" s="134"/>
      <c r="X269" s="134"/>
      <c r="Y269" s="134"/>
      <c r="Z269" s="134"/>
      <c r="AA269" s="134"/>
      <c r="AB269" s="131"/>
      <c r="AC269" s="132"/>
      <c r="AD269" s="133"/>
    </row>
    <row r="270" spans="2:30" ht="15" customHeight="1" x14ac:dyDescent="0.25"/>
    <row r="271" spans="2:30" ht="15" customHeight="1" x14ac:dyDescent="0.25">
      <c r="C271" s="2412" t="s">
        <v>304</v>
      </c>
      <c r="D271" s="2412"/>
      <c r="E271" s="2412"/>
      <c r="F271" s="2412"/>
      <c r="G271" s="2412"/>
      <c r="H271" s="2412"/>
      <c r="I271" s="2412"/>
      <c r="J271" s="2412"/>
      <c r="K271" s="2412"/>
      <c r="L271" s="2412"/>
      <c r="M271" s="2412"/>
      <c r="N271" s="2412"/>
      <c r="O271" s="2412"/>
      <c r="P271" s="2412"/>
      <c r="Q271" s="2412"/>
      <c r="R271" s="2412"/>
      <c r="S271" s="2412"/>
      <c r="T271" s="2412"/>
      <c r="U271" s="2412"/>
      <c r="V271" s="2412"/>
      <c r="W271" s="2412"/>
      <c r="X271" s="2412"/>
      <c r="Y271" s="2412"/>
      <c r="Z271" s="2412"/>
      <c r="AA271" s="2412"/>
      <c r="AB271" s="2412"/>
      <c r="AC271" s="2412"/>
      <c r="AD271" s="2412"/>
    </row>
    <row r="272" spans="2:30" ht="15" customHeight="1" x14ac:dyDescent="0.25">
      <c r="C272" s="2488"/>
      <c r="D272" s="2489"/>
      <c r="E272" s="2489"/>
      <c r="F272" s="2489"/>
      <c r="G272" s="2489"/>
      <c r="H272" s="2489"/>
      <c r="I272" s="2489"/>
      <c r="J272" s="2489"/>
      <c r="K272" s="2489"/>
      <c r="L272" s="2489"/>
      <c r="M272" s="2489"/>
      <c r="N272" s="2489"/>
      <c r="O272" s="2489"/>
      <c r="P272" s="2489"/>
      <c r="Q272" s="2489"/>
      <c r="R272" s="2489"/>
      <c r="S272" s="2489"/>
      <c r="T272" s="2489"/>
      <c r="U272" s="2489"/>
      <c r="V272" s="2489"/>
      <c r="W272" s="2489"/>
      <c r="X272" s="2489"/>
      <c r="Y272" s="2489"/>
      <c r="Z272" s="2489"/>
      <c r="AA272" s="2489"/>
      <c r="AB272" s="2489"/>
      <c r="AC272" s="2489"/>
      <c r="AD272" s="2490"/>
    </row>
    <row r="273" spans="2:30" ht="15" customHeight="1" x14ac:dyDescent="0.25">
      <c r="C273" s="2491"/>
      <c r="D273" s="2492"/>
      <c r="E273" s="2492"/>
      <c r="F273" s="2492"/>
      <c r="G273" s="2492"/>
      <c r="H273" s="2492"/>
      <c r="I273" s="2492"/>
      <c r="J273" s="2492"/>
      <c r="K273" s="2492"/>
      <c r="L273" s="2492"/>
      <c r="M273" s="2492"/>
      <c r="N273" s="2492"/>
      <c r="O273" s="2492"/>
      <c r="P273" s="2492"/>
      <c r="Q273" s="2492"/>
      <c r="R273" s="2492"/>
      <c r="S273" s="2492"/>
      <c r="T273" s="2492"/>
      <c r="U273" s="2492"/>
      <c r="V273" s="2492"/>
      <c r="W273" s="2492"/>
      <c r="X273" s="2492"/>
      <c r="Y273" s="2492"/>
      <c r="Z273" s="2492"/>
      <c r="AA273" s="2492"/>
      <c r="AB273" s="2492"/>
      <c r="AC273" s="2492"/>
      <c r="AD273" s="2493"/>
    </row>
    <row r="274" spans="2:30" ht="15" customHeight="1" x14ac:dyDescent="0.25">
      <c r="C274" s="2494"/>
      <c r="D274" s="2495"/>
      <c r="E274" s="2495"/>
      <c r="F274" s="2495"/>
      <c r="G274" s="2495"/>
      <c r="H274" s="2495"/>
      <c r="I274" s="2495"/>
      <c r="J274" s="2495"/>
      <c r="K274" s="2495"/>
      <c r="L274" s="2495"/>
      <c r="M274" s="2495"/>
      <c r="N274" s="2495"/>
      <c r="O274" s="2495"/>
      <c r="P274" s="2495"/>
      <c r="Q274" s="2495"/>
      <c r="R274" s="2495"/>
      <c r="S274" s="2495"/>
      <c r="T274" s="2495"/>
      <c r="U274" s="2495"/>
      <c r="V274" s="2495"/>
      <c r="W274" s="2495"/>
      <c r="X274" s="2495"/>
      <c r="Y274" s="2495"/>
      <c r="Z274" s="2495"/>
      <c r="AA274" s="2495"/>
      <c r="AB274" s="2495"/>
      <c r="AC274" s="2495"/>
      <c r="AD274" s="2496"/>
    </row>
    <row r="275" spans="2:30" ht="15" customHeight="1" x14ac:dyDescent="0.25"/>
    <row r="276" spans="2:30" ht="15" customHeight="1" x14ac:dyDescent="0.25">
      <c r="C276" s="2412" t="s">
        <v>1033</v>
      </c>
      <c r="D276" s="2412"/>
      <c r="E276" s="2412"/>
      <c r="F276" s="2412"/>
      <c r="G276" s="2412"/>
      <c r="H276" s="2412"/>
      <c r="I276" s="2412"/>
      <c r="J276" s="2412"/>
      <c r="K276" s="2412"/>
      <c r="L276" s="2412"/>
      <c r="M276" s="2412"/>
      <c r="N276" s="2412"/>
      <c r="O276" s="2412"/>
      <c r="P276" s="2412"/>
      <c r="Q276" s="2412"/>
      <c r="R276" s="2412"/>
      <c r="S276" s="2412"/>
      <c r="T276" s="2412"/>
      <c r="U276" s="2412"/>
      <c r="V276" s="2412"/>
      <c r="W276" s="2412"/>
      <c r="X276" s="2412"/>
      <c r="Y276" s="2412"/>
      <c r="Z276" s="2412"/>
      <c r="AA276" s="2412"/>
      <c r="AB276" s="2412"/>
      <c r="AC276" s="2412"/>
      <c r="AD276" s="2412"/>
    </row>
    <row r="277" spans="2:30" ht="15" customHeight="1" x14ac:dyDescent="0.25">
      <c r="C277" s="2488"/>
      <c r="D277" s="2489"/>
      <c r="E277" s="2489"/>
      <c r="F277" s="2489"/>
      <c r="G277" s="2489"/>
      <c r="H277" s="2489"/>
      <c r="I277" s="2489"/>
      <c r="J277" s="2489"/>
      <c r="K277" s="2489"/>
      <c r="L277" s="2489"/>
      <c r="M277" s="2489"/>
      <c r="N277" s="2489"/>
      <c r="O277" s="2489"/>
      <c r="P277" s="2489"/>
      <c r="Q277" s="2489"/>
      <c r="R277" s="2489"/>
      <c r="S277" s="2489"/>
      <c r="T277" s="2489"/>
      <c r="U277" s="2489"/>
      <c r="V277" s="2489"/>
      <c r="W277" s="2489"/>
      <c r="X277" s="2489"/>
      <c r="Y277" s="2489"/>
      <c r="Z277" s="2489"/>
      <c r="AA277" s="2489"/>
      <c r="AB277" s="2489"/>
      <c r="AC277" s="2489"/>
      <c r="AD277" s="2490"/>
    </row>
    <row r="278" spans="2:30" ht="15" customHeight="1" x14ac:dyDescent="0.25">
      <c r="C278" s="2491"/>
      <c r="D278" s="2492"/>
      <c r="E278" s="2492"/>
      <c r="F278" s="2492"/>
      <c r="G278" s="2492"/>
      <c r="H278" s="2492"/>
      <c r="I278" s="2492"/>
      <c r="J278" s="2492"/>
      <c r="K278" s="2492"/>
      <c r="L278" s="2492"/>
      <c r="M278" s="2492"/>
      <c r="N278" s="2492"/>
      <c r="O278" s="2492"/>
      <c r="P278" s="2492"/>
      <c r="Q278" s="2492"/>
      <c r="R278" s="2492"/>
      <c r="S278" s="2492"/>
      <c r="T278" s="2492"/>
      <c r="U278" s="2492"/>
      <c r="V278" s="2492"/>
      <c r="W278" s="2492"/>
      <c r="X278" s="2492"/>
      <c r="Y278" s="2492"/>
      <c r="Z278" s="2492"/>
      <c r="AA278" s="2492"/>
      <c r="AB278" s="2492"/>
      <c r="AC278" s="2492"/>
      <c r="AD278" s="2493"/>
    </row>
    <row r="279" spans="2:30" ht="15" customHeight="1" x14ac:dyDescent="0.25">
      <c r="C279" s="2494"/>
      <c r="D279" s="2495"/>
      <c r="E279" s="2495"/>
      <c r="F279" s="2495"/>
      <c r="G279" s="2495"/>
      <c r="H279" s="2495"/>
      <c r="I279" s="2495"/>
      <c r="J279" s="2495"/>
      <c r="K279" s="2495"/>
      <c r="L279" s="2495"/>
      <c r="M279" s="2495"/>
      <c r="N279" s="2495"/>
      <c r="O279" s="2495"/>
      <c r="P279" s="2495"/>
      <c r="Q279" s="2495"/>
      <c r="R279" s="2495"/>
      <c r="S279" s="2495"/>
      <c r="T279" s="2495"/>
      <c r="U279" s="2495"/>
      <c r="V279" s="2495"/>
      <c r="W279" s="2495"/>
      <c r="X279" s="2495"/>
      <c r="Y279" s="2495"/>
      <c r="Z279" s="2495"/>
      <c r="AA279" s="2495"/>
      <c r="AB279" s="2495"/>
      <c r="AC279" s="2495"/>
      <c r="AD279" s="2496"/>
    </row>
    <row r="280" spans="2:30" ht="15" customHeight="1" thickBot="1" x14ac:dyDescent="0.3"/>
    <row r="281" spans="2:30" ht="15" customHeight="1" thickBot="1" x14ac:dyDescent="0.3">
      <c r="B281" s="151" t="s">
        <v>306</v>
      </c>
      <c r="C281" s="151"/>
      <c r="D281" s="151"/>
      <c r="E281" s="151"/>
      <c r="F281" s="151"/>
      <c r="G281" s="151"/>
      <c r="H281" s="151"/>
      <c r="I281" s="151"/>
      <c r="J281" s="151"/>
      <c r="K281" s="151"/>
      <c r="L281" s="151"/>
      <c r="M281" s="151"/>
      <c r="N281" s="151"/>
      <c r="O281" s="151"/>
      <c r="P281" s="151"/>
      <c r="Q281" s="151"/>
      <c r="R281" s="151"/>
      <c r="S281" s="151"/>
      <c r="T281" s="151"/>
      <c r="U281" s="151"/>
      <c r="V281" s="151"/>
      <c r="W281" s="151"/>
      <c r="X281" s="151"/>
      <c r="Y281" s="151"/>
      <c r="Z281" s="151"/>
      <c r="AA281" s="151"/>
      <c r="AB281" s="151"/>
      <c r="AC281" s="151"/>
      <c r="AD281" s="151"/>
    </row>
    <row r="282" spans="2:30" ht="15" customHeight="1" x14ac:dyDescent="0.25"/>
    <row r="283" spans="2:30" ht="15" customHeight="1" x14ac:dyDescent="0.25">
      <c r="B283" s="2423" t="s">
        <v>1451</v>
      </c>
      <c r="C283" s="2423"/>
      <c r="D283" s="2423"/>
      <c r="E283" s="2423"/>
      <c r="F283" s="2423"/>
      <c r="G283" s="2423"/>
      <c r="H283" s="2423"/>
      <c r="I283" s="2423"/>
      <c r="J283" s="2423"/>
      <c r="K283" s="2423"/>
      <c r="L283" s="2423"/>
      <c r="M283" s="2423"/>
      <c r="N283" s="2423"/>
      <c r="O283" s="2423"/>
      <c r="P283" s="2423"/>
      <c r="Q283" s="2423"/>
      <c r="R283" s="2423"/>
      <c r="S283" s="2423"/>
      <c r="T283" s="2423"/>
      <c r="U283" s="2423"/>
      <c r="V283" s="2423"/>
      <c r="W283" s="2423"/>
      <c r="X283" s="2423"/>
      <c r="Y283" s="2423"/>
      <c r="Z283" s="2423"/>
      <c r="AA283" s="2423"/>
      <c r="AB283" s="2423"/>
      <c r="AC283" s="2423"/>
      <c r="AD283" s="2423"/>
    </row>
    <row r="284" spans="2:30" ht="15" customHeight="1" x14ac:dyDescent="0.25">
      <c r="B284" s="2423"/>
      <c r="C284" s="2423"/>
      <c r="D284" s="2423"/>
      <c r="E284" s="2423"/>
      <c r="F284" s="2423"/>
      <c r="G284" s="2423"/>
      <c r="H284" s="2423"/>
      <c r="I284" s="2423"/>
      <c r="J284" s="2423"/>
      <c r="K284" s="2423"/>
      <c r="L284" s="2423"/>
      <c r="M284" s="2423"/>
      <c r="N284" s="2423"/>
      <c r="O284" s="2423"/>
      <c r="P284" s="2423"/>
      <c r="Q284" s="2423"/>
      <c r="R284" s="2423"/>
      <c r="S284" s="2423"/>
      <c r="T284" s="2423"/>
      <c r="U284" s="2423"/>
      <c r="V284" s="2423"/>
      <c r="W284" s="2423"/>
      <c r="X284" s="2423"/>
      <c r="Y284" s="2423"/>
      <c r="Z284" s="2423"/>
      <c r="AA284" s="2423"/>
      <c r="AB284" s="2423"/>
      <c r="AC284" s="2423"/>
      <c r="AD284" s="2423"/>
    </row>
    <row r="285" spans="2:30" ht="15" customHeight="1" x14ac:dyDescent="0.25">
      <c r="B285" s="2423"/>
      <c r="C285" s="2423"/>
      <c r="D285" s="2423"/>
      <c r="E285" s="2423"/>
      <c r="F285" s="2423"/>
      <c r="G285" s="2423"/>
      <c r="H285" s="2423"/>
      <c r="I285" s="2423"/>
      <c r="J285" s="2423"/>
      <c r="K285" s="2423"/>
      <c r="L285" s="2423"/>
      <c r="M285" s="2423"/>
      <c r="N285" s="2423"/>
      <c r="O285" s="2423"/>
      <c r="P285" s="2423"/>
      <c r="Q285" s="2423"/>
      <c r="R285" s="2423"/>
      <c r="S285" s="2423"/>
      <c r="T285" s="2423"/>
      <c r="U285" s="2423"/>
      <c r="V285" s="2423"/>
      <c r="W285" s="2423"/>
      <c r="X285" s="2423"/>
      <c r="Y285" s="2423"/>
      <c r="Z285" s="2423"/>
      <c r="AA285" s="2423"/>
      <c r="AB285" s="2423"/>
      <c r="AC285" s="2423"/>
      <c r="AD285" s="2423"/>
    </row>
    <row r="286" spans="2:30" ht="15" customHeight="1" x14ac:dyDescent="0.25">
      <c r="B286" s="2423"/>
      <c r="C286" s="2423"/>
      <c r="D286" s="2423"/>
      <c r="E286" s="2423"/>
      <c r="F286" s="2423"/>
      <c r="G286" s="2423"/>
      <c r="H286" s="2423"/>
      <c r="I286" s="2423"/>
      <c r="J286" s="2423"/>
      <c r="K286" s="2423"/>
      <c r="L286" s="2423"/>
      <c r="M286" s="2423"/>
      <c r="N286" s="2423"/>
      <c r="O286" s="2423"/>
      <c r="P286" s="2423"/>
      <c r="Q286" s="2423"/>
      <c r="R286" s="2423"/>
      <c r="S286" s="2423"/>
      <c r="T286" s="2423"/>
      <c r="U286" s="2423"/>
      <c r="V286" s="2423"/>
      <c r="W286" s="2423"/>
      <c r="X286" s="2423"/>
      <c r="Y286" s="2423"/>
      <c r="Z286" s="2423"/>
      <c r="AA286" s="2423"/>
      <c r="AB286" s="2423"/>
      <c r="AC286" s="2423"/>
      <c r="AD286" s="2423"/>
    </row>
    <row r="287" spans="2:30" ht="15" customHeight="1" x14ac:dyDescent="0.25">
      <c r="B287" s="2423"/>
      <c r="C287" s="2423"/>
      <c r="D287" s="2423"/>
      <c r="E287" s="2423"/>
      <c r="F287" s="2423"/>
      <c r="G287" s="2423"/>
      <c r="H287" s="2423"/>
      <c r="I287" s="2423"/>
      <c r="J287" s="2423"/>
      <c r="K287" s="2423"/>
      <c r="L287" s="2423"/>
      <c r="M287" s="2423"/>
      <c r="N287" s="2423"/>
      <c r="O287" s="2423"/>
      <c r="P287" s="2423"/>
      <c r="Q287" s="2423"/>
      <c r="R287" s="2423"/>
      <c r="S287" s="2423"/>
      <c r="T287" s="2423"/>
      <c r="U287" s="2423"/>
      <c r="V287" s="2423"/>
      <c r="W287" s="2423"/>
      <c r="X287" s="2423"/>
      <c r="Y287" s="2423"/>
      <c r="Z287" s="2423"/>
      <c r="AA287" s="2423"/>
      <c r="AB287" s="2423"/>
      <c r="AC287" s="2423"/>
      <c r="AD287" s="2423"/>
    </row>
    <row r="288" spans="2:30" ht="15" customHeight="1" x14ac:dyDescent="0.25">
      <c r="B288" s="2423"/>
      <c r="C288" s="2423"/>
      <c r="D288" s="2423"/>
      <c r="E288" s="2423"/>
      <c r="F288" s="2423"/>
      <c r="G288" s="2423"/>
      <c r="H288" s="2423"/>
      <c r="I288" s="2423"/>
      <c r="J288" s="2423"/>
      <c r="K288" s="2423"/>
      <c r="L288" s="2423"/>
      <c r="M288" s="2423"/>
      <c r="N288" s="2423"/>
      <c r="O288" s="2423"/>
      <c r="P288" s="2423"/>
      <c r="Q288" s="2423"/>
      <c r="R288" s="2423"/>
      <c r="S288" s="2423"/>
      <c r="T288" s="2423"/>
      <c r="U288" s="2423"/>
      <c r="V288" s="2423"/>
      <c r="W288" s="2423"/>
      <c r="X288" s="2423"/>
      <c r="Y288" s="2423"/>
      <c r="Z288" s="2423"/>
      <c r="AA288" s="2423"/>
      <c r="AB288" s="2423"/>
      <c r="AC288" s="2423"/>
      <c r="AD288" s="2423"/>
    </row>
    <row r="289" spans="2:30" ht="15" customHeight="1" x14ac:dyDescent="0.25">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row>
    <row r="290" spans="2:30" ht="15" customHeight="1" x14ac:dyDescent="0.25">
      <c r="B290" s="531" t="s">
        <v>547</v>
      </c>
      <c r="C290" s="531"/>
      <c r="D290" s="531"/>
      <c r="E290" s="531"/>
      <c r="F290" s="531"/>
      <c r="G290" s="531"/>
      <c r="H290" s="531"/>
      <c r="I290" s="531"/>
      <c r="J290" s="531"/>
      <c r="K290" s="531"/>
      <c r="L290" s="531"/>
      <c r="M290" s="531"/>
      <c r="N290" s="531"/>
      <c r="O290" s="531"/>
      <c r="P290" s="531"/>
      <c r="Q290" s="531"/>
      <c r="R290" s="531"/>
      <c r="S290" s="531"/>
      <c r="T290" s="531"/>
      <c r="U290" s="531"/>
      <c r="V290" s="531"/>
      <c r="W290" s="531"/>
      <c r="X290" s="531"/>
      <c r="Y290" s="531"/>
      <c r="Z290" s="531"/>
      <c r="AA290" s="531"/>
      <c r="AB290" s="531"/>
      <c r="AC290" s="531"/>
      <c r="AD290" s="531"/>
    </row>
    <row r="291" spans="2:30" ht="15" customHeight="1" thickBot="1" x14ac:dyDescent="0.3"/>
    <row r="292" spans="2:30" s="21" customFormat="1" ht="15" customHeight="1" x14ac:dyDescent="0.25">
      <c r="B292" s="544"/>
      <c r="C292" s="774"/>
      <c r="D292" s="774"/>
      <c r="E292" s="545"/>
      <c r="F292" s="487" t="s">
        <v>264</v>
      </c>
      <c r="G292" s="463"/>
      <c r="H292" s="463"/>
      <c r="I292" s="463"/>
      <c r="J292" s="578" t="s">
        <v>79</v>
      </c>
      <c r="K292" s="578"/>
      <c r="L292" s="578"/>
      <c r="M292" s="578"/>
      <c r="N292" s="578"/>
      <c r="O292" s="578"/>
      <c r="P292" s="463" t="s">
        <v>549</v>
      </c>
      <c r="Q292" s="463"/>
      <c r="R292" s="463"/>
      <c r="S292" s="463"/>
      <c r="T292" s="463" t="s">
        <v>537</v>
      </c>
      <c r="U292" s="463"/>
      <c r="V292" s="463"/>
      <c r="W292" s="463"/>
      <c r="X292" s="463" t="s">
        <v>548</v>
      </c>
      <c r="Y292" s="463"/>
      <c r="Z292" s="463"/>
      <c r="AA292" s="465"/>
      <c r="AB292" s="428" t="s">
        <v>518</v>
      </c>
      <c r="AC292" s="411"/>
      <c r="AD292" s="570"/>
    </row>
    <row r="293" spans="2:30" ht="15" customHeight="1" thickBot="1" x14ac:dyDescent="0.3">
      <c r="B293" s="548"/>
      <c r="C293" s="776"/>
      <c r="D293" s="776"/>
      <c r="E293" s="549"/>
      <c r="F293" s="489"/>
      <c r="G293" s="464"/>
      <c r="H293" s="464"/>
      <c r="I293" s="464"/>
      <c r="J293" s="581" t="s">
        <v>550</v>
      </c>
      <c r="K293" s="581"/>
      <c r="L293" s="581"/>
      <c r="M293" s="581" t="s">
        <v>551</v>
      </c>
      <c r="N293" s="581"/>
      <c r="O293" s="581"/>
      <c r="P293" s="464"/>
      <c r="Q293" s="464"/>
      <c r="R293" s="464"/>
      <c r="S293" s="464"/>
      <c r="T293" s="464"/>
      <c r="U293" s="464"/>
      <c r="V293" s="464"/>
      <c r="W293" s="464"/>
      <c r="X293" s="464"/>
      <c r="Y293" s="464"/>
      <c r="Z293" s="464"/>
      <c r="AA293" s="468"/>
      <c r="AB293" s="429"/>
      <c r="AC293" s="417"/>
      <c r="AD293" s="573"/>
    </row>
    <row r="294" spans="2:30" ht="15" customHeight="1" x14ac:dyDescent="0.25">
      <c r="B294" s="2419"/>
      <c r="C294" s="1835"/>
      <c r="D294" s="1835"/>
      <c r="E294" s="1836"/>
      <c r="F294" s="2421"/>
      <c r="G294" s="2194"/>
      <c r="H294" s="2194"/>
      <c r="I294" s="2194"/>
      <c r="J294" s="1146">
        <v>1</v>
      </c>
      <c r="K294" s="1146"/>
      <c r="L294" s="1146"/>
      <c r="M294" s="1146">
        <v>50</v>
      </c>
      <c r="N294" s="1146"/>
      <c r="O294" s="1146"/>
      <c r="P294" s="2418">
        <v>7.0000000000000007E-2</v>
      </c>
      <c r="Q294" s="2418"/>
      <c r="R294" s="2418"/>
      <c r="S294" s="2418"/>
      <c r="T294" s="2194"/>
      <c r="U294" s="2194"/>
      <c r="V294" s="2194"/>
      <c r="W294" s="2194"/>
      <c r="X294" s="2194"/>
      <c r="Y294" s="2194"/>
      <c r="Z294" s="2194"/>
      <c r="AA294" s="1782"/>
      <c r="AB294" s="2424"/>
      <c r="AC294" s="2425"/>
      <c r="AD294" s="2426"/>
    </row>
    <row r="295" spans="2:30" ht="15" customHeight="1" x14ac:dyDescent="0.25">
      <c r="B295" s="2419"/>
      <c r="C295" s="1835"/>
      <c r="D295" s="1835"/>
      <c r="E295" s="1836"/>
      <c r="F295" s="1622"/>
      <c r="G295" s="1623"/>
      <c r="H295" s="1623"/>
      <c r="I295" s="1623"/>
      <c r="J295" s="1181">
        <f>M294+1</f>
        <v>51</v>
      </c>
      <c r="K295" s="1181"/>
      <c r="L295" s="1181"/>
      <c r="M295" s="1181">
        <v>100</v>
      </c>
      <c r="N295" s="1181"/>
      <c r="O295" s="1181"/>
      <c r="P295" s="2422">
        <v>0.06</v>
      </c>
      <c r="Q295" s="2422"/>
      <c r="R295" s="2422"/>
      <c r="S295" s="2422"/>
      <c r="T295" s="1623"/>
      <c r="U295" s="1623"/>
      <c r="V295" s="1623"/>
      <c r="W295" s="1623"/>
      <c r="X295" s="1623"/>
      <c r="Y295" s="1623"/>
      <c r="Z295" s="1623"/>
      <c r="AA295" s="1767"/>
      <c r="AB295" s="1640"/>
      <c r="AC295" s="1641"/>
      <c r="AD295" s="1642"/>
    </row>
    <row r="296" spans="2:30" ht="15" customHeight="1" thickBot="1" x14ac:dyDescent="0.3">
      <c r="B296" s="2420"/>
      <c r="C296" s="1832"/>
      <c r="D296" s="1832"/>
      <c r="E296" s="1833"/>
      <c r="F296" s="2415"/>
      <c r="G296" s="1890"/>
      <c r="H296" s="1890"/>
      <c r="I296" s="1890"/>
      <c r="J296" s="1662">
        <f>M295+1</f>
        <v>101</v>
      </c>
      <c r="K296" s="1663"/>
      <c r="L296" s="1663"/>
      <c r="M296" s="1663" t="s">
        <v>803</v>
      </c>
      <c r="N296" s="1663"/>
      <c r="O296" s="1867"/>
      <c r="P296" s="2416">
        <v>0.05</v>
      </c>
      <c r="Q296" s="2416"/>
      <c r="R296" s="2416"/>
      <c r="S296" s="2416"/>
      <c r="T296" s="1890"/>
      <c r="U296" s="1890"/>
      <c r="V296" s="1890"/>
      <c r="W296" s="1890"/>
      <c r="X296" s="1890"/>
      <c r="Y296" s="1890"/>
      <c r="Z296" s="1890"/>
      <c r="AA296" s="1769"/>
      <c r="AB296" s="1763"/>
      <c r="AC296" s="1764"/>
      <c r="AD296" s="1765"/>
    </row>
    <row r="297" spans="2:30" ht="15" customHeight="1" thickTop="1" thickBot="1" x14ac:dyDescent="0.3">
      <c r="B297" s="2457"/>
      <c r="C297" s="2458"/>
      <c r="D297" s="2458"/>
      <c r="E297" s="2459"/>
      <c r="F297" s="753">
        <f>K207</f>
        <v>0</v>
      </c>
      <c r="G297" s="503"/>
      <c r="H297" s="503"/>
      <c r="I297" s="503"/>
      <c r="J297" s="503">
        <f>'T4-Units'!V59</f>
        <v>0</v>
      </c>
      <c r="K297" s="503"/>
      <c r="L297" s="503"/>
      <c r="M297" s="503"/>
      <c r="N297" s="503"/>
      <c r="O297" s="503"/>
      <c r="P297" s="2417">
        <f>IF(J297&gt;M295,P296,IF(J297&gt;M294,P295,IF(J297&gt;0,P294,0)))</f>
        <v>0</v>
      </c>
      <c r="Q297" s="2417"/>
      <c r="R297" s="2417"/>
      <c r="S297" s="2417"/>
      <c r="T297" s="2294">
        <f>F297*P297</f>
        <v>0</v>
      </c>
      <c r="U297" s="2294"/>
      <c r="V297" s="2294"/>
      <c r="W297" s="2294"/>
      <c r="X297" s="2413">
        <f>K209</f>
        <v>0</v>
      </c>
      <c r="Y297" s="503"/>
      <c r="Z297" s="503"/>
      <c r="AA297" s="911"/>
      <c r="AB297" s="2414" t="str">
        <f>IF(X297&lt;=T297,"YES","NO")</f>
        <v>YES</v>
      </c>
      <c r="AC297" s="1632"/>
      <c r="AD297" s="1633"/>
    </row>
    <row r="298" spans="2:30" ht="15" customHeight="1" x14ac:dyDescent="0.25"/>
    <row r="299" spans="2:30" ht="15" customHeight="1" x14ac:dyDescent="0.25">
      <c r="B299" s="135" t="s">
        <v>542</v>
      </c>
      <c r="C299" s="135"/>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row>
    <row r="300" spans="2:30" ht="15" customHeight="1" thickBot="1" x14ac:dyDescent="0.3"/>
    <row r="301" spans="2:30" ht="15" customHeight="1" x14ac:dyDescent="0.25">
      <c r="B301" s="487"/>
      <c r="C301" s="463"/>
      <c r="D301" s="463"/>
      <c r="E301" s="463"/>
      <c r="F301" s="463"/>
      <c r="G301" s="463"/>
      <c r="H301" s="463"/>
      <c r="I301" s="463"/>
      <c r="J301" s="463"/>
      <c r="K301" s="463"/>
      <c r="L301" s="463"/>
      <c r="M301" s="463"/>
      <c r="N301" s="463"/>
      <c r="O301" s="488"/>
      <c r="P301" s="532" t="s">
        <v>538</v>
      </c>
      <c r="Q301" s="463"/>
      <c r="R301" s="463"/>
      <c r="S301" s="463"/>
      <c r="T301" s="463" t="s">
        <v>537</v>
      </c>
      <c r="U301" s="463"/>
      <c r="V301" s="463"/>
      <c r="W301" s="463"/>
      <c r="X301" s="463" t="s">
        <v>540</v>
      </c>
      <c r="Y301" s="463"/>
      <c r="Z301" s="463"/>
      <c r="AA301" s="465"/>
      <c r="AB301" s="428" t="s">
        <v>518</v>
      </c>
      <c r="AC301" s="411"/>
      <c r="AD301" s="570"/>
    </row>
    <row r="302" spans="2:30" ht="15" customHeight="1" thickBot="1" x14ac:dyDescent="0.3">
      <c r="B302" s="489"/>
      <c r="C302" s="464"/>
      <c r="D302" s="464"/>
      <c r="E302" s="464"/>
      <c r="F302" s="464"/>
      <c r="G302" s="464"/>
      <c r="H302" s="464"/>
      <c r="I302" s="464"/>
      <c r="J302" s="464"/>
      <c r="K302" s="464"/>
      <c r="L302" s="464"/>
      <c r="M302" s="464"/>
      <c r="N302" s="464"/>
      <c r="O302" s="490"/>
      <c r="P302" s="533"/>
      <c r="Q302" s="464"/>
      <c r="R302" s="464"/>
      <c r="S302" s="464"/>
      <c r="T302" s="464"/>
      <c r="U302" s="464"/>
      <c r="V302" s="464"/>
      <c r="W302" s="464"/>
      <c r="X302" s="464"/>
      <c r="Y302" s="464"/>
      <c r="Z302" s="464"/>
      <c r="AA302" s="468"/>
      <c r="AB302" s="429"/>
      <c r="AC302" s="417"/>
      <c r="AD302" s="573"/>
    </row>
    <row r="303" spans="2:30" ht="15" customHeight="1" thickBot="1" x14ac:dyDescent="0.3">
      <c r="B303" s="750" t="s">
        <v>541</v>
      </c>
      <c r="C303" s="751"/>
      <c r="D303" s="751"/>
      <c r="E303" s="751"/>
      <c r="F303" s="751"/>
      <c r="G303" s="751"/>
      <c r="H303" s="751"/>
      <c r="I303" s="751"/>
      <c r="J303" s="751"/>
      <c r="K303" s="751"/>
      <c r="L303" s="751"/>
      <c r="M303" s="751"/>
      <c r="N303" s="751"/>
      <c r="O303" s="2464"/>
      <c r="P303" s="2470">
        <v>0.06</v>
      </c>
      <c r="Q303" s="2467"/>
      <c r="R303" s="2467"/>
      <c r="S303" s="2467"/>
      <c r="T303" s="2467">
        <v>0.08</v>
      </c>
      <c r="U303" s="2467"/>
      <c r="V303" s="2467"/>
      <c r="W303" s="2467"/>
      <c r="X303" s="1766">
        <f>I151</f>
        <v>0</v>
      </c>
      <c r="Y303" s="1766"/>
      <c r="Z303" s="1766"/>
      <c r="AA303" s="2471"/>
      <c r="AB303" s="2147" t="str">
        <f>IF(AND(X303&gt;=P303,X303&lt;=T303),"YES","NO")</f>
        <v>NO</v>
      </c>
      <c r="AC303" s="2148"/>
      <c r="AD303" s="2149"/>
    </row>
    <row r="304" spans="2:30" ht="15" customHeight="1" x14ac:dyDescent="0.25"/>
    <row r="305" spans="2:30" ht="15" customHeight="1" x14ac:dyDescent="0.25">
      <c r="B305" s="135" t="s">
        <v>543</v>
      </c>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row>
    <row r="306" spans="2:30" ht="15" customHeight="1" thickBot="1" x14ac:dyDescent="0.3"/>
    <row r="307" spans="2:30" ht="15" customHeight="1" x14ac:dyDescent="0.25">
      <c r="B307" s="487"/>
      <c r="C307" s="463"/>
      <c r="D307" s="463"/>
      <c r="E307" s="463"/>
      <c r="F307" s="463"/>
      <c r="G307" s="463"/>
      <c r="H307" s="463"/>
      <c r="I307" s="463"/>
      <c r="J307" s="463"/>
      <c r="K307" s="463"/>
      <c r="L307" s="463"/>
      <c r="M307" s="463"/>
      <c r="N307" s="463"/>
      <c r="O307" s="488"/>
      <c r="P307" s="532" t="s">
        <v>538</v>
      </c>
      <c r="Q307" s="463"/>
      <c r="R307" s="463"/>
      <c r="S307" s="463"/>
      <c r="T307" s="463" t="s">
        <v>537</v>
      </c>
      <c r="U307" s="463"/>
      <c r="V307" s="463"/>
      <c r="W307" s="463"/>
      <c r="X307" s="463" t="s">
        <v>535</v>
      </c>
      <c r="Y307" s="463"/>
      <c r="Z307" s="463"/>
      <c r="AA307" s="465"/>
      <c r="AB307" s="428" t="s">
        <v>518</v>
      </c>
      <c r="AC307" s="411"/>
      <c r="AD307" s="570"/>
    </row>
    <row r="308" spans="2:30" ht="15" customHeight="1" thickBot="1" x14ac:dyDescent="0.3">
      <c r="B308" s="489"/>
      <c r="C308" s="464"/>
      <c r="D308" s="464"/>
      <c r="E308" s="464"/>
      <c r="F308" s="464"/>
      <c r="G308" s="464"/>
      <c r="H308" s="464"/>
      <c r="I308" s="464"/>
      <c r="J308" s="464"/>
      <c r="K308" s="464"/>
      <c r="L308" s="464"/>
      <c r="M308" s="464"/>
      <c r="N308" s="464"/>
      <c r="O308" s="490"/>
      <c r="P308" s="533"/>
      <c r="Q308" s="464"/>
      <c r="R308" s="464"/>
      <c r="S308" s="464"/>
      <c r="T308" s="464"/>
      <c r="U308" s="464"/>
      <c r="V308" s="464"/>
      <c r="W308" s="464"/>
      <c r="X308" s="464"/>
      <c r="Y308" s="464"/>
      <c r="Z308" s="464"/>
      <c r="AA308" s="468"/>
      <c r="AB308" s="429"/>
      <c r="AC308" s="417"/>
      <c r="AD308" s="573"/>
    </row>
    <row r="309" spans="2:30" ht="15" customHeight="1" thickBot="1" x14ac:dyDescent="0.3">
      <c r="B309" s="750" t="s">
        <v>544</v>
      </c>
      <c r="C309" s="751"/>
      <c r="D309" s="751"/>
      <c r="E309" s="751"/>
      <c r="F309" s="751"/>
      <c r="G309" s="751"/>
      <c r="H309" s="751"/>
      <c r="I309" s="751"/>
      <c r="J309" s="751"/>
      <c r="K309" s="751"/>
      <c r="L309" s="751"/>
      <c r="M309" s="751"/>
      <c r="N309" s="751"/>
      <c r="O309" s="2464"/>
      <c r="P309" s="2470">
        <v>0.01</v>
      </c>
      <c r="Q309" s="2467"/>
      <c r="R309" s="2467"/>
      <c r="S309" s="2467"/>
      <c r="T309" s="2467">
        <v>0.03</v>
      </c>
      <c r="U309" s="2467"/>
      <c r="V309" s="2467"/>
      <c r="W309" s="2467"/>
      <c r="X309" s="1766">
        <f>AB154</f>
        <v>0</v>
      </c>
      <c r="Y309" s="1766"/>
      <c r="Z309" s="1766"/>
      <c r="AA309" s="2471"/>
      <c r="AB309" s="2147" t="str">
        <f>IF(AND(X309&gt;=P309,X309&lt;=T309),"YES","NO")</f>
        <v>NO</v>
      </c>
      <c r="AC309" s="2148"/>
      <c r="AD309" s="2149"/>
    </row>
    <row r="310" spans="2:30" ht="15" customHeight="1" x14ac:dyDescent="0.25"/>
    <row r="311" spans="2:30" ht="15" customHeight="1" x14ac:dyDescent="0.25">
      <c r="B311" s="531" t="s">
        <v>552</v>
      </c>
      <c r="C311" s="531"/>
      <c r="D311" s="531"/>
      <c r="E311" s="531"/>
      <c r="F311" s="531"/>
      <c r="G311" s="531"/>
      <c r="H311" s="531"/>
      <c r="I311" s="531"/>
      <c r="J311" s="531"/>
      <c r="K311" s="531"/>
      <c r="L311" s="531"/>
      <c r="M311" s="531"/>
      <c r="N311" s="531"/>
      <c r="O311" s="531"/>
      <c r="P311" s="531"/>
      <c r="Q311" s="531"/>
      <c r="R311" s="531"/>
      <c r="S311" s="531"/>
      <c r="T311" s="531"/>
      <c r="U311" s="531"/>
      <c r="V311" s="531"/>
      <c r="W311" s="531"/>
      <c r="X311" s="531"/>
      <c r="Y311" s="531"/>
      <c r="Z311" s="531"/>
      <c r="AA311" s="531"/>
      <c r="AB311" s="531"/>
      <c r="AC311" s="531"/>
      <c r="AD311" s="531"/>
    </row>
    <row r="312" spans="2:30" ht="15" customHeight="1" thickBot="1" x14ac:dyDescent="0.3"/>
    <row r="313" spans="2:30" ht="15" customHeight="1" x14ac:dyDescent="0.25">
      <c r="B313" s="665"/>
      <c r="C313" s="2468"/>
      <c r="D313" s="532" t="s">
        <v>345</v>
      </c>
      <c r="E313" s="463"/>
      <c r="F313" s="463"/>
      <c r="G313" s="463"/>
      <c r="H313" s="463" t="s">
        <v>545</v>
      </c>
      <c r="I313" s="463"/>
      <c r="J313" s="463"/>
      <c r="K313" s="463"/>
      <c r="L313" s="463" t="s">
        <v>546</v>
      </c>
      <c r="M313" s="463"/>
      <c r="N313" s="463"/>
      <c r="O313" s="463"/>
      <c r="P313" s="410" t="s">
        <v>1273</v>
      </c>
      <c r="Q313" s="411"/>
      <c r="R313" s="411"/>
      <c r="S313" s="411"/>
      <c r="T313" s="411"/>
      <c r="U313" s="411"/>
      <c r="V313" s="411"/>
      <c r="W313" s="412"/>
      <c r="X313" s="463" t="s">
        <v>143</v>
      </c>
      <c r="Y313" s="463"/>
      <c r="Z313" s="463"/>
      <c r="AA313" s="465"/>
      <c r="AB313" s="428" t="s">
        <v>518</v>
      </c>
      <c r="AC313" s="411"/>
      <c r="AD313" s="570"/>
    </row>
    <row r="314" spans="2:30" ht="15" customHeight="1" thickBot="1" x14ac:dyDescent="0.3">
      <c r="B314" s="668"/>
      <c r="C314" s="2469"/>
      <c r="D314" s="533"/>
      <c r="E314" s="464"/>
      <c r="F314" s="464"/>
      <c r="G314" s="464"/>
      <c r="H314" s="464"/>
      <c r="I314" s="464"/>
      <c r="J314" s="464"/>
      <c r="K314" s="464"/>
      <c r="L314" s="464"/>
      <c r="M314" s="464"/>
      <c r="N314" s="464"/>
      <c r="O314" s="464"/>
      <c r="P314" s="416"/>
      <c r="Q314" s="417"/>
      <c r="R314" s="417"/>
      <c r="S314" s="417"/>
      <c r="T314" s="417"/>
      <c r="U314" s="417"/>
      <c r="V314" s="417"/>
      <c r="W314" s="418"/>
      <c r="X314" s="464"/>
      <c r="Y314" s="464"/>
      <c r="Z314" s="464"/>
      <c r="AA314" s="468"/>
      <c r="AB314" s="429"/>
      <c r="AC314" s="417"/>
      <c r="AD314" s="573"/>
    </row>
    <row r="315" spans="2:30" ht="15" customHeight="1" thickBot="1" x14ac:dyDescent="0.3">
      <c r="B315" s="2457"/>
      <c r="C315" s="2459"/>
      <c r="D315" s="2193">
        <f>K208</f>
        <v>0</v>
      </c>
      <c r="E315" s="503"/>
      <c r="F315" s="503"/>
      <c r="G315" s="503"/>
      <c r="H315" s="2413">
        <f>K213</f>
        <v>0</v>
      </c>
      <c r="I315" s="503"/>
      <c r="J315" s="503"/>
      <c r="K315" s="503"/>
      <c r="L315" s="2413">
        <f>SUM(D315:K315)</f>
        <v>0</v>
      </c>
      <c r="M315" s="503"/>
      <c r="N315" s="503"/>
      <c r="O315" s="503"/>
      <c r="P315" s="597">
        <f>L315/12*4</f>
        <v>0</v>
      </c>
      <c r="Q315" s="598"/>
      <c r="R315" s="598"/>
      <c r="S315" s="598"/>
      <c r="T315" s="598"/>
      <c r="U315" s="598"/>
      <c r="V315" s="598"/>
      <c r="W315" s="678"/>
      <c r="X315" s="2294">
        <f>'T6-Budget'!Z36</f>
        <v>0</v>
      </c>
      <c r="Y315" s="2294"/>
      <c r="Z315" s="2294"/>
      <c r="AA315" s="2446"/>
      <c r="AB315" s="2147" t="str">
        <f>IF(X315&gt;=P315,"YES","NO")</f>
        <v>YES</v>
      </c>
      <c r="AC315" s="2148"/>
      <c r="AD315" s="2149"/>
    </row>
    <row r="316" spans="2:30" ht="15" customHeight="1" x14ac:dyDescent="0.25"/>
    <row r="317" spans="2:30" ht="15" customHeight="1" x14ac:dyDescent="0.25">
      <c r="B317" s="135" t="s">
        <v>307</v>
      </c>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row>
    <row r="318" spans="2:30" ht="15" customHeight="1" thickBot="1" x14ac:dyDescent="0.3"/>
    <row r="319" spans="2:30" ht="15" customHeight="1" x14ac:dyDescent="0.25">
      <c r="B319" s="665"/>
      <c r="C319" s="666"/>
      <c r="D319" s="666"/>
      <c r="E319" s="666"/>
      <c r="F319" s="666"/>
      <c r="G319" s="666"/>
      <c r="H319" s="666"/>
      <c r="I319" s="666"/>
      <c r="J319" s="666"/>
      <c r="K319" s="2468"/>
      <c r="L319" s="532" t="s">
        <v>129</v>
      </c>
      <c r="M319" s="463"/>
      <c r="N319" s="463"/>
      <c r="O319" s="463"/>
      <c r="P319" s="463" t="s">
        <v>69</v>
      </c>
      <c r="Q319" s="463"/>
      <c r="R319" s="463"/>
      <c r="S319" s="463"/>
      <c r="T319" s="463" t="s">
        <v>538</v>
      </c>
      <c r="U319" s="463"/>
      <c r="V319" s="463"/>
      <c r="W319" s="463"/>
      <c r="X319" s="463" t="s">
        <v>142</v>
      </c>
      <c r="Y319" s="463"/>
      <c r="Z319" s="463"/>
      <c r="AA319" s="465"/>
      <c r="AB319" s="428" t="s">
        <v>518</v>
      </c>
      <c r="AC319" s="411"/>
      <c r="AD319" s="570"/>
    </row>
    <row r="320" spans="2:30" ht="15" customHeight="1" thickBot="1" x14ac:dyDescent="0.3">
      <c r="B320" s="668"/>
      <c r="C320" s="669"/>
      <c r="D320" s="669"/>
      <c r="E320" s="669"/>
      <c r="F320" s="669"/>
      <c r="G320" s="669"/>
      <c r="H320" s="669"/>
      <c r="I320" s="669"/>
      <c r="J320" s="669"/>
      <c r="K320" s="2469"/>
      <c r="L320" s="533"/>
      <c r="M320" s="464"/>
      <c r="N320" s="464"/>
      <c r="O320" s="464"/>
      <c r="P320" s="464"/>
      <c r="Q320" s="464"/>
      <c r="R320" s="464"/>
      <c r="S320" s="464"/>
      <c r="T320" s="464"/>
      <c r="U320" s="464"/>
      <c r="V320" s="464"/>
      <c r="W320" s="464"/>
      <c r="X320" s="464"/>
      <c r="Y320" s="464"/>
      <c r="Z320" s="464"/>
      <c r="AA320" s="468"/>
      <c r="AB320" s="429"/>
      <c r="AC320" s="417"/>
      <c r="AD320" s="573"/>
    </row>
    <row r="321" spans="2:30" ht="15" customHeight="1" x14ac:dyDescent="0.25">
      <c r="B321" s="993" t="s">
        <v>528</v>
      </c>
      <c r="C321" s="994"/>
      <c r="D321" s="994"/>
      <c r="E321" s="994"/>
      <c r="F321" s="994"/>
      <c r="G321" s="994"/>
      <c r="H321" s="994"/>
      <c r="I321" s="994"/>
      <c r="J321" s="994"/>
      <c r="K321" s="1035"/>
      <c r="L321" s="679">
        <v>350</v>
      </c>
      <c r="M321" s="636"/>
      <c r="N321" s="636"/>
      <c r="O321" s="636"/>
      <c r="P321" s="636">
        <v>250</v>
      </c>
      <c r="Q321" s="636"/>
      <c r="R321" s="636"/>
      <c r="S321" s="636"/>
      <c r="T321" s="2194"/>
      <c r="U321" s="2194"/>
      <c r="V321" s="2194"/>
      <c r="W321" s="2194"/>
      <c r="X321" s="2194"/>
      <c r="Y321" s="2194"/>
      <c r="Z321" s="2194"/>
      <c r="AA321" s="1782"/>
      <c r="AB321" s="2424"/>
      <c r="AC321" s="2425"/>
      <c r="AD321" s="2426"/>
    </row>
    <row r="322" spans="2:30" ht="15" customHeight="1" thickBot="1" x14ac:dyDescent="0.3">
      <c r="B322" s="2190" t="s">
        <v>79</v>
      </c>
      <c r="C322" s="2191"/>
      <c r="D322" s="2191"/>
      <c r="E322" s="2191"/>
      <c r="F322" s="2191"/>
      <c r="G322" s="2191"/>
      <c r="H322" s="2191"/>
      <c r="I322" s="2191"/>
      <c r="J322" s="2191"/>
      <c r="K322" s="2192"/>
      <c r="L322" s="1144">
        <f>SUM('T4-Units'!E54,'T4-Units'!E59)</f>
        <v>0</v>
      </c>
      <c r="M322" s="1126"/>
      <c r="N322" s="1126"/>
      <c r="O322" s="1126"/>
      <c r="P322" s="1126">
        <f>SUM('T4-Units'!H54,'T4-Units'!H59)</f>
        <v>0</v>
      </c>
      <c r="Q322" s="1126"/>
      <c r="R322" s="1126"/>
      <c r="S322" s="1126"/>
      <c r="T322" s="1890"/>
      <c r="U322" s="1890"/>
      <c r="V322" s="1890"/>
      <c r="W322" s="1890"/>
      <c r="X322" s="1890"/>
      <c r="Y322" s="1890"/>
      <c r="Z322" s="1890"/>
      <c r="AA322" s="1769"/>
      <c r="AB322" s="1763"/>
      <c r="AC322" s="1764"/>
      <c r="AD322" s="1765"/>
    </row>
    <row r="323" spans="2:30" ht="15" customHeight="1" thickTop="1" thickBot="1" x14ac:dyDescent="0.3">
      <c r="B323" s="509" t="s">
        <v>156</v>
      </c>
      <c r="C323" s="510"/>
      <c r="D323" s="510"/>
      <c r="E323" s="510"/>
      <c r="F323" s="510"/>
      <c r="G323" s="510"/>
      <c r="H323" s="510"/>
      <c r="I323" s="510"/>
      <c r="J323" s="510"/>
      <c r="K323" s="511"/>
      <c r="L323" s="2193">
        <f>L321*L322</f>
        <v>0</v>
      </c>
      <c r="M323" s="503"/>
      <c r="N323" s="503"/>
      <c r="O323" s="503"/>
      <c r="P323" s="2413">
        <f>P321*P322</f>
        <v>0</v>
      </c>
      <c r="Q323" s="503"/>
      <c r="R323" s="503"/>
      <c r="S323" s="503"/>
      <c r="T323" s="2413">
        <f>SUM(L323:S323)</f>
        <v>0</v>
      </c>
      <c r="U323" s="503"/>
      <c r="V323" s="503"/>
      <c r="W323" s="503"/>
      <c r="X323" s="2413">
        <f>K210</f>
        <v>0</v>
      </c>
      <c r="Y323" s="503"/>
      <c r="Z323" s="503"/>
      <c r="AA323" s="911"/>
      <c r="AB323" s="2414" t="str">
        <f>IF(X323&gt;=T323,"YES","NO")</f>
        <v>YES</v>
      </c>
      <c r="AC323" s="1632"/>
      <c r="AD323" s="1633"/>
    </row>
    <row r="324" spans="2:30" ht="15" customHeight="1" x14ac:dyDescent="0.25"/>
    <row r="325" spans="2:30" ht="15" customHeight="1" x14ac:dyDescent="0.25">
      <c r="B325" s="135" t="s">
        <v>513</v>
      </c>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row>
    <row r="326" spans="2:30" ht="15" customHeight="1" thickBot="1" x14ac:dyDescent="0.3"/>
    <row r="327" spans="2:30" ht="15" customHeight="1" x14ac:dyDescent="0.25">
      <c r="B327" s="544"/>
      <c r="C327" s="774"/>
      <c r="D327" s="774"/>
      <c r="E327" s="774"/>
      <c r="F327" s="774"/>
      <c r="G327" s="774"/>
      <c r="H327" s="774"/>
      <c r="I327" s="774"/>
      <c r="J327" s="774"/>
      <c r="K327" s="545"/>
      <c r="L327" s="532" t="s">
        <v>512</v>
      </c>
      <c r="M327" s="463"/>
      <c r="N327" s="463"/>
      <c r="O327" s="463"/>
      <c r="P327" s="463" t="s">
        <v>527</v>
      </c>
      <c r="Q327" s="463"/>
      <c r="R327" s="463"/>
      <c r="S327" s="463"/>
      <c r="T327" s="463" t="s">
        <v>525</v>
      </c>
      <c r="U327" s="463"/>
      <c r="V327" s="463"/>
      <c r="W327" s="463"/>
      <c r="X327" s="463" t="s">
        <v>144</v>
      </c>
      <c r="Y327" s="463"/>
      <c r="Z327" s="463"/>
      <c r="AA327" s="465"/>
      <c r="AB327" s="428" t="s">
        <v>518</v>
      </c>
      <c r="AC327" s="411"/>
      <c r="AD327" s="570"/>
    </row>
    <row r="328" spans="2:30" ht="15" customHeight="1" x14ac:dyDescent="0.25">
      <c r="B328" s="546"/>
      <c r="C328" s="838"/>
      <c r="D328" s="838"/>
      <c r="E328" s="838"/>
      <c r="F328" s="838"/>
      <c r="G328" s="838"/>
      <c r="H328" s="838"/>
      <c r="I328" s="838"/>
      <c r="J328" s="838"/>
      <c r="K328" s="547"/>
      <c r="L328" s="676"/>
      <c r="M328" s="565"/>
      <c r="N328" s="565"/>
      <c r="O328" s="565"/>
      <c r="P328" s="565"/>
      <c r="Q328" s="565"/>
      <c r="R328" s="565"/>
      <c r="S328" s="565"/>
      <c r="T328" s="565"/>
      <c r="U328" s="565"/>
      <c r="V328" s="565"/>
      <c r="W328" s="565"/>
      <c r="X328" s="565"/>
      <c r="Y328" s="565"/>
      <c r="Z328" s="565"/>
      <c r="AA328" s="1801"/>
      <c r="AB328" s="571"/>
      <c r="AC328" s="414"/>
      <c r="AD328" s="572"/>
    </row>
    <row r="329" spans="2:30" ht="15" customHeight="1" thickBot="1" x14ac:dyDescent="0.3">
      <c r="B329" s="548"/>
      <c r="C329" s="776"/>
      <c r="D329" s="776"/>
      <c r="E329" s="776"/>
      <c r="F329" s="776"/>
      <c r="G329" s="776"/>
      <c r="H329" s="776"/>
      <c r="I329" s="776"/>
      <c r="J329" s="776"/>
      <c r="K329" s="549"/>
      <c r="L329" s="533"/>
      <c r="M329" s="464"/>
      <c r="N329" s="464"/>
      <c r="O329" s="464"/>
      <c r="P329" s="464"/>
      <c r="Q329" s="464"/>
      <c r="R329" s="464"/>
      <c r="S329" s="464"/>
      <c r="T329" s="464"/>
      <c r="U329" s="464"/>
      <c r="V329" s="464"/>
      <c r="W329" s="464"/>
      <c r="X329" s="464"/>
      <c r="Y329" s="464"/>
      <c r="Z329" s="464"/>
      <c r="AA329" s="468"/>
      <c r="AB329" s="429"/>
      <c r="AC329" s="417"/>
      <c r="AD329" s="573"/>
    </row>
    <row r="330" spans="2:30" ht="15" customHeight="1" x14ac:dyDescent="0.25">
      <c r="B330" s="1699" t="s">
        <v>526</v>
      </c>
      <c r="C330" s="859"/>
      <c r="D330" s="859"/>
      <c r="E330" s="859"/>
      <c r="F330" s="859"/>
      <c r="G330" s="859"/>
      <c r="H330" s="859"/>
      <c r="I330" s="859"/>
      <c r="J330" s="859"/>
      <c r="K330" s="1700"/>
      <c r="L330" s="920">
        <f>K208/12*3</f>
        <v>0</v>
      </c>
      <c r="M330" s="921"/>
      <c r="N330" s="921"/>
      <c r="O330" s="921"/>
      <c r="P330" s="2465">
        <f>K213/12*3</f>
        <v>0</v>
      </c>
      <c r="Q330" s="921"/>
      <c r="R330" s="921"/>
      <c r="S330" s="921"/>
      <c r="T330" s="2465">
        <f>SUM(L330:S331)</f>
        <v>0</v>
      </c>
      <c r="U330" s="921"/>
      <c r="V330" s="921"/>
      <c r="W330" s="921"/>
      <c r="X330" s="688">
        <f>'T6-Budget'!J37</f>
        <v>0</v>
      </c>
      <c r="Y330" s="688"/>
      <c r="Z330" s="688"/>
      <c r="AA330" s="2466"/>
      <c r="AB330" s="1380" t="str">
        <f>IF(X330&lt;=T330,"YES","NO")</f>
        <v>YES</v>
      </c>
      <c r="AC330" s="1205"/>
      <c r="AD330" s="1326"/>
    </row>
    <row r="331" spans="2:30" ht="15" customHeight="1" thickBot="1" x14ac:dyDescent="0.3">
      <c r="B331" s="1701"/>
      <c r="C331" s="1702"/>
      <c r="D331" s="1702"/>
      <c r="E331" s="1702"/>
      <c r="F331" s="1702"/>
      <c r="G331" s="1702"/>
      <c r="H331" s="1702"/>
      <c r="I331" s="1702"/>
      <c r="J331" s="1702"/>
      <c r="K331" s="1703"/>
      <c r="L331" s="922"/>
      <c r="M331" s="923"/>
      <c r="N331" s="923"/>
      <c r="O331" s="923"/>
      <c r="P331" s="923"/>
      <c r="Q331" s="923"/>
      <c r="R331" s="923"/>
      <c r="S331" s="923"/>
      <c r="T331" s="923"/>
      <c r="U331" s="923"/>
      <c r="V331" s="923"/>
      <c r="W331" s="923"/>
      <c r="X331" s="554"/>
      <c r="Y331" s="554"/>
      <c r="Z331" s="554"/>
      <c r="AA331" s="435"/>
      <c r="AB331" s="2144"/>
      <c r="AC331" s="2145"/>
      <c r="AD331" s="2146"/>
    </row>
    <row r="332" spans="2:30" ht="15" customHeight="1" x14ac:dyDescent="0.25"/>
    <row r="333" spans="2:30" ht="15" customHeight="1" x14ac:dyDescent="0.25">
      <c r="B333" s="135" t="s">
        <v>534</v>
      </c>
      <c r="C333" s="135"/>
      <c r="D333" s="135"/>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c r="AA333" s="135"/>
      <c r="AB333" s="135"/>
      <c r="AC333" s="135"/>
      <c r="AD333" s="135"/>
    </row>
    <row r="334" spans="2:30" ht="15" customHeight="1" thickBot="1" x14ac:dyDescent="0.3"/>
    <row r="335" spans="2:30" ht="15" customHeight="1" x14ac:dyDescent="0.25">
      <c r="B335" s="577"/>
      <c r="C335" s="578"/>
      <c r="D335" s="578"/>
      <c r="E335" s="578"/>
      <c r="F335" s="578"/>
      <c r="G335" s="578"/>
      <c r="H335" s="578"/>
      <c r="I335" s="578"/>
      <c r="J335" s="578"/>
      <c r="K335" s="578"/>
      <c r="L335" s="578"/>
      <c r="M335" s="578"/>
      <c r="N335" s="578"/>
      <c r="O335" s="579"/>
      <c r="P335" s="532" t="s">
        <v>538</v>
      </c>
      <c r="Q335" s="463"/>
      <c r="R335" s="463"/>
      <c r="S335" s="463"/>
      <c r="T335" s="463" t="s">
        <v>537</v>
      </c>
      <c r="U335" s="463"/>
      <c r="V335" s="463"/>
      <c r="W335" s="463"/>
      <c r="X335" s="463" t="s">
        <v>536</v>
      </c>
      <c r="Y335" s="463"/>
      <c r="Z335" s="463"/>
      <c r="AA335" s="465"/>
      <c r="AB335" s="428" t="s">
        <v>518</v>
      </c>
      <c r="AC335" s="411"/>
      <c r="AD335" s="570"/>
    </row>
    <row r="336" spans="2:30" ht="15" customHeight="1" thickBot="1" x14ac:dyDescent="0.3">
      <c r="B336" s="580"/>
      <c r="C336" s="581"/>
      <c r="D336" s="581"/>
      <c r="E336" s="581"/>
      <c r="F336" s="581"/>
      <c r="G336" s="581"/>
      <c r="H336" s="581"/>
      <c r="I336" s="581"/>
      <c r="J336" s="581"/>
      <c r="K336" s="581"/>
      <c r="L336" s="581"/>
      <c r="M336" s="581"/>
      <c r="N336" s="581"/>
      <c r="O336" s="582"/>
      <c r="P336" s="533"/>
      <c r="Q336" s="464"/>
      <c r="R336" s="464"/>
      <c r="S336" s="464"/>
      <c r="T336" s="464"/>
      <c r="U336" s="464"/>
      <c r="V336" s="464"/>
      <c r="W336" s="464"/>
      <c r="X336" s="464"/>
      <c r="Y336" s="464"/>
      <c r="Z336" s="464"/>
      <c r="AA336" s="468"/>
      <c r="AB336" s="429"/>
      <c r="AC336" s="417"/>
      <c r="AD336" s="573"/>
    </row>
    <row r="337" spans="2:30" ht="15" customHeight="1" thickBot="1" x14ac:dyDescent="0.3">
      <c r="B337" s="750" t="s">
        <v>539</v>
      </c>
      <c r="C337" s="751"/>
      <c r="D337" s="751"/>
      <c r="E337" s="751"/>
      <c r="F337" s="751"/>
      <c r="G337" s="751"/>
      <c r="H337" s="751"/>
      <c r="I337" s="751"/>
      <c r="J337" s="751"/>
      <c r="K337" s="751"/>
      <c r="L337" s="751"/>
      <c r="M337" s="751"/>
      <c r="N337" s="751"/>
      <c r="O337" s="2464"/>
      <c r="P337" s="2470">
        <v>0.01</v>
      </c>
      <c r="Q337" s="2467"/>
      <c r="R337" s="2467"/>
      <c r="S337" s="2467"/>
      <c r="T337" s="2467">
        <v>0.03</v>
      </c>
      <c r="U337" s="2467"/>
      <c r="V337" s="2467"/>
      <c r="W337" s="2467"/>
      <c r="X337" s="2484">
        <f>AB195</f>
        <v>0</v>
      </c>
      <c r="Y337" s="503"/>
      <c r="Z337" s="503"/>
      <c r="AA337" s="911"/>
      <c r="AB337" s="2147" t="str">
        <f>IF(AND(X337&gt;=P337,X337&lt;=T337),"YES","NO")</f>
        <v>NO</v>
      </c>
      <c r="AC337" s="2148"/>
      <c r="AD337" s="2149"/>
    </row>
    <row r="338" spans="2:30" ht="15" customHeight="1" x14ac:dyDescent="0.25"/>
    <row r="339" spans="2:30" ht="15" customHeight="1" x14ac:dyDescent="0.25">
      <c r="B339" s="135" t="s">
        <v>530</v>
      </c>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row>
    <row r="340" spans="2:30" ht="15" customHeight="1" thickBot="1" x14ac:dyDescent="0.3"/>
    <row r="341" spans="2:30" ht="15" customHeight="1" x14ac:dyDescent="0.25">
      <c r="B341" s="665"/>
      <c r="C341" s="666"/>
      <c r="D341" s="666"/>
      <c r="E341" s="666"/>
      <c r="F341" s="666"/>
      <c r="G341" s="666"/>
      <c r="H341" s="666"/>
      <c r="I341" s="666"/>
      <c r="J341" s="666"/>
      <c r="K341" s="666"/>
      <c r="L341" s="666"/>
      <c r="M341" s="666"/>
      <c r="N341" s="666"/>
      <c r="O341" s="667"/>
      <c r="P341" s="487" t="s">
        <v>522</v>
      </c>
      <c r="Q341" s="463"/>
      <c r="R341" s="463"/>
      <c r="S341" s="463"/>
      <c r="T341" s="463" t="s">
        <v>525</v>
      </c>
      <c r="U341" s="463"/>
      <c r="V341" s="463"/>
      <c r="W341" s="463"/>
      <c r="X341" s="463" t="s">
        <v>531</v>
      </c>
      <c r="Y341" s="463"/>
      <c r="Z341" s="463"/>
      <c r="AA341" s="488"/>
      <c r="AB341" s="428" t="s">
        <v>518</v>
      </c>
      <c r="AC341" s="411"/>
      <c r="AD341" s="570"/>
    </row>
    <row r="342" spans="2:30" ht="15" customHeight="1" thickBot="1" x14ac:dyDescent="0.3">
      <c r="B342" s="668"/>
      <c r="C342" s="669"/>
      <c r="D342" s="669"/>
      <c r="E342" s="669"/>
      <c r="F342" s="669"/>
      <c r="G342" s="669"/>
      <c r="H342" s="669"/>
      <c r="I342" s="669"/>
      <c r="J342" s="669"/>
      <c r="K342" s="669"/>
      <c r="L342" s="669"/>
      <c r="M342" s="669"/>
      <c r="N342" s="669"/>
      <c r="O342" s="670"/>
      <c r="P342" s="489"/>
      <c r="Q342" s="464"/>
      <c r="R342" s="464"/>
      <c r="S342" s="464"/>
      <c r="T342" s="464"/>
      <c r="U342" s="464"/>
      <c r="V342" s="464"/>
      <c r="W342" s="464"/>
      <c r="X342" s="464"/>
      <c r="Y342" s="464"/>
      <c r="Z342" s="464"/>
      <c r="AA342" s="490"/>
      <c r="AB342" s="429"/>
      <c r="AC342" s="417"/>
      <c r="AD342" s="573"/>
    </row>
    <row r="343" spans="2:30" ht="15" customHeight="1" x14ac:dyDescent="0.25">
      <c r="B343" s="993" t="s">
        <v>532</v>
      </c>
      <c r="C343" s="994"/>
      <c r="D343" s="994"/>
      <c r="E343" s="994"/>
      <c r="F343" s="994"/>
      <c r="G343" s="994"/>
      <c r="H343" s="994"/>
      <c r="I343" s="994"/>
      <c r="J343" s="994"/>
      <c r="K343" s="994"/>
      <c r="L343" s="994"/>
      <c r="M343" s="994"/>
      <c r="N343" s="994"/>
      <c r="O343" s="995"/>
      <c r="P343" s="2198">
        <v>1.1499999999999999</v>
      </c>
      <c r="Q343" s="2199"/>
      <c r="R343" s="2199"/>
      <c r="S343" s="2199"/>
      <c r="T343" s="2199">
        <v>1.4</v>
      </c>
      <c r="U343" s="2199"/>
      <c r="V343" s="2199"/>
      <c r="W343" s="2199"/>
      <c r="X343" s="2478">
        <f>O215</f>
        <v>0</v>
      </c>
      <c r="Y343" s="2479"/>
      <c r="Z343" s="2479"/>
      <c r="AA343" s="2480"/>
      <c r="AB343" s="2472" t="str">
        <f>IF(AND(X343&gt;=P343,X343&lt;=T343),"YES","NO")</f>
        <v>NO</v>
      </c>
      <c r="AC343" s="2473"/>
      <c r="AD343" s="2474"/>
    </row>
    <row r="344" spans="2:30" ht="15" customHeight="1" thickBot="1" x14ac:dyDescent="0.3">
      <c r="B344" s="2195" t="s">
        <v>533</v>
      </c>
      <c r="C344" s="2196"/>
      <c r="D344" s="2196"/>
      <c r="E344" s="2196"/>
      <c r="F344" s="2196"/>
      <c r="G344" s="2196"/>
      <c r="H344" s="2196"/>
      <c r="I344" s="2196"/>
      <c r="J344" s="2196"/>
      <c r="K344" s="2196"/>
      <c r="L344" s="2196"/>
      <c r="M344" s="2196"/>
      <c r="N344" s="2196"/>
      <c r="O344" s="2197"/>
      <c r="P344" s="2200">
        <v>1.1499999999999999</v>
      </c>
      <c r="Q344" s="2201"/>
      <c r="R344" s="2201"/>
      <c r="S344" s="2201"/>
      <c r="T344" s="2201">
        <v>1.5</v>
      </c>
      <c r="U344" s="2201"/>
      <c r="V344" s="2201"/>
      <c r="W344" s="2201"/>
      <c r="X344" s="2481"/>
      <c r="Y344" s="2482"/>
      <c r="Z344" s="2482"/>
      <c r="AA344" s="2483"/>
      <c r="AB344" s="2475" t="str">
        <f>IF(AND(X343&gt;=P344,X344&lt;=T344),"YES","NO")</f>
        <v>NO</v>
      </c>
      <c r="AC344" s="2476"/>
      <c r="AD344" s="2477"/>
    </row>
    <row r="345" spans="2:30" ht="15" customHeight="1" x14ac:dyDescent="0.25"/>
    <row r="346" spans="2:30" ht="15" customHeight="1" x14ac:dyDescent="0.25">
      <c r="B346" s="135" t="s">
        <v>517</v>
      </c>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row>
    <row r="347" spans="2:30" ht="15" customHeight="1" thickBot="1" x14ac:dyDescent="0.3"/>
    <row r="348" spans="2:30" s="21" customFormat="1" ht="15" customHeight="1" x14ac:dyDescent="0.25">
      <c r="B348" s="544"/>
      <c r="C348" s="774"/>
      <c r="D348" s="774"/>
      <c r="E348" s="774"/>
      <c r="F348" s="774"/>
      <c r="G348" s="774"/>
      <c r="H348" s="774"/>
      <c r="I348" s="774"/>
      <c r="J348" s="774"/>
      <c r="K348" s="774"/>
      <c r="L348" s="545"/>
      <c r="M348" s="411" t="s">
        <v>522</v>
      </c>
      <c r="N348" s="411"/>
      <c r="O348" s="411"/>
      <c r="P348" s="412"/>
      <c r="Q348" s="410" t="s">
        <v>521</v>
      </c>
      <c r="R348" s="411"/>
      <c r="S348" s="411"/>
      <c r="T348" s="412"/>
      <c r="U348" s="410" t="s">
        <v>529</v>
      </c>
      <c r="V348" s="411"/>
      <c r="W348" s="412"/>
      <c r="X348" s="410" t="s">
        <v>520</v>
      </c>
      <c r="Y348" s="411"/>
      <c r="Z348" s="411"/>
      <c r="AA348" s="570"/>
      <c r="AB348" s="428" t="s">
        <v>518</v>
      </c>
      <c r="AC348" s="411"/>
      <c r="AD348" s="570"/>
    </row>
    <row r="349" spans="2:30" ht="15" customHeight="1" thickBot="1" x14ac:dyDescent="0.3">
      <c r="B349" s="548"/>
      <c r="C349" s="776"/>
      <c r="D349" s="776"/>
      <c r="E349" s="776"/>
      <c r="F349" s="776"/>
      <c r="G349" s="776"/>
      <c r="H349" s="776"/>
      <c r="I349" s="776"/>
      <c r="J349" s="776"/>
      <c r="K349" s="776"/>
      <c r="L349" s="549"/>
      <c r="M349" s="417"/>
      <c r="N349" s="417"/>
      <c r="O349" s="417"/>
      <c r="P349" s="418"/>
      <c r="Q349" s="416"/>
      <c r="R349" s="417"/>
      <c r="S349" s="417"/>
      <c r="T349" s="418"/>
      <c r="U349" s="416"/>
      <c r="V349" s="417"/>
      <c r="W349" s="418"/>
      <c r="X349" s="416"/>
      <c r="Y349" s="417"/>
      <c r="Z349" s="417"/>
      <c r="AA349" s="573"/>
      <c r="AB349" s="429"/>
      <c r="AC349" s="417"/>
      <c r="AD349" s="573"/>
    </row>
    <row r="350" spans="2:30" ht="15" customHeight="1" x14ac:dyDescent="0.25">
      <c r="B350" s="1292" t="s">
        <v>523</v>
      </c>
      <c r="C350" s="933"/>
      <c r="D350" s="933"/>
      <c r="E350" s="933"/>
      <c r="F350" s="933"/>
      <c r="G350" s="933"/>
      <c r="H350" s="933"/>
      <c r="I350" s="933"/>
      <c r="J350" s="933"/>
      <c r="K350" s="933"/>
      <c r="L350" s="1293"/>
      <c r="M350" s="2460">
        <v>250</v>
      </c>
      <c r="N350" s="2460"/>
      <c r="O350" s="2460"/>
      <c r="P350" s="2461"/>
      <c r="Q350" s="2443">
        <f>K214</f>
        <v>0</v>
      </c>
      <c r="R350" s="2444"/>
      <c r="S350" s="2444"/>
      <c r="T350" s="2455"/>
      <c r="U350" s="2449">
        <f>'T4-Units'!V59</f>
        <v>0</v>
      </c>
      <c r="V350" s="2450"/>
      <c r="W350" s="2451"/>
      <c r="X350" s="2443">
        <f>IF(AND(K214&gt;0,AB21&gt;0),K214/AB21,0)</f>
        <v>0</v>
      </c>
      <c r="Y350" s="2444"/>
      <c r="Z350" s="2444"/>
      <c r="AA350" s="2445"/>
      <c r="AB350" s="1380" t="str">
        <f>IF(X350&gt;=M350,"YES","NO")</f>
        <v>NO</v>
      </c>
      <c r="AC350" s="1205"/>
      <c r="AD350" s="1326"/>
    </row>
    <row r="351" spans="2:30" ht="15" customHeight="1" thickBot="1" x14ac:dyDescent="0.3">
      <c r="B351" s="1701"/>
      <c r="C351" s="1702"/>
      <c r="D351" s="1702"/>
      <c r="E351" s="1702"/>
      <c r="F351" s="1702"/>
      <c r="G351" s="1702"/>
      <c r="H351" s="1702"/>
      <c r="I351" s="1702"/>
      <c r="J351" s="1702"/>
      <c r="K351" s="1702"/>
      <c r="L351" s="1703"/>
      <c r="M351" s="2462"/>
      <c r="N351" s="2462"/>
      <c r="O351" s="2462"/>
      <c r="P351" s="2463"/>
      <c r="Q351" s="2446"/>
      <c r="R351" s="2447"/>
      <c r="S351" s="2447"/>
      <c r="T351" s="2456"/>
      <c r="U351" s="2452"/>
      <c r="V351" s="2453"/>
      <c r="W351" s="2454"/>
      <c r="X351" s="2446"/>
      <c r="Y351" s="2447"/>
      <c r="Z351" s="2447"/>
      <c r="AA351" s="2448"/>
      <c r="AB351" s="2144"/>
      <c r="AC351" s="2145"/>
      <c r="AD351" s="2146"/>
    </row>
    <row r="352" spans="2:30" ht="15" customHeight="1" x14ac:dyDescent="0.25"/>
    <row r="353" spans="2:30" ht="15" customHeight="1" x14ac:dyDescent="0.25">
      <c r="B353" s="135" t="s">
        <v>514</v>
      </c>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row>
    <row r="354" spans="2:30" ht="15" customHeight="1" thickBot="1" x14ac:dyDescent="0.3"/>
    <row r="355" spans="2:30" s="21" customFormat="1" ht="15" customHeight="1" x14ac:dyDescent="0.25">
      <c r="B355" s="577"/>
      <c r="C355" s="578"/>
      <c r="D355" s="578"/>
      <c r="E355" s="578"/>
      <c r="F355" s="578"/>
      <c r="G355" s="578"/>
      <c r="H355" s="578"/>
      <c r="I355" s="578"/>
      <c r="J355" s="578"/>
      <c r="K355" s="579"/>
      <c r="L355" s="532" t="s">
        <v>308</v>
      </c>
      <c r="M355" s="463"/>
      <c r="N355" s="463"/>
      <c r="O355" s="463"/>
      <c r="P355" s="463" t="s">
        <v>515</v>
      </c>
      <c r="Q355" s="463"/>
      <c r="R355" s="463"/>
      <c r="S355" s="463"/>
      <c r="T355" s="463" t="s">
        <v>524</v>
      </c>
      <c r="U355" s="463"/>
      <c r="V355" s="463"/>
      <c r="W355" s="463"/>
      <c r="X355" s="463" t="s">
        <v>516</v>
      </c>
      <c r="Y355" s="463"/>
      <c r="Z355" s="463"/>
      <c r="AA355" s="465"/>
      <c r="AB355" s="428" t="s">
        <v>518</v>
      </c>
      <c r="AC355" s="411"/>
      <c r="AD355" s="570"/>
    </row>
    <row r="356" spans="2:30" ht="15" customHeight="1" x14ac:dyDescent="0.25">
      <c r="B356" s="2435"/>
      <c r="C356" s="2436"/>
      <c r="D356" s="2436"/>
      <c r="E356" s="2436"/>
      <c r="F356" s="2436"/>
      <c r="G356" s="2436"/>
      <c r="H356" s="2436"/>
      <c r="I356" s="2436"/>
      <c r="J356" s="2436"/>
      <c r="K356" s="2437"/>
      <c r="L356" s="676"/>
      <c r="M356" s="565"/>
      <c r="N356" s="565"/>
      <c r="O356" s="565"/>
      <c r="P356" s="565"/>
      <c r="Q356" s="565"/>
      <c r="R356" s="565"/>
      <c r="S356" s="565"/>
      <c r="T356" s="565"/>
      <c r="U356" s="565"/>
      <c r="V356" s="565"/>
      <c r="W356" s="565"/>
      <c r="X356" s="565"/>
      <c r="Y356" s="565"/>
      <c r="Z356" s="565"/>
      <c r="AA356" s="1801"/>
      <c r="AB356" s="571"/>
      <c r="AC356" s="414"/>
      <c r="AD356" s="572"/>
    </row>
    <row r="357" spans="2:30" ht="15" customHeight="1" thickBot="1" x14ac:dyDescent="0.3">
      <c r="B357" s="580"/>
      <c r="C357" s="581"/>
      <c r="D357" s="581"/>
      <c r="E357" s="581"/>
      <c r="F357" s="581"/>
      <c r="G357" s="581"/>
      <c r="H357" s="581"/>
      <c r="I357" s="581"/>
      <c r="J357" s="581"/>
      <c r="K357" s="582"/>
      <c r="L357" s="533"/>
      <c r="M357" s="464"/>
      <c r="N357" s="464"/>
      <c r="O357" s="464"/>
      <c r="P357" s="464"/>
      <c r="Q357" s="464"/>
      <c r="R357" s="464"/>
      <c r="S357" s="464"/>
      <c r="T357" s="464"/>
      <c r="U357" s="464"/>
      <c r="V357" s="464"/>
      <c r="W357" s="464"/>
      <c r="X357" s="464"/>
      <c r="Y357" s="464"/>
      <c r="Z357" s="464"/>
      <c r="AA357" s="468"/>
      <c r="AB357" s="429"/>
      <c r="AC357" s="417"/>
      <c r="AD357" s="573"/>
    </row>
    <row r="358" spans="2:30" ht="15" customHeight="1" x14ac:dyDescent="0.25">
      <c r="B358" s="2438" t="s">
        <v>519</v>
      </c>
      <c r="C358" s="1056"/>
      <c r="D358" s="1056"/>
      <c r="E358" s="1056"/>
      <c r="F358" s="1056"/>
      <c r="G358" s="1056"/>
      <c r="H358" s="1056"/>
      <c r="I358" s="1056"/>
      <c r="J358" s="1056"/>
      <c r="K358" s="2439"/>
      <c r="L358" s="2431">
        <v>0.01</v>
      </c>
      <c r="M358" s="2432"/>
      <c r="N358" s="2432"/>
      <c r="O358" s="2432"/>
      <c r="P358" s="2429">
        <f>AB195</f>
        <v>0</v>
      </c>
      <c r="Q358" s="2429"/>
      <c r="R358" s="2429"/>
      <c r="S358" s="2429"/>
      <c r="T358" s="2429">
        <f>AB154</f>
        <v>0</v>
      </c>
      <c r="U358" s="2429"/>
      <c r="V358" s="2429"/>
      <c r="W358" s="2429"/>
      <c r="X358" s="1141">
        <f>AB195-AB154</f>
        <v>0</v>
      </c>
      <c r="Y358" s="1141"/>
      <c r="Z358" s="1141"/>
      <c r="AA358" s="2427"/>
      <c r="AB358" s="1380" t="str">
        <f>IF(X358=L358,"YES","NO")</f>
        <v>NO</v>
      </c>
      <c r="AC358" s="1205"/>
      <c r="AD358" s="1326"/>
    </row>
    <row r="359" spans="2:30" ht="15" customHeight="1" thickBot="1" x14ac:dyDescent="0.3">
      <c r="B359" s="2440"/>
      <c r="C359" s="2441"/>
      <c r="D359" s="2441"/>
      <c r="E359" s="2441"/>
      <c r="F359" s="2441"/>
      <c r="G359" s="2441"/>
      <c r="H359" s="2441"/>
      <c r="I359" s="2441"/>
      <c r="J359" s="2441"/>
      <c r="K359" s="2442"/>
      <c r="L359" s="2433"/>
      <c r="M359" s="2434"/>
      <c r="N359" s="2434"/>
      <c r="O359" s="2434"/>
      <c r="P359" s="2430"/>
      <c r="Q359" s="2430"/>
      <c r="R359" s="2430"/>
      <c r="S359" s="2430"/>
      <c r="T359" s="2430"/>
      <c r="U359" s="2430"/>
      <c r="V359" s="2430"/>
      <c r="W359" s="2430"/>
      <c r="X359" s="555"/>
      <c r="Y359" s="555"/>
      <c r="Z359" s="555"/>
      <c r="AA359" s="2428"/>
      <c r="AB359" s="2144"/>
      <c r="AC359" s="2145"/>
      <c r="AD359" s="2146"/>
    </row>
    <row r="360" spans="2:30" ht="15" customHeight="1" x14ac:dyDescent="0.25"/>
    <row r="361" spans="2:30" ht="15" customHeight="1" x14ac:dyDescent="0.25">
      <c r="B361" s="2143" t="s">
        <v>309</v>
      </c>
      <c r="C361" s="2143"/>
      <c r="D361" s="2143"/>
      <c r="E361" s="2143"/>
      <c r="F361" s="2143"/>
      <c r="G361" s="2143"/>
      <c r="H361" s="2143"/>
      <c r="I361" s="2143"/>
      <c r="J361" s="2143"/>
      <c r="K361" s="2143"/>
      <c r="L361" s="2143"/>
      <c r="M361" s="2143"/>
      <c r="N361" s="2143"/>
      <c r="O361" s="2143"/>
      <c r="P361" s="2143"/>
      <c r="Q361" s="2143"/>
      <c r="R361" s="2143"/>
      <c r="S361" s="2143"/>
      <c r="T361" s="2143"/>
      <c r="U361" s="2143"/>
      <c r="V361" s="2143"/>
      <c r="W361" s="2143"/>
      <c r="X361" s="2143"/>
      <c r="Y361" s="2143"/>
      <c r="Z361" s="2143"/>
      <c r="AA361" s="2143"/>
      <c r="AB361" s="2143"/>
      <c r="AC361" s="2143"/>
      <c r="AD361" s="2143"/>
    </row>
    <row r="362" spans="2:30" ht="15" customHeight="1" x14ac:dyDescent="0.25">
      <c r="B362" s="123"/>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c r="AA362" s="124"/>
      <c r="AB362" s="124"/>
      <c r="AC362" s="124"/>
      <c r="AD362" s="125"/>
    </row>
    <row r="363" spans="2:30" ht="15" customHeight="1" x14ac:dyDescent="0.25">
      <c r="B363" s="237"/>
      <c r="C363" s="238"/>
      <c r="D363" s="238"/>
      <c r="E363" s="238"/>
      <c r="F363" s="238"/>
      <c r="G363" s="238"/>
      <c r="H363" s="238"/>
      <c r="I363" s="238"/>
      <c r="J363" s="238"/>
      <c r="K363" s="238"/>
      <c r="L363" s="238"/>
      <c r="M363" s="238"/>
      <c r="N363" s="238"/>
      <c r="O363" s="238"/>
      <c r="P363" s="238"/>
      <c r="Q363" s="238"/>
      <c r="R363" s="238"/>
      <c r="S363" s="238"/>
      <c r="T363" s="238"/>
      <c r="U363" s="238"/>
      <c r="V363" s="238"/>
      <c r="W363" s="238"/>
      <c r="X363" s="238"/>
      <c r="Y363" s="238"/>
      <c r="Z363" s="238"/>
      <c r="AA363" s="238"/>
      <c r="AB363" s="238"/>
      <c r="AC363" s="238"/>
      <c r="AD363" s="239"/>
    </row>
    <row r="364" spans="2:30" ht="15" customHeight="1" x14ac:dyDescent="0.25">
      <c r="B364" s="237"/>
      <c r="C364" s="238"/>
      <c r="D364" s="238"/>
      <c r="E364" s="238"/>
      <c r="F364" s="238"/>
      <c r="G364" s="238"/>
      <c r="H364" s="238"/>
      <c r="I364" s="238"/>
      <c r="J364" s="238"/>
      <c r="K364" s="238"/>
      <c r="L364" s="238"/>
      <c r="M364" s="238"/>
      <c r="N364" s="238"/>
      <c r="O364" s="238"/>
      <c r="P364" s="238"/>
      <c r="Q364" s="238"/>
      <c r="R364" s="238"/>
      <c r="S364" s="238"/>
      <c r="T364" s="238"/>
      <c r="U364" s="238"/>
      <c r="V364" s="238"/>
      <c r="W364" s="238"/>
      <c r="X364" s="238"/>
      <c r="Y364" s="238"/>
      <c r="Z364" s="238"/>
      <c r="AA364" s="238"/>
      <c r="AB364" s="238"/>
      <c r="AC364" s="238"/>
      <c r="AD364" s="239"/>
    </row>
    <row r="365" spans="2:30" ht="15" customHeight="1" x14ac:dyDescent="0.25">
      <c r="B365" s="237"/>
      <c r="C365" s="238"/>
      <c r="D365" s="238"/>
      <c r="E365" s="238"/>
      <c r="F365" s="238"/>
      <c r="G365" s="238"/>
      <c r="H365" s="238"/>
      <c r="I365" s="238"/>
      <c r="J365" s="238"/>
      <c r="K365" s="238"/>
      <c r="L365" s="238"/>
      <c r="M365" s="238"/>
      <c r="N365" s="238"/>
      <c r="O365" s="238"/>
      <c r="P365" s="238"/>
      <c r="Q365" s="238"/>
      <c r="R365" s="238"/>
      <c r="S365" s="238"/>
      <c r="T365" s="238"/>
      <c r="U365" s="238"/>
      <c r="V365" s="238"/>
      <c r="W365" s="238"/>
      <c r="X365" s="238"/>
      <c r="Y365" s="238"/>
      <c r="Z365" s="238"/>
      <c r="AA365" s="238"/>
      <c r="AB365" s="238"/>
      <c r="AC365" s="238"/>
      <c r="AD365" s="239"/>
    </row>
    <row r="366" spans="2:30" ht="15" customHeight="1" x14ac:dyDescent="0.25">
      <c r="B366" s="126"/>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c r="AA366" s="127"/>
      <c r="AB366" s="127"/>
      <c r="AC366" s="127"/>
      <c r="AD366" s="128"/>
    </row>
    <row r="367" spans="2:30" ht="15" customHeight="1" x14ac:dyDescent="0.25"/>
    <row r="368" spans="2:30" ht="15" customHeight="1" x14ac:dyDescent="0.25">
      <c r="B368" s="2143" t="s">
        <v>310</v>
      </c>
      <c r="C368" s="2143"/>
      <c r="D368" s="2143"/>
      <c r="E368" s="2143"/>
      <c r="F368" s="2143"/>
      <c r="G368" s="2143"/>
      <c r="H368" s="2143"/>
      <c r="I368" s="2143"/>
      <c r="J368" s="2143"/>
      <c r="K368" s="2143"/>
      <c r="L368" s="2143"/>
      <c r="M368" s="2143"/>
      <c r="N368" s="2143"/>
      <c r="O368" s="2143"/>
      <c r="P368" s="2143"/>
      <c r="Q368" s="2143"/>
      <c r="R368" s="2143"/>
      <c r="S368" s="2143"/>
      <c r="T368" s="2143"/>
      <c r="U368" s="2143"/>
      <c r="V368" s="2143"/>
      <c r="W368" s="2143"/>
      <c r="X368" s="2143"/>
      <c r="Y368" s="2143"/>
      <c r="Z368" s="2143"/>
      <c r="AA368" s="2143"/>
      <c r="AB368" s="2143"/>
      <c r="AC368" s="2143"/>
      <c r="AD368" s="2143"/>
    </row>
    <row r="369" spans="2:30" ht="15" customHeight="1" x14ac:dyDescent="0.25">
      <c r="B369" s="123"/>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5"/>
    </row>
    <row r="370" spans="2:30" ht="15" customHeight="1" x14ac:dyDescent="0.25">
      <c r="B370" s="237"/>
      <c r="C370" s="238"/>
      <c r="D370" s="238"/>
      <c r="E370" s="238"/>
      <c r="F370" s="238"/>
      <c r="G370" s="238"/>
      <c r="H370" s="238"/>
      <c r="I370" s="238"/>
      <c r="J370" s="238"/>
      <c r="K370" s="238"/>
      <c r="L370" s="238"/>
      <c r="M370" s="238"/>
      <c r="N370" s="238"/>
      <c r="O370" s="238"/>
      <c r="P370" s="238"/>
      <c r="Q370" s="238"/>
      <c r="R370" s="238"/>
      <c r="S370" s="238"/>
      <c r="T370" s="238"/>
      <c r="U370" s="238"/>
      <c r="V370" s="238"/>
      <c r="W370" s="238"/>
      <c r="X370" s="238"/>
      <c r="Y370" s="238"/>
      <c r="Z370" s="238"/>
      <c r="AA370" s="238"/>
      <c r="AB370" s="238"/>
      <c r="AC370" s="238"/>
      <c r="AD370" s="239"/>
    </row>
    <row r="371" spans="2:30" ht="15" customHeight="1" x14ac:dyDescent="0.25">
      <c r="B371" s="237"/>
      <c r="C371" s="238"/>
      <c r="D371" s="238"/>
      <c r="E371" s="238"/>
      <c r="F371" s="238"/>
      <c r="G371" s="238"/>
      <c r="H371" s="238"/>
      <c r="I371" s="238"/>
      <c r="J371" s="238"/>
      <c r="K371" s="238"/>
      <c r="L371" s="238"/>
      <c r="M371" s="238"/>
      <c r="N371" s="238"/>
      <c r="O371" s="238"/>
      <c r="P371" s="238"/>
      <c r="Q371" s="238"/>
      <c r="R371" s="238"/>
      <c r="S371" s="238"/>
      <c r="T371" s="238"/>
      <c r="U371" s="238"/>
      <c r="V371" s="238"/>
      <c r="W371" s="238"/>
      <c r="X371" s="238"/>
      <c r="Y371" s="238"/>
      <c r="Z371" s="238"/>
      <c r="AA371" s="238"/>
      <c r="AB371" s="238"/>
      <c r="AC371" s="238"/>
      <c r="AD371" s="239"/>
    </row>
    <row r="372" spans="2:30" ht="15" customHeight="1" x14ac:dyDescent="0.25">
      <c r="B372" s="237"/>
      <c r="C372" s="238"/>
      <c r="D372" s="238"/>
      <c r="E372" s="238"/>
      <c r="F372" s="238"/>
      <c r="G372" s="238"/>
      <c r="H372" s="238"/>
      <c r="I372" s="238"/>
      <c r="J372" s="238"/>
      <c r="K372" s="238"/>
      <c r="L372" s="238"/>
      <c r="M372" s="238"/>
      <c r="N372" s="238"/>
      <c r="O372" s="238"/>
      <c r="P372" s="238"/>
      <c r="Q372" s="238"/>
      <c r="R372" s="238"/>
      <c r="S372" s="238"/>
      <c r="T372" s="238"/>
      <c r="U372" s="238"/>
      <c r="V372" s="238"/>
      <c r="W372" s="238"/>
      <c r="X372" s="238"/>
      <c r="Y372" s="238"/>
      <c r="Z372" s="238"/>
      <c r="AA372" s="238"/>
      <c r="AB372" s="238"/>
      <c r="AC372" s="238"/>
      <c r="AD372" s="239"/>
    </row>
    <row r="373" spans="2:30" ht="15" customHeight="1" x14ac:dyDescent="0.25">
      <c r="B373" s="126"/>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c r="AA373" s="127"/>
      <c r="AB373" s="127"/>
      <c r="AC373" s="127"/>
      <c r="AD373" s="128"/>
    </row>
    <row r="374" spans="2:30" ht="15" customHeight="1" x14ac:dyDescent="0.25"/>
    <row r="375" spans="2:30" ht="15" customHeight="1" x14ac:dyDescent="0.25">
      <c r="B375" s="2143" t="s">
        <v>311</v>
      </c>
      <c r="C375" s="2143"/>
      <c r="D375" s="2143"/>
      <c r="E375" s="2143"/>
      <c r="F375" s="2143"/>
      <c r="G375" s="2143"/>
      <c r="H375" s="2143"/>
      <c r="I375" s="2143"/>
      <c r="J375" s="2143"/>
      <c r="K375" s="2143"/>
      <c r="L375" s="2143"/>
      <c r="M375" s="2143"/>
      <c r="N375" s="2143"/>
      <c r="O375" s="2143"/>
      <c r="P375" s="2143"/>
      <c r="Q375" s="2143"/>
      <c r="R375" s="2143"/>
      <c r="S375" s="2143"/>
      <c r="T375" s="2143"/>
      <c r="U375" s="2143"/>
      <c r="V375" s="2143"/>
      <c r="W375" s="2143"/>
      <c r="X375" s="2143"/>
      <c r="Y375" s="2143"/>
      <c r="Z375" s="2143"/>
      <c r="AA375" s="2143"/>
      <c r="AB375" s="2143"/>
      <c r="AC375" s="2143"/>
      <c r="AD375" s="2143"/>
    </row>
    <row r="376" spans="2:30" ht="15" customHeight="1" x14ac:dyDescent="0.25">
      <c r="B376" s="123"/>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c r="AA376" s="124"/>
      <c r="AB376" s="124"/>
      <c r="AC376" s="124"/>
      <c r="AD376" s="125"/>
    </row>
    <row r="377" spans="2:30" ht="15" customHeight="1" x14ac:dyDescent="0.25">
      <c r="B377" s="237"/>
      <c r="C377" s="238"/>
      <c r="D377" s="238"/>
      <c r="E377" s="238"/>
      <c r="F377" s="238"/>
      <c r="G377" s="238"/>
      <c r="H377" s="238"/>
      <c r="I377" s="238"/>
      <c r="J377" s="238"/>
      <c r="K377" s="238"/>
      <c r="L377" s="238"/>
      <c r="M377" s="238"/>
      <c r="N377" s="238"/>
      <c r="O377" s="238"/>
      <c r="P377" s="238"/>
      <c r="Q377" s="238"/>
      <c r="R377" s="238"/>
      <c r="S377" s="238"/>
      <c r="T377" s="238"/>
      <c r="U377" s="238"/>
      <c r="V377" s="238"/>
      <c r="W377" s="238"/>
      <c r="X377" s="238"/>
      <c r="Y377" s="238"/>
      <c r="Z377" s="238"/>
      <c r="AA377" s="238"/>
      <c r="AB377" s="238"/>
      <c r="AC377" s="238"/>
      <c r="AD377" s="239"/>
    </row>
    <row r="378" spans="2:30" ht="15" customHeight="1" x14ac:dyDescent="0.25">
      <c r="B378" s="237"/>
      <c r="C378" s="238"/>
      <c r="D378" s="238"/>
      <c r="E378" s="238"/>
      <c r="F378" s="238"/>
      <c r="G378" s="238"/>
      <c r="H378" s="238"/>
      <c r="I378" s="238"/>
      <c r="J378" s="238"/>
      <c r="K378" s="238"/>
      <c r="L378" s="238"/>
      <c r="M378" s="238"/>
      <c r="N378" s="238"/>
      <c r="O378" s="238"/>
      <c r="P378" s="238"/>
      <c r="Q378" s="238"/>
      <c r="R378" s="238"/>
      <c r="S378" s="238"/>
      <c r="T378" s="238"/>
      <c r="U378" s="238"/>
      <c r="V378" s="238"/>
      <c r="W378" s="238"/>
      <c r="X378" s="238"/>
      <c r="Y378" s="238"/>
      <c r="Z378" s="238"/>
      <c r="AA378" s="238"/>
      <c r="AB378" s="238"/>
      <c r="AC378" s="238"/>
      <c r="AD378" s="239"/>
    </row>
    <row r="379" spans="2:30" ht="15" customHeight="1" x14ac:dyDescent="0.25">
      <c r="B379" s="237"/>
      <c r="C379" s="238"/>
      <c r="D379" s="238"/>
      <c r="E379" s="238"/>
      <c r="F379" s="238"/>
      <c r="G379" s="238"/>
      <c r="H379" s="238"/>
      <c r="I379" s="238"/>
      <c r="J379" s="238"/>
      <c r="K379" s="238"/>
      <c r="L379" s="238"/>
      <c r="M379" s="238"/>
      <c r="N379" s="238"/>
      <c r="O379" s="238"/>
      <c r="P379" s="238"/>
      <c r="Q379" s="238"/>
      <c r="R379" s="238"/>
      <c r="S379" s="238"/>
      <c r="T379" s="238"/>
      <c r="U379" s="238"/>
      <c r="V379" s="238"/>
      <c r="W379" s="238"/>
      <c r="X379" s="238"/>
      <c r="Y379" s="238"/>
      <c r="Z379" s="238"/>
      <c r="AA379" s="238"/>
      <c r="AB379" s="238"/>
      <c r="AC379" s="238"/>
      <c r="AD379" s="239"/>
    </row>
    <row r="380" spans="2:30" ht="15" customHeight="1" x14ac:dyDescent="0.25">
      <c r="B380" s="126"/>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8"/>
    </row>
    <row r="381" spans="2:30" ht="15" customHeight="1" x14ac:dyDescent="0.25"/>
    <row r="382" spans="2:30" ht="15" customHeight="1" x14ac:dyDescent="0.25">
      <c r="B382" s="170"/>
      <c r="C382" s="170"/>
      <c r="D382" s="170"/>
      <c r="E382" s="170"/>
      <c r="F382" s="170"/>
      <c r="G382" s="170"/>
      <c r="H382" s="170"/>
      <c r="I382" s="170"/>
      <c r="J382" s="170"/>
      <c r="K382" s="170"/>
      <c r="L382" s="170"/>
      <c r="M382" s="170"/>
      <c r="N382" s="170"/>
      <c r="O382" s="170"/>
      <c r="P382" s="170"/>
      <c r="Q382" s="170"/>
      <c r="R382" s="170"/>
      <c r="S382" s="170"/>
      <c r="T382" s="170"/>
      <c r="U382" s="170"/>
      <c r="V382" s="170"/>
      <c r="W382" s="170"/>
      <c r="X382" s="170"/>
      <c r="Y382" s="170"/>
      <c r="Z382" s="170"/>
      <c r="AA382" s="170"/>
      <c r="AB382" s="170"/>
      <c r="AC382" s="170"/>
      <c r="AD382" s="170"/>
    </row>
    <row r="383" spans="2:30" ht="15" customHeight="1" x14ac:dyDescent="0.25"/>
    <row r="384" spans="2:30" ht="15" hidden="1" customHeight="1" x14ac:dyDescent="0.25"/>
    <row r="385" ht="15" hidden="1" customHeight="1" x14ac:dyDescent="0.25"/>
    <row r="386" ht="15" hidden="1" customHeight="1" x14ac:dyDescent="0.25"/>
    <row r="387" ht="15" hidden="1" customHeight="1" x14ac:dyDescent="0.25"/>
    <row r="388" ht="15" hidden="1" customHeight="1" x14ac:dyDescent="0.25"/>
    <row r="389" ht="15" hidden="1" customHeight="1" x14ac:dyDescent="0.25"/>
    <row r="390" ht="15" hidden="1" customHeight="1" x14ac:dyDescent="0.25"/>
    <row r="391" ht="15" hidden="1" customHeight="1" x14ac:dyDescent="0.25"/>
    <row r="392" ht="15" hidden="1" customHeight="1" x14ac:dyDescent="0.25"/>
    <row r="393" ht="15" hidden="1" customHeight="1" x14ac:dyDescent="0.25"/>
    <row r="394" ht="15" hidden="1" customHeight="1" x14ac:dyDescent="0.25"/>
    <row r="395" ht="15" hidden="1" customHeight="1" x14ac:dyDescent="0.25"/>
    <row r="396" ht="15" hidden="1" customHeight="1" x14ac:dyDescent="0.25"/>
    <row r="397" ht="15" customHeight="1" x14ac:dyDescent="0.25"/>
  </sheetData>
  <sheetProtection selectLockedCells="1"/>
  <mergeCells count="1173">
    <mergeCell ref="B29:H29"/>
    <mergeCell ref="B26:H28"/>
    <mergeCell ref="W26:AA28"/>
    <mergeCell ref="W29:AA29"/>
    <mergeCell ref="J292:O292"/>
    <mergeCell ref="M293:O293"/>
    <mergeCell ref="J293:L293"/>
    <mergeCell ref="J294:L294"/>
    <mergeCell ref="J295:L295"/>
    <mergeCell ref="J296:L296"/>
    <mergeCell ref="J297:O297"/>
    <mergeCell ref="T295:W295"/>
    <mergeCell ref="C277:AD279"/>
    <mergeCell ref="C272:AD274"/>
    <mergeCell ref="C264:AD266"/>
    <mergeCell ref="E128:G128"/>
    <mergeCell ref="E129:G129"/>
    <mergeCell ref="E130:G130"/>
    <mergeCell ref="E131:G131"/>
    <mergeCell ref="E132:G132"/>
    <mergeCell ref="W126:Z126"/>
    <mergeCell ref="AA126:AD126"/>
    <mergeCell ref="B133:D133"/>
    <mergeCell ref="E133:G133"/>
    <mergeCell ref="B134:AD134"/>
    <mergeCell ref="W129:Z129"/>
    <mergeCell ref="AA129:AD129"/>
    <mergeCell ref="W130:Z130"/>
    <mergeCell ref="AA130:AD130"/>
    <mergeCell ref="W131:Z131"/>
    <mergeCell ref="B245:J245"/>
    <mergeCell ref="K245:N245"/>
    <mergeCell ref="X313:AA314"/>
    <mergeCell ref="L315:O315"/>
    <mergeCell ref="L313:O314"/>
    <mergeCell ref="H313:K314"/>
    <mergeCell ref="T344:W344"/>
    <mergeCell ref="AB343:AD343"/>
    <mergeCell ref="AB344:AD344"/>
    <mergeCell ref="X343:AA344"/>
    <mergeCell ref="X321:AA321"/>
    <mergeCell ref="X322:AA322"/>
    <mergeCell ref="X323:AA323"/>
    <mergeCell ref="X303:AA303"/>
    <mergeCell ref="AB315:AD315"/>
    <mergeCell ref="B333:AD333"/>
    <mergeCell ref="AB335:AD336"/>
    <mergeCell ref="X335:AA336"/>
    <mergeCell ref="T335:W336"/>
    <mergeCell ref="P335:S336"/>
    <mergeCell ref="B335:O336"/>
    <mergeCell ref="P337:S337"/>
    <mergeCell ref="T337:W337"/>
    <mergeCell ref="X337:AA337"/>
    <mergeCell ref="AB337:AD337"/>
    <mergeCell ref="B337:O337"/>
    <mergeCell ref="AB322:AD322"/>
    <mergeCell ref="AB323:AD323"/>
    <mergeCell ref="T341:W342"/>
    <mergeCell ref="P341:S342"/>
    <mergeCell ref="B341:O342"/>
    <mergeCell ref="P313:W314"/>
    <mergeCell ref="P315:W315"/>
    <mergeCell ref="AB307:AD308"/>
    <mergeCell ref="P327:S329"/>
    <mergeCell ref="P330:S331"/>
    <mergeCell ref="T330:W331"/>
    <mergeCell ref="X330:AA331"/>
    <mergeCell ref="X315:AA315"/>
    <mergeCell ref="B315:C315"/>
    <mergeCell ref="P322:S322"/>
    <mergeCell ref="T322:W322"/>
    <mergeCell ref="P323:S323"/>
    <mergeCell ref="T323:W323"/>
    <mergeCell ref="T301:W302"/>
    <mergeCell ref="P301:S302"/>
    <mergeCell ref="B301:O302"/>
    <mergeCell ref="T303:W303"/>
    <mergeCell ref="B319:K320"/>
    <mergeCell ref="P307:S308"/>
    <mergeCell ref="T307:W308"/>
    <mergeCell ref="X307:AA308"/>
    <mergeCell ref="B309:O309"/>
    <mergeCell ref="P309:S309"/>
    <mergeCell ref="H315:K315"/>
    <mergeCell ref="D315:G315"/>
    <mergeCell ref="T309:W309"/>
    <mergeCell ref="P303:S303"/>
    <mergeCell ref="D313:G314"/>
    <mergeCell ref="B313:C314"/>
    <mergeCell ref="X309:AA309"/>
    <mergeCell ref="B305:AD305"/>
    <mergeCell ref="AB301:AD302"/>
    <mergeCell ref="X301:AA302"/>
    <mergeCell ref="AB321:AD321"/>
    <mergeCell ref="AB313:AD314"/>
    <mergeCell ref="X358:AA359"/>
    <mergeCell ref="T355:W357"/>
    <mergeCell ref="T358:W359"/>
    <mergeCell ref="P355:S357"/>
    <mergeCell ref="P358:S359"/>
    <mergeCell ref="L355:O357"/>
    <mergeCell ref="L358:O359"/>
    <mergeCell ref="B355:K357"/>
    <mergeCell ref="B358:K359"/>
    <mergeCell ref="X348:AA349"/>
    <mergeCell ref="X350:AA351"/>
    <mergeCell ref="U348:W349"/>
    <mergeCell ref="U350:W351"/>
    <mergeCell ref="Q348:T349"/>
    <mergeCell ref="Q350:T351"/>
    <mergeCell ref="M348:P349"/>
    <mergeCell ref="B297:E297"/>
    <mergeCell ref="B346:AD346"/>
    <mergeCell ref="X327:AA329"/>
    <mergeCell ref="L327:O329"/>
    <mergeCell ref="T343:W343"/>
    <mergeCell ref="M350:P351"/>
    <mergeCell ref="B348:L349"/>
    <mergeCell ref="B350:L351"/>
    <mergeCell ref="AB319:AD320"/>
    <mergeCell ref="X319:AA320"/>
    <mergeCell ref="T319:W320"/>
    <mergeCell ref="P319:S320"/>
    <mergeCell ref="L319:O320"/>
    <mergeCell ref="AB303:AD303"/>
    <mergeCell ref="B303:O303"/>
    <mergeCell ref="B307:O308"/>
    <mergeCell ref="O245:R245"/>
    <mergeCell ref="S245:V245"/>
    <mergeCell ref="W245:Z245"/>
    <mergeCell ref="AA245:AD245"/>
    <mergeCell ref="B244:J244"/>
    <mergeCell ref="AA132:AD132"/>
    <mergeCell ref="S133:V133"/>
    <mergeCell ref="W133:Z133"/>
    <mergeCell ref="AA133:AD133"/>
    <mergeCell ref="K138:N138"/>
    <mergeCell ref="B135:D135"/>
    <mergeCell ref="B136:D136"/>
    <mergeCell ref="B186:I186"/>
    <mergeCell ref="J186:M186"/>
    <mergeCell ref="N186:Q186"/>
    <mergeCell ref="B193:AD193"/>
    <mergeCell ref="K226:N226"/>
    <mergeCell ref="O226:R226"/>
    <mergeCell ref="E136:G136"/>
    <mergeCell ref="E137:G137"/>
    <mergeCell ref="E138:G138"/>
    <mergeCell ref="B137:D137"/>
    <mergeCell ref="S243:V243"/>
    <mergeCell ref="W243:Z243"/>
    <mergeCell ref="B242:J242"/>
    <mergeCell ref="K242:N242"/>
    <mergeCell ref="O242:R242"/>
    <mergeCell ref="S242:V242"/>
    <mergeCell ref="W242:Z242"/>
    <mergeCell ref="S235:V235"/>
    <mergeCell ref="W235:Z235"/>
    <mergeCell ref="B234:J234"/>
    <mergeCell ref="B117:D117"/>
    <mergeCell ref="B118:D118"/>
    <mergeCell ref="E114:G114"/>
    <mergeCell ref="E115:G115"/>
    <mergeCell ref="E116:G116"/>
    <mergeCell ref="E117:G117"/>
    <mergeCell ref="E118:G118"/>
    <mergeCell ref="B116:D116"/>
    <mergeCell ref="B221:J221"/>
    <mergeCell ref="K221:N221"/>
    <mergeCell ref="O221:R221"/>
    <mergeCell ref="P294:S294"/>
    <mergeCell ref="B126:D126"/>
    <mergeCell ref="E126:G126"/>
    <mergeCell ref="K118:N118"/>
    <mergeCell ref="B294:E296"/>
    <mergeCell ref="F294:I294"/>
    <mergeCell ref="M294:O294"/>
    <mergeCell ref="F295:I295"/>
    <mergeCell ref="M295:O295"/>
    <mergeCell ref="P295:S295"/>
    <mergeCell ref="B283:AD288"/>
    <mergeCell ref="W128:Z128"/>
    <mergeCell ref="AA128:AD128"/>
    <mergeCell ref="S246:V246"/>
    <mergeCell ref="W246:Z246"/>
    <mergeCell ref="X295:AA295"/>
    <mergeCell ref="AB295:AD295"/>
    <mergeCell ref="T296:W296"/>
    <mergeCell ref="X296:AA296"/>
    <mergeCell ref="AB294:AD294"/>
    <mergeCell ref="F292:I293"/>
    <mergeCell ref="T297:W297"/>
    <mergeCell ref="X297:AA297"/>
    <mergeCell ref="AB297:AD297"/>
    <mergeCell ref="F296:I296"/>
    <mergeCell ref="M296:O296"/>
    <mergeCell ref="P296:S296"/>
    <mergeCell ref="F297:I297"/>
    <mergeCell ref="P297:S297"/>
    <mergeCell ref="T294:W294"/>
    <mergeCell ref="O114:R114"/>
    <mergeCell ref="B119:D119"/>
    <mergeCell ref="E119:G119"/>
    <mergeCell ref="B247:J247"/>
    <mergeCell ref="K247:N247"/>
    <mergeCell ref="O247:R247"/>
    <mergeCell ref="B243:J243"/>
    <mergeCell ref="K243:N243"/>
    <mergeCell ref="O243:R243"/>
    <mergeCell ref="B241:J241"/>
    <mergeCell ref="K241:N241"/>
    <mergeCell ref="O241:R241"/>
    <mergeCell ref="B235:J235"/>
    <mergeCell ref="K235:N235"/>
    <mergeCell ref="O235:R235"/>
    <mergeCell ref="B229:J229"/>
    <mergeCell ref="K229:N229"/>
    <mergeCell ref="O229:R229"/>
    <mergeCell ref="B226:J226"/>
    <mergeCell ref="B290:AD290"/>
    <mergeCell ref="AB292:AD293"/>
    <mergeCell ref="X292:AA293"/>
    <mergeCell ref="X294:AA294"/>
    <mergeCell ref="P292:S293"/>
    <mergeCell ref="T292:W293"/>
    <mergeCell ref="B292:E293"/>
    <mergeCell ref="C276:AD276"/>
    <mergeCell ref="C271:AD271"/>
    <mergeCell ref="B281:AD281"/>
    <mergeCell ref="AB261:AD261"/>
    <mergeCell ref="B251:AD251"/>
    <mergeCell ref="AB255:AD255"/>
    <mergeCell ref="U255:AA255"/>
    <mergeCell ref="B253:T255"/>
    <mergeCell ref="AB259:AD259"/>
    <mergeCell ref="AA117:AD117"/>
    <mergeCell ref="W118:Z118"/>
    <mergeCell ref="AA118:AD118"/>
    <mergeCell ref="K123:N123"/>
    <mergeCell ref="K119:N119"/>
    <mergeCell ref="K139:N139"/>
    <mergeCell ref="K133:N133"/>
    <mergeCell ref="W132:Z132"/>
    <mergeCell ref="W124:Z124"/>
    <mergeCell ref="AA124:AD124"/>
    <mergeCell ref="W125:Z125"/>
    <mergeCell ref="AA125:AD125"/>
    <mergeCell ref="S126:V126"/>
    <mergeCell ref="B129:D129"/>
    <mergeCell ref="B130:D130"/>
    <mergeCell ref="B131:D131"/>
    <mergeCell ref="B132:D132"/>
    <mergeCell ref="B139:D139"/>
    <mergeCell ref="B138:D138"/>
    <mergeCell ref="E135:G135"/>
    <mergeCell ref="K121:N121"/>
    <mergeCell ref="K122:N122"/>
    <mergeCell ref="B124:D124"/>
    <mergeCell ref="B125:D125"/>
    <mergeCell ref="E121:G121"/>
    <mergeCell ref="E122:G122"/>
    <mergeCell ref="E123:G123"/>
    <mergeCell ref="E124:G124"/>
    <mergeCell ref="S241:V241"/>
    <mergeCell ref="W241:Z241"/>
    <mergeCell ref="C263:AD263"/>
    <mergeCell ref="AB269:AD269"/>
    <mergeCell ref="B268:AA269"/>
    <mergeCell ref="B236:J236"/>
    <mergeCell ref="K236:N236"/>
    <mergeCell ref="O236:R236"/>
    <mergeCell ref="S236:V236"/>
    <mergeCell ref="W236:Z236"/>
    <mergeCell ref="B257:AA259"/>
    <mergeCell ref="B261:AA261"/>
    <mergeCell ref="K244:N244"/>
    <mergeCell ref="O244:R244"/>
    <mergeCell ref="S244:V244"/>
    <mergeCell ref="W244:Z244"/>
    <mergeCell ref="AA244:AD244"/>
    <mergeCell ref="B249:AD249"/>
    <mergeCell ref="S247:V247"/>
    <mergeCell ref="W247:Z247"/>
    <mergeCell ref="AA247:AD247"/>
    <mergeCell ref="B246:J246"/>
    <mergeCell ref="K246:N246"/>
    <mergeCell ref="O246:R246"/>
    <mergeCell ref="K234:N234"/>
    <mergeCell ref="O234:R234"/>
    <mergeCell ref="S234:V234"/>
    <mergeCell ref="W234:Z234"/>
    <mergeCell ref="B240:J240"/>
    <mergeCell ref="K240:N240"/>
    <mergeCell ref="O240:R240"/>
    <mergeCell ref="S240:V240"/>
    <mergeCell ref="W240:Z240"/>
    <mergeCell ref="B238:J238"/>
    <mergeCell ref="K238:N238"/>
    <mergeCell ref="O238:R238"/>
    <mergeCell ref="S238:V238"/>
    <mergeCell ref="W238:Z238"/>
    <mergeCell ref="B237:J237"/>
    <mergeCell ref="K237:N237"/>
    <mergeCell ref="O237:R237"/>
    <mergeCell ref="S237:V237"/>
    <mergeCell ref="W237:Z237"/>
    <mergeCell ref="S229:V229"/>
    <mergeCell ref="W229:Z229"/>
    <mergeCell ref="B228:J228"/>
    <mergeCell ref="K228:N228"/>
    <mergeCell ref="O228:R228"/>
    <mergeCell ref="S228:V228"/>
    <mergeCell ref="W228:Z228"/>
    <mergeCell ref="B227:J227"/>
    <mergeCell ref="K227:N227"/>
    <mergeCell ref="O227:R227"/>
    <mergeCell ref="S227:V227"/>
    <mergeCell ref="W227:Z227"/>
    <mergeCell ref="B232:J232"/>
    <mergeCell ref="K232:N232"/>
    <mergeCell ref="O232:R232"/>
    <mergeCell ref="S232:V232"/>
    <mergeCell ref="W232:Z232"/>
    <mergeCell ref="B231:J231"/>
    <mergeCell ref="K231:N231"/>
    <mergeCell ref="O231:R231"/>
    <mergeCell ref="S231:V231"/>
    <mergeCell ref="W231:Z231"/>
    <mergeCell ref="B230:J230"/>
    <mergeCell ref="K230:N230"/>
    <mergeCell ref="O230:R230"/>
    <mergeCell ref="S230:V230"/>
    <mergeCell ref="W230:Z230"/>
    <mergeCell ref="S226:V226"/>
    <mergeCell ref="W226:Z226"/>
    <mergeCell ref="AA226:AD226"/>
    <mergeCell ref="B225:J225"/>
    <mergeCell ref="K225:N225"/>
    <mergeCell ref="O225:R225"/>
    <mergeCell ref="S225:V225"/>
    <mergeCell ref="W225:Z225"/>
    <mergeCell ref="AA225:AD225"/>
    <mergeCell ref="AA211:AD211"/>
    <mergeCell ref="O212:R212"/>
    <mergeCell ref="S212:V212"/>
    <mergeCell ref="W212:Z212"/>
    <mergeCell ref="AA212:AD212"/>
    <mergeCell ref="K216:N216"/>
    <mergeCell ref="K217:N217"/>
    <mergeCell ref="O217:R217"/>
    <mergeCell ref="S217:V217"/>
    <mergeCell ref="W217:Z217"/>
    <mergeCell ref="AA217:AD217"/>
    <mergeCell ref="B223:J223"/>
    <mergeCell ref="K223:N223"/>
    <mergeCell ref="O223:R223"/>
    <mergeCell ref="S223:V223"/>
    <mergeCell ref="W223:Z223"/>
    <mergeCell ref="AA223:AD223"/>
    <mergeCell ref="B222:J222"/>
    <mergeCell ref="K222:N222"/>
    <mergeCell ref="O222:R222"/>
    <mergeCell ref="S222:V222"/>
    <mergeCell ref="W222:Z222"/>
    <mergeCell ref="AA222:AD222"/>
    <mergeCell ref="S221:V221"/>
    <mergeCell ref="W221:Z221"/>
    <mergeCell ref="AA221:AD221"/>
    <mergeCell ref="W208:Z208"/>
    <mergeCell ref="AA208:AD208"/>
    <mergeCell ref="O210:R210"/>
    <mergeCell ref="S210:V210"/>
    <mergeCell ref="W210:Z210"/>
    <mergeCell ref="AA210:AD210"/>
    <mergeCell ref="S206:V206"/>
    <mergeCell ref="W206:Z206"/>
    <mergeCell ref="AA206:AD206"/>
    <mergeCell ref="O207:R207"/>
    <mergeCell ref="S207:V207"/>
    <mergeCell ref="W207:Z207"/>
    <mergeCell ref="AA207:AD207"/>
    <mergeCell ref="K213:N213"/>
    <mergeCell ref="K214:N214"/>
    <mergeCell ref="K215:N215"/>
    <mergeCell ref="K208:N208"/>
    <mergeCell ref="K210:N210"/>
    <mergeCell ref="B220:J220"/>
    <mergeCell ref="K220:N220"/>
    <mergeCell ref="O220:R220"/>
    <mergeCell ref="S220:V220"/>
    <mergeCell ref="W220:Z220"/>
    <mergeCell ref="AA220:AD220"/>
    <mergeCell ref="B219:J219"/>
    <mergeCell ref="K219:N219"/>
    <mergeCell ref="O219:R219"/>
    <mergeCell ref="S219:V219"/>
    <mergeCell ref="W219:Z219"/>
    <mergeCell ref="AA219:AD219"/>
    <mergeCell ref="W214:Z214"/>
    <mergeCell ref="AA214:AD214"/>
    <mergeCell ref="S211:V211"/>
    <mergeCell ref="W211:Z211"/>
    <mergeCell ref="K204:N204"/>
    <mergeCell ref="O204:R204"/>
    <mergeCell ref="O208:R208"/>
    <mergeCell ref="O211:R211"/>
    <mergeCell ref="O213:R213"/>
    <mergeCell ref="B213:J213"/>
    <mergeCell ref="B214:J214"/>
    <mergeCell ref="B215:J215"/>
    <mergeCell ref="B209:J209"/>
    <mergeCell ref="K209:N209"/>
    <mergeCell ref="O209:R209"/>
    <mergeCell ref="S209:V209"/>
    <mergeCell ref="W209:Z209"/>
    <mergeCell ref="AA209:AD209"/>
    <mergeCell ref="B216:J216"/>
    <mergeCell ref="B217:J217"/>
    <mergeCell ref="B197:AD197"/>
    <mergeCell ref="S199:AD199"/>
    <mergeCell ref="B189:I189"/>
    <mergeCell ref="J189:M189"/>
    <mergeCell ref="S204:V204"/>
    <mergeCell ref="W204:Z204"/>
    <mergeCell ref="O215:R215"/>
    <mergeCell ref="S215:V215"/>
    <mergeCell ref="W215:Z215"/>
    <mergeCell ref="AA215:AD215"/>
    <mergeCell ref="O216:R216"/>
    <mergeCell ref="S216:V216"/>
    <mergeCell ref="W216:Z216"/>
    <mergeCell ref="AA216:AD216"/>
    <mergeCell ref="S213:V213"/>
    <mergeCell ref="W213:Z213"/>
    <mergeCell ref="AA213:AD213"/>
    <mergeCell ref="O214:R214"/>
    <mergeCell ref="S214:V214"/>
    <mergeCell ref="B199:R199"/>
    <mergeCell ref="B201:AD202"/>
    <mergeCell ref="AA204:AD204"/>
    <mergeCell ref="S205:V205"/>
    <mergeCell ref="W205:Z205"/>
    <mergeCell ref="AA205:AD205"/>
    <mergeCell ref="B204:J204"/>
    <mergeCell ref="S208:V208"/>
    <mergeCell ref="O205:R205"/>
    <mergeCell ref="O206:R206"/>
    <mergeCell ref="K205:N205"/>
    <mergeCell ref="K206:N206"/>
    <mergeCell ref="K207:N207"/>
    <mergeCell ref="B205:J205"/>
    <mergeCell ref="B206:J206"/>
    <mergeCell ref="B207:J207"/>
    <mergeCell ref="B208:J208"/>
    <mergeCell ref="B210:J210"/>
    <mergeCell ref="B211:J211"/>
    <mergeCell ref="B212:J212"/>
    <mergeCell ref="K211:N211"/>
    <mergeCell ref="K212:N212"/>
    <mergeCell ref="J160:M161"/>
    <mergeCell ref="N160:Q161"/>
    <mergeCell ref="B160:I161"/>
    <mergeCell ref="B162:Q162"/>
    <mergeCell ref="J172:M172"/>
    <mergeCell ref="J173:M173"/>
    <mergeCell ref="J174:M174"/>
    <mergeCell ref="J175:M175"/>
    <mergeCell ref="J182:M182"/>
    <mergeCell ref="J183:M183"/>
    <mergeCell ref="J184:M184"/>
    <mergeCell ref="J185:M185"/>
    <mergeCell ref="J167:M167"/>
    <mergeCell ref="J168:M168"/>
    <mergeCell ref="J187:M187"/>
    <mergeCell ref="J188:M188"/>
    <mergeCell ref="B188:I188"/>
    <mergeCell ref="J177:M177"/>
    <mergeCell ref="J178:M178"/>
    <mergeCell ref="J179:M179"/>
    <mergeCell ref="J180:M180"/>
    <mergeCell ref="J181:M181"/>
    <mergeCell ref="B179:I179"/>
    <mergeCell ref="AB195:AD195"/>
    <mergeCell ref="B195:AA195"/>
    <mergeCell ref="B191:AD192"/>
    <mergeCell ref="N187:Q187"/>
    <mergeCell ref="N188:Q188"/>
    <mergeCell ref="N189:Q189"/>
    <mergeCell ref="N178:Q178"/>
    <mergeCell ref="N179:Q179"/>
    <mergeCell ref="N180:Q180"/>
    <mergeCell ref="N181:Q181"/>
    <mergeCell ref="N182:Q182"/>
    <mergeCell ref="N183:Q183"/>
    <mergeCell ref="N163:Q163"/>
    <mergeCell ref="N166:Q166"/>
    <mergeCell ref="N167:Q167"/>
    <mergeCell ref="N168:Q168"/>
    <mergeCell ref="N184:Q184"/>
    <mergeCell ref="N185:Q185"/>
    <mergeCell ref="N174:Q174"/>
    <mergeCell ref="N175:Q175"/>
    <mergeCell ref="N177:Q177"/>
    <mergeCell ref="N170:Q170"/>
    <mergeCell ref="N171:Q171"/>
    <mergeCell ref="N172:Q172"/>
    <mergeCell ref="N173:Q173"/>
    <mergeCell ref="B169:Q169"/>
    <mergeCell ref="B176:Q176"/>
    <mergeCell ref="N164:Q164"/>
    <mergeCell ref="N165:Q165"/>
    <mergeCell ref="B175:I175"/>
    <mergeCell ref="J171:M171"/>
    <mergeCell ref="B185:I185"/>
    <mergeCell ref="B180:I180"/>
    <mergeCell ref="B181:I181"/>
    <mergeCell ref="B182:I182"/>
    <mergeCell ref="B183:I183"/>
    <mergeCell ref="B184:I184"/>
    <mergeCell ref="B140:D140"/>
    <mergeCell ref="E140:G140"/>
    <mergeCell ref="K135:N135"/>
    <mergeCell ref="K136:N136"/>
    <mergeCell ref="K137:N137"/>
    <mergeCell ref="B142:AD142"/>
    <mergeCell ref="B156:AD156"/>
    <mergeCell ref="Y158:AD158"/>
    <mergeCell ref="B158:X158"/>
    <mergeCell ref="J163:M163"/>
    <mergeCell ref="B177:I177"/>
    <mergeCell ref="B178:I178"/>
    <mergeCell ref="L148:O148"/>
    <mergeCell ref="L149:O149"/>
    <mergeCell ref="L150:O150"/>
    <mergeCell ref="L151:O151"/>
    <mergeCell ref="L152:O152"/>
    <mergeCell ref="AB154:AD154"/>
    <mergeCell ref="B154:AA154"/>
    <mergeCell ref="I151:K151"/>
    <mergeCell ref="B163:I163"/>
    <mergeCell ref="B164:I164"/>
    <mergeCell ref="B165:I165"/>
    <mergeCell ref="B167:I167"/>
    <mergeCell ref="B168:I168"/>
    <mergeCell ref="B170:I170"/>
    <mergeCell ref="B171:I171"/>
    <mergeCell ref="B172:I172"/>
    <mergeCell ref="B173:I173"/>
    <mergeCell ref="J170:M170"/>
    <mergeCell ref="L144:O144"/>
    <mergeCell ref="L145:O145"/>
    <mergeCell ref="L146:O146"/>
    <mergeCell ref="L147:O147"/>
    <mergeCell ref="B144:K144"/>
    <mergeCell ref="B145:K145"/>
    <mergeCell ref="B146:K146"/>
    <mergeCell ref="B147:K147"/>
    <mergeCell ref="B148:K148"/>
    <mergeCell ref="B149:K149"/>
    <mergeCell ref="B152:K152"/>
    <mergeCell ref="B150:K150"/>
    <mergeCell ref="B151:H151"/>
    <mergeCell ref="B166:C166"/>
    <mergeCell ref="D166:I166"/>
    <mergeCell ref="J164:M164"/>
    <mergeCell ref="J165:M165"/>
    <mergeCell ref="J166:M166"/>
    <mergeCell ref="H140:J140"/>
    <mergeCell ref="K140:N140"/>
    <mergeCell ref="O140:R140"/>
    <mergeCell ref="AA137:AD137"/>
    <mergeCell ref="W138:Z138"/>
    <mergeCell ref="AA138:AD138"/>
    <mergeCell ref="W139:Z139"/>
    <mergeCell ref="AA139:AD139"/>
    <mergeCell ref="S140:V140"/>
    <mergeCell ref="W140:Z140"/>
    <mergeCell ref="AA140:AD140"/>
    <mergeCell ref="S135:V139"/>
    <mergeCell ref="W135:Z135"/>
    <mergeCell ref="AA135:AD135"/>
    <mergeCell ref="W136:Z136"/>
    <mergeCell ref="AA136:AD136"/>
    <mergeCell ref="W137:Z137"/>
    <mergeCell ref="H137:J137"/>
    <mergeCell ref="H138:J138"/>
    <mergeCell ref="H139:J139"/>
    <mergeCell ref="O138:R138"/>
    <mergeCell ref="O139:R139"/>
    <mergeCell ref="E125:G125"/>
    <mergeCell ref="B112:D112"/>
    <mergeCell ref="E112:G112"/>
    <mergeCell ref="B113:AD113"/>
    <mergeCell ref="B114:D114"/>
    <mergeCell ref="B115:D115"/>
    <mergeCell ref="E139:G139"/>
    <mergeCell ref="K126:N126"/>
    <mergeCell ref="K116:N116"/>
    <mergeCell ref="K117:N117"/>
    <mergeCell ref="O131:R131"/>
    <mergeCell ref="O132:R132"/>
    <mergeCell ref="O135:R135"/>
    <mergeCell ref="O136:R136"/>
    <mergeCell ref="O137:R137"/>
    <mergeCell ref="O133:R133"/>
    <mergeCell ref="O123:R123"/>
    <mergeCell ref="O124:R124"/>
    <mergeCell ref="O125:R125"/>
    <mergeCell ref="K132:N132"/>
    <mergeCell ref="K124:N124"/>
    <mergeCell ref="B127:AD127"/>
    <mergeCell ref="B128:D128"/>
    <mergeCell ref="O128:R128"/>
    <mergeCell ref="O129:R129"/>
    <mergeCell ref="O130:R130"/>
    <mergeCell ref="O126:R126"/>
    <mergeCell ref="O115:R115"/>
    <mergeCell ref="O116:R116"/>
    <mergeCell ref="O117:R117"/>
    <mergeCell ref="O118:R118"/>
    <mergeCell ref="O121:R121"/>
    <mergeCell ref="O122:R122"/>
    <mergeCell ref="O119:R119"/>
    <mergeCell ref="O104:R104"/>
    <mergeCell ref="K110:N110"/>
    <mergeCell ref="K111:N111"/>
    <mergeCell ref="K114:N114"/>
    <mergeCell ref="W107:Z107"/>
    <mergeCell ref="AA107:AD107"/>
    <mergeCell ref="W108:Z108"/>
    <mergeCell ref="AA108:AD108"/>
    <mergeCell ref="S112:V112"/>
    <mergeCell ref="S114:V118"/>
    <mergeCell ref="W114:Z114"/>
    <mergeCell ref="AA114:AD114"/>
    <mergeCell ref="W115:Z115"/>
    <mergeCell ref="AA115:AD115"/>
    <mergeCell ref="AA112:AD112"/>
    <mergeCell ref="W109:Z109"/>
    <mergeCell ref="W110:Z110"/>
    <mergeCell ref="O110:R110"/>
    <mergeCell ref="AA111:AD111"/>
    <mergeCell ref="W112:Z112"/>
    <mergeCell ref="B106:AD106"/>
    <mergeCell ref="B107:D107"/>
    <mergeCell ref="B108:D108"/>
    <mergeCell ref="B109:D109"/>
    <mergeCell ref="AA109:AD109"/>
    <mergeCell ref="O109:R109"/>
    <mergeCell ref="AA110:AD110"/>
    <mergeCell ref="O108:R108"/>
    <mergeCell ref="H114:J114"/>
    <mergeCell ref="H115:J115"/>
    <mergeCell ref="O112:R112"/>
    <mergeCell ref="AA105:AD105"/>
    <mergeCell ref="K112:N112"/>
    <mergeCell ref="H109:J109"/>
    <mergeCell ref="H110:J110"/>
    <mergeCell ref="K97:N98"/>
    <mergeCell ref="K100:N100"/>
    <mergeCell ref="K101:N101"/>
    <mergeCell ref="K102:N102"/>
    <mergeCell ref="K103:N103"/>
    <mergeCell ref="H102:J102"/>
    <mergeCell ref="H103:J103"/>
    <mergeCell ref="H104:J104"/>
    <mergeCell ref="H97:J98"/>
    <mergeCell ref="H107:J107"/>
    <mergeCell ref="E105:G105"/>
    <mergeCell ref="B105:D105"/>
    <mergeCell ref="S97:V98"/>
    <mergeCell ref="H105:J105"/>
    <mergeCell ref="K105:N105"/>
    <mergeCell ref="O105:R105"/>
    <mergeCell ref="O107:R107"/>
    <mergeCell ref="E101:G101"/>
    <mergeCell ref="E102:G102"/>
    <mergeCell ref="E103:G103"/>
    <mergeCell ref="E104:G104"/>
    <mergeCell ref="S105:V105"/>
    <mergeCell ref="S100:V104"/>
    <mergeCell ref="S107:V111"/>
    <mergeCell ref="H100:J100"/>
    <mergeCell ref="O100:R100"/>
    <mergeCell ref="O101:R101"/>
    <mergeCell ref="AA131:AD131"/>
    <mergeCell ref="H128:J128"/>
    <mergeCell ref="H126:J126"/>
    <mergeCell ref="H119:J119"/>
    <mergeCell ref="AA100:AD100"/>
    <mergeCell ref="AA97:AD98"/>
    <mergeCell ref="W97:Z98"/>
    <mergeCell ref="W104:Z104"/>
    <mergeCell ref="W105:Z105"/>
    <mergeCell ref="S119:V119"/>
    <mergeCell ref="W119:Z119"/>
    <mergeCell ref="AA119:AD119"/>
    <mergeCell ref="S121:V125"/>
    <mergeCell ref="W121:Z121"/>
    <mergeCell ref="AA121:AD121"/>
    <mergeCell ref="W122:Z122"/>
    <mergeCell ref="AA122:AD122"/>
    <mergeCell ref="W123:Z123"/>
    <mergeCell ref="AA123:AD123"/>
    <mergeCell ref="W116:Z116"/>
    <mergeCell ref="AA116:AD116"/>
    <mergeCell ref="W117:Z117"/>
    <mergeCell ref="B99:AD99"/>
    <mergeCell ref="O97:R98"/>
    <mergeCell ref="B97:D98"/>
    <mergeCell ref="E97:G98"/>
    <mergeCell ref="B100:D100"/>
    <mergeCell ref="B101:D101"/>
    <mergeCell ref="B102:D102"/>
    <mergeCell ref="B103:D103"/>
    <mergeCell ref="B104:D104"/>
    <mergeCell ref="E100:G100"/>
    <mergeCell ref="O102:R102"/>
    <mergeCell ref="O103:R103"/>
    <mergeCell ref="AA101:AD101"/>
    <mergeCell ref="AA102:AD102"/>
    <mergeCell ref="AA103:AD103"/>
    <mergeCell ref="AA104:AD104"/>
    <mergeCell ref="K104:N104"/>
    <mergeCell ref="K107:N107"/>
    <mergeCell ref="W111:Z111"/>
    <mergeCell ref="W100:Z100"/>
    <mergeCell ref="W101:Z101"/>
    <mergeCell ref="W102:Z102"/>
    <mergeCell ref="W103:Z103"/>
    <mergeCell ref="E110:G110"/>
    <mergeCell ref="E111:G111"/>
    <mergeCell ref="E107:G107"/>
    <mergeCell ref="E108:G108"/>
    <mergeCell ref="E109:G109"/>
    <mergeCell ref="K108:N108"/>
    <mergeCell ref="K109:N109"/>
    <mergeCell ref="O111:R111"/>
    <mergeCell ref="H129:J129"/>
    <mergeCell ref="H130:J130"/>
    <mergeCell ref="H131:J131"/>
    <mergeCell ref="H132:J132"/>
    <mergeCell ref="H135:J135"/>
    <mergeCell ref="H136:J136"/>
    <mergeCell ref="H133:J133"/>
    <mergeCell ref="H121:J121"/>
    <mergeCell ref="H122:J122"/>
    <mergeCell ref="H111:J111"/>
    <mergeCell ref="H116:J116"/>
    <mergeCell ref="H117:J117"/>
    <mergeCell ref="H118:J118"/>
    <mergeCell ref="H112:J112"/>
    <mergeCell ref="H101:J101"/>
    <mergeCell ref="K125:N125"/>
    <mergeCell ref="K128:N128"/>
    <mergeCell ref="K129:N129"/>
    <mergeCell ref="K130:N130"/>
    <mergeCell ref="K131:N131"/>
    <mergeCell ref="H108:J108"/>
    <mergeCell ref="K115:N115"/>
    <mergeCell ref="H123:J123"/>
    <mergeCell ref="H124:J124"/>
    <mergeCell ref="H125:J125"/>
    <mergeCell ref="B120:AD120"/>
    <mergeCell ref="B121:D121"/>
    <mergeCell ref="B122:D122"/>
    <mergeCell ref="B123:D123"/>
    <mergeCell ref="B110:D110"/>
    <mergeCell ref="B111:D111"/>
    <mergeCell ref="S128:V132"/>
    <mergeCell ref="B85:O85"/>
    <mergeCell ref="B88:O88"/>
    <mergeCell ref="B91:O91"/>
    <mergeCell ref="AB90:AD90"/>
    <mergeCell ref="P88:R88"/>
    <mergeCell ref="S88:U88"/>
    <mergeCell ref="V88:X88"/>
    <mergeCell ref="Y88:AA88"/>
    <mergeCell ref="AB88:AD88"/>
    <mergeCell ref="B89:O89"/>
    <mergeCell ref="P89:R89"/>
    <mergeCell ref="S89:U89"/>
    <mergeCell ref="V89:X89"/>
    <mergeCell ref="Y89:AA89"/>
    <mergeCell ref="Y93:AA93"/>
    <mergeCell ref="AB93:AD93"/>
    <mergeCell ref="P91:R91"/>
    <mergeCell ref="S91:U91"/>
    <mergeCell ref="V91:X91"/>
    <mergeCell ref="Y91:AA91"/>
    <mergeCell ref="AB91:AD91"/>
    <mergeCell ref="B92:O92"/>
    <mergeCell ref="P92:R92"/>
    <mergeCell ref="S92:U92"/>
    <mergeCell ref="V92:X92"/>
    <mergeCell ref="Y92:AA92"/>
    <mergeCell ref="Y82:AA82"/>
    <mergeCell ref="AB82:AD82"/>
    <mergeCell ref="B82:O82"/>
    <mergeCell ref="B95:AD95"/>
    <mergeCell ref="AB92:AD92"/>
    <mergeCell ref="B93:O93"/>
    <mergeCell ref="P93:R93"/>
    <mergeCell ref="S93:U93"/>
    <mergeCell ref="V93:X93"/>
    <mergeCell ref="AB86:AD86"/>
    <mergeCell ref="B87:O87"/>
    <mergeCell ref="P87:R87"/>
    <mergeCell ref="S87:U87"/>
    <mergeCell ref="V87:X87"/>
    <mergeCell ref="Y87:AA87"/>
    <mergeCell ref="AB87:AD87"/>
    <mergeCell ref="P85:R85"/>
    <mergeCell ref="S85:U85"/>
    <mergeCell ref="V85:X85"/>
    <mergeCell ref="Y85:AA85"/>
    <mergeCell ref="AB85:AD85"/>
    <mergeCell ref="B86:O86"/>
    <mergeCell ref="P86:R86"/>
    <mergeCell ref="S86:U86"/>
    <mergeCell ref="V86:X86"/>
    <mergeCell ref="Y86:AA86"/>
    <mergeCell ref="AB89:AD89"/>
    <mergeCell ref="B90:O90"/>
    <mergeCell ref="P90:R90"/>
    <mergeCell ref="S90:U90"/>
    <mergeCell ref="V90:X90"/>
    <mergeCell ref="Y90:AA90"/>
    <mergeCell ref="B81:O81"/>
    <mergeCell ref="P79:R79"/>
    <mergeCell ref="P80:R80"/>
    <mergeCell ref="P81:R81"/>
    <mergeCell ref="S79:U79"/>
    <mergeCell ref="S81:U81"/>
    <mergeCell ref="B75:AD76"/>
    <mergeCell ref="P78:R78"/>
    <mergeCell ref="S78:U78"/>
    <mergeCell ref="V78:X78"/>
    <mergeCell ref="Y78:AA78"/>
    <mergeCell ref="AB78:AD78"/>
    <mergeCell ref="B78:O78"/>
    <mergeCell ref="B79:O79"/>
    <mergeCell ref="B84:O84"/>
    <mergeCell ref="P84:R84"/>
    <mergeCell ref="S84:U84"/>
    <mergeCell ref="V84:X84"/>
    <mergeCell ref="Y84:AA84"/>
    <mergeCell ref="AB84:AD84"/>
    <mergeCell ref="B83:O83"/>
    <mergeCell ref="P83:R83"/>
    <mergeCell ref="S83:U83"/>
    <mergeCell ref="V83:X83"/>
    <mergeCell ref="Y83:AA83"/>
    <mergeCell ref="AB83:AD83"/>
    <mergeCell ref="V81:X81"/>
    <mergeCell ref="Y81:AA81"/>
    <mergeCell ref="AB81:AD81"/>
    <mergeCell ref="P82:R82"/>
    <mergeCell ref="S82:U82"/>
    <mergeCell ref="V82:X82"/>
    <mergeCell ref="S80:U80"/>
    <mergeCell ref="V80:X80"/>
    <mergeCell ref="Y80:AA80"/>
    <mergeCell ref="AB80:AD80"/>
    <mergeCell ref="B80:O80"/>
    <mergeCell ref="U70:AA70"/>
    <mergeCell ref="AB70:AD70"/>
    <mergeCell ref="B70:T71"/>
    <mergeCell ref="B73:AD73"/>
    <mergeCell ref="P66:R66"/>
    <mergeCell ref="S66:U66"/>
    <mergeCell ref="V66:X66"/>
    <mergeCell ref="Y66:AA66"/>
    <mergeCell ref="AB66:AD66"/>
    <mergeCell ref="B66:O66"/>
    <mergeCell ref="L68:AD68"/>
    <mergeCell ref="B68:K68"/>
    <mergeCell ref="G59:L59"/>
    <mergeCell ref="M59:O59"/>
    <mergeCell ref="P59:R59"/>
    <mergeCell ref="G63:L63"/>
    <mergeCell ref="S65:U65"/>
    <mergeCell ref="V65:X65"/>
    <mergeCell ref="Y65:AA65"/>
    <mergeCell ref="M64:O64"/>
    <mergeCell ref="AB60:AD60"/>
    <mergeCell ref="G61:L61"/>
    <mergeCell ref="M61:O61"/>
    <mergeCell ref="P61:R61"/>
    <mergeCell ref="S64:U64"/>
    <mergeCell ref="V64:X64"/>
    <mergeCell ref="Y64:AA64"/>
    <mergeCell ref="Y60:AA60"/>
    <mergeCell ref="V79:X79"/>
    <mergeCell ref="Y79:AA79"/>
    <mergeCell ref="AB79:AD79"/>
    <mergeCell ref="B65:F65"/>
    <mergeCell ref="AB65:AD65"/>
    <mergeCell ref="G65:L65"/>
    <mergeCell ref="M65:O65"/>
    <mergeCell ref="P65:R65"/>
    <mergeCell ref="AB64:AD64"/>
    <mergeCell ref="M63:O63"/>
    <mergeCell ref="P63:R63"/>
    <mergeCell ref="S63:U63"/>
    <mergeCell ref="V63:X63"/>
    <mergeCell ref="Y63:AA63"/>
    <mergeCell ref="AB63:AD63"/>
    <mergeCell ref="P20:S20"/>
    <mergeCell ref="P9:S9"/>
    <mergeCell ref="T9:W9"/>
    <mergeCell ref="L12:O12"/>
    <mergeCell ref="P12:S12"/>
    <mergeCell ref="T12:W12"/>
    <mergeCell ref="X9:AA9"/>
    <mergeCell ref="L10:O10"/>
    <mergeCell ref="Y57:AA57"/>
    <mergeCell ref="AB57:AD57"/>
    <mergeCell ref="P56:AD56"/>
    <mergeCell ref="M56:O57"/>
    <mergeCell ref="G56:L57"/>
    <mergeCell ref="G60:L60"/>
    <mergeCell ref="M60:O60"/>
    <mergeCell ref="P60:R60"/>
    <mergeCell ref="S60:U60"/>
    <mergeCell ref="V60:X60"/>
    <mergeCell ref="Y61:AA61"/>
    <mergeCell ref="AB61:AD61"/>
    <mergeCell ref="B56:F57"/>
    <mergeCell ref="P57:R57"/>
    <mergeCell ref="S57:U57"/>
    <mergeCell ref="V57:X57"/>
    <mergeCell ref="B58:F58"/>
    <mergeCell ref="B59:F59"/>
    <mergeCell ref="B60:F60"/>
    <mergeCell ref="B61:F61"/>
    <mergeCell ref="S61:U61"/>
    <mergeCell ref="V61:X61"/>
    <mergeCell ref="P64:R64"/>
    <mergeCell ref="L15:O15"/>
    <mergeCell ref="B19:D20"/>
    <mergeCell ref="X15:AA15"/>
    <mergeCell ref="O26:R28"/>
    <mergeCell ref="B24:AD24"/>
    <mergeCell ref="AB21:AD21"/>
    <mergeCell ref="AB22:AD22"/>
    <mergeCell ref="AB26:AD28"/>
    <mergeCell ref="H17:K17"/>
    <mergeCell ref="M62:O62"/>
    <mergeCell ref="P62:R62"/>
    <mergeCell ref="S62:U62"/>
    <mergeCell ref="V62:X62"/>
    <mergeCell ref="Y62:AA62"/>
    <mergeCell ref="AB62:AD62"/>
    <mergeCell ref="B63:F63"/>
    <mergeCell ref="B64:F64"/>
    <mergeCell ref="G64:L64"/>
    <mergeCell ref="P58:R58"/>
    <mergeCell ref="M58:O58"/>
    <mergeCell ref="G58:L58"/>
    <mergeCell ref="X22:AA22"/>
    <mergeCell ref="L19:O19"/>
    <mergeCell ref="P19:S19"/>
    <mergeCell ref="T19:W19"/>
    <mergeCell ref="X18:AA18"/>
    <mergeCell ref="AB18:AD18"/>
    <mergeCell ref="AB17:AD17"/>
    <mergeCell ref="X16:AA16"/>
    <mergeCell ref="X12:AA12"/>
    <mergeCell ref="X19:AA19"/>
    <mergeCell ref="L20:O20"/>
    <mergeCell ref="P13:S13"/>
    <mergeCell ref="T13:W13"/>
    <mergeCell ref="L14:O14"/>
    <mergeCell ref="L17:O17"/>
    <mergeCell ref="P17:S17"/>
    <mergeCell ref="T17:W17"/>
    <mergeCell ref="AB12:AD12"/>
    <mergeCell ref="AB13:AD13"/>
    <mergeCell ref="AB14:AD14"/>
    <mergeCell ref="X38:AD38"/>
    <mergeCell ref="B38:W38"/>
    <mergeCell ref="B40:AD40"/>
    <mergeCell ref="B42:F42"/>
    <mergeCell ref="G42:J42"/>
    <mergeCell ref="K42:N42"/>
    <mergeCell ref="S59:U59"/>
    <mergeCell ref="V59:X59"/>
    <mergeCell ref="Y59:AA59"/>
    <mergeCell ref="AB59:AD59"/>
    <mergeCell ref="AB15:AD15"/>
    <mergeCell ref="AB16:AD16"/>
    <mergeCell ref="AB19:AD19"/>
    <mergeCell ref="AB20:AD20"/>
    <mergeCell ref="B43:F43"/>
    <mergeCell ref="B44:F44"/>
    <mergeCell ref="B45:F45"/>
    <mergeCell ref="B47:AD52"/>
    <mergeCell ref="G43:J43"/>
    <mergeCell ref="G44:J44"/>
    <mergeCell ref="G45:J45"/>
    <mergeCell ref="K43:N43"/>
    <mergeCell ref="X20:AA20"/>
    <mergeCell ref="B17:D18"/>
    <mergeCell ref="E17:G17"/>
    <mergeCell ref="L21:O21"/>
    <mergeCell ref="P21:S21"/>
    <mergeCell ref="T21:W21"/>
    <mergeCell ref="X21:AA21"/>
    <mergeCell ref="L22:O22"/>
    <mergeCell ref="P22:S22"/>
    <mergeCell ref="T22:W22"/>
    <mergeCell ref="B187:C187"/>
    <mergeCell ref="T20:W20"/>
    <mergeCell ref="T11:W11"/>
    <mergeCell ref="X17:AA17"/>
    <mergeCell ref="E18:G18"/>
    <mergeCell ref="B6:AD6"/>
    <mergeCell ref="X11:AA11"/>
    <mergeCell ref="AB11:AD11"/>
    <mergeCell ref="H20:K20"/>
    <mergeCell ref="X13:AA13"/>
    <mergeCell ref="X14:AA14"/>
    <mergeCell ref="D187:I187"/>
    <mergeCell ref="S26:V28"/>
    <mergeCell ref="H21:K21"/>
    <mergeCell ref="H22:K22"/>
    <mergeCell ref="B54:AD54"/>
    <mergeCell ref="AB58:AD58"/>
    <mergeCell ref="Y58:AA58"/>
    <mergeCell ref="V58:X58"/>
    <mergeCell ref="S58:U58"/>
    <mergeCell ref="K44:N44"/>
    <mergeCell ref="K45:N45"/>
    <mergeCell ref="H14:K14"/>
    <mergeCell ref="H15:K15"/>
    <mergeCell ref="H16:K16"/>
    <mergeCell ref="P15:S15"/>
    <mergeCell ref="T15:W15"/>
    <mergeCell ref="L16:O16"/>
    <mergeCell ref="P16:S16"/>
    <mergeCell ref="T16:W16"/>
    <mergeCell ref="H18:K18"/>
    <mergeCell ref="L18:O18"/>
    <mergeCell ref="D174:I174"/>
    <mergeCell ref="B2:AD2"/>
    <mergeCell ref="B4:AD4"/>
    <mergeCell ref="E19:G19"/>
    <mergeCell ref="E20:G20"/>
    <mergeCell ref="E21:G21"/>
    <mergeCell ref="E22:G22"/>
    <mergeCell ref="H9:K9"/>
    <mergeCell ref="H10:K10"/>
    <mergeCell ref="H11:K11"/>
    <mergeCell ref="H12:K12"/>
    <mergeCell ref="H13:K13"/>
    <mergeCell ref="B21:D22"/>
    <mergeCell ref="E9:G9"/>
    <mergeCell ref="E10:G10"/>
    <mergeCell ref="E11:G11"/>
    <mergeCell ref="E12:G12"/>
    <mergeCell ref="E13:G13"/>
    <mergeCell ref="E14:G14"/>
    <mergeCell ref="E15:G15"/>
    <mergeCell ref="E16:G16"/>
    <mergeCell ref="P18:S18"/>
    <mergeCell ref="T18:W18"/>
    <mergeCell ref="H19:K19"/>
    <mergeCell ref="B62:F62"/>
    <mergeCell ref="G62:L62"/>
    <mergeCell ref="B174:C174"/>
    <mergeCell ref="P14:S14"/>
    <mergeCell ref="T14:W14"/>
    <mergeCell ref="B13:D14"/>
    <mergeCell ref="B15:D16"/>
    <mergeCell ref="B36:AD36"/>
    <mergeCell ref="B368:AD368"/>
    <mergeCell ref="B375:AD375"/>
    <mergeCell ref="B382:AD382"/>
    <mergeCell ref="B317:AD317"/>
    <mergeCell ref="B325:AD325"/>
    <mergeCell ref="B311:AD311"/>
    <mergeCell ref="AB296:AD296"/>
    <mergeCell ref="B321:K321"/>
    <mergeCell ref="B322:K322"/>
    <mergeCell ref="B323:K323"/>
    <mergeCell ref="L321:O321"/>
    <mergeCell ref="L322:O322"/>
    <mergeCell ref="L323:O323"/>
    <mergeCell ref="P321:S321"/>
    <mergeCell ref="T321:W321"/>
    <mergeCell ref="T327:W329"/>
    <mergeCell ref="L330:O331"/>
    <mergeCell ref="AB327:AD329"/>
    <mergeCell ref="AB330:AD331"/>
    <mergeCell ref="B327:K329"/>
    <mergeCell ref="B330:K331"/>
    <mergeCell ref="B339:AD339"/>
    <mergeCell ref="AB341:AD342"/>
    <mergeCell ref="X341:AA342"/>
    <mergeCell ref="B343:O343"/>
    <mergeCell ref="B344:O344"/>
    <mergeCell ref="P343:S343"/>
    <mergeCell ref="P344:S344"/>
    <mergeCell ref="AB355:AD357"/>
    <mergeCell ref="AB358:AD359"/>
    <mergeCell ref="X355:AA357"/>
    <mergeCell ref="B299:AD299"/>
    <mergeCell ref="AA228:AD228"/>
    <mergeCell ref="AA227:AD227"/>
    <mergeCell ref="B224:J224"/>
    <mergeCell ref="K224:N224"/>
    <mergeCell ref="AB8:AD8"/>
    <mergeCell ref="X8:AA8"/>
    <mergeCell ref="I26:K28"/>
    <mergeCell ref="I29:K29"/>
    <mergeCell ref="AB34:AD34"/>
    <mergeCell ref="B33:AA34"/>
    <mergeCell ref="B31:AD31"/>
    <mergeCell ref="O29:R29"/>
    <mergeCell ref="L26:N28"/>
    <mergeCell ref="L29:N29"/>
    <mergeCell ref="AB29:AD29"/>
    <mergeCell ref="S29:V29"/>
    <mergeCell ref="T8:W8"/>
    <mergeCell ref="P8:S8"/>
    <mergeCell ref="L8:O8"/>
    <mergeCell ref="B9:D10"/>
    <mergeCell ref="L9:O9"/>
    <mergeCell ref="H8:K8"/>
    <mergeCell ref="B8:G8"/>
    <mergeCell ref="P10:S10"/>
    <mergeCell ref="T10:W10"/>
    <mergeCell ref="X10:AA10"/>
    <mergeCell ref="L11:O11"/>
    <mergeCell ref="P11:S11"/>
    <mergeCell ref="L13:O13"/>
    <mergeCell ref="B11:D12"/>
    <mergeCell ref="AB9:AD9"/>
    <mergeCell ref="AB10:AD10"/>
    <mergeCell ref="O224:R224"/>
    <mergeCell ref="S224:V224"/>
    <mergeCell ref="W224:Z224"/>
    <mergeCell ref="AA224:AD224"/>
    <mergeCell ref="B239:J239"/>
    <mergeCell ref="K239:N239"/>
    <mergeCell ref="O239:R239"/>
    <mergeCell ref="S239:V239"/>
    <mergeCell ref="W239:Z239"/>
    <mergeCell ref="AA239:AD239"/>
    <mergeCell ref="B376:AD380"/>
    <mergeCell ref="B369:AD373"/>
    <mergeCell ref="B362:AD366"/>
    <mergeCell ref="B361:AD361"/>
    <mergeCell ref="B353:AD353"/>
    <mergeCell ref="AB350:AD351"/>
    <mergeCell ref="AB348:AD349"/>
    <mergeCell ref="AB309:AD309"/>
    <mergeCell ref="AA246:AD246"/>
    <mergeCell ref="AA243:AD243"/>
    <mergeCell ref="AA242:AD242"/>
    <mergeCell ref="AA241:AD241"/>
    <mergeCell ref="AA240:AD240"/>
    <mergeCell ref="AA238:AD238"/>
    <mergeCell ref="AA237:AD237"/>
    <mergeCell ref="AA236:AD236"/>
    <mergeCell ref="AA235:AD235"/>
    <mergeCell ref="AA234:AD234"/>
    <mergeCell ref="AA232:AD232"/>
    <mergeCell ref="AA231:AD231"/>
    <mergeCell ref="AA230:AD230"/>
    <mergeCell ref="AA229:AD229"/>
  </mergeCells>
  <conditionalFormatting sqref="B33:AD34">
    <cfRule type="expression" dxfId="31" priority="37">
      <formula>AND($O$29&gt;0,$O$29&lt;1)</formula>
    </cfRule>
  </conditionalFormatting>
  <conditionalFormatting sqref="B70:AD71">
    <cfRule type="expression" dxfId="30" priority="3">
      <formula>AND($L$68&lt;&gt;"",$L$68&lt;&gt;"IHCDA Supplied Allowance")</formula>
    </cfRule>
  </conditionalFormatting>
  <conditionalFormatting sqref="C263:AD263 C264">
    <cfRule type="expression" dxfId="29" priority="2">
      <formula>$AB$261="YES"</formula>
    </cfRule>
  </conditionalFormatting>
  <conditionalFormatting sqref="C271:AD271 C272 C276:AD276 C277">
    <cfRule type="expression" dxfId="28" priority="1">
      <formula>$AB$269="YES"</formula>
    </cfRule>
  </conditionalFormatting>
  <conditionalFormatting sqref="P58:AD61 P62 S62 V62 Y62 AB62 P63:AD65">
    <cfRule type="expression" dxfId="27" priority="26">
      <formula>$M58="Owner"</formula>
    </cfRule>
  </conditionalFormatting>
  <conditionalFormatting sqref="AB297:AD297 AB303:AD303 AB309:AD309 AB315:AD315 AB323:AD323 AB330:AD331 AB337:AD337 AB343:AD344 AB350:AD351 AB358:AD359">
    <cfRule type="cellIs" dxfId="26" priority="6" operator="equal">
      <formula>"NO"</formula>
    </cfRule>
    <cfRule type="cellIs" dxfId="25" priority="7" operator="equal">
      <formula>"YES"</formula>
    </cfRule>
  </conditionalFormatting>
  <printOptions horizontalCentered="1"/>
  <pageMargins left="0.5" right="0.5" top="0.5" bottom="0.5" header="0.3" footer="0.3"/>
  <pageSetup scale="93" fitToHeight="0" orientation="portrait" r:id="rId1"/>
  <headerFooter>
    <oddFooter>&amp;C&amp;P</oddFooter>
  </headerFooter>
  <rowBreaks count="8" manualBreakCount="8">
    <brk id="53" max="33" man="1"/>
    <brk id="94" max="33" man="1"/>
    <brk id="141" max="33" man="1"/>
    <brk id="196" max="33" man="1"/>
    <brk id="249" max="33" man="1"/>
    <brk id="298" max="33" man="1"/>
    <brk id="310" max="33" man="1"/>
    <brk id="352" max="33" man="1"/>
  </rowBreaks>
  <colBreaks count="1" manualBreakCount="1">
    <brk id="1" max="375" man="1"/>
  </colBreaks>
  <ignoredErrors>
    <ignoredError sqref="L11:AA11 L13:AA13 L15:AA15 L17:AA17 L19:AA19" formula="1"/>
  </ignoredErrors>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1000-000000000000}">
          <x14:formula1>
            <xm:f>Validation!$E$2:$E$3</xm:f>
          </x14:formula1>
          <xm:sqref>AB34:AD34 AB70:AD70 AB255:AD255 AB259:AD259 AB261:AD261 AB269:AD269</xm:sqref>
        </x14:dataValidation>
        <x14:dataValidation type="list" allowBlank="1" showInputMessage="1" showErrorMessage="1" xr:uid="{00000000-0002-0000-1000-000001000000}">
          <x14:formula1>
            <xm:f>Validation!$E$11:$E$12</xm:f>
          </x14:formula1>
          <xm:sqref>M58:M65 N58:O61 N63:O65</xm:sqref>
        </x14:dataValidation>
        <x14:dataValidation type="list" allowBlank="1" showInputMessage="1" showErrorMessage="1" xr:uid="{00000000-0002-0000-1000-000002000000}">
          <x14:formula1>
            <xm:f>Validation!$A$104:$A$105</xm:f>
          </x14:formula1>
          <xm:sqref>Y158:AD158</xm:sqref>
        </x14:dataValidation>
        <x14:dataValidation type="list" allowBlank="1" showInputMessage="1" showErrorMessage="1" xr:uid="{00000000-0002-0000-1000-000003000000}">
          <x14:formula1>
            <xm:f>Validation!$A$108:$A$110</xm:f>
          </x14:formula1>
          <xm:sqref>S199:AD199</xm:sqref>
        </x14:dataValidation>
        <x14:dataValidation type="list" allowBlank="1" showInputMessage="1" showErrorMessage="1" xr:uid="{00000000-0002-0000-1000-000004000000}">
          <x14:formula1>
            <xm:f>Validation!$A$92:$A$93</xm:f>
          </x14:formula1>
          <xm:sqref>X38:AD38</xm:sqref>
        </x14:dataValidation>
        <x14:dataValidation type="list" allowBlank="1" showInputMessage="1" showErrorMessage="1" xr:uid="{00000000-0002-0000-1000-000005000000}">
          <x14:formula1>
            <xm:f>Validation!$A$96:$A$98</xm:f>
          </x14:formula1>
          <xm:sqref>L68:AD68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AE90"/>
  <sheetViews>
    <sheetView workbookViewId="0">
      <selection activeCell="AB9" sqref="AB9:AD9"/>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365" t="s">
        <v>1002</v>
      </c>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row>
    <row r="3" spans="2:30" ht="15.75" thickBot="1" x14ac:dyDescent="0.3"/>
    <row r="4" spans="2:30" ht="15.75" thickBot="1" x14ac:dyDescent="0.3">
      <c r="B4" s="151" t="s">
        <v>710</v>
      </c>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row>
    <row r="5" spans="2:30" x14ac:dyDescent="0.25"/>
    <row r="6" spans="2:30" x14ac:dyDescent="0.25">
      <c r="B6" s="322" t="s">
        <v>711</v>
      </c>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row>
    <row r="7" spans="2:30" ht="15.75" thickBot="1" x14ac:dyDescent="0.3"/>
    <row r="8" spans="2:30" ht="15.75" thickBot="1" x14ac:dyDescent="0.3">
      <c r="B8" s="2550" t="s">
        <v>717</v>
      </c>
      <c r="C8" s="2548"/>
      <c r="D8" s="2548"/>
      <c r="E8" s="2548"/>
      <c r="F8" s="2548"/>
      <c r="G8" s="2548"/>
      <c r="H8" s="2548"/>
      <c r="I8" s="2548"/>
      <c r="J8" s="2548"/>
      <c r="K8" s="2548"/>
      <c r="L8" s="2548"/>
      <c r="M8" s="2548"/>
      <c r="N8" s="2548"/>
      <c r="O8" s="2548"/>
      <c r="P8" s="2548"/>
      <c r="Q8" s="2548"/>
      <c r="R8" s="2548"/>
      <c r="S8" s="2548"/>
      <c r="T8" s="2548"/>
      <c r="U8" s="2548"/>
      <c r="V8" s="2548"/>
      <c r="W8" s="2548"/>
      <c r="X8" s="2548"/>
      <c r="Y8" s="2548"/>
      <c r="Z8" s="2548"/>
      <c r="AA8" s="2551"/>
      <c r="AB8" s="2550" t="s">
        <v>716</v>
      </c>
      <c r="AC8" s="2548"/>
      <c r="AD8" s="2549"/>
    </row>
    <row r="9" spans="2:30" x14ac:dyDescent="0.25">
      <c r="B9" s="2605" t="s">
        <v>128</v>
      </c>
      <c r="C9" s="2606"/>
      <c r="D9" s="2606"/>
      <c r="E9" s="2606"/>
      <c r="F9" s="2606"/>
      <c r="G9" s="2606"/>
      <c r="H9" s="2606"/>
      <c r="I9" s="2606"/>
      <c r="J9" s="2606"/>
      <c r="K9" s="2606"/>
      <c r="L9" s="2606"/>
      <c r="M9" s="2606"/>
      <c r="N9" s="2606"/>
      <c r="O9" s="2606"/>
      <c r="P9" s="2606"/>
      <c r="Q9" s="2606"/>
      <c r="R9" s="2606"/>
      <c r="S9" s="2606"/>
      <c r="T9" s="2606"/>
      <c r="U9" s="2606"/>
      <c r="V9" s="2606"/>
      <c r="W9" s="2606"/>
      <c r="X9" s="2606"/>
      <c r="Y9" s="2606"/>
      <c r="Z9" s="2606"/>
      <c r="AA9" s="2607"/>
      <c r="AB9" s="2608"/>
      <c r="AC9" s="2609"/>
      <c r="AD9" s="2610"/>
    </row>
    <row r="10" spans="2:30" x14ac:dyDescent="0.25">
      <c r="B10" s="2593" t="s">
        <v>712</v>
      </c>
      <c r="C10" s="2594"/>
      <c r="D10" s="2594"/>
      <c r="E10" s="2594"/>
      <c r="F10" s="2594"/>
      <c r="G10" s="2594"/>
      <c r="H10" s="2594"/>
      <c r="I10" s="2594"/>
      <c r="J10" s="2594"/>
      <c r="K10" s="2594"/>
      <c r="L10" s="2594"/>
      <c r="M10" s="2594"/>
      <c r="N10" s="2594"/>
      <c r="O10" s="2594"/>
      <c r="P10" s="2594"/>
      <c r="Q10" s="2594"/>
      <c r="R10" s="2594"/>
      <c r="S10" s="2594"/>
      <c r="T10" s="2594"/>
      <c r="U10" s="2594"/>
      <c r="V10" s="2594"/>
      <c r="W10" s="2594"/>
      <c r="X10" s="2594"/>
      <c r="Y10" s="2594"/>
      <c r="Z10" s="2594"/>
      <c r="AA10" s="2595"/>
      <c r="AB10" s="2611"/>
      <c r="AC10" s="333"/>
      <c r="AD10" s="2612"/>
    </row>
    <row r="11" spans="2:30" x14ac:dyDescent="0.25">
      <c r="B11" s="2593" t="s">
        <v>713</v>
      </c>
      <c r="C11" s="2594"/>
      <c r="D11" s="2594"/>
      <c r="E11" s="2594"/>
      <c r="F11" s="2594"/>
      <c r="G11" s="2594"/>
      <c r="H11" s="2594"/>
      <c r="I11" s="2594"/>
      <c r="J11" s="2594"/>
      <c r="K11" s="2594"/>
      <c r="L11" s="2594"/>
      <c r="M11" s="2594"/>
      <c r="N11" s="2594"/>
      <c r="O11" s="2594"/>
      <c r="P11" s="2594"/>
      <c r="Q11" s="2594"/>
      <c r="R11" s="2594"/>
      <c r="S11" s="2594"/>
      <c r="T11" s="2594"/>
      <c r="U11" s="2594"/>
      <c r="V11" s="2594"/>
      <c r="W11" s="2594"/>
      <c r="X11" s="2594"/>
      <c r="Y11" s="2594"/>
      <c r="Z11" s="2594"/>
      <c r="AA11" s="2595"/>
      <c r="AB11" s="2611"/>
      <c r="AC11" s="333"/>
      <c r="AD11" s="2612"/>
    </row>
    <row r="12" spans="2:30" x14ac:dyDescent="0.25">
      <c r="B12" s="2593" t="s">
        <v>1105</v>
      </c>
      <c r="C12" s="2594"/>
      <c r="D12" s="2594"/>
      <c r="E12" s="2594"/>
      <c r="F12" s="2594"/>
      <c r="G12" s="2594"/>
      <c r="H12" s="2594"/>
      <c r="I12" s="2594"/>
      <c r="J12" s="2594"/>
      <c r="K12" s="2594"/>
      <c r="L12" s="2594"/>
      <c r="M12" s="2594"/>
      <c r="N12" s="2594"/>
      <c r="O12" s="2594"/>
      <c r="P12" s="2594"/>
      <c r="Q12" s="2594"/>
      <c r="R12" s="2594"/>
      <c r="S12" s="2594"/>
      <c r="T12" s="2594"/>
      <c r="U12" s="2594"/>
      <c r="V12" s="2594"/>
      <c r="W12" s="2594"/>
      <c r="X12" s="2594"/>
      <c r="Y12" s="2594"/>
      <c r="Z12" s="2594"/>
      <c r="AA12" s="2595"/>
      <c r="AB12" s="2611"/>
      <c r="AC12" s="333"/>
      <c r="AD12" s="2612"/>
    </row>
    <row r="13" spans="2:30" x14ac:dyDescent="0.25">
      <c r="B13" s="2593" t="s">
        <v>714</v>
      </c>
      <c r="C13" s="2594"/>
      <c r="D13" s="2594"/>
      <c r="E13" s="2594"/>
      <c r="F13" s="2594"/>
      <c r="G13" s="2594"/>
      <c r="H13" s="2594"/>
      <c r="I13" s="2594"/>
      <c r="J13" s="2594"/>
      <c r="K13" s="2594"/>
      <c r="L13" s="2594"/>
      <c r="M13" s="2594"/>
      <c r="N13" s="2594"/>
      <c r="O13" s="2594"/>
      <c r="P13" s="2594"/>
      <c r="Q13" s="2594"/>
      <c r="R13" s="2594"/>
      <c r="S13" s="2594"/>
      <c r="T13" s="2594"/>
      <c r="U13" s="2594"/>
      <c r="V13" s="2594"/>
      <c r="W13" s="2594"/>
      <c r="X13" s="2594"/>
      <c r="Y13" s="2594"/>
      <c r="Z13" s="2594"/>
      <c r="AA13" s="2595"/>
      <c r="AB13" s="2611"/>
      <c r="AC13" s="333"/>
      <c r="AD13" s="2612"/>
    </row>
    <row r="14" spans="2:30" ht="15.75" thickBot="1" x14ac:dyDescent="0.3">
      <c r="B14" s="2501" t="s">
        <v>715</v>
      </c>
      <c r="C14" s="2502"/>
      <c r="D14" s="2502"/>
      <c r="E14" s="2502"/>
      <c r="F14" s="2502"/>
      <c r="G14" s="2502"/>
      <c r="H14" s="2502"/>
      <c r="I14" s="2502"/>
      <c r="J14" s="2502"/>
      <c r="K14" s="2502"/>
      <c r="L14" s="2502"/>
      <c r="M14" s="2502"/>
      <c r="N14" s="2502"/>
      <c r="O14" s="2502"/>
      <c r="P14" s="2502"/>
      <c r="Q14" s="2502"/>
      <c r="R14" s="2502"/>
      <c r="S14" s="2502"/>
      <c r="T14" s="2502"/>
      <c r="U14" s="2502"/>
      <c r="V14" s="2502"/>
      <c r="W14" s="2502"/>
      <c r="X14" s="2502"/>
      <c r="Y14" s="2502"/>
      <c r="Z14" s="2502"/>
      <c r="AA14" s="2503"/>
      <c r="AB14" s="2590"/>
      <c r="AC14" s="2591"/>
      <c r="AD14" s="2592"/>
    </row>
    <row r="15" spans="2:30" ht="15.75" thickBot="1" x14ac:dyDescent="0.3"/>
    <row r="16" spans="2:30" ht="15.75" thickBot="1" x14ac:dyDescent="0.3">
      <c r="B16" s="151" t="s">
        <v>718</v>
      </c>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row>
    <row r="17" spans="2:30" x14ac:dyDescent="0.25"/>
    <row r="18" spans="2:30" x14ac:dyDescent="0.25">
      <c r="B18" s="2510" t="s">
        <v>1036</v>
      </c>
      <c r="C18" s="2510"/>
      <c r="D18" s="2510"/>
      <c r="E18" s="2510"/>
      <c r="F18" s="2510"/>
      <c r="G18" s="2510"/>
      <c r="H18" s="2510"/>
      <c r="I18" s="2510"/>
      <c r="J18" s="2510"/>
      <c r="K18" s="2510"/>
      <c r="L18" s="2510"/>
      <c r="M18" s="2510"/>
      <c r="N18" s="2510"/>
      <c r="O18" s="2510"/>
      <c r="P18" s="2510"/>
      <c r="Q18" s="2510"/>
      <c r="R18" s="2510"/>
      <c r="S18" s="2510"/>
      <c r="T18" s="2510"/>
      <c r="U18" s="2510"/>
      <c r="V18" s="2510"/>
      <c r="W18" s="2510"/>
      <c r="X18" s="2510"/>
      <c r="Y18" s="2510"/>
      <c r="Z18" s="2510"/>
      <c r="AA18" s="2510"/>
      <c r="AB18" s="2510"/>
      <c r="AC18" s="2510"/>
      <c r="AD18" s="2510"/>
    </row>
    <row r="19" spans="2:30" x14ac:dyDescent="0.25">
      <c r="B19" s="2510"/>
      <c r="C19" s="2510"/>
      <c r="D19" s="2510"/>
      <c r="E19" s="2510"/>
      <c r="F19" s="2510"/>
      <c r="G19" s="2510"/>
      <c r="H19" s="2510"/>
      <c r="I19" s="2510"/>
      <c r="J19" s="2510"/>
      <c r="K19" s="2510"/>
      <c r="L19" s="2510"/>
      <c r="M19" s="2510"/>
      <c r="N19" s="2510"/>
      <c r="O19" s="2510"/>
      <c r="P19" s="2510"/>
      <c r="Q19" s="2510"/>
      <c r="R19" s="2510"/>
      <c r="S19" s="2510"/>
      <c r="T19" s="2510"/>
      <c r="U19" s="2510"/>
      <c r="V19" s="2510"/>
      <c r="W19" s="2510"/>
      <c r="X19" s="2510"/>
      <c r="Y19" s="2510"/>
      <c r="Z19" s="2510"/>
      <c r="AA19" s="2510"/>
      <c r="AB19" s="2510"/>
      <c r="AC19" s="2510"/>
      <c r="AD19" s="2510"/>
    </row>
    <row r="20" spans="2:30" x14ac:dyDescent="0.25">
      <c r="B20" s="2510" t="s">
        <v>1274</v>
      </c>
      <c r="C20" s="2510"/>
      <c r="D20" s="2510"/>
      <c r="E20" s="2510"/>
      <c r="F20" s="2510"/>
      <c r="G20" s="2510"/>
      <c r="H20" s="2510"/>
      <c r="I20" s="2510"/>
      <c r="J20" s="2510"/>
      <c r="K20" s="2510"/>
      <c r="L20" s="2510"/>
      <c r="M20" s="2510"/>
      <c r="N20" s="2510"/>
      <c r="O20" s="2510"/>
      <c r="P20" s="2510"/>
      <c r="Q20" s="2510"/>
      <c r="R20" s="2510"/>
      <c r="S20" s="2510"/>
      <c r="T20" s="2510"/>
      <c r="U20" s="2510"/>
      <c r="V20" s="2510"/>
      <c r="W20" s="2510"/>
      <c r="X20" s="2510"/>
      <c r="Y20" s="2510"/>
      <c r="Z20" s="2510"/>
      <c r="AA20" s="2510"/>
      <c r="AB20" s="2510"/>
      <c r="AC20" s="2510"/>
      <c r="AD20" s="2510"/>
    </row>
    <row r="21" spans="2:30" x14ac:dyDescent="0.25">
      <c r="B21" s="2510"/>
      <c r="C21" s="2510"/>
      <c r="D21" s="2510"/>
      <c r="E21" s="2510"/>
      <c r="F21" s="2510"/>
      <c r="G21" s="2510"/>
      <c r="H21" s="2510"/>
      <c r="I21" s="2510"/>
      <c r="J21" s="2510"/>
      <c r="K21" s="2510"/>
      <c r="L21" s="2510"/>
      <c r="M21" s="2510"/>
      <c r="N21" s="2510"/>
      <c r="O21" s="2510"/>
      <c r="P21" s="2510"/>
      <c r="Q21" s="2510"/>
      <c r="R21" s="2510"/>
      <c r="S21" s="2510"/>
      <c r="T21" s="2510"/>
      <c r="U21" s="2510"/>
      <c r="V21" s="2510"/>
      <c r="W21" s="2510"/>
      <c r="X21" s="2510"/>
      <c r="Y21" s="2510"/>
      <c r="Z21" s="2510"/>
      <c r="AA21" s="2510"/>
      <c r="AB21" s="2510"/>
      <c r="AC21" s="2510"/>
      <c r="AD21" s="2510"/>
    </row>
    <row r="22" spans="2:30" x14ac:dyDescent="0.25"/>
    <row r="23" spans="2:30" x14ac:dyDescent="0.25">
      <c r="B23" s="322" t="s">
        <v>719</v>
      </c>
      <c r="C23" s="322"/>
      <c r="D23" s="322"/>
      <c r="E23" s="322"/>
      <c r="F23" s="322"/>
      <c r="G23" s="322"/>
      <c r="H23" s="322"/>
      <c r="I23" s="322"/>
      <c r="J23" s="322"/>
      <c r="K23" s="322"/>
      <c r="L23" s="322"/>
      <c r="M23" s="322"/>
      <c r="N23" s="322"/>
      <c r="O23" s="322"/>
      <c r="P23" s="322"/>
      <c r="Q23" s="322"/>
      <c r="R23" s="322"/>
      <c r="S23" s="322"/>
      <c r="T23" s="322"/>
      <c r="U23" s="322"/>
      <c r="V23" s="322"/>
      <c r="W23" s="322"/>
      <c r="X23" s="322"/>
      <c r="Y23" s="322"/>
      <c r="Z23" s="322"/>
      <c r="AA23" s="322"/>
      <c r="AB23" s="322"/>
      <c r="AC23" s="322"/>
      <c r="AD23" s="322"/>
    </row>
    <row r="24" spans="2:30" x14ac:dyDescent="0.25">
      <c r="B24" s="123"/>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5"/>
    </row>
    <row r="25" spans="2:30" x14ac:dyDescent="0.25">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9"/>
    </row>
    <row r="26" spans="2:30" x14ac:dyDescent="0.25">
      <c r="B26" s="237"/>
      <c r="C26" s="238"/>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9"/>
    </row>
    <row r="27" spans="2:30" x14ac:dyDescent="0.25">
      <c r="B27" s="237"/>
      <c r="C27" s="238"/>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9"/>
    </row>
    <row r="28" spans="2:30" x14ac:dyDescent="0.25">
      <c r="B28" s="126"/>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8"/>
    </row>
    <row r="29" spans="2:30" ht="15.75" thickBot="1" x14ac:dyDescent="0.3"/>
    <row r="30" spans="2:30" ht="15.75" thickBot="1" x14ac:dyDescent="0.3">
      <c r="B30" s="2602"/>
      <c r="C30" s="2603"/>
      <c r="D30" s="2603"/>
      <c r="E30" s="2603"/>
      <c r="F30" s="2603"/>
      <c r="G30" s="2603"/>
      <c r="H30" s="2603"/>
      <c r="I30" s="2603"/>
      <c r="J30" s="2603"/>
      <c r="K30" s="2603"/>
      <c r="L30" s="2603"/>
      <c r="M30" s="2603"/>
      <c r="N30" s="2603"/>
      <c r="O30" s="2603"/>
      <c r="P30" s="2603"/>
      <c r="Q30" s="2603"/>
      <c r="R30" s="2603"/>
      <c r="S30" s="2603"/>
      <c r="T30" s="2603"/>
      <c r="U30" s="2603"/>
      <c r="V30" s="2603"/>
      <c r="W30" s="2603"/>
      <c r="X30" s="2603"/>
      <c r="Y30" s="2603"/>
      <c r="Z30" s="2604"/>
      <c r="AA30" s="2599" t="s">
        <v>724</v>
      </c>
      <c r="AB30" s="2600"/>
      <c r="AC30" s="2600"/>
      <c r="AD30" s="2601"/>
    </row>
    <row r="31" spans="2:30" ht="15.75" thickBot="1" x14ac:dyDescent="0.3">
      <c r="B31" s="2596" t="s">
        <v>720</v>
      </c>
      <c r="C31" s="2597"/>
      <c r="D31" s="2597"/>
      <c r="E31" s="2597"/>
      <c r="F31" s="2597"/>
      <c r="G31" s="2597"/>
      <c r="H31" s="2597"/>
      <c r="I31" s="2597"/>
      <c r="J31" s="2597"/>
      <c r="K31" s="2597"/>
      <c r="L31" s="2597"/>
      <c r="M31" s="2597"/>
      <c r="N31" s="2597"/>
      <c r="O31" s="2597"/>
      <c r="P31" s="2597"/>
      <c r="Q31" s="2597"/>
      <c r="R31" s="2597"/>
      <c r="S31" s="2597"/>
      <c r="T31" s="2597"/>
      <c r="U31" s="2597"/>
      <c r="V31" s="2597"/>
      <c r="W31" s="2597"/>
      <c r="X31" s="2597"/>
      <c r="Y31" s="2597"/>
      <c r="Z31" s="2598"/>
      <c r="AA31" s="2586"/>
      <c r="AB31" s="2587"/>
      <c r="AC31" s="2587"/>
      <c r="AD31" s="2589"/>
    </row>
    <row r="32" spans="2:30" ht="15.75" thickBot="1" x14ac:dyDescent="0.3"/>
    <row r="33" spans="2:30" x14ac:dyDescent="0.25">
      <c r="B33" s="2577"/>
      <c r="C33" s="2578"/>
      <c r="D33" s="2578"/>
      <c r="E33" s="2578"/>
      <c r="F33" s="2578"/>
      <c r="G33" s="2578"/>
      <c r="H33" s="2578"/>
      <c r="I33" s="2578"/>
      <c r="J33" s="2578"/>
      <c r="K33" s="2578"/>
      <c r="L33" s="2578"/>
      <c r="M33" s="2578"/>
      <c r="N33" s="2578"/>
      <c r="O33" s="2578"/>
      <c r="P33" s="2578"/>
      <c r="Q33" s="2578"/>
      <c r="R33" s="2578"/>
      <c r="S33" s="2578"/>
      <c r="T33" s="2578"/>
      <c r="U33" s="2578"/>
      <c r="V33" s="2579"/>
      <c r="W33" s="2571" t="s">
        <v>725</v>
      </c>
      <c r="X33" s="2572"/>
      <c r="Y33" s="2572"/>
      <c r="Z33" s="2573"/>
      <c r="AA33" s="2567" t="s">
        <v>726</v>
      </c>
      <c r="AB33" s="2567"/>
      <c r="AC33" s="2567"/>
      <c r="AD33" s="2568"/>
    </row>
    <row r="34" spans="2:30" ht="15.75" thickBot="1" x14ac:dyDescent="0.3">
      <c r="B34" s="2580"/>
      <c r="C34" s="2581"/>
      <c r="D34" s="2581"/>
      <c r="E34" s="2581"/>
      <c r="F34" s="2581"/>
      <c r="G34" s="2581"/>
      <c r="H34" s="2581"/>
      <c r="I34" s="2581"/>
      <c r="J34" s="2581"/>
      <c r="K34" s="2581"/>
      <c r="L34" s="2581"/>
      <c r="M34" s="2581"/>
      <c r="N34" s="2581"/>
      <c r="O34" s="2581"/>
      <c r="P34" s="2581"/>
      <c r="Q34" s="2581"/>
      <c r="R34" s="2581"/>
      <c r="S34" s="2581"/>
      <c r="T34" s="2581"/>
      <c r="U34" s="2581"/>
      <c r="V34" s="2582"/>
      <c r="W34" s="2574"/>
      <c r="X34" s="2575"/>
      <c r="Y34" s="2575"/>
      <c r="Z34" s="2576"/>
      <c r="AA34" s="2569"/>
      <c r="AB34" s="2569"/>
      <c r="AC34" s="2569"/>
      <c r="AD34" s="2570"/>
    </row>
    <row r="35" spans="2:30" ht="15.75" thickBot="1" x14ac:dyDescent="0.3">
      <c r="B35" s="2583" t="s">
        <v>721</v>
      </c>
      <c r="C35" s="2584"/>
      <c r="D35" s="2584"/>
      <c r="E35" s="2584"/>
      <c r="F35" s="2584"/>
      <c r="G35" s="2584"/>
      <c r="H35" s="2584"/>
      <c r="I35" s="2584"/>
      <c r="J35" s="2584"/>
      <c r="K35" s="2584"/>
      <c r="L35" s="2584"/>
      <c r="M35" s="2584"/>
      <c r="N35" s="2584"/>
      <c r="O35" s="2584"/>
      <c r="P35" s="2584"/>
      <c r="Q35" s="2584"/>
      <c r="R35" s="2584"/>
      <c r="S35" s="2584"/>
      <c r="T35" s="2584"/>
      <c r="U35" s="2584"/>
      <c r="V35" s="2585"/>
      <c r="W35" s="2586"/>
      <c r="X35" s="2587"/>
      <c r="Y35" s="2587"/>
      <c r="Z35" s="2588"/>
      <c r="AA35" s="2587"/>
      <c r="AB35" s="2587"/>
      <c r="AC35" s="2587"/>
      <c r="AD35" s="2589"/>
    </row>
    <row r="36" spans="2:30" x14ac:dyDescent="0.25"/>
    <row r="37" spans="2:30" x14ac:dyDescent="0.25">
      <c r="B37" s="322" t="s">
        <v>722</v>
      </c>
      <c r="C37" s="322"/>
      <c r="D37" s="322"/>
      <c r="E37" s="322"/>
      <c r="F37" s="322"/>
      <c r="G37" s="322"/>
      <c r="H37" s="322"/>
      <c r="I37" s="322"/>
      <c r="J37" s="322"/>
      <c r="K37" s="322"/>
      <c r="L37" s="322"/>
      <c r="M37" s="322"/>
      <c r="N37" s="322"/>
      <c r="O37" s="322"/>
      <c r="P37" s="322"/>
      <c r="Q37" s="322"/>
      <c r="R37" s="322"/>
      <c r="S37" s="322"/>
      <c r="T37" s="322"/>
      <c r="U37" s="322"/>
      <c r="V37" s="322"/>
      <c r="W37" s="322"/>
      <c r="X37" s="322"/>
      <c r="Y37" s="323"/>
      <c r="Z37" s="333"/>
      <c r="AA37" s="333"/>
      <c r="AB37" s="333"/>
      <c r="AC37" s="333"/>
      <c r="AD37" s="333"/>
    </row>
    <row r="38" spans="2:30" x14ac:dyDescent="0.25"/>
    <row r="39" spans="2:30" x14ac:dyDescent="0.25">
      <c r="B39" s="322" t="s">
        <v>723</v>
      </c>
      <c r="C39" s="322"/>
      <c r="D39" s="322"/>
      <c r="E39" s="322"/>
      <c r="F39" s="322"/>
      <c r="G39" s="322"/>
      <c r="H39" s="322"/>
      <c r="I39" s="322"/>
      <c r="J39" s="322"/>
      <c r="K39" s="322"/>
      <c r="L39" s="322"/>
      <c r="M39" s="322"/>
      <c r="N39" s="323"/>
      <c r="O39" s="333"/>
      <c r="P39" s="333"/>
      <c r="Q39" s="333"/>
      <c r="R39" s="333"/>
      <c r="S39" s="333"/>
      <c r="T39" s="333"/>
      <c r="U39" s="333"/>
      <c r="V39" s="333"/>
      <c r="W39" s="333"/>
      <c r="X39" s="333"/>
      <c r="Y39" s="333"/>
      <c r="Z39" s="333"/>
      <c r="AA39" s="333"/>
      <c r="AB39" s="333"/>
      <c r="AC39" s="333"/>
      <c r="AD39" s="333"/>
    </row>
    <row r="40" spans="2:30" ht="15.75" thickBot="1" x14ac:dyDescent="0.3"/>
    <row r="41" spans="2:30" ht="15.75" thickBot="1" x14ac:dyDescent="0.3">
      <c r="B41" s="151" t="s">
        <v>730</v>
      </c>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row>
    <row r="42" spans="2:30" x14ac:dyDescent="0.25"/>
    <row r="43" spans="2:30" x14ac:dyDescent="0.25">
      <c r="B43" s="322" t="s">
        <v>731</v>
      </c>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row>
    <row r="44" spans="2:30" ht="15.75" thickBot="1" x14ac:dyDescent="0.3"/>
    <row r="45" spans="2:30" ht="15.75" thickBot="1" x14ac:dyDescent="0.3">
      <c r="B45" s="2550" t="s">
        <v>737</v>
      </c>
      <c r="C45" s="2548"/>
      <c r="D45" s="2548"/>
      <c r="E45" s="2548"/>
      <c r="F45" s="2548"/>
      <c r="G45" s="2548"/>
      <c r="H45" s="2548"/>
      <c r="I45" s="2548"/>
      <c r="J45" s="2548"/>
      <c r="K45" s="2548"/>
      <c r="L45" s="2548"/>
      <c r="M45" s="2548"/>
      <c r="N45" s="2551"/>
      <c r="O45" s="2550" t="s">
        <v>738</v>
      </c>
      <c r="P45" s="2548"/>
      <c r="Q45" s="2548"/>
      <c r="R45" s="2548"/>
      <c r="S45" s="2548"/>
      <c r="T45" s="2548"/>
      <c r="U45" s="2548"/>
      <c r="V45" s="2548"/>
      <c r="W45" s="2548"/>
      <c r="X45" s="2548"/>
      <c r="Y45" s="2548"/>
      <c r="Z45" s="2549"/>
      <c r="AA45" s="2547" t="s">
        <v>118</v>
      </c>
      <c r="AB45" s="2548"/>
      <c r="AC45" s="2548"/>
      <c r="AD45" s="2549"/>
    </row>
    <row r="46" spans="2:30" x14ac:dyDescent="0.25">
      <c r="B46" s="2552"/>
      <c r="C46" s="2553"/>
      <c r="D46" s="2553"/>
      <c r="E46" s="2553"/>
      <c r="F46" s="2553"/>
      <c r="G46" s="2553"/>
      <c r="H46" s="2553"/>
      <c r="I46" s="2553"/>
      <c r="J46" s="2553"/>
      <c r="K46" s="2553"/>
      <c r="L46" s="2553"/>
      <c r="M46" s="2553"/>
      <c r="N46" s="2554"/>
      <c r="O46" s="2552"/>
      <c r="P46" s="2553"/>
      <c r="Q46" s="2553"/>
      <c r="R46" s="2553"/>
      <c r="S46" s="2553"/>
      <c r="T46" s="2553"/>
      <c r="U46" s="2553"/>
      <c r="V46" s="2553"/>
      <c r="W46" s="2553"/>
      <c r="X46" s="2553"/>
      <c r="Y46" s="2553"/>
      <c r="Z46" s="2555"/>
      <c r="AA46" s="2558"/>
      <c r="AB46" s="2559"/>
      <c r="AC46" s="2559"/>
      <c r="AD46" s="2560"/>
    </row>
    <row r="47" spans="2:30" x14ac:dyDescent="0.25">
      <c r="B47" s="2517"/>
      <c r="C47" s="2518"/>
      <c r="D47" s="2518"/>
      <c r="E47" s="2518"/>
      <c r="F47" s="2518"/>
      <c r="G47" s="2518"/>
      <c r="H47" s="2518"/>
      <c r="I47" s="2518"/>
      <c r="J47" s="2518"/>
      <c r="K47" s="2518"/>
      <c r="L47" s="2518"/>
      <c r="M47" s="2518"/>
      <c r="N47" s="2519"/>
      <c r="O47" s="2517"/>
      <c r="P47" s="2518"/>
      <c r="Q47" s="2518"/>
      <c r="R47" s="2518"/>
      <c r="S47" s="2518"/>
      <c r="T47" s="2518"/>
      <c r="U47" s="2518"/>
      <c r="V47" s="2518"/>
      <c r="W47" s="2518"/>
      <c r="X47" s="2518"/>
      <c r="Y47" s="2518"/>
      <c r="Z47" s="2556"/>
      <c r="AA47" s="2561"/>
      <c r="AB47" s="2524"/>
      <c r="AC47" s="2524"/>
      <c r="AD47" s="2525"/>
    </row>
    <row r="48" spans="2:30" ht="15.75" thickBot="1" x14ac:dyDescent="0.3">
      <c r="B48" s="2520"/>
      <c r="C48" s="2521"/>
      <c r="D48" s="2521"/>
      <c r="E48" s="2521"/>
      <c r="F48" s="2521"/>
      <c r="G48" s="2521"/>
      <c r="H48" s="2521"/>
      <c r="I48" s="2521"/>
      <c r="J48" s="2521"/>
      <c r="K48" s="2521"/>
      <c r="L48" s="2521"/>
      <c r="M48" s="2521"/>
      <c r="N48" s="2522"/>
      <c r="O48" s="2520"/>
      <c r="P48" s="2521"/>
      <c r="Q48" s="2521"/>
      <c r="R48" s="2521"/>
      <c r="S48" s="2521"/>
      <c r="T48" s="2521"/>
      <c r="U48" s="2521"/>
      <c r="V48" s="2521"/>
      <c r="W48" s="2521"/>
      <c r="X48" s="2521"/>
      <c r="Y48" s="2521"/>
      <c r="Z48" s="2557"/>
      <c r="AA48" s="2562"/>
      <c r="AB48" s="2527"/>
      <c r="AC48" s="2527"/>
      <c r="AD48" s="2528"/>
    </row>
    <row r="49" spans="2:30" ht="16.5" thickTop="1" thickBot="1" x14ac:dyDescent="0.3">
      <c r="B49" s="2532" t="s">
        <v>117</v>
      </c>
      <c r="C49" s="2533"/>
      <c r="D49" s="2533"/>
      <c r="E49" s="2533"/>
      <c r="F49" s="2533"/>
      <c r="G49" s="2533"/>
      <c r="H49" s="2533"/>
      <c r="I49" s="2533"/>
      <c r="J49" s="2533"/>
      <c r="K49" s="2533"/>
      <c r="L49" s="2533"/>
      <c r="M49" s="2533"/>
      <c r="N49" s="2534"/>
      <c r="O49" s="2564"/>
      <c r="P49" s="2565"/>
      <c r="Q49" s="2565"/>
      <c r="R49" s="2565"/>
      <c r="S49" s="2565"/>
      <c r="T49" s="2565"/>
      <c r="U49" s="2565"/>
      <c r="V49" s="2565"/>
      <c r="W49" s="2565"/>
      <c r="X49" s="2565"/>
      <c r="Y49" s="2565"/>
      <c r="Z49" s="2566"/>
      <c r="AA49" s="2563">
        <f>SUM(AA46:AD48)</f>
        <v>0</v>
      </c>
      <c r="AB49" s="2530"/>
      <c r="AC49" s="2530"/>
      <c r="AD49" s="2531"/>
    </row>
    <row r="50" spans="2:30" ht="15.75" thickBot="1" x14ac:dyDescent="0.3"/>
    <row r="51" spans="2:30" ht="15.75" thickBot="1" x14ac:dyDescent="0.3">
      <c r="B51" s="151" t="s">
        <v>739</v>
      </c>
      <c r="C51" s="158"/>
      <c r="D51" s="158"/>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row>
    <row r="52" spans="2:30" x14ac:dyDescent="0.25"/>
    <row r="53" spans="2:30" x14ac:dyDescent="0.25">
      <c r="B53" s="322" t="s">
        <v>740</v>
      </c>
      <c r="C53" s="322"/>
      <c r="D53" s="322"/>
      <c r="E53" s="322"/>
      <c r="F53" s="322"/>
      <c r="G53" s="322"/>
      <c r="H53" s="322"/>
      <c r="I53" s="322"/>
      <c r="J53" s="322"/>
      <c r="K53" s="322"/>
      <c r="L53" s="322"/>
      <c r="M53" s="322"/>
      <c r="N53" s="322"/>
      <c r="O53" s="322"/>
      <c r="P53" s="322"/>
      <c r="Q53" s="322"/>
      <c r="R53" s="322"/>
      <c r="S53" s="322"/>
      <c r="T53" s="322"/>
      <c r="U53" s="322"/>
      <c r="V53" s="322"/>
      <c r="W53" s="322"/>
      <c r="X53" s="322"/>
      <c r="Y53" s="322"/>
      <c r="Z53" s="322"/>
      <c r="AA53" s="323"/>
      <c r="AB53" s="324"/>
      <c r="AC53" s="325"/>
      <c r="AD53" s="326"/>
    </row>
    <row r="54" spans="2:30" x14ac:dyDescent="0.25"/>
    <row r="55" spans="2:30" x14ac:dyDescent="0.25">
      <c r="C55" s="322" t="s">
        <v>754</v>
      </c>
      <c r="D55" s="322"/>
      <c r="E55" s="322"/>
      <c r="F55" s="322"/>
      <c r="G55" s="322"/>
      <c r="H55" s="322"/>
      <c r="I55" s="322"/>
      <c r="J55" s="322"/>
      <c r="K55" s="322"/>
      <c r="L55" s="322"/>
      <c r="M55" s="322"/>
      <c r="N55" s="322"/>
      <c r="O55" s="322"/>
      <c r="P55" s="322"/>
      <c r="Q55" s="322"/>
      <c r="R55" s="322"/>
      <c r="S55" s="322"/>
      <c r="T55" s="322"/>
      <c r="U55" s="322"/>
      <c r="V55" s="322"/>
      <c r="W55" s="322"/>
      <c r="X55" s="322"/>
      <c r="Y55" s="322"/>
      <c r="Z55" s="322"/>
      <c r="AA55" s="322"/>
      <c r="AB55" s="322"/>
      <c r="AC55" s="322"/>
      <c r="AD55" s="322"/>
    </row>
    <row r="56" spans="2:30" ht="15.75" thickBot="1" x14ac:dyDescent="0.3"/>
    <row r="57" spans="2:30" x14ac:dyDescent="0.25">
      <c r="C57" s="544" t="s">
        <v>752</v>
      </c>
      <c r="D57" s="774"/>
      <c r="E57" s="774"/>
      <c r="F57" s="774"/>
      <c r="G57" s="774"/>
      <c r="H57" s="774"/>
      <c r="I57" s="774"/>
      <c r="J57" s="774"/>
      <c r="K57" s="774"/>
      <c r="L57" s="774"/>
      <c r="M57" s="774"/>
      <c r="N57" s="774"/>
      <c r="O57" s="774"/>
      <c r="P57" s="774"/>
      <c r="Q57" s="774"/>
      <c r="R57" s="774"/>
      <c r="S57" s="774"/>
      <c r="T57" s="774"/>
      <c r="U57" s="774"/>
      <c r="V57" s="774"/>
      <c r="W57" s="774"/>
      <c r="X57" s="774"/>
      <c r="Y57" s="774"/>
      <c r="Z57" s="545"/>
      <c r="AA57" s="428" t="s">
        <v>753</v>
      </c>
      <c r="AB57" s="411"/>
      <c r="AC57" s="411"/>
      <c r="AD57" s="570"/>
    </row>
    <row r="58" spans="2:30" ht="15.75" thickBot="1" x14ac:dyDescent="0.3">
      <c r="C58" s="548"/>
      <c r="D58" s="776"/>
      <c r="E58" s="776"/>
      <c r="F58" s="776"/>
      <c r="G58" s="776"/>
      <c r="H58" s="776"/>
      <c r="I58" s="776"/>
      <c r="J58" s="776"/>
      <c r="K58" s="776"/>
      <c r="L58" s="776"/>
      <c r="M58" s="776"/>
      <c r="N58" s="776"/>
      <c r="O58" s="776"/>
      <c r="P58" s="776"/>
      <c r="Q58" s="776"/>
      <c r="R58" s="776"/>
      <c r="S58" s="776"/>
      <c r="T58" s="776"/>
      <c r="U58" s="776"/>
      <c r="V58" s="776"/>
      <c r="W58" s="776"/>
      <c r="X58" s="776"/>
      <c r="Y58" s="776"/>
      <c r="Z58" s="549"/>
      <c r="AA58" s="429"/>
      <c r="AB58" s="417"/>
      <c r="AC58" s="417"/>
      <c r="AD58" s="573"/>
    </row>
    <row r="59" spans="2:30" x14ac:dyDescent="0.25">
      <c r="C59" s="2544" t="s">
        <v>741</v>
      </c>
      <c r="D59" s="2545"/>
      <c r="E59" s="2545"/>
      <c r="F59" s="2545"/>
      <c r="G59" s="2545"/>
      <c r="H59" s="2545"/>
      <c r="I59" s="2545"/>
      <c r="J59" s="2545"/>
      <c r="K59" s="2545"/>
      <c r="L59" s="2545"/>
      <c r="M59" s="2545"/>
      <c r="N59" s="2545"/>
      <c r="O59" s="2545"/>
      <c r="P59" s="2545"/>
      <c r="Q59" s="2545"/>
      <c r="R59" s="2545"/>
      <c r="S59" s="2545"/>
      <c r="T59" s="2545"/>
      <c r="U59" s="2545"/>
      <c r="V59" s="2545"/>
      <c r="W59" s="2545"/>
      <c r="X59" s="2545"/>
      <c r="Y59" s="2545"/>
      <c r="Z59" s="2546"/>
      <c r="AA59" s="2541">
        <f>'T5-Sources'!AF32</f>
        <v>0</v>
      </c>
      <c r="AB59" s="2542"/>
      <c r="AC59" s="2542"/>
      <c r="AD59" s="2543"/>
    </row>
    <row r="60" spans="2:30" x14ac:dyDescent="0.25">
      <c r="C60" s="2517"/>
      <c r="D60" s="2518"/>
      <c r="E60" s="2518"/>
      <c r="F60" s="2518"/>
      <c r="G60" s="2518"/>
      <c r="H60" s="2518"/>
      <c r="I60" s="2518"/>
      <c r="J60" s="2518"/>
      <c r="K60" s="2518"/>
      <c r="L60" s="2518"/>
      <c r="M60" s="2518"/>
      <c r="N60" s="2518"/>
      <c r="O60" s="2518"/>
      <c r="P60" s="2518"/>
      <c r="Q60" s="2518"/>
      <c r="R60" s="2518"/>
      <c r="S60" s="2518"/>
      <c r="T60" s="2518"/>
      <c r="U60" s="2518"/>
      <c r="V60" s="2518"/>
      <c r="W60" s="2518"/>
      <c r="X60" s="2518"/>
      <c r="Y60" s="2518"/>
      <c r="Z60" s="2519"/>
      <c r="AA60" s="2523"/>
      <c r="AB60" s="2524"/>
      <c r="AC60" s="2524"/>
      <c r="AD60" s="2525"/>
    </row>
    <row r="61" spans="2:30" x14ac:dyDescent="0.25">
      <c r="C61" s="2517"/>
      <c r="D61" s="2518"/>
      <c r="E61" s="2518"/>
      <c r="F61" s="2518"/>
      <c r="G61" s="2518"/>
      <c r="H61" s="2518"/>
      <c r="I61" s="2518"/>
      <c r="J61" s="2518"/>
      <c r="K61" s="2518"/>
      <c r="L61" s="2518"/>
      <c r="M61" s="2518"/>
      <c r="N61" s="2518"/>
      <c r="O61" s="2518"/>
      <c r="P61" s="2518"/>
      <c r="Q61" s="2518"/>
      <c r="R61" s="2518"/>
      <c r="S61" s="2518"/>
      <c r="T61" s="2518"/>
      <c r="U61" s="2518"/>
      <c r="V61" s="2518"/>
      <c r="W61" s="2518"/>
      <c r="X61" s="2518"/>
      <c r="Y61" s="2518"/>
      <c r="Z61" s="2519"/>
      <c r="AA61" s="2523"/>
      <c r="AB61" s="2524"/>
      <c r="AC61" s="2524"/>
      <c r="AD61" s="2525"/>
    </row>
    <row r="62" spans="2:30" ht="15.75" thickBot="1" x14ac:dyDescent="0.3">
      <c r="C62" s="2520"/>
      <c r="D62" s="2521"/>
      <c r="E62" s="2521"/>
      <c r="F62" s="2521"/>
      <c r="G62" s="2521"/>
      <c r="H62" s="2521"/>
      <c r="I62" s="2521"/>
      <c r="J62" s="2521"/>
      <c r="K62" s="2521"/>
      <c r="L62" s="2521"/>
      <c r="M62" s="2521"/>
      <c r="N62" s="2521"/>
      <c r="O62" s="2521"/>
      <c r="P62" s="2521"/>
      <c r="Q62" s="2521"/>
      <c r="R62" s="2521"/>
      <c r="S62" s="2521"/>
      <c r="T62" s="2521"/>
      <c r="U62" s="2521"/>
      <c r="V62" s="2521"/>
      <c r="W62" s="2521"/>
      <c r="X62" s="2521"/>
      <c r="Y62" s="2521"/>
      <c r="Z62" s="2522"/>
      <c r="AA62" s="2526"/>
      <c r="AB62" s="2527"/>
      <c r="AC62" s="2527"/>
      <c r="AD62" s="2528"/>
    </row>
    <row r="63" spans="2:30" ht="16.5" thickTop="1" thickBot="1" x14ac:dyDescent="0.3">
      <c r="C63" s="2532" t="s">
        <v>117</v>
      </c>
      <c r="D63" s="2533"/>
      <c r="E63" s="2533"/>
      <c r="F63" s="2533"/>
      <c r="G63" s="2533"/>
      <c r="H63" s="2533"/>
      <c r="I63" s="2533"/>
      <c r="J63" s="2533"/>
      <c r="K63" s="2533"/>
      <c r="L63" s="2533"/>
      <c r="M63" s="2533"/>
      <c r="N63" s="2533"/>
      <c r="O63" s="2533"/>
      <c r="P63" s="2533"/>
      <c r="Q63" s="2533"/>
      <c r="R63" s="2533"/>
      <c r="S63" s="2533"/>
      <c r="T63" s="2533"/>
      <c r="U63" s="2533"/>
      <c r="V63" s="2533"/>
      <c r="W63" s="2533"/>
      <c r="X63" s="2533"/>
      <c r="Y63" s="2533"/>
      <c r="Z63" s="2534"/>
      <c r="AA63" s="2529">
        <f>SUM(AA59:AD62)</f>
        <v>0</v>
      </c>
      <c r="AB63" s="2530"/>
      <c r="AC63" s="2530"/>
      <c r="AD63" s="2531"/>
    </row>
    <row r="64" spans="2:30" x14ac:dyDescent="0.25"/>
    <row r="65" spans="2:30" x14ac:dyDescent="0.25">
      <c r="C65" s="2497" t="str">
        <f>IF(AA63&gt;1000000,"Outstanding Balance, Including Loan Request, Exceeds $1,000,000","Outstanding Balance, Including Loan Request, Does NOT Exceed $1,000,000")</f>
        <v>Outstanding Balance, Including Loan Request, Does NOT Exceed $1,000,000</v>
      </c>
      <c r="D65" s="2497"/>
      <c r="E65" s="2497"/>
      <c r="F65" s="2497"/>
      <c r="G65" s="2497"/>
      <c r="H65" s="2497"/>
      <c r="I65" s="2497"/>
      <c r="J65" s="2497"/>
      <c r="K65" s="2497"/>
      <c r="L65" s="2497"/>
      <c r="M65" s="2497"/>
      <c r="N65" s="2497"/>
      <c r="O65" s="2497"/>
      <c r="P65" s="2497"/>
      <c r="Q65" s="2497"/>
      <c r="R65" s="2497"/>
      <c r="S65" s="2497"/>
      <c r="T65" s="2497"/>
      <c r="U65" s="2497"/>
      <c r="V65" s="2497"/>
      <c r="W65" s="2497"/>
      <c r="X65" s="2497"/>
      <c r="Y65" s="2497"/>
      <c r="Z65" s="2497"/>
      <c r="AA65" s="2497"/>
      <c r="AB65" s="2497"/>
      <c r="AC65" s="2497"/>
      <c r="AD65" s="2497"/>
    </row>
    <row r="66" spans="2:30" ht="15.75" thickBot="1" x14ac:dyDescent="0.3"/>
    <row r="67" spans="2:30" ht="15.75" thickBot="1" x14ac:dyDescent="0.3">
      <c r="B67" s="151" t="s">
        <v>742</v>
      </c>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row>
    <row r="68" spans="2:30" ht="15.75" thickBot="1" x14ac:dyDescent="0.3"/>
    <row r="69" spans="2:30" s="36" customFormat="1" ht="15" customHeight="1" x14ac:dyDescent="0.25">
      <c r="B69" s="2511" t="s">
        <v>743</v>
      </c>
      <c r="C69" s="2512"/>
      <c r="D69" s="2512"/>
      <c r="E69" s="2512"/>
      <c r="F69" s="2512"/>
      <c r="G69" s="2512"/>
      <c r="H69" s="2512"/>
      <c r="I69" s="2512"/>
      <c r="J69" s="2512"/>
      <c r="K69" s="2513"/>
      <c r="L69" s="2535">
        <f>'T5-Sources'!AF32</f>
        <v>0</v>
      </c>
      <c r="M69" s="2536"/>
      <c r="N69" s="2536"/>
      <c r="O69" s="2536"/>
      <c r="P69" s="2537"/>
      <c r="Q69" s="35"/>
      <c r="R69" s="35"/>
      <c r="S69" s="35"/>
      <c r="T69" s="35"/>
      <c r="U69" s="35"/>
      <c r="V69" s="35"/>
      <c r="W69" s="35"/>
      <c r="X69" s="35"/>
      <c r="Y69" s="35"/>
      <c r="Z69" s="35"/>
      <c r="AA69" s="35"/>
      <c r="AB69" s="35"/>
      <c r="AC69" s="35"/>
      <c r="AD69" s="35"/>
    </row>
    <row r="70" spans="2:30" x14ac:dyDescent="0.25">
      <c r="B70" s="2498" t="s">
        <v>744</v>
      </c>
      <c r="C70" s="2499"/>
      <c r="D70" s="2499"/>
      <c r="E70" s="2499"/>
      <c r="F70" s="2499"/>
      <c r="G70" s="2499"/>
      <c r="H70" s="2499"/>
      <c r="I70" s="2499"/>
      <c r="J70" s="2499"/>
      <c r="K70" s="2500"/>
      <c r="L70" s="2538">
        <f>'T6-Budget'!Z41</f>
        <v>0</v>
      </c>
      <c r="M70" s="2539"/>
      <c r="N70" s="2539"/>
      <c r="O70" s="2539"/>
      <c r="P70" s="2540"/>
      <c r="Q70" s="35"/>
      <c r="R70" s="35"/>
      <c r="S70" s="35"/>
      <c r="T70" s="35"/>
      <c r="U70" s="35"/>
      <c r="V70" s="35"/>
      <c r="W70" s="35"/>
      <c r="X70" s="35"/>
      <c r="Y70" s="35"/>
      <c r="Z70" s="35"/>
      <c r="AA70" s="35"/>
      <c r="AB70" s="35"/>
      <c r="AC70" s="35"/>
      <c r="AD70" s="35"/>
    </row>
    <row r="71" spans="2:30" x14ac:dyDescent="0.25">
      <c r="B71" s="2498" t="s">
        <v>745</v>
      </c>
      <c r="C71" s="2499"/>
      <c r="D71" s="2499"/>
      <c r="E71" s="2499"/>
      <c r="F71" s="2499"/>
      <c r="G71" s="2499"/>
      <c r="H71" s="2499"/>
      <c r="I71" s="2499"/>
      <c r="J71" s="2499"/>
      <c r="K71" s="2500"/>
      <c r="L71" s="2514">
        <f>IF(AND(L69&gt;0,L70&gt;0),L69/L70,0)</f>
        <v>0</v>
      </c>
      <c r="M71" s="2515"/>
      <c r="N71" s="2515"/>
      <c r="O71" s="2515"/>
      <c r="P71" s="2516"/>
    </row>
    <row r="72" spans="2:30" x14ac:dyDescent="0.25">
      <c r="B72" s="2498" t="s">
        <v>79</v>
      </c>
      <c r="C72" s="2499"/>
      <c r="D72" s="2499"/>
      <c r="E72" s="2499"/>
      <c r="F72" s="2499"/>
      <c r="G72" s="2499"/>
      <c r="H72" s="2499"/>
      <c r="I72" s="2499"/>
      <c r="J72" s="2499"/>
      <c r="K72" s="2500"/>
      <c r="L72" s="2504">
        <f>'T4-Units'!B54</f>
        <v>0</v>
      </c>
      <c r="M72" s="2505"/>
      <c r="N72" s="2505"/>
      <c r="O72" s="2505"/>
      <c r="P72" s="2506"/>
    </row>
    <row r="73" spans="2:30" ht="15.75" thickBot="1" x14ac:dyDescent="0.3">
      <c r="B73" s="2501" t="s">
        <v>746</v>
      </c>
      <c r="C73" s="2502"/>
      <c r="D73" s="2502"/>
      <c r="E73" s="2502"/>
      <c r="F73" s="2502"/>
      <c r="G73" s="2502"/>
      <c r="H73" s="2502"/>
      <c r="I73" s="2502"/>
      <c r="J73" s="2502"/>
      <c r="K73" s="2503"/>
      <c r="L73" s="2507">
        <f>'T4-Units'!K54</f>
        <v>0</v>
      </c>
      <c r="M73" s="2508"/>
      <c r="N73" s="2508"/>
      <c r="O73" s="2508"/>
      <c r="P73" s="2509"/>
    </row>
    <row r="74" spans="2:30" x14ac:dyDescent="0.25"/>
    <row r="75" spans="2:30" x14ac:dyDescent="0.25">
      <c r="B75" s="322" t="s">
        <v>750</v>
      </c>
      <c r="C75" s="322"/>
      <c r="D75" s="322"/>
      <c r="E75" s="322"/>
      <c r="F75" s="322"/>
      <c r="G75" s="322"/>
      <c r="H75" s="322"/>
      <c r="I75" s="322"/>
      <c r="J75" s="322"/>
      <c r="K75" s="322"/>
      <c r="L75" s="322"/>
      <c r="M75" s="322"/>
      <c r="N75" s="322"/>
      <c r="O75" s="322"/>
      <c r="P75" s="322"/>
      <c r="Q75" s="322"/>
      <c r="R75" s="322"/>
      <c r="S75" s="323"/>
      <c r="T75" s="324"/>
      <c r="U75" s="325"/>
      <c r="V75" s="325"/>
      <c r="W75" s="325"/>
      <c r="X75" s="325"/>
      <c r="Y75" s="325"/>
      <c r="Z75" s="325"/>
      <c r="AA75" s="325"/>
      <c r="AB75" s="325"/>
      <c r="AC75" s="325"/>
      <c r="AD75" s="326"/>
    </row>
    <row r="76" spans="2:30" x14ac:dyDescent="0.25"/>
    <row r="77" spans="2:30" ht="15" customHeight="1" x14ac:dyDescent="0.25">
      <c r="B77" s="2510" t="s">
        <v>1012</v>
      </c>
      <c r="C77" s="2510"/>
      <c r="D77" s="2510"/>
      <c r="E77" s="2510"/>
      <c r="F77" s="2510"/>
      <c r="G77" s="2510"/>
      <c r="H77" s="2510"/>
      <c r="I77" s="2510"/>
      <c r="J77" s="2510"/>
      <c r="K77" s="2510"/>
      <c r="L77" s="2510"/>
      <c r="M77" s="2510"/>
      <c r="N77" s="2510"/>
      <c r="O77" s="2510"/>
      <c r="P77" s="2510"/>
      <c r="Q77" s="2510"/>
      <c r="R77" s="2510"/>
      <c r="S77" s="2510"/>
      <c r="T77" s="2510"/>
      <c r="U77" s="2510"/>
      <c r="V77" s="2510"/>
      <c r="W77" s="2510"/>
      <c r="X77" s="2510"/>
      <c r="Y77" s="2510"/>
      <c r="Z77" s="2510"/>
      <c r="AA77" s="2510"/>
      <c r="AB77" s="37"/>
      <c r="AC77" s="37"/>
      <c r="AD77" s="37"/>
    </row>
    <row r="78" spans="2:30" x14ac:dyDescent="0.25">
      <c r="B78" s="2510"/>
      <c r="C78" s="2510"/>
      <c r="D78" s="2510"/>
      <c r="E78" s="2510"/>
      <c r="F78" s="2510"/>
      <c r="G78" s="2510"/>
      <c r="H78" s="2510"/>
      <c r="I78" s="2510"/>
      <c r="J78" s="2510"/>
      <c r="K78" s="2510"/>
      <c r="L78" s="2510"/>
      <c r="M78" s="2510"/>
      <c r="N78" s="2510"/>
      <c r="O78" s="2510"/>
      <c r="P78" s="2510"/>
      <c r="Q78" s="2510"/>
      <c r="R78" s="2510"/>
      <c r="S78" s="2510"/>
      <c r="T78" s="2510"/>
      <c r="U78" s="2510"/>
      <c r="V78" s="2510"/>
      <c r="W78" s="2510"/>
      <c r="X78" s="2510"/>
      <c r="Y78" s="2510"/>
      <c r="Z78" s="2510"/>
      <c r="AA78" s="2510"/>
      <c r="AB78" s="37"/>
      <c r="AC78" s="37"/>
      <c r="AD78" s="37"/>
    </row>
    <row r="79" spans="2:30" x14ac:dyDescent="0.25">
      <c r="B79" s="2510"/>
      <c r="C79" s="2510"/>
      <c r="D79" s="2510"/>
      <c r="E79" s="2510"/>
      <c r="F79" s="2510"/>
      <c r="G79" s="2510"/>
      <c r="H79" s="2510"/>
      <c r="I79" s="2510"/>
      <c r="J79" s="2510"/>
      <c r="K79" s="2510"/>
      <c r="L79" s="2510"/>
      <c r="M79" s="2510"/>
      <c r="N79" s="2510"/>
      <c r="O79" s="2510"/>
      <c r="P79" s="2510"/>
      <c r="Q79" s="2510"/>
      <c r="R79" s="2510"/>
      <c r="S79" s="2510"/>
      <c r="T79" s="2510"/>
      <c r="U79" s="2510"/>
      <c r="V79" s="2510"/>
      <c r="W79" s="2510"/>
      <c r="X79" s="2510"/>
      <c r="Y79" s="2510"/>
      <c r="Z79" s="2510"/>
      <c r="AA79" s="2510"/>
      <c r="AB79" s="388" t="str">
        <f>IF('T4-Units'!AB69="N/A","N/A",IF(AND('T4-Units'!AB69="YES",'T4-Units'!AB63="YES"),"YES","NO"))</f>
        <v>N/A</v>
      </c>
      <c r="AC79" s="2505"/>
      <c r="AD79" s="298"/>
    </row>
    <row r="80" spans="2:30" ht="15.75" thickBot="1" x14ac:dyDescent="0.3"/>
    <row r="81" spans="2:30" ht="15.75" thickBot="1" x14ac:dyDescent="0.3">
      <c r="B81" s="151" t="s">
        <v>751</v>
      </c>
      <c r="C81" s="158"/>
      <c r="D81" s="158"/>
      <c r="E81" s="158"/>
      <c r="F81" s="158"/>
      <c r="G81" s="158"/>
      <c r="H81" s="158"/>
      <c r="I81" s="158"/>
      <c r="J81" s="158"/>
      <c r="K81" s="158"/>
      <c r="L81" s="158"/>
      <c r="M81" s="158"/>
      <c r="N81" s="158"/>
      <c r="O81" s="158"/>
      <c r="P81" s="158"/>
      <c r="Q81" s="158"/>
      <c r="R81" s="158"/>
      <c r="S81" s="158"/>
      <c r="T81" s="158"/>
      <c r="U81" s="158"/>
      <c r="V81" s="158"/>
      <c r="W81" s="158"/>
      <c r="X81" s="158"/>
      <c r="Y81" s="158"/>
      <c r="Z81" s="158"/>
      <c r="AA81" s="158"/>
      <c r="AB81" s="158"/>
      <c r="AC81" s="158"/>
      <c r="AD81" s="158"/>
    </row>
    <row r="82" spans="2:30" x14ac:dyDescent="0.25"/>
    <row r="83" spans="2:30" x14ac:dyDescent="0.25">
      <c r="B83" s="123"/>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5"/>
    </row>
    <row r="84" spans="2:30" x14ac:dyDescent="0.25">
      <c r="B84" s="237"/>
      <c r="C84" s="238"/>
      <c r="D84" s="238"/>
      <c r="E84" s="238"/>
      <c r="F84" s="238"/>
      <c r="G84" s="238"/>
      <c r="H84" s="238"/>
      <c r="I84" s="238"/>
      <c r="J84" s="238"/>
      <c r="K84" s="238"/>
      <c r="L84" s="238"/>
      <c r="M84" s="238"/>
      <c r="N84" s="238"/>
      <c r="O84" s="238"/>
      <c r="P84" s="238"/>
      <c r="Q84" s="238"/>
      <c r="R84" s="238"/>
      <c r="S84" s="238"/>
      <c r="T84" s="238"/>
      <c r="U84" s="238"/>
      <c r="V84" s="238"/>
      <c r="W84" s="238"/>
      <c r="X84" s="238"/>
      <c r="Y84" s="238"/>
      <c r="Z84" s="238"/>
      <c r="AA84" s="238"/>
      <c r="AB84" s="238"/>
      <c r="AC84" s="238"/>
      <c r="AD84" s="239"/>
    </row>
    <row r="85" spans="2:30" x14ac:dyDescent="0.25">
      <c r="B85" s="237"/>
      <c r="C85" s="238"/>
      <c r="D85" s="238"/>
      <c r="E85" s="238"/>
      <c r="F85" s="238"/>
      <c r="G85" s="238"/>
      <c r="H85" s="238"/>
      <c r="I85" s="238"/>
      <c r="J85" s="238"/>
      <c r="K85" s="238"/>
      <c r="L85" s="238"/>
      <c r="M85" s="238"/>
      <c r="N85" s="238"/>
      <c r="O85" s="238"/>
      <c r="P85" s="238"/>
      <c r="Q85" s="238"/>
      <c r="R85" s="238"/>
      <c r="S85" s="238"/>
      <c r="T85" s="238"/>
      <c r="U85" s="238"/>
      <c r="V85" s="238"/>
      <c r="W85" s="238"/>
      <c r="X85" s="238"/>
      <c r="Y85" s="238"/>
      <c r="Z85" s="238"/>
      <c r="AA85" s="238"/>
      <c r="AB85" s="238"/>
      <c r="AC85" s="238"/>
      <c r="AD85" s="239"/>
    </row>
    <row r="86" spans="2:30" x14ac:dyDescent="0.25">
      <c r="B86" s="237"/>
      <c r="C86" s="238"/>
      <c r="D86" s="238"/>
      <c r="E86" s="238"/>
      <c r="F86" s="238"/>
      <c r="G86" s="238"/>
      <c r="H86" s="238"/>
      <c r="I86" s="238"/>
      <c r="J86" s="238"/>
      <c r="K86" s="238"/>
      <c r="L86" s="238"/>
      <c r="M86" s="238"/>
      <c r="N86" s="238"/>
      <c r="O86" s="238"/>
      <c r="P86" s="238"/>
      <c r="Q86" s="238"/>
      <c r="R86" s="238"/>
      <c r="S86" s="238"/>
      <c r="T86" s="238"/>
      <c r="U86" s="238"/>
      <c r="V86" s="238"/>
      <c r="W86" s="238"/>
      <c r="X86" s="238"/>
      <c r="Y86" s="238"/>
      <c r="Z86" s="238"/>
      <c r="AA86" s="238"/>
      <c r="AB86" s="238"/>
      <c r="AC86" s="238"/>
      <c r="AD86" s="239"/>
    </row>
    <row r="87" spans="2:30" x14ac:dyDescent="0.25">
      <c r="B87" s="126"/>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8"/>
    </row>
    <row r="88" spans="2:30" x14ac:dyDescent="0.25"/>
    <row r="89" spans="2:30" x14ac:dyDescent="0.25">
      <c r="B89" s="207"/>
      <c r="C89" s="207"/>
      <c r="D89" s="207"/>
      <c r="E89" s="207"/>
      <c r="F89" s="207"/>
      <c r="G89" s="207"/>
      <c r="H89" s="207"/>
      <c r="I89" s="207"/>
      <c r="J89" s="207"/>
      <c r="K89" s="207"/>
      <c r="L89" s="207"/>
      <c r="M89" s="207"/>
      <c r="N89" s="207"/>
      <c r="O89" s="207"/>
      <c r="P89" s="207"/>
      <c r="Q89" s="207"/>
      <c r="R89" s="207"/>
      <c r="S89" s="207"/>
      <c r="T89" s="207"/>
      <c r="U89" s="207"/>
      <c r="V89" s="207"/>
      <c r="W89" s="207"/>
      <c r="X89" s="207"/>
      <c r="Y89" s="207"/>
      <c r="Z89" s="207"/>
      <c r="AA89" s="207"/>
      <c r="AB89" s="207"/>
      <c r="AC89" s="207"/>
      <c r="AD89" s="207"/>
    </row>
    <row r="90" spans="2:30" x14ac:dyDescent="0.25"/>
  </sheetData>
  <sheetProtection algorithmName="SHA-512" hashValue="dOU8iTG6+M1WluReDfbRJHAuBKh/cPjMouoyJ+UbrRyxfKoEqvda+TYQvmXFW+LEgnM1/Y+TbaEEHyN+Sx2sAg==" saltValue="73+hfx3nePUxN1BXdVXkCg==" spinCount="100000" sheet="1" objects="1" scenarios="1" selectLockedCells="1"/>
  <mergeCells count="88">
    <mergeCell ref="B83:AD87"/>
    <mergeCell ref="B2:AD2"/>
    <mergeCell ref="B4:AD4"/>
    <mergeCell ref="B8:AA8"/>
    <mergeCell ref="AB8:AD8"/>
    <mergeCell ref="B9:AA9"/>
    <mergeCell ref="B6:AD6"/>
    <mergeCell ref="B11:AA11"/>
    <mergeCell ref="B12:AA12"/>
    <mergeCell ref="B13:AA13"/>
    <mergeCell ref="B14:AA14"/>
    <mergeCell ref="AB9:AD9"/>
    <mergeCell ref="AB10:AD10"/>
    <mergeCell ref="AB11:AD11"/>
    <mergeCell ref="AB12:AD12"/>
    <mergeCell ref="AB13:AD13"/>
    <mergeCell ref="AB14:AD14"/>
    <mergeCell ref="B10:AA10"/>
    <mergeCell ref="AA31:AD31"/>
    <mergeCell ref="B31:Z31"/>
    <mergeCell ref="AA30:AD30"/>
    <mergeCell ref="B30:Z30"/>
    <mergeCell ref="B16:AD16"/>
    <mergeCell ref="B18:AD19"/>
    <mergeCell ref="B20:AD21"/>
    <mergeCell ref="B23:AD23"/>
    <mergeCell ref="B24:AD28"/>
    <mergeCell ref="B43:AD43"/>
    <mergeCell ref="AA33:AD34"/>
    <mergeCell ref="W33:Z34"/>
    <mergeCell ref="B33:V34"/>
    <mergeCell ref="B35:V35"/>
    <mergeCell ref="W35:Z35"/>
    <mergeCell ref="AA35:AD35"/>
    <mergeCell ref="Z37:AD37"/>
    <mergeCell ref="B37:Y37"/>
    <mergeCell ref="O39:AD39"/>
    <mergeCell ref="B39:N39"/>
    <mergeCell ref="B41:AD41"/>
    <mergeCell ref="B51:AD51"/>
    <mergeCell ref="AA45:AD45"/>
    <mergeCell ref="B45:N45"/>
    <mergeCell ref="O45:Z45"/>
    <mergeCell ref="B46:N46"/>
    <mergeCell ref="B47:N47"/>
    <mergeCell ref="B48:N48"/>
    <mergeCell ref="O46:Z46"/>
    <mergeCell ref="O47:Z47"/>
    <mergeCell ref="O48:Z48"/>
    <mergeCell ref="AA46:AD46"/>
    <mergeCell ref="AA47:AD47"/>
    <mergeCell ref="AA48:AD48"/>
    <mergeCell ref="AA49:AD49"/>
    <mergeCell ref="B49:N49"/>
    <mergeCell ref="O49:Z49"/>
    <mergeCell ref="AB53:AD53"/>
    <mergeCell ref="B53:AA53"/>
    <mergeCell ref="AA59:AD59"/>
    <mergeCell ref="C59:Z59"/>
    <mergeCell ref="C55:AD55"/>
    <mergeCell ref="L71:P71"/>
    <mergeCell ref="C60:Z60"/>
    <mergeCell ref="C61:Z61"/>
    <mergeCell ref="C62:Z62"/>
    <mergeCell ref="AA60:AD60"/>
    <mergeCell ref="AA61:AD61"/>
    <mergeCell ref="AA62:AD62"/>
    <mergeCell ref="AA63:AD63"/>
    <mergeCell ref="C63:Z63"/>
    <mergeCell ref="B67:AD67"/>
    <mergeCell ref="L69:P69"/>
    <mergeCell ref="L70:P70"/>
    <mergeCell ref="B89:AD89"/>
    <mergeCell ref="C57:Z58"/>
    <mergeCell ref="AA57:AD58"/>
    <mergeCell ref="C65:AD65"/>
    <mergeCell ref="B81:AD81"/>
    <mergeCell ref="T75:AD75"/>
    <mergeCell ref="B75:S75"/>
    <mergeCell ref="B72:K72"/>
    <mergeCell ref="B73:K73"/>
    <mergeCell ref="L72:P72"/>
    <mergeCell ref="L73:P73"/>
    <mergeCell ref="AB79:AD79"/>
    <mergeCell ref="B77:AA79"/>
    <mergeCell ref="B69:K69"/>
    <mergeCell ref="B70:K70"/>
    <mergeCell ref="B71:K71"/>
  </mergeCells>
  <conditionalFormatting sqref="C65:AD65">
    <cfRule type="containsText" dxfId="24" priority="1" operator="containsText" text="NOT">
      <formula>NOT(ISERROR(SEARCH("NOT",C65)))</formula>
    </cfRule>
  </conditionalFormatting>
  <printOptions horizontalCentered="1"/>
  <pageMargins left="0.5" right="0.5" top="0.5" bottom="0.5" header="0.3" footer="0.3"/>
  <pageSetup scale="97" fitToHeight="0" orientation="portrait" r:id="rId1"/>
  <headerFooter>
    <oddFooter>&amp;C&amp;P</oddFooter>
  </headerFooter>
  <rowBreaks count="1" manualBreakCount="1">
    <brk id="50" max="29"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100-000000000000}">
          <x14:formula1>
            <xm:f>Validation!$E$2:$E$3</xm:f>
          </x14:formula1>
          <xm:sqref>AB9:AD14 AB53:AD53</xm:sqref>
        </x14:dataValidation>
        <x14:dataValidation type="list" allowBlank="1" showInputMessage="1" showErrorMessage="1" xr:uid="{00000000-0002-0000-1100-000001000000}">
          <x14:formula1>
            <xm:f>Validation!$I$31:$I$33</xm:f>
          </x14:formula1>
          <xm:sqref>Z37:AD37</xm:sqref>
        </x14:dataValidation>
        <x14:dataValidation type="list" allowBlank="1" showInputMessage="1" showErrorMessage="1" xr:uid="{00000000-0002-0000-1100-000002000000}">
          <x14:formula1>
            <xm:f>Validation!$I$37:$I$39</xm:f>
          </x14:formula1>
          <xm:sqref>O39:AD39</xm:sqref>
        </x14:dataValidation>
        <x14:dataValidation type="list" allowBlank="1" showInputMessage="1" showErrorMessage="1" xr:uid="{00000000-0002-0000-1100-000003000000}">
          <x14:formula1>
            <xm:f>Validation!$I$43:$I$44</xm:f>
          </x14:formula1>
          <xm:sqref>T75:AD75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AE48"/>
  <sheetViews>
    <sheetView workbookViewId="0"/>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365" t="s">
        <v>1003</v>
      </c>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row>
    <row r="3" spans="2:30" x14ac:dyDescent="0.25"/>
    <row r="4" spans="2:30" x14ac:dyDescent="0.25">
      <c r="B4" s="322" t="s">
        <v>837</v>
      </c>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row>
    <row r="5" spans="2:30" ht="15.75" thickBot="1" x14ac:dyDescent="0.3"/>
    <row r="6" spans="2:30" ht="15.75" thickBot="1" x14ac:dyDescent="0.3">
      <c r="B6" s="151" t="s">
        <v>838</v>
      </c>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row>
    <row r="7" spans="2:30" x14ac:dyDescent="0.25"/>
    <row r="8" spans="2:30" x14ac:dyDescent="0.25">
      <c r="B8" s="2510" t="s">
        <v>1117</v>
      </c>
      <c r="C8" s="2510"/>
      <c r="D8" s="2510"/>
      <c r="E8" s="2510"/>
      <c r="F8" s="2510"/>
      <c r="G8" s="2510"/>
      <c r="H8" s="2510"/>
      <c r="I8" s="2510"/>
      <c r="J8" s="2510"/>
      <c r="K8" s="2510"/>
      <c r="L8" s="2510"/>
      <c r="M8" s="2510"/>
      <c r="N8" s="2510"/>
      <c r="O8" s="2510"/>
      <c r="P8" s="2510"/>
      <c r="Q8" s="2510"/>
      <c r="R8" s="2510"/>
      <c r="S8" s="2510"/>
      <c r="T8" s="2510"/>
      <c r="U8" s="2510"/>
      <c r="V8" s="2510"/>
      <c r="W8" s="2510"/>
      <c r="X8" s="2510"/>
      <c r="Y8" s="2510"/>
      <c r="Z8" s="2510"/>
      <c r="AA8" s="2510"/>
      <c r="AB8" s="2510"/>
      <c r="AC8" s="2510"/>
      <c r="AD8" s="2510"/>
    </row>
    <row r="9" spans="2:30" x14ac:dyDescent="0.25">
      <c r="B9" s="2510"/>
      <c r="C9" s="2510"/>
      <c r="D9" s="2510"/>
      <c r="E9" s="2510"/>
      <c r="F9" s="2510"/>
      <c r="G9" s="2510"/>
      <c r="H9" s="2510"/>
      <c r="I9" s="2510"/>
      <c r="J9" s="2510"/>
      <c r="K9" s="2510"/>
      <c r="L9" s="2510"/>
      <c r="M9" s="2510"/>
      <c r="N9" s="2510"/>
      <c r="O9" s="2510"/>
      <c r="P9" s="2510"/>
      <c r="Q9" s="2510"/>
      <c r="R9" s="2510"/>
      <c r="S9" s="2510"/>
      <c r="T9" s="2510"/>
      <c r="U9" s="2510"/>
      <c r="V9" s="2510"/>
      <c r="W9" s="2510"/>
      <c r="X9" s="2510"/>
      <c r="Y9" s="2510"/>
      <c r="Z9" s="2510"/>
      <c r="AA9" s="2510"/>
      <c r="AB9" s="2510"/>
      <c r="AC9" s="2510"/>
      <c r="AD9" s="2510"/>
    </row>
    <row r="10" spans="2:30" x14ac:dyDescent="0.25">
      <c r="B10" s="2613"/>
      <c r="C10" s="2614"/>
      <c r="D10" s="2614"/>
      <c r="E10" s="2614"/>
      <c r="F10" s="2614"/>
      <c r="G10" s="2614"/>
      <c r="H10" s="2614"/>
      <c r="I10" s="2614"/>
      <c r="J10" s="2614"/>
      <c r="K10" s="2614"/>
      <c r="L10" s="2614"/>
      <c r="M10" s="2614"/>
      <c r="N10" s="2614"/>
      <c r="O10" s="2614"/>
      <c r="P10" s="2614"/>
      <c r="Q10" s="2614"/>
      <c r="R10" s="2614"/>
      <c r="S10" s="2614"/>
      <c r="T10" s="2614"/>
      <c r="U10" s="2614"/>
      <c r="V10" s="2614"/>
      <c r="W10" s="2614"/>
      <c r="X10" s="2614"/>
      <c r="Y10" s="2614"/>
      <c r="Z10" s="2614"/>
      <c r="AA10" s="2614"/>
      <c r="AB10" s="2614"/>
      <c r="AC10" s="2614"/>
      <c r="AD10" s="2615"/>
    </row>
    <row r="11" spans="2:30" x14ac:dyDescent="0.25">
      <c r="B11" s="2616"/>
      <c r="C11" s="2617"/>
      <c r="D11" s="2617"/>
      <c r="E11" s="2617"/>
      <c r="F11" s="2617"/>
      <c r="G11" s="2617"/>
      <c r="H11" s="2617"/>
      <c r="I11" s="2617"/>
      <c r="J11" s="2617"/>
      <c r="K11" s="2617"/>
      <c r="L11" s="2617"/>
      <c r="M11" s="2617"/>
      <c r="N11" s="2617"/>
      <c r="O11" s="2617"/>
      <c r="P11" s="2617"/>
      <c r="Q11" s="2617"/>
      <c r="R11" s="2617"/>
      <c r="S11" s="2617"/>
      <c r="T11" s="2617"/>
      <c r="U11" s="2617"/>
      <c r="V11" s="2617"/>
      <c r="W11" s="2617"/>
      <c r="X11" s="2617"/>
      <c r="Y11" s="2617"/>
      <c r="Z11" s="2617"/>
      <c r="AA11" s="2617"/>
      <c r="AB11" s="2617"/>
      <c r="AC11" s="2617"/>
      <c r="AD11" s="2618"/>
    </row>
    <row r="12" spans="2:30" x14ac:dyDescent="0.25">
      <c r="B12" s="2616"/>
      <c r="C12" s="2617"/>
      <c r="D12" s="2617"/>
      <c r="E12" s="2617"/>
      <c r="F12" s="2617"/>
      <c r="G12" s="2617"/>
      <c r="H12" s="2617"/>
      <c r="I12" s="2617"/>
      <c r="J12" s="2617"/>
      <c r="K12" s="2617"/>
      <c r="L12" s="2617"/>
      <c r="M12" s="2617"/>
      <c r="N12" s="2617"/>
      <c r="O12" s="2617"/>
      <c r="P12" s="2617"/>
      <c r="Q12" s="2617"/>
      <c r="R12" s="2617"/>
      <c r="S12" s="2617"/>
      <c r="T12" s="2617"/>
      <c r="U12" s="2617"/>
      <c r="V12" s="2617"/>
      <c r="W12" s="2617"/>
      <c r="X12" s="2617"/>
      <c r="Y12" s="2617"/>
      <c r="Z12" s="2617"/>
      <c r="AA12" s="2617"/>
      <c r="AB12" s="2617"/>
      <c r="AC12" s="2617"/>
      <c r="AD12" s="2618"/>
    </row>
    <row r="13" spans="2:30" x14ac:dyDescent="0.25">
      <c r="B13" s="2616"/>
      <c r="C13" s="2617"/>
      <c r="D13" s="2617"/>
      <c r="E13" s="2617"/>
      <c r="F13" s="2617"/>
      <c r="G13" s="2617"/>
      <c r="H13" s="2617"/>
      <c r="I13" s="2617"/>
      <c r="J13" s="2617"/>
      <c r="K13" s="2617"/>
      <c r="L13" s="2617"/>
      <c r="M13" s="2617"/>
      <c r="N13" s="2617"/>
      <c r="O13" s="2617"/>
      <c r="P13" s="2617"/>
      <c r="Q13" s="2617"/>
      <c r="R13" s="2617"/>
      <c r="S13" s="2617"/>
      <c r="T13" s="2617"/>
      <c r="U13" s="2617"/>
      <c r="V13" s="2617"/>
      <c r="W13" s="2617"/>
      <c r="X13" s="2617"/>
      <c r="Y13" s="2617"/>
      <c r="Z13" s="2617"/>
      <c r="AA13" s="2617"/>
      <c r="AB13" s="2617"/>
      <c r="AC13" s="2617"/>
      <c r="AD13" s="2618"/>
    </row>
    <row r="14" spans="2:30" x14ac:dyDescent="0.25">
      <c r="B14" s="2619"/>
      <c r="C14" s="2620"/>
      <c r="D14" s="2620"/>
      <c r="E14" s="2620"/>
      <c r="F14" s="2620"/>
      <c r="G14" s="2620"/>
      <c r="H14" s="2620"/>
      <c r="I14" s="2620"/>
      <c r="J14" s="2620"/>
      <c r="K14" s="2620"/>
      <c r="L14" s="2620"/>
      <c r="M14" s="2620"/>
      <c r="N14" s="2620"/>
      <c r="O14" s="2620"/>
      <c r="P14" s="2620"/>
      <c r="Q14" s="2620"/>
      <c r="R14" s="2620"/>
      <c r="S14" s="2620"/>
      <c r="T14" s="2620"/>
      <c r="U14" s="2620"/>
      <c r="V14" s="2620"/>
      <c r="W14" s="2620"/>
      <c r="X14" s="2620"/>
      <c r="Y14" s="2620"/>
      <c r="Z14" s="2620"/>
      <c r="AA14" s="2620"/>
      <c r="AB14" s="2620"/>
      <c r="AC14" s="2620"/>
      <c r="AD14" s="2621"/>
    </row>
    <row r="15" spans="2:30" x14ac:dyDescent="0.25"/>
    <row r="16" spans="2:30" x14ac:dyDescent="0.25">
      <c r="B16" s="2510" t="s">
        <v>839</v>
      </c>
      <c r="C16" s="2510"/>
      <c r="D16" s="2510"/>
      <c r="E16" s="2510"/>
      <c r="F16" s="2510"/>
      <c r="G16" s="2510"/>
      <c r="H16" s="2510"/>
      <c r="I16" s="2510"/>
      <c r="J16" s="2510"/>
      <c r="K16" s="2510"/>
      <c r="L16" s="2510"/>
      <c r="M16" s="2510"/>
      <c r="N16" s="2510"/>
      <c r="O16" s="2510"/>
      <c r="P16" s="2510"/>
      <c r="Q16" s="2510"/>
      <c r="R16" s="2510"/>
      <c r="S16" s="2510"/>
      <c r="T16" s="2510"/>
      <c r="U16" s="2510"/>
      <c r="V16" s="2510"/>
      <c r="W16" s="2510"/>
      <c r="X16" s="2510"/>
      <c r="Y16" s="2510"/>
      <c r="Z16" s="2510"/>
      <c r="AA16" s="2510"/>
      <c r="AB16" s="2510"/>
      <c r="AC16" s="2510"/>
      <c r="AD16" s="2510"/>
    </row>
    <row r="17" spans="2:30" x14ac:dyDescent="0.25">
      <c r="B17" s="2510"/>
      <c r="C17" s="2510"/>
      <c r="D17" s="2510"/>
      <c r="E17" s="2510"/>
      <c r="F17" s="2510"/>
      <c r="G17" s="2510"/>
      <c r="H17" s="2510"/>
      <c r="I17" s="2510"/>
      <c r="J17" s="2510"/>
      <c r="K17" s="2510"/>
      <c r="L17" s="2510"/>
      <c r="M17" s="2510"/>
      <c r="N17" s="2510"/>
      <c r="O17" s="2510"/>
      <c r="P17" s="2510"/>
      <c r="Q17" s="2510"/>
      <c r="R17" s="2510"/>
      <c r="S17" s="2510"/>
      <c r="T17" s="2510"/>
      <c r="U17" s="2510"/>
      <c r="V17" s="2510"/>
      <c r="W17" s="2510"/>
      <c r="X17" s="2510"/>
      <c r="Y17" s="2510"/>
      <c r="Z17" s="2510"/>
      <c r="AA17" s="2510"/>
      <c r="AB17" s="2510"/>
      <c r="AC17" s="2510"/>
      <c r="AD17" s="2510"/>
    </row>
    <row r="18" spans="2:30" x14ac:dyDescent="0.25">
      <c r="B18" s="2613"/>
      <c r="C18" s="2614"/>
      <c r="D18" s="2614"/>
      <c r="E18" s="2614"/>
      <c r="F18" s="2614"/>
      <c r="G18" s="2614"/>
      <c r="H18" s="2614"/>
      <c r="I18" s="2614"/>
      <c r="J18" s="2614"/>
      <c r="K18" s="2614"/>
      <c r="L18" s="2614"/>
      <c r="M18" s="2614"/>
      <c r="N18" s="2614"/>
      <c r="O18" s="2614"/>
      <c r="P18" s="2614"/>
      <c r="Q18" s="2614"/>
      <c r="R18" s="2614"/>
      <c r="S18" s="2614"/>
      <c r="T18" s="2614"/>
      <c r="U18" s="2614"/>
      <c r="V18" s="2614"/>
      <c r="W18" s="2614"/>
      <c r="X18" s="2614"/>
      <c r="Y18" s="2614"/>
      <c r="Z18" s="2614"/>
      <c r="AA18" s="2614"/>
      <c r="AB18" s="2614"/>
      <c r="AC18" s="2614"/>
      <c r="AD18" s="2615"/>
    </row>
    <row r="19" spans="2:30" x14ac:dyDescent="0.25">
      <c r="B19" s="2616"/>
      <c r="C19" s="2617"/>
      <c r="D19" s="2617"/>
      <c r="E19" s="2617"/>
      <c r="F19" s="2617"/>
      <c r="G19" s="2617"/>
      <c r="H19" s="2617"/>
      <c r="I19" s="2617"/>
      <c r="J19" s="2617"/>
      <c r="K19" s="2617"/>
      <c r="L19" s="2617"/>
      <c r="M19" s="2617"/>
      <c r="N19" s="2617"/>
      <c r="O19" s="2617"/>
      <c r="P19" s="2617"/>
      <c r="Q19" s="2617"/>
      <c r="R19" s="2617"/>
      <c r="S19" s="2617"/>
      <c r="T19" s="2617"/>
      <c r="U19" s="2617"/>
      <c r="V19" s="2617"/>
      <c r="W19" s="2617"/>
      <c r="X19" s="2617"/>
      <c r="Y19" s="2617"/>
      <c r="Z19" s="2617"/>
      <c r="AA19" s="2617"/>
      <c r="AB19" s="2617"/>
      <c r="AC19" s="2617"/>
      <c r="AD19" s="2618"/>
    </row>
    <row r="20" spans="2:30" x14ac:dyDescent="0.25">
      <c r="B20" s="2616"/>
      <c r="C20" s="2617"/>
      <c r="D20" s="2617"/>
      <c r="E20" s="2617"/>
      <c r="F20" s="2617"/>
      <c r="G20" s="2617"/>
      <c r="H20" s="2617"/>
      <c r="I20" s="2617"/>
      <c r="J20" s="2617"/>
      <c r="K20" s="2617"/>
      <c r="L20" s="2617"/>
      <c r="M20" s="2617"/>
      <c r="N20" s="2617"/>
      <c r="O20" s="2617"/>
      <c r="P20" s="2617"/>
      <c r="Q20" s="2617"/>
      <c r="R20" s="2617"/>
      <c r="S20" s="2617"/>
      <c r="T20" s="2617"/>
      <c r="U20" s="2617"/>
      <c r="V20" s="2617"/>
      <c r="W20" s="2617"/>
      <c r="X20" s="2617"/>
      <c r="Y20" s="2617"/>
      <c r="Z20" s="2617"/>
      <c r="AA20" s="2617"/>
      <c r="AB20" s="2617"/>
      <c r="AC20" s="2617"/>
      <c r="AD20" s="2618"/>
    </row>
    <row r="21" spans="2:30" x14ac:dyDescent="0.25">
      <c r="B21" s="2616"/>
      <c r="C21" s="2617"/>
      <c r="D21" s="2617"/>
      <c r="E21" s="2617"/>
      <c r="F21" s="2617"/>
      <c r="G21" s="2617"/>
      <c r="H21" s="2617"/>
      <c r="I21" s="2617"/>
      <c r="J21" s="2617"/>
      <c r="K21" s="2617"/>
      <c r="L21" s="2617"/>
      <c r="M21" s="2617"/>
      <c r="N21" s="2617"/>
      <c r="O21" s="2617"/>
      <c r="P21" s="2617"/>
      <c r="Q21" s="2617"/>
      <c r="R21" s="2617"/>
      <c r="S21" s="2617"/>
      <c r="T21" s="2617"/>
      <c r="U21" s="2617"/>
      <c r="V21" s="2617"/>
      <c r="W21" s="2617"/>
      <c r="X21" s="2617"/>
      <c r="Y21" s="2617"/>
      <c r="Z21" s="2617"/>
      <c r="AA21" s="2617"/>
      <c r="AB21" s="2617"/>
      <c r="AC21" s="2617"/>
      <c r="AD21" s="2618"/>
    </row>
    <row r="22" spans="2:30" x14ac:dyDescent="0.25">
      <c r="B22" s="2619"/>
      <c r="C22" s="2620"/>
      <c r="D22" s="2620"/>
      <c r="E22" s="2620"/>
      <c r="F22" s="2620"/>
      <c r="G22" s="2620"/>
      <c r="H22" s="2620"/>
      <c r="I22" s="2620"/>
      <c r="J22" s="2620"/>
      <c r="K22" s="2620"/>
      <c r="L22" s="2620"/>
      <c r="M22" s="2620"/>
      <c r="N22" s="2620"/>
      <c r="O22" s="2620"/>
      <c r="P22" s="2620"/>
      <c r="Q22" s="2620"/>
      <c r="R22" s="2620"/>
      <c r="S22" s="2620"/>
      <c r="T22" s="2620"/>
      <c r="U22" s="2620"/>
      <c r="V22" s="2620"/>
      <c r="W22" s="2620"/>
      <c r="X22" s="2620"/>
      <c r="Y22" s="2620"/>
      <c r="Z22" s="2620"/>
      <c r="AA22" s="2620"/>
      <c r="AB22" s="2620"/>
      <c r="AC22" s="2620"/>
      <c r="AD22" s="2621"/>
    </row>
    <row r="23" spans="2:30" ht="15.75" thickBot="1" x14ac:dyDescent="0.3"/>
    <row r="24" spans="2:30" ht="15.75" thickBot="1" x14ac:dyDescent="0.3">
      <c r="B24" s="151" t="s">
        <v>840</v>
      </c>
      <c r="C24" s="151"/>
      <c r="D24" s="151"/>
      <c r="E24" s="151"/>
      <c r="F24" s="151"/>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row>
    <row r="25" spans="2:30" ht="15.75" thickBot="1" x14ac:dyDescent="0.3"/>
    <row r="26" spans="2:30" ht="15" customHeight="1" x14ac:dyDescent="0.25">
      <c r="B26" s="366" t="s">
        <v>852</v>
      </c>
      <c r="C26" s="367"/>
      <c r="D26" s="367"/>
      <c r="E26" s="367"/>
      <c r="F26" s="367"/>
      <c r="G26" s="367"/>
      <c r="H26" s="367"/>
      <c r="I26" s="367"/>
      <c r="J26" s="367"/>
      <c r="K26" s="367"/>
      <c r="L26" s="367"/>
      <c r="M26" s="367"/>
      <c r="N26" s="367"/>
      <c r="O26" s="367"/>
      <c r="P26" s="367"/>
      <c r="Q26" s="367"/>
      <c r="R26" s="367"/>
      <c r="S26" s="367"/>
      <c r="T26" s="367"/>
      <c r="U26" s="367"/>
      <c r="V26" s="367"/>
      <c r="W26" s="367"/>
      <c r="X26" s="2627"/>
      <c r="Y26" s="260" t="s">
        <v>853</v>
      </c>
      <c r="Z26" s="261"/>
      <c r="AA26" s="261"/>
      <c r="AB26" s="261"/>
      <c r="AC26" s="261"/>
      <c r="AD26" s="262"/>
    </row>
    <row r="27" spans="2:30" s="36" customFormat="1" ht="13.5" thickBot="1" x14ac:dyDescent="0.3">
      <c r="B27" s="369"/>
      <c r="C27" s="370"/>
      <c r="D27" s="370"/>
      <c r="E27" s="370"/>
      <c r="F27" s="370"/>
      <c r="G27" s="370"/>
      <c r="H27" s="370"/>
      <c r="I27" s="370"/>
      <c r="J27" s="370"/>
      <c r="K27" s="370"/>
      <c r="L27" s="370"/>
      <c r="M27" s="370"/>
      <c r="N27" s="370"/>
      <c r="O27" s="370"/>
      <c r="P27" s="370"/>
      <c r="Q27" s="370"/>
      <c r="R27" s="370"/>
      <c r="S27" s="370"/>
      <c r="T27" s="370"/>
      <c r="U27" s="370"/>
      <c r="V27" s="370"/>
      <c r="W27" s="370"/>
      <c r="X27" s="2628"/>
      <c r="Y27" s="266"/>
      <c r="Z27" s="267"/>
      <c r="AA27" s="267"/>
      <c r="AB27" s="267"/>
      <c r="AC27" s="267"/>
      <c r="AD27" s="268"/>
    </row>
    <row r="28" spans="2:30" x14ac:dyDescent="0.25">
      <c r="B28" s="2605" t="s">
        <v>841</v>
      </c>
      <c r="C28" s="2606"/>
      <c r="D28" s="2606"/>
      <c r="E28" s="2606"/>
      <c r="F28" s="2606"/>
      <c r="G28" s="2606"/>
      <c r="H28" s="2606"/>
      <c r="I28" s="2606"/>
      <c r="J28" s="2606"/>
      <c r="K28" s="2606"/>
      <c r="L28" s="2606"/>
      <c r="M28" s="2606"/>
      <c r="N28" s="2606"/>
      <c r="O28" s="2606"/>
      <c r="P28" s="2606"/>
      <c r="Q28" s="2606"/>
      <c r="R28" s="2606"/>
      <c r="S28" s="2606"/>
      <c r="T28" s="2606"/>
      <c r="U28" s="2606"/>
      <c r="V28" s="2606"/>
      <c r="W28" s="2606"/>
      <c r="X28" s="2607"/>
      <c r="Y28" s="2629"/>
      <c r="Z28" s="2630"/>
      <c r="AA28" s="2630"/>
      <c r="AB28" s="2630"/>
      <c r="AC28" s="2630"/>
      <c r="AD28" s="2631"/>
    </row>
    <row r="29" spans="2:30" x14ac:dyDescent="0.25">
      <c r="B29" s="2624" t="s">
        <v>842</v>
      </c>
      <c r="C29" s="2625"/>
      <c r="D29" s="2625"/>
      <c r="E29" s="2625"/>
      <c r="F29" s="2625"/>
      <c r="G29" s="2625"/>
      <c r="H29" s="2625"/>
      <c r="I29" s="2625"/>
      <c r="J29" s="2625"/>
      <c r="K29" s="2625"/>
      <c r="L29" s="2625"/>
      <c r="M29" s="2625"/>
      <c r="N29" s="2625"/>
      <c r="O29" s="2625"/>
      <c r="P29" s="2625"/>
      <c r="Q29" s="2625"/>
      <c r="R29" s="2625"/>
      <c r="S29" s="2625"/>
      <c r="T29" s="2625"/>
      <c r="U29" s="2625"/>
      <c r="V29" s="2625"/>
      <c r="W29" s="2625"/>
      <c r="X29" s="2626"/>
      <c r="Y29" s="2632"/>
      <c r="Z29" s="2633"/>
      <c r="AA29" s="2633"/>
      <c r="AB29" s="2633"/>
      <c r="AC29" s="2633"/>
      <c r="AD29" s="2634"/>
    </row>
    <row r="30" spans="2:30" x14ac:dyDescent="0.25">
      <c r="B30" s="2593" t="s">
        <v>843</v>
      </c>
      <c r="C30" s="2594"/>
      <c r="D30" s="2594"/>
      <c r="E30" s="2594"/>
      <c r="F30" s="2594"/>
      <c r="G30" s="2594"/>
      <c r="H30" s="2594"/>
      <c r="I30" s="2594"/>
      <c r="J30" s="2594"/>
      <c r="K30" s="2594"/>
      <c r="L30" s="2594"/>
      <c r="M30" s="2594"/>
      <c r="N30" s="2594"/>
      <c r="O30" s="2594"/>
      <c r="P30" s="2594"/>
      <c r="Q30" s="2594"/>
      <c r="R30" s="2594"/>
      <c r="S30" s="2594"/>
      <c r="T30" s="2594"/>
      <c r="U30" s="2594"/>
      <c r="V30" s="2594"/>
      <c r="W30" s="2594"/>
      <c r="X30" s="2595"/>
      <c r="Y30" s="2632"/>
      <c r="Z30" s="2633"/>
      <c r="AA30" s="2633"/>
      <c r="AB30" s="2633"/>
      <c r="AC30" s="2633"/>
      <c r="AD30" s="2634"/>
    </row>
    <row r="31" spans="2:30" x14ac:dyDescent="0.25">
      <c r="B31" s="2624" t="s">
        <v>844</v>
      </c>
      <c r="C31" s="2625"/>
      <c r="D31" s="2625"/>
      <c r="E31" s="2625"/>
      <c r="F31" s="2625"/>
      <c r="G31" s="2625"/>
      <c r="H31" s="2625"/>
      <c r="I31" s="2625"/>
      <c r="J31" s="2625"/>
      <c r="K31" s="2625"/>
      <c r="L31" s="2625"/>
      <c r="M31" s="2625"/>
      <c r="N31" s="2625"/>
      <c r="O31" s="2625"/>
      <c r="P31" s="2625"/>
      <c r="Q31" s="2625"/>
      <c r="R31" s="2625"/>
      <c r="S31" s="2625"/>
      <c r="T31" s="2625"/>
      <c r="U31" s="2625"/>
      <c r="V31" s="2625"/>
      <c r="W31" s="2625"/>
      <c r="X31" s="2626"/>
      <c r="Y31" s="2632"/>
      <c r="Z31" s="2633"/>
      <c r="AA31" s="2633"/>
      <c r="AB31" s="2633"/>
      <c r="AC31" s="2633"/>
      <c r="AD31" s="2634"/>
    </row>
    <row r="32" spans="2:30" x14ac:dyDescent="0.25">
      <c r="B32" s="2593" t="s">
        <v>203</v>
      </c>
      <c r="C32" s="2594"/>
      <c r="D32" s="2594"/>
      <c r="E32" s="2594"/>
      <c r="F32" s="2594"/>
      <c r="G32" s="2594"/>
      <c r="H32" s="2594"/>
      <c r="I32" s="2594"/>
      <c r="J32" s="2594"/>
      <c r="K32" s="2594"/>
      <c r="L32" s="2594"/>
      <c r="M32" s="2594"/>
      <c r="N32" s="2594"/>
      <c r="O32" s="2594"/>
      <c r="P32" s="2594"/>
      <c r="Q32" s="2594"/>
      <c r="R32" s="2594"/>
      <c r="S32" s="2594"/>
      <c r="T32" s="2594"/>
      <c r="U32" s="2594"/>
      <c r="V32" s="2594"/>
      <c r="W32" s="2594"/>
      <c r="X32" s="2595"/>
      <c r="Y32" s="2632"/>
      <c r="Z32" s="2633"/>
      <c r="AA32" s="2633"/>
      <c r="AB32" s="2633"/>
      <c r="AC32" s="2633"/>
      <c r="AD32" s="2634"/>
    </row>
    <row r="33" spans="2:30" x14ac:dyDescent="0.25">
      <c r="B33" s="2624" t="s">
        <v>845</v>
      </c>
      <c r="C33" s="2625"/>
      <c r="D33" s="2625"/>
      <c r="E33" s="2625"/>
      <c r="F33" s="2625"/>
      <c r="G33" s="2625"/>
      <c r="H33" s="2625"/>
      <c r="I33" s="2625"/>
      <c r="J33" s="2625"/>
      <c r="K33" s="2625"/>
      <c r="L33" s="2625"/>
      <c r="M33" s="2625"/>
      <c r="N33" s="2625"/>
      <c r="O33" s="2625"/>
      <c r="P33" s="2625"/>
      <c r="Q33" s="2625"/>
      <c r="R33" s="2625"/>
      <c r="S33" s="2625"/>
      <c r="T33" s="2625"/>
      <c r="U33" s="2625"/>
      <c r="V33" s="2625"/>
      <c r="W33" s="2625"/>
      <c r="X33" s="2626"/>
      <c r="Y33" s="2632"/>
      <c r="Z33" s="2633"/>
      <c r="AA33" s="2633"/>
      <c r="AB33" s="2633"/>
      <c r="AC33" s="2633"/>
      <c r="AD33" s="2634"/>
    </row>
    <row r="34" spans="2:30" x14ac:dyDescent="0.25">
      <c r="B34" s="2593" t="s">
        <v>846</v>
      </c>
      <c r="C34" s="2594"/>
      <c r="D34" s="2594"/>
      <c r="E34" s="2594"/>
      <c r="F34" s="2594"/>
      <c r="G34" s="2594"/>
      <c r="H34" s="2594"/>
      <c r="I34" s="2594"/>
      <c r="J34" s="2594"/>
      <c r="K34" s="2594"/>
      <c r="L34" s="2594"/>
      <c r="M34" s="2594"/>
      <c r="N34" s="2594"/>
      <c r="O34" s="2594"/>
      <c r="P34" s="2594"/>
      <c r="Q34" s="2594"/>
      <c r="R34" s="2594"/>
      <c r="S34" s="2594"/>
      <c r="T34" s="2594"/>
      <c r="U34" s="2594"/>
      <c r="V34" s="2594"/>
      <c r="W34" s="2594"/>
      <c r="X34" s="2595"/>
      <c r="Y34" s="2632"/>
      <c r="Z34" s="2633"/>
      <c r="AA34" s="2633"/>
      <c r="AB34" s="2633"/>
      <c r="AC34" s="2633"/>
      <c r="AD34" s="2634"/>
    </row>
    <row r="35" spans="2:30" x14ac:dyDescent="0.25">
      <c r="B35" s="2624" t="s">
        <v>697</v>
      </c>
      <c r="C35" s="2625"/>
      <c r="D35" s="2625"/>
      <c r="E35" s="2625"/>
      <c r="F35" s="2625"/>
      <c r="G35" s="2625"/>
      <c r="H35" s="2625"/>
      <c r="I35" s="2625"/>
      <c r="J35" s="2625"/>
      <c r="K35" s="2625"/>
      <c r="L35" s="2625"/>
      <c r="M35" s="2625"/>
      <c r="N35" s="2625"/>
      <c r="O35" s="2625"/>
      <c r="P35" s="2625"/>
      <c r="Q35" s="2625"/>
      <c r="R35" s="2625"/>
      <c r="S35" s="2625"/>
      <c r="T35" s="2625"/>
      <c r="U35" s="2625"/>
      <c r="V35" s="2625"/>
      <c r="W35" s="2625"/>
      <c r="X35" s="2626"/>
      <c r="Y35" s="2632"/>
      <c r="Z35" s="2633"/>
      <c r="AA35" s="2633"/>
      <c r="AB35" s="2633"/>
      <c r="AC35" s="2633"/>
      <c r="AD35" s="2634"/>
    </row>
    <row r="36" spans="2:30" x14ac:dyDescent="0.25">
      <c r="B36" s="2593" t="s">
        <v>847</v>
      </c>
      <c r="C36" s="2594"/>
      <c r="D36" s="2594"/>
      <c r="E36" s="2594"/>
      <c r="F36" s="2594"/>
      <c r="G36" s="2594"/>
      <c r="H36" s="2594"/>
      <c r="I36" s="2594"/>
      <c r="J36" s="2594"/>
      <c r="K36" s="2594"/>
      <c r="L36" s="2594"/>
      <c r="M36" s="2594"/>
      <c r="N36" s="2594"/>
      <c r="O36" s="2594"/>
      <c r="P36" s="2594"/>
      <c r="Q36" s="2594"/>
      <c r="R36" s="2594"/>
      <c r="S36" s="2594"/>
      <c r="T36" s="2594"/>
      <c r="U36" s="2594"/>
      <c r="V36" s="2594"/>
      <c r="W36" s="2594"/>
      <c r="X36" s="2595"/>
      <c r="Y36" s="2632"/>
      <c r="Z36" s="2633"/>
      <c r="AA36" s="2633"/>
      <c r="AB36" s="2633"/>
      <c r="AC36" s="2633"/>
      <c r="AD36" s="2634"/>
    </row>
    <row r="37" spans="2:30" x14ac:dyDescent="0.25">
      <c r="B37" s="2624" t="s">
        <v>848</v>
      </c>
      <c r="C37" s="2625"/>
      <c r="D37" s="2625"/>
      <c r="E37" s="2625"/>
      <c r="F37" s="2625"/>
      <c r="G37" s="2625"/>
      <c r="H37" s="2625"/>
      <c r="I37" s="2625"/>
      <c r="J37" s="2625"/>
      <c r="K37" s="2625"/>
      <c r="L37" s="2625"/>
      <c r="M37" s="2625"/>
      <c r="N37" s="2625"/>
      <c r="O37" s="2625"/>
      <c r="P37" s="2625"/>
      <c r="Q37" s="2625"/>
      <c r="R37" s="2625"/>
      <c r="S37" s="2625"/>
      <c r="T37" s="2625"/>
      <c r="U37" s="2625"/>
      <c r="V37" s="2625"/>
      <c r="W37" s="2625"/>
      <c r="X37" s="2626"/>
      <c r="Y37" s="2632"/>
      <c r="Z37" s="2633"/>
      <c r="AA37" s="2633"/>
      <c r="AB37" s="2633"/>
      <c r="AC37" s="2633"/>
      <c r="AD37" s="2634"/>
    </row>
    <row r="38" spans="2:30" x14ac:dyDescent="0.25">
      <c r="B38" s="2593" t="s">
        <v>849</v>
      </c>
      <c r="C38" s="2594"/>
      <c r="D38" s="2594"/>
      <c r="E38" s="2594"/>
      <c r="F38" s="2594"/>
      <c r="G38" s="2594"/>
      <c r="H38" s="2594"/>
      <c r="I38" s="2594"/>
      <c r="J38" s="2594"/>
      <c r="K38" s="2594"/>
      <c r="L38" s="2594"/>
      <c r="M38" s="2594"/>
      <c r="N38" s="2594"/>
      <c r="O38" s="2594"/>
      <c r="P38" s="2594"/>
      <c r="Q38" s="2594"/>
      <c r="R38" s="2594"/>
      <c r="S38" s="2594"/>
      <c r="T38" s="2594"/>
      <c r="U38" s="2594"/>
      <c r="V38" s="2594"/>
      <c r="W38" s="2594"/>
      <c r="X38" s="2595"/>
      <c r="Y38" s="2632"/>
      <c r="Z38" s="2633"/>
      <c r="AA38" s="2633"/>
      <c r="AB38" s="2633"/>
      <c r="AC38" s="2633"/>
      <c r="AD38" s="2634"/>
    </row>
    <row r="39" spans="2:30" x14ac:dyDescent="0.25">
      <c r="B39" s="2624" t="s">
        <v>850</v>
      </c>
      <c r="C39" s="2625"/>
      <c r="D39" s="2625"/>
      <c r="E39" s="2625"/>
      <c r="F39" s="2625"/>
      <c r="G39" s="2625"/>
      <c r="H39" s="2625"/>
      <c r="I39" s="2625"/>
      <c r="J39" s="2625"/>
      <c r="K39" s="2625"/>
      <c r="L39" s="2625"/>
      <c r="M39" s="2625"/>
      <c r="N39" s="2625"/>
      <c r="O39" s="2625"/>
      <c r="P39" s="2625"/>
      <c r="Q39" s="2625"/>
      <c r="R39" s="2625"/>
      <c r="S39" s="2625"/>
      <c r="T39" s="2625"/>
      <c r="U39" s="2625"/>
      <c r="V39" s="2625"/>
      <c r="W39" s="2625"/>
      <c r="X39" s="2626"/>
      <c r="Y39" s="2632"/>
      <c r="Z39" s="2633"/>
      <c r="AA39" s="2633"/>
      <c r="AB39" s="2633"/>
      <c r="AC39" s="2633"/>
      <c r="AD39" s="2634"/>
    </row>
    <row r="40" spans="2:30" x14ac:dyDescent="0.25">
      <c r="B40" s="2593" t="s">
        <v>134</v>
      </c>
      <c r="C40" s="2594"/>
      <c r="D40" s="2594"/>
      <c r="E40" s="2594"/>
      <c r="F40" s="2594"/>
      <c r="G40" s="2594"/>
      <c r="H40" s="2594"/>
      <c r="I40" s="2594"/>
      <c r="J40" s="2594"/>
      <c r="K40" s="2594"/>
      <c r="L40" s="2594"/>
      <c r="M40" s="2594"/>
      <c r="N40" s="2594"/>
      <c r="O40" s="2594"/>
      <c r="P40" s="2594"/>
      <c r="Q40" s="2594"/>
      <c r="R40" s="2594"/>
      <c r="S40" s="2594"/>
      <c r="T40" s="2594"/>
      <c r="U40" s="2594"/>
      <c r="V40" s="2594"/>
      <c r="W40" s="2594"/>
      <c r="X40" s="2595"/>
      <c r="Y40" s="2632"/>
      <c r="Z40" s="2633"/>
      <c r="AA40" s="2633"/>
      <c r="AB40" s="2633"/>
      <c r="AC40" s="2633"/>
      <c r="AD40" s="2634"/>
    </row>
    <row r="41" spans="2:30" x14ac:dyDescent="0.25">
      <c r="B41" s="2624" t="s">
        <v>851</v>
      </c>
      <c r="C41" s="2625"/>
      <c r="D41" s="2625"/>
      <c r="E41" s="2625"/>
      <c r="F41" s="2625"/>
      <c r="G41" s="2625"/>
      <c r="H41" s="2625"/>
      <c r="I41" s="2625"/>
      <c r="J41" s="2625"/>
      <c r="K41" s="2625"/>
      <c r="L41" s="2625"/>
      <c r="M41" s="2625"/>
      <c r="N41" s="2625"/>
      <c r="O41" s="2625"/>
      <c r="P41" s="2625"/>
      <c r="Q41" s="2625"/>
      <c r="R41" s="2625"/>
      <c r="S41" s="2625"/>
      <c r="T41" s="2625"/>
      <c r="U41" s="2625"/>
      <c r="V41" s="2625"/>
      <c r="W41" s="2625"/>
      <c r="X41" s="2626"/>
      <c r="Y41" s="2632"/>
      <c r="Z41" s="2633"/>
      <c r="AA41" s="2633"/>
      <c r="AB41" s="2633"/>
      <c r="AC41" s="2633"/>
      <c r="AD41" s="2634"/>
    </row>
    <row r="42" spans="2:30" ht="15.75" thickBot="1" x14ac:dyDescent="0.3">
      <c r="B42" s="2622" t="s">
        <v>117</v>
      </c>
      <c r="C42" s="2623"/>
      <c r="D42" s="2623"/>
      <c r="E42" s="2623"/>
      <c r="F42" s="2623"/>
      <c r="G42" s="2623"/>
      <c r="H42" s="2623"/>
      <c r="I42" s="2623"/>
      <c r="J42" s="2623"/>
      <c r="K42" s="2623"/>
      <c r="L42" s="2623"/>
      <c r="M42" s="2623"/>
      <c r="N42" s="2623"/>
      <c r="O42" s="2623"/>
      <c r="P42" s="2623"/>
      <c r="Q42" s="2623"/>
      <c r="R42" s="2623"/>
      <c r="S42" s="2623"/>
      <c r="T42" s="2623"/>
      <c r="U42" s="2623"/>
      <c r="V42" s="2623"/>
      <c r="W42" s="2623"/>
      <c r="X42" s="2623"/>
      <c r="Y42" s="2635">
        <f>SUM(Y28:AD41)</f>
        <v>0</v>
      </c>
      <c r="Z42" s="625"/>
      <c r="AA42" s="625"/>
      <c r="AB42" s="625"/>
      <c r="AC42" s="625"/>
      <c r="AD42" s="2636"/>
    </row>
    <row r="43" spans="2:30" x14ac:dyDescent="0.25"/>
    <row r="44" spans="2:30" x14ac:dyDescent="0.25">
      <c r="B44" s="207"/>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row>
    <row r="45" spans="2:30" x14ac:dyDescent="0.25"/>
    <row r="46" spans="2:30" x14ac:dyDescent="0.25"/>
    <row r="47" spans="2:30" x14ac:dyDescent="0.25"/>
    <row r="48" spans="2:30" x14ac:dyDescent="0.25"/>
  </sheetData>
  <sheetProtection algorithmName="SHA-512" hashValue="l82S/PjcNg36ITh2qip8Mukn8dFskRbAM3RT+bDrEG+w/rESQztz26jpgpB11ADA41U43s6Rzy6knQEL7ylOCw==" saltValue="lYcwEOx30idt9F7klAteZg==" spinCount="100000" sheet="1" selectLockedCells="1"/>
  <mergeCells count="41">
    <mergeCell ref="B44:AD44"/>
    <mergeCell ref="Y29:AD29"/>
    <mergeCell ref="Y42:AD42"/>
    <mergeCell ref="Y40:AD40"/>
    <mergeCell ref="Y41:AD41"/>
    <mergeCell ref="Y30:AD30"/>
    <mergeCell ref="Y31:AD31"/>
    <mergeCell ref="Y32:AD32"/>
    <mergeCell ref="Y33:AD33"/>
    <mergeCell ref="Y34:AD34"/>
    <mergeCell ref="Y35:AD35"/>
    <mergeCell ref="Y36:AD36"/>
    <mergeCell ref="Y37:AD37"/>
    <mergeCell ref="Y38:AD38"/>
    <mergeCell ref="Y39:AD39"/>
    <mergeCell ref="B41:X41"/>
    <mergeCell ref="B24:AD24"/>
    <mergeCell ref="Y26:AD27"/>
    <mergeCell ref="B26:X27"/>
    <mergeCell ref="B28:X28"/>
    <mergeCell ref="Y28:AD28"/>
    <mergeCell ref="B42:X42"/>
    <mergeCell ref="B40:X40"/>
    <mergeCell ref="B39:X39"/>
    <mergeCell ref="B29:X29"/>
    <mergeCell ref="B30:X30"/>
    <mergeCell ref="B31:X31"/>
    <mergeCell ref="B32:X32"/>
    <mergeCell ref="B33:X33"/>
    <mergeCell ref="B34:X34"/>
    <mergeCell ref="B35:X35"/>
    <mergeCell ref="B36:X36"/>
    <mergeCell ref="B37:X37"/>
    <mergeCell ref="B38:X38"/>
    <mergeCell ref="B18:AD22"/>
    <mergeCell ref="B2:AD2"/>
    <mergeCell ref="B6:AD6"/>
    <mergeCell ref="B8:AD9"/>
    <mergeCell ref="B10:AD14"/>
    <mergeCell ref="B16:AD17"/>
    <mergeCell ref="B4:AD4"/>
  </mergeCells>
  <printOptions horizontalCentered="1"/>
  <pageMargins left="0.5" right="0.5" top="0.5" bottom="0.5" header="0.3" footer="0.3"/>
  <pageSetup scale="97" fitToHeight="0" orientation="portrait" r:id="rId1"/>
  <headerFoot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AE165"/>
  <sheetViews>
    <sheetView workbookViewId="0"/>
  </sheetViews>
  <sheetFormatPr defaultColWidth="0" defaultRowHeight="15" customHeight="1" zeroHeight="1" x14ac:dyDescent="0.25"/>
  <cols>
    <col min="1" max="17" width="3.28515625" style="14" customWidth="1"/>
    <col min="18" max="18" width="4.85546875" style="14" customWidth="1"/>
    <col min="19" max="31" width="3.28515625" style="14" customWidth="1"/>
    <col min="32" max="16384" width="9.140625" style="14" hidden="1"/>
  </cols>
  <sheetData>
    <row r="1" spans="2:30" ht="15" customHeight="1" x14ac:dyDescent="0.25"/>
    <row r="2" spans="2:30" ht="15" customHeight="1" x14ac:dyDescent="0.25">
      <c r="B2" s="365" t="s">
        <v>1004</v>
      </c>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row>
    <row r="3" spans="2:30" ht="15" customHeight="1" thickBot="1" x14ac:dyDescent="0.3"/>
    <row r="4" spans="2:30" ht="15" customHeight="1" thickBot="1" x14ac:dyDescent="0.3">
      <c r="B4" s="151" t="s">
        <v>312</v>
      </c>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row>
    <row r="5" spans="2:30" ht="15" customHeight="1" x14ac:dyDescent="0.25"/>
    <row r="6" spans="2:30" ht="15" customHeight="1" x14ac:dyDescent="0.25">
      <c r="B6" s="134" t="s">
        <v>804</v>
      </c>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6"/>
      <c r="AC6" s="16"/>
      <c r="AD6" s="16"/>
    </row>
    <row r="7" spans="2:30" ht="15" customHeight="1" x14ac:dyDescent="0.25">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1"/>
      <c r="AC7" s="132"/>
      <c r="AD7" s="133"/>
    </row>
    <row r="8" spans="2:30" ht="15" customHeight="1" x14ac:dyDescent="0.25"/>
    <row r="9" spans="2:30" ht="15" customHeight="1" x14ac:dyDescent="0.25">
      <c r="C9" s="169" t="s">
        <v>313</v>
      </c>
      <c r="D9" s="169"/>
      <c r="E9" s="169"/>
      <c r="F9" s="169"/>
      <c r="G9" s="169"/>
      <c r="H9" s="169"/>
      <c r="I9" s="169"/>
      <c r="J9" s="169"/>
      <c r="K9" s="169"/>
      <c r="L9" s="169"/>
      <c r="M9" s="169"/>
      <c r="N9" s="169"/>
      <c r="O9" s="169"/>
      <c r="P9" s="169"/>
      <c r="Q9" s="169"/>
      <c r="R9" s="169"/>
      <c r="S9" s="169"/>
      <c r="T9" s="169"/>
      <c r="U9" s="169"/>
      <c r="V9" s="169"/>
      <c r="W9" s="169"/>
      <c r="X9" s="169"/>
      <c r="Y9" s="169"/>
      <c r="Z9" s="169"/>
      <c r="AA9" s="171"/>
      <c r="AB9" s="172"/>
      <c r="AC9" s="172"/>
      <c r="AD9" s="173"/>
    </row>
    <row r="10" spans="2:30" ht="15" customHeight="1" x14ac:dyDescent="0.25"/>
    <row r="11" spans="2:30" ht="15" customHeight="1" x14ac:dyDescent="0.25">
      <c r="C11" s="169" t="s">
        <v>314</v>
      </c>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71"/>
      <c r="AB11" s="172"/>
      <c r="AC11" s="172"/>
      <c r="AD11" s="173"/>
    </row>
    <row r="12" spans="2:30" ht="15" customHeight="1" thickBot="1" x14ac:dyDescent="0.3"/>
    <row r="13" spans="2:30" ht="15" customHeight="1" thickBot="1" x14ac:dyDescent="0.3">
      <c r="B13" s="151" t="s">
        <v>791</v>
      </c>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row>
    <row r="14" spans="2:30" ht="15" customHeight="1" x14ac:dyDescent="0.25"/>
    <row r="15" spans="2:30" ht="15" customHeight="1" x14ac:dyDescent="0.25">
      <c r="B15" s="135" t="s">
        <v>315</v>
      </c>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1"/>
      <c r="AC15" s="132"/>
      <c r="AD15" s="133"/>
    </row>
    <row r="16" spans="2:30" ht="15" customHeight="1" x14ac:dyDescent="0.25"/>
    <row r="17" spans="3:30" ht="15" customHeight="1" x14ac:dyDescent="0.25">
      <c r="C17" s="169" t="s">
        <v>701</v>
      </c>
      <c r="D17" s="169"/>
      <c r="E17" s="169"/>
      <c r="F17" s="169"/>
      <c r="G17" s="169"/>
      <c r="H17" s="169"/>
      <c r="I17" s="169"/>
      <c r="J17" s="169"/>
      <c r="K17" s="169"/>
      <c r="L17" s="169"/>
      <c r="M17" s="169"/>
      <c r="N17" s="169"/>
      <c r="O17" s="169"/>
      <c r="P17" s="169"/>
      <c r="Q17" s="169"/>
      <c r="R17" s="169"/>
      <c r="S17" s="169"/>
      <c r="T17" s="169"/>
      <c r="U17" s="169"/>
      <c r="V17" s="169"/>
      <c r="W17" s="169"/>
      <c r="X17" s="169"/>
      <c r="Y17" s="169"/>
      <c r="Z17" s="169"/>
      <c r="AA17" s="169"/>
      <c r="AB17" s="169"/>
      <c r="AC17" s="169"/>
      <c r="AD17" s="169"/>
    </row>
    <row r="18" spans="3:30" ht="15" customHeight="1" x14ac:dyDescent="0.25"/>
    <row r="19" spans="3:30" ht="15" customHeight="1" x14ac:dyDescent="0.25">
      <c r="C19" s="169" t="s">
        <v>321</v>
      </c>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71"/>
      <c r="AB19" s="172"/>
      <c r="AC19" s="172"/>
      <c r="AD19" s="173"/>
    </row>
    <row r="20" spans="3:30" ht="15" customHeight="1" x14ac:dyDescent="0.25"/>
    <row r="21" spans="3:30" ht="15" customHeight="1" x14ac:dyDescent="0.25">
      <c r="C21" s="169" t="s">
        <v>322</v>
      </c>
      <c r="D21" s="169"/>
      <c r="E21" s="169"/>
      <c r="F21" s="169"/>
      <c r="G21" s="169"/>
      <c r="H21" s="169"/>
      <c r="I21" s="169"/>
      <c r="J21" s="169"/>
      <c r="K21" s="169"/>
      <c r="L21" s="169"/>
      <c r="M21" s="169"/>
      <c r="N21" s="169"/>
      <c r="O21" s="169"/>
      <c r="P21" s="169"/>
      <c r="Q21" s="169"/>
      <c r="R21" s="169"/>
      <c r="S21" s="171"/>
      <c r="T21" s="172"/>
      <c r="U21" s="172"/>
      <c r="V21" s="172"/>
      <c r="W21" s="172"/>
      <c r="X21" s="172"/>
      <c r="Y21" s="172"/>
      <c r="Z21" s="172"/>
      <c r="AA21" s="172"/>
      <c r="AB21" s="172"/>
      <c r="AC21" s="172"/>
      <c r="AD21" s="173"/>
    </row>
    <row r="22" spans="3:30" ht="15" customHeight="1" x14ac:dyDescent="0.25"/>
    <row r="23" spans="3:30" ht="15" customHeight="1" x14ac:dyDescent="0.25">
      <c r="D23" s="169" t="s">
        <v>320</v>
      </c>
      <c r="E23" s="169"/>
      <c r="F23" s="169"/>
      <c r="G23" s="169"/>
      <c r="H23" s="169"/>
      <c r="I23" s="169"/>
      <c r="J23" s="169"/>
      <c r="K23" s="169"/>
      <c r="L23" s="169"/>
      <c r="M23" s="169"/>
      <c r="N23" s="169"/>
      <c r="O23" s="169"/>
      <c r="P23" s="169"/>
      <c r="Q23" s="169"/>
      <c r="R23" s="169"/>
      <c r="S23" s="171"/>
      <c r="T23" s="172"/>
      <c r="U23" s="172"/>
      <c r="V23" s="172"/>
      <c r="W23" s="172"/>
      <c r="X23" s="172"/>
      <c r="Y23" s="172"/>
      <c r="Z23" s="172"/>
      <c r="AA23" s="172"/>
      <c r="AB23" s="172"/>
      <c r="AC23" s="172"/>
      <c r="AD23" s="173"/>
    </row>
    <row r="24" spans="3:30" ht="15" customHeight="1" thickBot="1" x14ac:dyDescent="0.3"/>
    <row r="25" spans="3:30" ht="15" customHeight="1" thickTop="1" x14ac:dyDescent="0.25">
      <c r="C25" s="1022" t="s">
        <v>324</v>
      </c>
      <c r="D25" s="1023"/>
      <c r="E25" s="1023"/>
      <c r="F25" s="1023"/>
      <c r="G25" s="1023"/>
      <c r="H25" s="1023"/>
      <c r="I25" s="1023"/>
      <c r="J25" s="1023"/>
      <c r="K25" s="1023"/>
      <c r="L25" s="1023"/>
      <c r="M25" s="1023"/>
      <c r="N25" s="1023"/>
      <c r="O25" s="1023"/>
      <c r="P25" s="1023"/>
      <c r="Q25" s="1023"/>
      <c r="R25" s="1023"/>
      <c r="S25" s="1023"/>
      <c r="T25" s="1023"/>
      <c r="U25" s="1023"/>
      <c r="V25" s="1023"/>
      <c r="W25" s="1023"/>
      <c r="X25" s="1023"/>
      <c r="Y25" s="1023"/>
      <c r="Z25" s="1023"/>
      <c r="AA25" s="1023"/>
      <c r="AB25" s="1023"/>
      <c r="AC25" s="1023"/>
      <c r="AD25" s="1024"/>
    </row>
    <row r="26" spans="3:30" ht="15" customHeight="1" x14ac:dyDescent="0.25">
      <c r="C26" s="24"/>
      <c r="AD26" s="25"/>
    </row>
    <row r="27" spans="3:30" ht="15" customHeight="1" x14ac:dyDescent="0.25">
      <c r="C27" s="24"/>
      <c r="D27" s="964" t="s">
        <v>792</v>
      </c>
      <c r="E27" s="964"/>
      <c r="F27" s="964"/>
      <c r="G27" s="964"/>
      <c r="H27" s="964"/>
      <c r="I27" s="964"/>
      <c r="J27" s="964"/>
      <c r="K27" s="964"/>
      <c r="L27" s="964"/>
      <c r="M27" s="964"/>
      <c r="N27" s="964"/>
      <c r="O27" s="964"/>
      <c r="P27" s="964"/>
      <c r="Q27" s="964"/>
      <c r="R27" s="964"/>
      <c r="S27" s="964"/>
      <c r="T27" s="964"/>
      <c r="U27" s="964"/>
      <c r="V27" s="964"/>
      <c r="W27" s="964"/>
      <c r="X27" s="964"/>
      <c r="Y27" s="964"/>
      <c r="Z27" s="964"/>
      <c r="AA27" s="964"/>
      <c r="AB27" s="964"/>
      <c r="AC27" s="964"/>
      <c r="AD27" s="25"/>
    </row>
    <row r="28" spans="3:30" ht="15" customHeight="1" thickBot="1" x14ac:dyDescent="0.3">
      <c r="C28" s="24"/>
      <c r="AD28" s="25"/>
    </row>
    <row r="29" spans="3:30" s="21" customFormat="1" ht="15" customHeight="1" x14ac:dyDescent="0.25">
      <c r="C29" s="38"/>
      <c r="D29" s="2683"/>
      <c r="E29" s="2684"/>
      <c r="F29" s="2684"/>
      <c r="G29" s="2684"/>
      <c r="H29" s="2684"/>
      <c r="I29" s="2684"/>
      <c r="J29" s="2684"/>
      <c r="K29" s="2684"/>
      <c r="L29" s="2684"/>
      <c r="M29" s="2684"/>
      <c r="N29" s="2685"/>
      <c r="O29" s="733" t="s">
        <v>327</v>
      </c>
      <c r="P29" s="726"/>
      <c r="Q29" s="726"/>
      <c r="R29" s="726" t="s">
        <v>328</v>
      </c>
      <c r="S29" s="726"/>
      <c r="T29" s="726"/>
      <c r="U29" s="726" t="s">
        <v>329</v>
      </c>
      <c r="V29" s="726"/>
      <c r="W29" s="726"/>
      <c r="X29" s="726" t="s">
        <v>330</v>
      </c>
      <c r="Y29" s="726"/>
      <c r="Z29" s="2642"/>
      <c r="AA29" s="725" t="s">
        <v>117</v>
      </c>
      <c r="AB29" s="726"/>
      <c r="AC29" s="734"/>
      <c r="AD29" s="39"/>
    </row>
    <row r="30" spans="3:30" ht="15" customHeight="1" thickBot="1" x14ac:dyDescent="0.3">
      <c r="C30" s="24"/>
      <c r="D30" s="2686"/>
      <c r="E30" s="2687"/>
      <c r="F30" s="2687"/>
      <c r="G30" s="2687"/>
      <c r="H30" s="2687"/>
      <c r="I30" s="2687"/>
      <c r="J30" s="2687"/>
      <c r="K30" s="2687"/>
      <c r="L30" s="2687"/>
      <c r="M30" s="2687"/>
      <c r="N30" s="2688"/>
      <c r="O30" s="735"/>
      <c r="P30" s="728"/>
      <c r="Q30" s="728"/>
      <c r="R30" s="728"/>
      <c r="S30" s="728"/>
      <c r="T30" s="728"/>
      <c r="U30" s="728"/>
      <c r="V30" s="728"/>
      <c r="W30" s="728"/>
      <c r="X30" s="728"/>
      <c r="Y30" s="728"/>
      <c r="Z30" s="2643"/>
      <c r="AA30" s="727"/>
      <c r="AB30" s="728"/>
      <c r="AC30" s="736"/>
      <c r="AD30" s="25"/>
    </row>
    <row r="31" spans="3:30" ht="15" customHeight="1" thickBot="1" x14ac:dyDescent="0.3">
      <c r="C31" s="24"/>
      <c r="D31" s="2689" t="s">
        <v>326</v>
      </c>
      <c r="E31" s="2690"/>
      <c r="F31" s="2690"/>
      <c r="G31" s="2690"/>
      <c r="H31" s="2690"/>
      <c r="I31" s="2690"/>
      <c r="J31" s="2690"/>
      <c r="K31" s="2690"/>
      <c r="L31" s="2690"/>
      <c r="M31" s="2690"/>
      <c r="N31" s="2691"/>
      <c r="O31" s="2644"/>
      <c r="P31" s="2645"/>
      <c r="Q31" s="2645"/>
      <c r="R31" s="2645"/>
      <c r="S31" s="2645"/>
      <c r="T31" s="2645"/>
      <c r="U31" s="2645"/>
      <c r="V31" s="2645"/>
      <c r="W31" s="2645"/>
      <c r="X31" s="2645"/>
      <c r="Y31" s="2645"/>
      <c r="Z31" s="2646"/>
      <c r="AA31" s="1519">
        <f>SUM(I31:Z31)</f>
        <v>0</v>
      </c>
      <c r="AB31" s="514"/>
      <c r="AC31" s="1901"/>
      <c r="AD31" s="25"/>
    </row>
    <row r="32" spans="3:30" ht="15" customHeight="1" thickBot="1" x14ac:dyDescent="0.3">
      <c r="C32" s="26"/>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8"/>
    </row>
    <row r="33" spans="3:30" ht="15" customHeight="1" thickTop="1" thickBot="1" x14ac:dyDescent="0.3"/>
    <row r="34" spans="3:30" ht="15" customHeight="1" thickTop="1" x14ac:dyDescent="0.25">
      <c r="C34" s="1022" t="s">
        <v>325</v>
      </c>
      <c r="D34" s="1023"/>
      <c r="E34" s="1023"/>
      <c r="F34" s="1023"/>
      <c r="G34" s="1023"/>
      <c r="H34" s="1023"/>
      <c r="I34" s="1023"/>
      <c r="J34" s="1023"/>
      <c r="K34" s="1023"/>
      <c r="L34" s="1023"/>
      <c r="M34" s="1023"/>
      <c r="N34" s="1023"/>
      <c r="O34" s="1023"/>
      <c r="P34" s="1023"/>
      <c r="Q34" s="1023"/>
      <c r="R34" s="1023"/>
      <c r="S34" s="1023"/>
      <c r="T34" s="1023"/>
      <c r="U34" s="1023"/>
      <c r="V34" s="1023"/>
      <c r="W34" s="1023"/>
      <c r="X34" s="1023"/>
      <c r="Y34" s="1023"/>
      <c r="Z34" s="1023"/>
      <c r="AA34" s="1023"/>
      <c r="AB34" s="1023"/>
      <c r="AC34" s="1023"/>
      <c r="AD34" s="1024"/>
    </row>
    <row r="35" spans="3:30" ht="15" customHeight="1" x14ac:dyDescent="0.25">
      <c r="C35" s="24"/>
      <c r="AD35" s="25"/>
    </row>
    <row r="36" spans="3:30" ht="15" customHeight="1" x14ac:dyDescent="0.25">
      <c r="C36" s="24"/>
      <c r="D36" s="964" t="s">
        <v>793</v>
      </c>
      <c r="E36" s="964"/>
      <c r="F36" s="964"/>
      <c r="G36" s="964"/>
      <c r="H36" s="964"/>
      <c r="I36" s="964"/>
      <c r="J36" s="964"/>
      <c r="K36" s="964"/>
      <c r="L36" s="964"/>
      <c r="M36" s="964"/>
      <c r="N36" s="964"/>
      <c r="O36" s="964"/>
      <c r="P36" s="964"/>
      <c r="Q36" s="964"/>
      <c r="R36" s="964"/>
      <c r="S36" s="964"/>
      <c r="T36" s="964"/>
      <c r="U36" s="964"/>
      <c r="V36" s="964"/>
      <c r="W36" s="964"/>
      <c r="X36" s="964"/>
      <c r="Y36" s="964"/>
      <c r="Z36" s="964"/>
      <c r="AA36" s="964"/>
      <c r="AB36" s="964"/>
      <c r="AC36" s="964"/>
      <c r="AD36" s="40"/>
    </row>
    <row r="37" spans="3:30" ht="15" customHeight="1" thickBot="1" x14ac:dyDescent="0.3">
      <c r="C37" s="24"/>
      <c r="AD37" s="25"/>
    </row>
    <row r="38" spans="3:30" s="21" customFormat="1" ht="15" customHeight="1" thickBot="1" x14ac:dyDescent="0.3">
      <c r="C38" s="38"/>
      <c r="D38" s="2692" t="s">
        <v>331</v>
      </c>
      <c r="E38" s="2693"/>
      <c r="F38" s="2693"/>
      <c r="G38" s="2693"/>
      <c r="H38" s="2693"/>
      <c r="I38" s="2693"/>
      <c r="J38" s="2693"/>
      <c r="K38" s="2693"/>
      <c r="L38" s="2693"/>
      <c r="M38" s="2693"/>
      <c r="N38" s="2693"/>
      <c r="O38" s="2693"/>
      <c r="P38" s="2693"/>
      <c r="Q38" s="2693"/>
      <c r="R38" s="2693"/>
      <c r="S38" s="2693"/>
      <c r="T38" s="2694"/>
      <c r="U38" s="2698" t="s">
        <v>332</v>
      </c>
      <c r="V38" s="2693"/>
      <c r="W38" s="2693"/>
      <c r="X38" s="2693"/>
      <c r="Y38" s="2693"/>
      <c r="Z38" s="2693"/>
      <c r="AA38" s="2693"/>
      <c r="AB38" s="2693"/>
      <c r="AC38" s="2699"/>
      <c r="AD38" s="39"/>
    </row>
    <row r="39" spans="3:30" ht="15" customHeight="1" x14ac:dyDescent="0.25">
      <c r="C39" s="24"/>
      <c r="D39" s="2695"/>
      <c r="E39" s="2696"/>
      <c r="F39" s="2696"/>
      <c r="G39" s="2696"/>
      <c r="H39" s="2696"/>
      <c r="I39" s="2696"/>
      <c r="J39" s="2696"/>
      <c r="K39" s="2696"/>
      <c r="L39" s="2696"/>
      <c r="M39" s="2696"/>
      <c r="N39" s="2696"/>
      <c r="O39" s="2696"/>
      <c r="P39" s="2696"/>
      <c r="Q39" s="2696"/>
      <c r="R39" s="2696"/>
      <c r="S39" s="2696"/>
      <c r="T39" s="2697"/>
      <c r="U39" s="2700"/>
      <c r="V39" s="2696"/>
      <c r="W39" s="2696"/>
      <c r="X39" s="2696"/>
      <c r="Y39" s="2696"/>
      <c r="Z39" s="2696"/>
      <c r="AA39" s="2696"/>
      <c r="AB39" s="2696"/>
      <c r="AC39" s="2701"/>
      <c r="AD39" s="25"/>
    </row>
    <row r="40" spans="3:30" ht="15" customHeight="1" x14ac:dyDescent="0.25">
      <c r="C40" s="24"/>
      <c r="D40" s="2637"/>
      <c r="E40" s="2638"/>
      <c r="F40" s="2638"/>
      <c r="G40" s="2638"/>
      <c r="H40" s="2638"/>
      <c r="I40" s="2638"/>
      <c r="J40" s="2638"/>
      <c r="K40" s="2638"/>
      <c r="L40" s="2638"/>
      <c r="M40" s="2638"/>
      <c r="N40" s="2638"/>
      <c r="O40" s="2638"/>
      <c r="P40" s="2638"/>
      <c r="Q40" s="2638"/>
      <c r="R40" s="2638"/>
      <c r="S40" s="2638"/>
      <c r="T40" s="2639"/>
      <c r="U40" s="2640"/>
      <c r="V40" s="2638"/>
      <c r="W40" s="2638"/>
      <c r="X40" s="2638"/>
      <c r="Y40" s="2638"/>
      <c r="Z40" s="2638"/>
      <c r="AA40" s="2638"/>
      <c r="AB40" s="2638"/>
      <c r="AC40" s="2641"/>
      <c r="AD40" s="25"/>
    </row>
    <row r="41" spans="3:30" ht="15" customHeight="1" x14ac:dyDescent="0.25">
      <c r="C41" s="24"/>
      <c r="D41" s="2637"/>
      <c r="E41" s="2638"/>
      <c r="F41" s="2638"/>
      <c r="G41" s="2638"/>
      <c r="H41" s="2638"/>
      <c r="I41" s="2638"/>
      <c r="J41" s="2638"/>
      <c r="K41" s="2638"/>
      <c r="L41" s="2638"/>
      <c r="M41" s="2638"/>
      <c r="N41" s="2638"/>
      <c r="O41" s="2638"/>
      <c r="P41" s="2638"/>
      <c r="Q41" s="2638"/>
      <c r="R41" s="2638"/>
      <c r="S41" s="2638"/>
      <c r="T41" s="2639"/>
      <c r="U41" s="2640"/>
      <c r="V41" s="2638"/>
      <c r="W41" s="2638"/>
      <c r="X41" s="2638"/>
      <c r="Y41" s="2638"/>
      <c r="Z41" s="2638"/>
      <c r="AA41" s="2638"/>
      <c r="AB41" s="2638"/>
      <c r="AC41" s="2641"/>
      <c r="AD41" s="25"/>
    </row>
    <row r="42" spans="3:30" ht="15" customHeight="1" x14ac:dyDescent="0.25">
      <c r="C42" s="24"/>
      <c r="D42" s="2637"/>
      <c r="E42" s="2638"/>
      <c r="F42" s="2638"/>
      <c r="G42" s="2638"/>
      <c r="H42" s="2638"/>
      <c r="I42" s="2638"/>
      <c r="J42" s="2638"/>
      <c r="K42" s="2638"/>
      <c r="L42" s="2638"/>
      <c r="M42" s="2638"/>
      <c r="N42" s="2638"/>
      <c r="O42" s="2638"/>
      <c r="P42" s="2638"/>
      <c r="Q42" s="2638"/>
      <c r="R42" s="2638"/>
      <c r="S42" s="2638"/>
      <c r="T42" s="2639"/>
      <c r="U42" s="2640"/>
      <c r="V42" s="2638"/>
      <c r="W42" s="2638"/>
      <c r="X42" s="2638"/>
      <c r="Y42" s="2638"/>
      <c r="Z42" s="2638"/>
      <c r="AA42" s="2638"/>
      <c r="AB42" s="2638"/>
      <c r="AC42" s="2641"/>
      <c r="AD42" s="25"/>
    </row>
    <row r="43" spans="3:30" ht="15" customHeight="1" x14ac:dyDescent="0.25">
      <c r="C43" s="24"/>
      <c r="D43" s="2637"/>
      <c r="E43" s="2638"/>
      <c r="F43" s="2638"/>
      <c r="G43" s="2638"/>
      <c r="H43" s="2638"/>
      <c r="I43" s="2638"/>
      <c r="J43" s="2638"/>
      <c r="K43" s="2638"/>
      <c r="L43" s="2638"/>
      <c r="M43" s="2638"/>
      <c r="N43" s="2638"/>
      <c r="O43" s="2638"/>
      <c r="P43" s="2638"/>
      <c r="Q43" s="2638"/>
      <c r="R43" s="2638"/>
      <c r="S43" s="2638"/>
      <c r="T43" s="2639"/>
      <c r="U43" s="2640"/>
      <c r="V43" s="2638"/>
      <c r="W43" s="2638"/>
      <c r="X43" s="2638"/>
      <c r="Y43" s="2638"/>
      <c r="Z43" s="2638"/>
      <c r="AA43" s="2638"/>
      <c r="AB43" s="2638"/>
      <c r="AC43" s="2641"/>
      <c r="AD43" s="25"/>
    </row>
    <row r="44" spans="3:30" ht="15" customHeight="1" x14ac:dyDescent="0.25">
      <c r="C44" s="24"/>
      <c r="D44" s="2637"/>
      <c r="E44" s="2638"/>
      <c r="F44" s="2638"/>
      <c r="G44" s="2638"/>
      <c r="H44" s="2638"/>
      <c r="I44" s="2638"/>
      <c r="J44" s="2638"/>
      <c r="K44" s="2638"/>
      <c r="L44" s="2638"/>
      <c r="M44" s="2638"/>
      <c r="N44" s="2638"/>
      <c r="O44" s="2638"/>
      <c r="P44" s="2638"/>
      <c r="Q44" s="2638"/>
      <c r="R44" s="2638"/>
      <c r="S44" s="2638"/>
      <c r="T44" s="2639"/>
      <c r="U44" s="2640"/>
      <c r="V44" s="2638"/>
      <c r="W44" s="2638"/>
      <c r="X44" s="2638"/>
      <c r="Y44" s="2638"/>
      <c r="Z44" s="2638"/>
      <c r="AA44" s="2638"/>
      <c r="AB44" s="2638"/>
      <c r="AC44" s="2641"/>
      <c r="AD44" s="25"/>
    </row>
    <row r="45" spans="3:30" ht="15" customHeight="1" x14ac:dyDescent="0.25">
      <c r="C45" s="24"/>
      <c r="D45" s="2637"/>
      <c r="E45" s="2638"/>
      <c r="F45" s="2638"/>
      <c r="G45" s="2638"/>
      <c r="H45" s="2638"/>
      <c r="I45" s="2638"/>
      <c r="J45" s="2638"/>
      <c r="K45" s="2638"/>
      <c r="L45" s="2638"/>
      <c r="M45" s="2638"/>
      <c r="N45" s="2638"/>
      <c r="O45" s="2638"/>
      <c r="P45" s="2638"/>
      <c r="Q45" s="2638"/>
      <c r="R45" s="2638"/>
      <c r="S45" s="2638"/>
      <c r="T45" s="2639"/>
      <c r="U45" s="2640"/>
      <c r="V45" s="2638"/>
      <c r="W45" s="2638"/>
      <c r="X45" s="2638"/>
      <c r="Y45" s="2638"/>
      <c r="Z45" s="2638"/>
      <c r="AA45" s="2638"/>
      <c r="AB45" s="2638"/>
      <c r="AC45" s="2641"/>
      <c r="AD45" s="25"/>
    </row>
    <row r="46" spans="3:30" ht="15" customHeight="1" x14ac:dyDescent="0.25">
      <c r="C46" s="24"/>
      <c r="D46" s="2637"/>
      <c r="E46" s="2638"/>
      <c r="F46" s="2638"/>
      <c r="G46" s="2638"/>
      <c r="H46" s="2638"/>
      <c r="I46" s="2638"/>
      <c r="J46" s="2638"/>
      <c r="K46" s="2638"/>
      <c r="L46" s="2638"/>
      <c r="M46" s="2638"/>
      <c r="N46" s="2638"/>
      <c r="O46" s="2638"/>
      <c r="P46" s="2638"/>
      <c r="Q46" s="2638"/>
      <c r="R46" s="2638"/>
      <c r="S46" s="2638"/>
      <c r="T46" s="2639"/>
      <c r="U46" s="2640"/>
      <c r="V46" s="2638"/>
      <c r="W46" s="2638"/>
      <c r="X46" s="2638"/>
      <c r="Y46" s="2638"/>
      <c r="Z46" s="2638"/>
      <c r="AA46" s="2638"/>
      <c r="AB46" s="2638"/>
      <c r="AC46" s="2641"/>
      <c r="AD46" s="25"/>
    </row>
    <row r="47" spans="3:30" ht="15" customHeight="1" x14ac:dyDescent="0.25">
      <c r="C47" s="24"/>
      <c r="D47" s="2637"/>
      <c r="E47" s="2638"/>
      <c r="F47" s="2638"/>
      <c r="G47" s="2638"/>
      <c r="H47" s="2638"/>
      <c r="I47" s="2638"/>
      <c r="J47" s="2638"/>
      <c r="K47" s="2638"/>
      <c r="L47" s="2638"/>
      <c r="M47" s="2638"/>
      <c r="N47" s="2638"/>
      <c r="O47" s="2638"/>
      <c r="P47" s="2638"/>
      <c r="Q47" s="2638"/>
      <c r="R47" s="2638"/>
      <c r="S47" s="2638"/>
      <c r="T47" s="2639"/>
      <c r="U47" s="2640"/>
      <c r="V47" s="2638"/>
      <c r="W47" s="2638"/>
      <c r="X47" s="2638"/>
      <c r="Y47" s="2638"/>
      <c r="Z47" s="2638"/>
      <c r="AA47" s="2638"/>
      <c r="AB47" s="2638"/>
      <c r="AC47" s="2641"/>
      <c r="AD47" s="25"/>
    </row>
    <row r="48" spans="3:30" ht="15" customHeight="1" x14ac:dyDescent="0.25">
      <c r="C48" s="24"/>
      <c r="D48" s="2637"/>
      <c r="E48" s="2638"/>
      <c r="F48" s="2638"/>
      <c r="G48" s="2638"/>
      <c r="H48" s="2638"/>
      <c r="I48" s="2638"/>
      <c r="J48" s="2638"/>
      <c r="K48" s="2638"/>
      <c r="L48" s="2638"/>
      <c r="M48" s="2638"/>
      <c r="N48" s="2638"/>
      <c r="O48" s="2638"/>
      <c r="P48" s="2638"/>
      <c r="Q48" s="2638"/>
      <c r="R48" s="2638"/>
      <c r="S48" s="2638"/>
      <c r="T48" s="2639"/>
      <c r="U48" s="2640"/>
      <c r="V48" s="2638"/>
      <c r="W48" s="2638"/>
      <c r="X48" s="2638"/>
      <c r="Y48" s="2638"/>
      <c r="Z48" s="2638"/>
      <c r="AA48" s="2638"/>
      <c r="AB48" s="2638"/>
      <c r="AC48" s="2641"/>
      <c r="AD48" s="25"/>
    </row>
    <row r="49" spans="3:30" ht="15" customHeight="1" x14ac:dyDescent="0.25">
      <c r="C49" s="24"/>
      <c r="D49" s="2637"/>
      <c r="E49" s="2638"/>
      <c r="F49" s="2638"/>
      <c r="G49" s="2638"/>
      <c r="H49" s="2638"/>
      <c r="I49" s="2638"/>
      <c r="J49" s="2638"/>
      <c r="K49" s="2638"/>
      <c r="L49" s="2638"/>
      <c r="M49" s="2638"/>
      <c r="N49" s="2638"/>
      <c r="O49" s="2638"/>
      <c r="P49" s="2638"/>
      <c r="Q49" s="2638"/>
      <c r="R49" s="2638"/>
      <c r="S49" s="2638"/>
      <c r="T49" s="2639"/>
      <c r="U49" s="2640"/>
      <c r="V49" s="2638"/>
      <c r="W49" s="2638"/>
      <c r="X49" s="2638"/>
      <c r="Y49" s="2638"/>
      <c r="Z49" s="2638"/>
      <c r="AA49" s="2638"/>
      <c r="AB49" s="2638"/>
      <c r="AC49" s="2641"/>
      <c r="AD49" s="25"/>
    </row>
    <row r="50" spans="3:30" ht="15" customHeight="1" x14ac:dyDescent="0.25">
      <c r="C50" s="24"/>
      <c r="D50" s="2637"/>
      <c r="E50" s="2638"/>
      <c r="F50" s="2638"/>
      <c r="G50" s="2638"/>
      <c r="H50" s="2638"/>
      <c r="I50" s="2638"/>
      <c r="J50" s="2638"/>
      <c r="K50" s="2638"/>
      <c r="L50" s="2638"/>
      <c r="M50" s="2638"/>
      <c r="N50" s="2638"/>
      <c r="O50" s="2638"/>
      <c r="P50" s="2638"/>
      <c r="Q50" s="2638"/>
      <c r="R50" s="2638"/>
      <c r="S50" s="2638"/>
      <c r="T50" s="2639"/>
      <c r="U50" s="2640"/>
      <c r="V50" s="2638"/>
      <c r="W50" s="2638"/>
      <c r="X50" s="2638"/>
      <c r="Y50" s="2638"/>
      <c r="Z50" s="2638"/>
      <c r="AA50" s="2638"/>
      <c r="AB50" s="2638"/>
      <c r="AC50" s="2641"/>
      <c r="AD50" s="25"/>
    </row>
    <row r="51" spans="3:30" ht="15" customHeight="1" x14ac:dyDescent="0.25">
      <c r="C51" s="24"/>
      <c r="D51" s="2637"/>
      <c r="E51" s="2638"/>
      <c r="F51" s="2638"/>
      <c r="G51" s="2638"/>
      <c r="H51" s="2638"/>
      <c r="I51" s="2638"/>
      <c r="J51" s="2638"/>
      <c r="K51" s="2638"/>
      <c r="L51" s="2638"/>
      <c r="M51" s="2638"/>
      <c r="N51" s="2638"/>
      <c r="O51" s="2638"/>
      <c r="P51" s="2638"/>
      <c r="Q51" s="2638"/>
      <c r="R51" s="2638"/>
      <c r="S51" s="2638"/>
      <c r="T51" s="2639"/>
      <c r="U51" s="2640"/>
      <c r="V51" s="2638"/>
      <c r="W51" s="2638"/>
      <c r="X51" s="2638"/>
      <c r="Y51" s="2638"/>
      <c r="Z51" s="2638"/>
      <c r="AA51" s="2638"/>
      <c r="AB51" s="2638"/>
      <c r="AC51" s="2641"/>
      <c r="AD51" s="25"/>
    </row>
    <row r="52" spans="3:30" ht="15" customHeight="1" x14ac:dyDescent="0.25">
      <c r="C52" s="24"/>
      <c r="D52" s="2637"/>
      <c r="E52" s="2638"/>
      <c r="F52" s="2638"/>
      <c r="G52" s="2638"/>
      <c r="H52" s="2638"/>
      <c r="I52" s="2638"/>
      <c r="J52" s="2638"/>
      <c r="K52" s="2638"/>
      <c r="L52" s="2638"/>
      <c r="M52" s="2638"/>
      <c r="N52" s="2638"/>
      <c r="O52" s="2638"/>
      <c r="P52" s="2638"/>
      <c r="Q52" s="2638"/>
      <c r="R52" s="2638"/>
      <c r="S52" s="2638"/>
      <c r="T52" s="2639"/>
      <c r="U52" s="2640"/>
      <c r="V52" s="2638"/>
      <c r="W52" s="2638"/>
      <c r="X52" s="2638"/>
      <c r="Y52" s="2638"/>
      <c r="Z52" s="2638"/>
      <c r="AA52" s="2638"/>
      <c r="AB52" s="2638"/>
      <c r="AC52" s="2641"/>
      <c r="AD52" s="25"/>
    </row>
    <row r="53" spans="3:30" ht="15" customHeight="1" x14ac:dyDescent="0.25">
      <c r="C53" s="24"/>
      <c r="D53" s="2637"/>
      <c r="E53" s="2638"/>
      <c r="F53" s="2638"/>
      <c r="G53" s="2638"/>
      <c r="H53" s="2638"/>
      <c r="I53" s="2638"/>
      <c r="J53" s="2638"/>
      <c r="K53" s="2638"/>
      <c r="L53" s="2638"/>
      <c r="M53" s="2638"/>
      <c r="N53" s="2638"/>
      <c r="O53" s="2638"/>
      <c r="P53" s="2638"/>
      <c r="Q53" s="2638"/>
      <c r="R53" s="2638"/>
      <c r="S53" s="2638"/>
      <c r="T53" s="2639"/>
      <c r="U53" s="2640"/>
      <c r="V53" s="2638"/>
      <c r="W53" s="2638"/>
      <c r="X53" s="2638"/>
      <c r="Y53" s="2638"/>
      <c r="Z53" s="2638"/>
      <c r="AA53" s="2638"/>
      <c r="AB53" s="2638"/>
      <c r="AC53" s="2641"/>
      <c r="AD53" s="25"/>
    </row>
    <row r="54" spans="3:30" ht="15" customHeight="1" x14ac:dyDescent="0.25">
      <c r="C54" s="24"/>
      <c r="D54" s="2637"/>
      <c r="E54" s="2638"/>
      <c r="F54" s="2638"/>
      <c r="G54" s="2638"/>
      <c r="H54" s="2638"/>
      <c r="I54" s="2638"/>
      <c r="J54" s="2638"/>
      <c r="K54" s="2638"/>
      <c r="L54" s="2638"/>
      <c r="M54" s="2638"/>
      <c r="N54" s="2638"/>
      <c r="O54" s="2638"/>
      <c r="P54" s="2638"/>
      <c r="Q54" s="2638"/>
      <c r="R54" s="2638"/>
      <c r="S54" s="2638"/>
      <c r="T54" s="2639"/>
      <c r="U54" s="2640"/>
      <c r="V54" s="2638"/>
      <c r="W54" s="2638"/>
      <c r="X54" s="2638"/>
      <c r="Y54" s="2638"/>
      <c r="Z54" s="2638"/>
      <c r="AA54" s="2638"/>
      <c r="AB54" s="2638"/>
      <c r="AC54" s="2641"/>
      <c r="AD54" s="25"/>
    </row>
    <row r="55" spans="3:30" ht="15" customHeight="1" x14ac:dyDescent="0.25">
      <c r="C55" s="24"/>
      <c r="D55" s="2637"/>
      <c r="E55" s="2638"/>
      <c r="F55" s="2638"/>
      <c r="G55" s="2638"/>
      <c r="H55" s="2638"/>
      <c r="I55" s="2638"/>
      <c r="J55" s="2638"/>
      <c r="K55" s="2638"/>
      <c r="L55" s="2638"/>
      <c r="M55" s="2638"/>
      <c r="N55" s="2638"/>
      <c r="O55" s="2638"/>
      <c r="P55" s="2638"/>
      <c r="Q55" s="2638"/>
      <c r="R55" s="2638"/>
      <c r="S55" s="2638"/>
      <c r="T55" s="2639"/>
      <c r="U55" s="2640"/>
      <c r="V55" s="2638"/>
      <c r="W55" s="2638"/>
      <c r="X55" s="2638"/>
      <c r="Y55" s="2638"/>
      <c r="Z55" s="2638"/>
      <c r="AA55" s="2638"/>
      <c r="AB55" s="2638"/>
      <c r="AC55" s="2641"/>
      <c r="AD55" s="25"/>
    </row>
    <row r="56" spans="3:30" ht="15" customHeight="1" x14ac:dyDescent="0.25">
      <c r="C56" s="24"/>
      <c r="D56" s="2637"/>
      <c r="E56" s="2638"/>
      <c r="F56" s="2638"/>
      <c r="G56" s="2638"/>
      <c r="H56" s="2638"/>
      <c r="I56" s="2638"/>
      <c r="J56" s="2638"/>
      <c r="K56" s="2638"/>
      <c r="L56" s="2638"/>
      <c r="M56" s="2638"/>
      <c r="N56" s="2638"/>
      <c r="O56" s="2638"/>
      <c r="P56" s="2638"/>
      <c r="Q56" s="2638"/>
      <c r="R56" s="2638"/>
      <c r="S56" s="2638"/>
      <c r="T56" s="2639"/>
      <c r="U56" s="2640"/>
      <c r="V56" s="2638"/>
      <c r="W56" s="2638"/>
      <c r="X56" s="2638"/>
      <c r="Y56" s="2638"/>
      <c r="Z56" s="2638"/>
      <c r="AA56" s="2638"/>
      <c r="AB56" s="2638"/>
      <c r="AC56" s="2641"/>
      <c r="AD56" s="25"/>
    </row>
    <row r="57" spans="3:30" ht="15" customHeight="1" x14ac:dyDescent="0.25">
      <c r="C57" s="24"/>
      <c r="D57" s="2637"/>
      <c r="E57" s="2638"/>
      <c r="F57" s="2638"/>
      <c r="G57" s="2638"/>
      <c r="H57" s="2638"/>
      <c r="I57" s="2638"/>
      <c r="J57" s="2638"/>
      <c r="K57" s="2638"/>
      <c r="L57" s="2638"/>
      <c r="M57" s="2638"/>
      <c r="N57" s="2638"/>
      <c r="O57" s="2638"/>
      <c r="P57" s="2638"/>
      <c r="Q57" s="2638"/>
      <c r="R57" s="2638"/>
      <c r="S57" s="2638"/>
      <c r="T57" s="2639"/>
      <c r="U57" s="2640"/>
      <c r="V57" s="2638"/>
      <c r="W57" s="2638"/>
      <c r="X57" s="2638"/>
      <c r="Y57" s="2638"/>
      <c r="Z57" s="2638"/>
      <c r="AA57" s="2638"/>
      <c r="AB57" s="2638"/>
      <c r="AC57" s="2641"/>
      <c r="AD57" s="25"/>
    </row>
    <row r="58" spans="3:30" ht="15" customHeight="1" thickBot="1" x14ac:dyDescent="0.3">
      <c r="C58" s="41"/>
      <c r="D58" s="2647"/>
      <c r="E58" s="2648"/>
      <c r="F58" s="2648"/>
      <c r="G58" s="2648"/>
      <c r="H58" s="2648"/>
      <c r="I58" s="2648"/>
      <c r="J58" s="2648"/>
      <c r="K58" s="2648"/>
      <c r="L58" s="2648"/>
      <c r="M58" s="2648"/>
      <c r="N58" s="2648"/>
      <c r="O58" s="2648"/>
      <c r="P58" s="2648"/>
      <c r="Q58" s="2648"/>
      <c r="R58" s="2648"/>
      <c r="S58" s="2648"/>
      <c r="T58" s="2649"/>
      <c r="U58" s="2650"/>
      <c r="V58" s="2648"/>
      <c r="W58" s="2648"/>
      <c r="X58" s="2648"/>
      <c r="Y58" s="2648"/>
      <c r="Z58" s="2648"/>
      <c r="AA58" s="2648"/>
      <c r="AB58" s="2648"/>
      <c r="AC58" s="2651"/>
      <c r="AD58" s="42"/>
    </row>
    <row r="59" spans="3:30" ht="15" customHeight="1" thickBot="1" x14ac:dyDescent="0.3">
      <c r="C59" s="26"/>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28"/>
    </row>
    <row r="60" spans="3:30" ht="15" customHeight="1" thickTop="1" x14ac:dyDescent="0.25"/>
    <row r="61" spans="3:30" ht="15" customHeight="1" x14ac:dyDescent="0.25">
      <c r="C61" s="169" t="s">
        <v>794</v>
      </c>
      <c r="D61" s="169"/>
      <c r="E61" s="169"/>
      <c r="F61" s="169"/>
      <c r="G61" s="169"/>
      <c r="H61" s="169"/>
      <c r="I61" s="169"/>
      <c r="J61" s="169"/>
      <c r="K61" s="169"/>
      <c r="L61" s="169"/>
      <c r="M61" s="169"/>
      <c r="N61" s="169"/>
      <c r="O61" s="169"/>
      <c r="P61" s="169"/>
      <c r="Q61" s="169"/>
      <c r="R61" s="169"/>
      <c r="S61" s="169"/>
      <c r="T61" s="169"/>
      <c r="U61" s="169"/>
      <c r="V61" s="169"/>
      <c r="W61" s="169"/>
      <c r="X61" s="169"/>
      <c r="Y61" s="169"/>
      <c r="Z61" s="169"/>
      <c r="AA61" s="171"/>
      <c r="AB61" s="172"/>
      <c r="AC61" s="172"/>
      <c r="AD61" s="173"/>
    </row>
    <row r="62" spans="3:30" ht="15" customHeight="1" x14ac:dyDescent="0.25"/>
    <row r="63" spans="3:30" ht="15" customHeight="1" x14ac:dyDescent="0.25">
      <c r="C63" s="169" t="s">
        <v>1005</v>
      </c>
      <c r="D63" s="169"/>
      <c r="E63" s="169"/>
      <c r="F63" s="169"/>
      <c r="G63" s="169"/>
      <c r="H63" s="169"/>
      <c r="I63" s="169"/>
      <c r="J63" s="169"/>
      <c r="K63" s="169"/>
      <c r="L63" s="169"/>
      <c r="M63" s="169"/>
      <c r="N63" s="169"/>
      <c r="O63" s="169"/>
      <c r="P63" s="169"/>
      <c r="Q63" s="169"/>
      <c r="R63" s="169"/>
      <c r="S63" s="169"/>
      <c r="T63" s="169"/>
      <c r="U63" s="169"/>
      <c r="V63" s="169"/>
      <c r="W63" s="169"/>
      <c r="X63" s="169"/>
      <c r="Y63" s="169"/>
      <c r="Z63" s="169"/>
      <c r="AA63" s="171"/>
      <c r="AB63" s="172"/>
      <c r="AC63" s="172"/>
      <c r="AD63" s="173"/>
    </row>
    <row r="64" spans="3:30" ht="15" customHeight="1" x14ac:dyDescent="0.25"/>
    <row r="65" spans="2:30" ht="15" customHeight="1" x14ac:dyDescent="0.25">
      <c r="C65" s="169" t="s">
        <v>333</v>
      </c>
      <c r="D65" s="169"/>
      <c r="E65" s="169"/>
      <c r="F65" s="169"/>
      <c r="G65" s="169"/>
      <c r="H65" s="169"/>
      <c r="I65" s="169"/>
      <c r="J65" s="169"/>
      <c r="K65" s="169"/>
      <c r="L65" s="169"/>
      <c r="M65" s="169"/>
      <c r="N65" s="169"/>
      <c r="O65" s="169"/>
      <c r="P65" s="169"/>
      <c r="Q65" s="169"/>
      <c r="R65" s="169"/>
      <c r="S65" s="169"/>
      <c r="T65" s="169"/>
      <c r="U65" s="169"/>
      <c r="V65" s="169"/>
      <c r="W65" s="169"/>
      <c r="X65" s="169"/>
      <c r="Y65" s="169"/>
      <c r="Z65" s="169"/>
      <c r="AA65" s="1041"/>
      <c r="AB65" s="2652"/>
      <c r="AC65" s="2652"/>
      <c r="AD65" s="2653"/>
    </row>
    <row r="66" spans="2:30" ht="15" customHeight="1" thickBot="1" x14ac:dyDescent="0.3"/>
    <row r="67" spans="2:30" ht="15" customHeight="1" thickBot="1" x14ac:dyDescent="0.3">
      <c r="B67" s="151" t="s">
        <v>334</v>
      </c>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row>
    <row r="68" spans="2:30" ht="15" customHeight="1" x14ac:dyDescent="0.25"/>
    <row r="69" spans="2:30" ht="15" customHeight="1" x14ac:dyDescent="0.25">
      <c r="B69" s="135" t="s">
        <v>335</v>
      </c>
      <c r="C69" s="135"/>
      <c r="D69" s="135"/>
      <c r="E69" s="135"/>
      <c r="F69" s="135"/>
      <c r="G69" s="135"/>
      <c r="H69" s="135"/>
      <c r="I69" s="135"/>
      <c r="J69" s="135"/>
      <c r="K69" s="135"/>
      <c r="L69" s="135"/>
      <c r="M69" s="135"/>
      <c r="N69" s="135"/>
      <c r="O69" s="135"/>
      <c r="P69" s="135"/>
      <c r="Q69" s="135"/>
      <c r="R69" s="135"/>
      <c r="S69" s="135"/>
      <c r="T69" s="135"/>
      <c r="U69" s="135"/>
      <c r="V69" s="135"/>
      <c r="W69" s="135"/>
      <c r="X69" s="135"/>
      <c r="Y69" s="135"/>
      <c r="Z69" s="135"/>
      <c r="AA69" s="135"/>
      <c r="AB69" s="131"/>
      <c r="AC69" s="132"/>
      <c r="AD69" s="133"/>
    </row>
    <row r="70" spans="2:30" ht="15" customHeight="1" x14ac:dyDescent="0.25"/>
    <row r="71" spans="2:30" ht="15" customHeight="1" x14ac:dyDescent="0.25">
      <c r="B71" s="135" t="s">
        <v>336</v>
      </c>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1"/>
      <c r="AC71" s="132"/>
      <c r="AD71" s="133"/>
    </row>
    <row r="72" spans="2:30" ht="15" customHeight="1" thickBot="1" x14ac:dyDescent="0.3"/>
    <row r="73" spans="2:30" ht="15" customHeight="1" thickBot="1" x14ac:dyDescent="0.3">
      <c r="B73" s="151" t="s">
        <v>337</v>
      </c>
      <c r="C73" s="158"/>
      <c r="D73" s="158"/>
      <c r="E73" s="158"/>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row>
    <row r="74" spans="2:30" ht="15" customHeight="1" x14ac:dyDescent="0.25"/>
    <row r="75" spans="2:30" ht="15" customHeight="1" x14ac:dyDescent="0.25">
      <c r="B75" s="135" t="s">
        <v>338</v>
      </c>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c r="AA75" s="135"/>
      <c r="AB75" s="131"/>
      <c r="AC75" s="132"/>
      <c r="AD75" s="133"/>
    </row>
    <row r="76" spans="2:30" ht="15" customHeight="1" thickBot="1" x14ac:dyDescent="0.3"/>
    <row r="77" spans="2:30" ht="15" customHeight="1" thickBot="1" x14ac:dyDescent="0.3">
      <c r="B77" s="151" t="s">
        <v>339</v>
      </c>
      <c r="C77" s="158"/>
      <c r="D77" s="158"/>
      <c r="E77" s="158"/>
      <c r="F77" s="158"/>
      <c r="G77" s="158"/>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row>
    <row r="78" spans="2:30" ht="15" customHeight="1" thickBot="1" x14ac:dyDescent="0.3"/>
    <row r="79" spans="2:30" ht="15" customHeight="1" thickTop="1" x14ac:dyDescent="0.25">
      <c r="B79" s="1022" t="s">
        <v>324</v>
      </c>
      <c r="C79" s="1023"/>
      <c r="D79" s="1023"/>
      <c r="E79" s="1023"/>
      <c r="F79" s="1023"/>
      <c r="G79" s="1023"/>
      <c r="H79" s="1023"/>
      <c r="I79" s="1023"/>
      <c r="J79" s="1023"/>
      <c r="K79" s="1023"/>
      <c r="L79" s="1023"/>
      <c r="M79" s="1023"/>
      <c r="N79" s="1023"/>
      <c r="O79" s="1023"/>
      <c r="P79" s="1023"/>
      <c r="Q79" s="1023"/>
      <c r="R79" s="1023"/>
      <c r="S79" s="1023"/>
      <c r="T79" s="1023"/>
      <c r="U79" s="1023"/>
      <c r="V79" s="1023"/>
      <c r="W79" s="1023"/>
      <c r="X79" s="1023"/>
      <c r="Y79" s="1023"/>
      <c r="Z79" s="1023"/>
      <c r="AA79" s="1023"/>
      <c r="AB79" s="1023"/>
      <c r="AC79" s="1023"/>
      <c r="AD79" s="1024"/>
    </row>
    <row r="80" spans="2:30" ht="15" customHeight="1" x14ac:dyDescent="0.25">
      <c r="B80" s="24"/>
      <c r="AD80" s="25"/>
    </row>
    <row r="81" spans="2:30" ht="15" customHeight="1" x14ac:dyDescent="0.25">
      <c r="B81" s="24"/>
      <c r="C81" s="964" t="s">
        <v>340</v>
      </c>
      <c r="D81" s="964"/>
      <c r="E81" s="964"/>
      <c r="F81" s="964"/>
      <c r="G81" s="964"/>
      <c r="H81" s="964"/>
      <c r="I81" s="964"/>
      <c r="J81" s="964"/>
      <c r="K81" s="964"/>
      <c r="L81" s="964"/>
      <c r="M81" s="964"/>
      <c r="N81" s="964"/>
      <c r="O81" s="964"/>
      <c r="P81" s="964"/>
      <c r="Q81" s="964"/>
      <c r="R81" s="964"/>
      <c r="S81" s="964"/>
      <c r="T81" s="964"/>
      <c r="U81" s="964"/>
      <c r="V81" s="964"/>
      <c r="W81" s="964"/>
      <c r="X81" s="964"/>
      <c r="Y81" s="964"/>
      <c r="Z81" s="964"/>
      <c r="AA81" s="19"/>
      <c r="AB81" s="19"/>
      <c r="AC81" s="19"/>
      <c r="AD81" s="25"/>
    </row>
    <row r="82" spans="2:30" ht="15" customHeight="1" x14ac:dyDescent="0.25">
      <c r="B82" s="24"/>
      <c r="C82" s="964"/>
      <c r="D82" s="964"/>
      <c r="E82" s="964"/>
      <c r="F82" s="964"/>
      <c r="G82" s="964"/>
      <c r="H82" s="964"/>
      <c r="I82" s="964"/>
      <c r="J82" s="964"/>
      <c r="K82" s="964"/>
      <c r="L82" s="964"/>
      <c r="M82" s="964"/>
      <c r="N82" s="964"/>
      <c r="O82" s="964"/>
      <c r="P82" s="964"/>
      <c r="Q82" s="964"/>
      <c r="R82" s="964"/>
      <c r="S82" s="964"/>
      <c r="T82" s="964"/>
      <c r="U82" s="964"/>
      <c r="V82" s="964"/>
      <c r="W82" s="964"/>
      <c r="X82" s="964"/>
      <c r="Y82" s="964"/>
      <c r="Z82" s="964"/>
      <c r="AA82" s="171"/>
      <c r="AB82" s="172"/>
      <c r="AC82" s="173"/>
      <c r="AD82" s="25"/>
    </row>
    <row r="83" spans="2:30" ht="15" customHeight="1" x14ac:dyDescent="0.25">
      <c r="B83" s="24"/>
      <c r="AD83" s="25"/>
    </row>
    <row r="84" spans="2:30" ht="15" customHeight="1" x14ac:dyDescent="0.25">
      <c r="B84" s="24"/>
      <c r="C84" s="964" t="s">
        <v>341</v>
      </c>
      <c r="D84" s="964"/>
      <c r="E84" s="964"/>
      <c r="F84" s="964"/>
      <c r="G84" s="964"/>
      <c r="H84" s="964"/>
      <c r="I84" s="964"/>
      <c r="J84" s="964"/>
      <c r="K84" s="964"/>
      <c r="L84" s="964"/>
      <c r="M84" s="964"/>
      <c r="N84" s="964"/>
      <c r="O84" s="964"/>
      <c r="P84" s="964"/>
      <c r="Q84" s="964"/>
      <c r="R84" s="964"/>
      <c r="S84" s="964"/>
      <c r="T84" s="964"/>
      <c r="U84" s="964"/>
      <c r="V84" s="964"/>
      <c r="W84" s="964"/>
      <c r="X84" s="964"/>
      <c r="Y84" s="964"/>
      <c r="Z84" s="964"/>
      <c r="AA84" s="19"/>
      <c r="AB84" s="19"/>
      <c r="AC84" s="19"/>
      <c r="AD84" s="25"/>
    </row>
    <row r="85" spans="2:30" ht="15" customHeight="1" x14ac:dyDescent="0.25">
      <c r="B85" s="24"/>
      <c r="C85" s="964"/>
      <c r="D85" s="964"/>
      <c r="E85" s="964"/>
      <c r="F85" s="964"/>
      <c r="G85" s="964"/>
      <c r="H85" s="964"/>
      <c r="I85" s="964"/>
      <c r="J85" s="964"/>
      <c r="K85" s="964"/>
      <c r="L85" s="964"/>
      <c r="M85" s="964"/>
      <c r="N85" s="964"/>
      <c r="O85" s="964"/>
      <c r="P85" s="964"/>
      <c r="Q85" s="964"/>
      <c r="R85" s="964"/>
      <c r="S85" s="964"/>
      <c r="T85" s="964"/>
      <c r="U85" s="964"/>
      <c r="V85" s="964"/>
      <c r="W85" s="964"/>
      <c r="X85" s="964"/>
      <c r="Y85" s="964"/>
      <c r="Z85" s="964"/>
      <c r="AA85" s="171"/>
      <c r="AB85" s="172"/>
      <c r="AC85" s="173"/>
      <c r="AD85" s="25"/>
    </row>
    <row r="86" spans="2:30" ht="15" customHeight="1" x14ac:dyDescent="0.25">
      <c r="B86" s="24"/>
      <c r="AD86" s="25"/>
    </row>
    <row r="87" spans="2:30" ht="15" customHeight="1" x14ac:dyDescent="0.25">
      <c r="B87" s="24"/>
      <c r="C87" s="964" t="s">
        <v>342</v>
      </c>
      <c r="D87" s="964"/>
      <c r="E87" s="964"/>
      <c r="F87" s="964"/>
      <c r="G87" s="964"/>
      <c r="H87" s="964"/>
      <c r="I87" s="964"/>
      <c r="J87" s="964"/>
      <c r="K87" s="964"/>
      <c r="L87" s="964"/>
      <c r="M87" s="964"/>
      <c r="N87" s="964"/>
      <c r="O87" s="964"/>
      <c r="P87" s="964"/>
      <c r="Q87" s="964"/>
      <c r="R87" s="964"/>
      <c r="S87" s="964"/>
      <c r="T87" s="964"/>
      <c r="U87" s="964"/>
      <c r="V87" s="964"/>
      <c r="W87" s="964"/>
      <c r="X87" s="964"/>
      <c r="Y87" s="964"/>
      <c r="Z87" s="964"/>
      <c r="AA87" s="19"/>
      <c r="AB87" s="19"/>
      <c r="AC87" s="19"/>
      <c r="AD87" s="25"/>
    </row>
    <row r="88" spans="2:30" ht="15" customHeight="1" x14ac:dyDescent="0.25">
      <c r="B88" s="24"/>
      <c r="C88" s="964"/>
      <c r="D88" s="964"/>
      <c r="E88" s="964"/>
      <c r="F88" s="964"/>
      <c r="G88" s="964"/>
      <c r="H88" s="964"/>
      <c r="I88" s="964"/>
      <c r="J88" s="964"/>
      <c r="K88" s="964"/>
      <c r="L88" s="964"/>
      <c r="M88" s="964"/>
      <c r="N88" s="964"/>
      <c r="O88" s="964"/>
      <c r="P88" s="964"/>
      <c r="Q88" s="964"/>
      <c r="R88" s="964"/>
      <c r="S88" s="964"/>
      <c r="T88" s="964"/>
      <c r="U88" s="964"/>
      <c r="V88" s="964"/>
      <c r="W88" s="964"/>
      <c r="X88" s="964"/>
      <c r="Y88" s="964"/>
      <c r="Z88" s="964"/>
      <c r="AA88" s="171"/>
      <c r="AB88" s="172"/>
      <c r="AC88" s="173"/>
      <c r="AD88" s="25"/>
    </row>
    <row r="89" spans="2:30" ht="15" customHeight="1" thickBot="1" x14ac:dyDescent="0.3">
      <c r="B89" s="26"/>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8"/>
    </row>
    <row r="90" spans="2:30" ht="15" customHeight="1" thickTop="1" thickBot="1" x14ac:dyDescent="0.3"/>
    <row r="91" spans="2:30" ht="15" customHeight="1" thickBot="1" x14ac:dyDescent="0.3">
      <c r="B91" s="151" t="s">
        <v>343</v>
      </c>
      <c r="C91" s="158"/>
      <c r="D91" s="158"/>
      <c r="E91" s="158"/>
      <c r="F91" s="158"/>
      <c r="G91" s="158"/>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row>
    <row r="92" spans="2:30" ht="15" customHeight="1" x14ac:dyDescent="0.25"/>
    <row r="93" spans="2:30" ht="15" customHeight="1" x14ac:dyDescent="0.25">
      <c r="B93" s="135" t="s">
        <v>344</v>
      </c>
      <c r="C93" s="135"/>
      <c r="D93" s="135"/>
      <c r="E93" s="135"/>
      <c r="F93" s="135"/>
      <c r="G93" s="135"/>
      <c r="H93" s="135"/>
      <c r="I93" s="135"/>
      <c r="J93" s="135"/>
      <c r="K93" s="135"/>
      <c r="L93" s="135"/>
      <c r="M93" s="135"/>
      <c r="N93" s="135"/>
      <c r="O93" s="135"/>
      <c r="P93" s="135"/>
      <c r="Q93" s="135"/>
      <c r="R93" s="135"/>
      <c r="S93" s="135"/>
      <c r="T93" s="135"/>
      <c r="U93" s="135"/>
      <c r="V93" s="135"/>
      <c r="W93" s="135"/>
      <c r="X93" s="135"/>
      <c r="Y93" s="135"/>
      <c r="Z93" s="135"/>
      <c r="AA93" s="135"/>
      <c r="AB93" s="1824" t="str">
        <f>IF('T6-Budget'!Z37&gt;0,"YES","NO")</f>
        <v>NO</v>
      </c>
      <c r="AC93" s="1521"/>
      <c r="AD93" s="1219"/>
    </row>
    <row r="94" spans="2:30" ht="15" customHeight="1" thickBot="1" x14ac:dyDescent="0.3"/>
    <row r="95" spans="2:30" s="21" customFormat="1" ht="15" customHeight="1" thickBot="1" x14ac:dyDescent="0.3">
      <c r="B95" s="203"/>
      <c r="C95" s="204"/>
      <c r="D95" s="204"/>
      <c r="E95" s="204"/>
      <c r="F95" s="205"/>
      <c r="G95" s="2179" t="s">
        <v>346</v>
      </c>
      <c r="H95" s="204"/>
      <c r="I95" s="204"/>
      <c r="J95" s="204"/>
      <c r="K95" s="204" t="s">
        <v>347</v>
      </c>
      <c r="L95" s="204"/>
      <c r="M95" s="204"/>
      <c r="N95" s="205"/>
    </row>
    <row r="96" spans="2:30" ht="15" customHeight="1" x14ac:dyDescent="0.25">
      <c r="B96" s="993" t="s">
        <v>345</v>
      </c>
      <c r="C96" s="994"/>
      <c r="D96" s="994"/>
      <c r="E96" s="994"/>
      <c r="F96" s="1035"/>
      <c r="G96" s="2654">
        <f>PROFORMA!J189</f>
        <v>0</v>
      </c>
      <c r="H96" s="688"/>
      <c r="I96" s="688"/>
      <c r="J96" s="688"/>
      <c r="K96" s="688">
        <f>G96/4</f>
        <v>0</v>
      </c>
      <c r="L96" s="688"/>
      <c r="M96" s="688"/>
      <c r="N96" s="689"/>
    </row>
    <row r="97" spans="2:30" ht="15" customHeight="1" thickBot="1" x14ac:dyDescent="0.3">
      <c r="B97" s="2195" t="s">
        <v>112</v>
      </c>
      <c r="C97" s="2196"/>
      <c r="D97" s="2196"/>
      <c r="E97" s="2196"/>
      <c r="F97" s="2656"/>
      <c r="G97" s="437">
        <f>PROFORMA!K213</f>
        <v>0</v>
      </c>
      <c r="H97" s="554"/>
      <c r="I97" s="554"/>
      <c r="J97" s="554"/>
      <c r="K97" s="554">
        <f>G97/4</f>
        <v>0</v>
      </c>
      <c r="L97" s="554"/>
      <c r="M97" s="554"/>
      <c r="N97" s="2655"/>
    </row>
    <row r="98" spans="2:30" ht="15" customHeight="1" thickBot="1" x14ac:dyDescent="0.3"/>
    <row r="99" spans="2:30" ht="15" customHeight="1" x14ac:dyDescent="0.25">
      <c r="B99" s="585" t="s">
        <v>871</v>
      </c>
      <c r="C99" s="586"/>
      <c r="D99" s="586"/>
      <c r="E99" s="586"/>
      <c r="F99" s="586"/>
      <c r="G99" s="586"/>
      <c r="H99" s="586"/>
      <c r="I99" s="586"/>
      <c r="J99" s="586"/>
      <c r="K99" s="586"/>
      <c r="L99" s="586"/>
      <c r="M99" s="586"/>
      <c r="N99" s="586"/>
      <c r="O99" s="586"/>
      <c r="P99" s="586"/>
      <c r="Q99" s="586"/>
      <c r="R99" s="2306"/>
      <c r="S99" s="2657">
        <f>'T6-Budget'!Z37</f>
        <v>0</v>
      </c>
      <c r="T99" s="2658"/>
      <c r="U99" s="2658"/>
      <c r="V99" s="2659"/>
    </row>
    <row r="100" spans="2:30" ht="15" customHeight="1" thickBot="1" x14ac:dyDescent="0.3">
      <c r="B100" s="592" t="s">
        <v>508</v>
      </c>
      <c r="C100" s="593"/>
      <c r="D100" s="593"/>
      <c r="E100" s="593"/>
      <c r="F100" s="593"/>
      <c r="G100" s="593"/>
      <c r="H100" s="593"/>
      <c r="I100" s="593"/>
      <c r="J100" s="593"/>
      <c r="K100" s="593"/>
      <c r="L100" s="593"/>
      <c r="M100" s="593"/>
      <c r="N100" s="593"/>
      <c r="O100" s="593"/>
      <c r="P100" s="593"/>
      <c r="Q100" s="593"/>
      <c r="R100" s="696"/>
      <c r="S100" s="690">
        <f>SUM(PROFORMA!K213,PROFORMA!J189)/12</f>
        <v>0</v>
      </c>
      <c r="T100" s="691"/>
      <c r="U100" s="691"/>
      <c r="V100" s="692"/>
    </row>
    <row r="101" spans="2:30" ht="15" customHeight="1" thickTop="1" thickBot="1" x14ac:dyDescent="0.3">
      <c r="B101" s="603" t="s">
        <v>1155</v>
      </c>
      <c r="C101" s="604"/>
      <c r="D101" s="604"/>
      <c r="E101" s="604"/>
      <c r="F101" s="604"/>
      <c r="G101" s="604"/>
      <c r="H101" s="604"/>
      <c r="I101" s="604"/>
      <c r="J101" s="604"/>
      <c r="K101" s="604"/>
      <c r="L101" s="604"/>
      <c r="M101" s="604"/>
      <c r="N101" s="604"/>
      <c r="O101" s="604"/>
      <c r="P101" s="604"/>
      <c r="Q101" s="604"/>
      <c r="R101" s="697"/>
      <c r="S101" s="2660">
        <f>IF(AND(S99&gt;0,S100&gt;0),S99/S100,0)</f>
        <v>0</v>
      </c>
      <c r="T101" s="2661"/>
      <c r="U101" s="2661"/>
      <c r="V101" s="2662"/>
    </row>
    <row r="102" spans="2:30" ht="15" customHeight="1" thickBot="1" x14ac:dyDescent="0.3"/>
    <row r="103" spans="2:30" ht="15" customHeight="1" thickBot="1" x14ac:dyDescent="0.3">
      <c r="B103" s="151" t="s">
        <v>348</v>
      </c>
      <c r="C103" s="158"/>
      <c r="D103" s="158"/>
      <c r="E103" s="158"/>
      <c r="F103" s="158"/>
      <c r="G103" s="158"/>
      <c r="H103" s="158"/>
      <c r="I103" s="158"/>
      <c r="J103" s="158"/>
      <c r="K103" s="158"/>
      <c r="L103" s="158"/>
      <c r="M103" s="158"/>
      <c r="N103" s="158"/>
      <c r="O103" s="158"/>
      <c r="P103" s="158"/>
      <c r="Q103" s="158"/>
      <c r="R103" s="158"/>
      <c r="S103" s="158"/>
      <c r="T103" s="158"/>
      <c r="U103" s="158"/>
      <c r="V103" s="158"/>
      <c r="W103" s="158"/>
      <c r="X103" s="158"/>
      <c r="Y103" s="158"/>
      <c r="Z103" s="158"/>
      <c r="AA103" s="158"/>
      <c r="AB103" s="158"/>
      <c r="AC103" s="158"/>
      <c r="AD103" s="158"/>
    </row>
    <row r="104" spans="2:30" ht="15" customHeight="1" x14ac:dyDescent="0.25"/>
    <row r="105" spans="2:30" ht="15" customHeight="1" x14ac:dyDescent="0.25">
      <c r="B105" s="135" t="s">
        <v>349</v>
      </c>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1"/>
      <c r="AC105" s="132"/>
      <c r="AD105" s="133"/>
    </row>
    <row r="106" spans="2:30" ht="15" customHeight="1" thickBot="1" x14ac:dyDescent="0.3"/>
    <row r="107" spans="2:30" ht="15" customHeight="1" thickBot="1" x14ac:dyDescent="0.3">
      <c r="B107" s="151" t="s">
        <v>350</v>
      </c>
      <c r="C107" s="158"/>
      <c r="D107" s="158"/>
      <c r="E107" s="158"/>
      <c r="F107" s="158"/>
      <c r="G107" s="158"/>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row>
    <row r="108" spans="2:30" ht="15" customHeight="1" x14ac:dyDescent="0.25"/>
    <row r="109" spans="2:30" ht="15" customHeight="1" x14ac:dyDescent="0.25">
      <c r="B109" s="135" t="s">
        <v>1037</v>
      </c>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824" t="str">
        <f>IF(S113&gt;6,"YES","NO")</f>
        <v>NO</v>
      </c>
      <c r="AC109" s="1521"/>
      <c r="AD109" s="1219"/>
    </row>
    <row r="110" spans="2:30" ht="15" customHeight="1" thickBot="1" x14ac:dyDescent="0.3"/>
    <row r="111" spans="2:30" ht="15" customHeight="1" x14ac:dyDescent="0.25">
      <c r="B111" s="951" t="s">
        <v>351</v>
      </c>
      <c r="C111" s="952"/>
      <c r="D111" s="952"/>
      <c r="E111" s="952"/>
      <c r="F111" s="952"/>
      <c r="G111" s="952"/>
      <c r="H111" s="952"/>
      <c r="I111" s="952"/>
      <c r="J111" s="952"/>
      <c r="K111" s="952"/>
      <c r="L111" s="952"/>
      <c r="M111" s="952"/>
      <c r="N111" s="952"/>
      <c r="O111" s="952"/>
      <c r="P111" s="952"/>
      <c r="Q111" s="952"/>
      <c r="R111" s="2663"/>
      <c r="S111" s="2335">
        <f>SUM('T6-Budget'!N36:Y36)</f>
        <v>0</v>
      </c>
      <c r="T111" s="2336"/>
      <c r="U111" s="2336"/>
      <c r="V111" s="2337"/>
    </row>
    <row r="112" spans="2:30" ht="15" customHeight="1" thickBot="1" x14ac:dyDescent="0.3">
      <c r="B112" s="2190" t="s">
        <v>508</v>
      </c>
      <c r="C112" s="2191"/>
      <c r="D112" s="2191"/>
      <c r="E112" s="2191"/>
      <c r="F112" s="2191"/>
      <c r="G112" s="2191"/>
      <c r="H112" s="2191"/>
      <c r="I112" s="2191"/>
      <c r="J112" s="2191"/>
      <c r="K112" s="2191"/>
      <c r="L112" s="2191"/>
      <c r="M112" s="2191"/>
      <c r="N112" s="2191"/>
      <c r="O112" s="2191"/>
      <c r="P112" s="2191"/>
      <c r="Q112" s="2191"/>
      <c r="R112" s="2664"/>
      <c r="S112" s="2346">
        <f>SUM(PROFORMA!K213,PROFORMA!J189)/12</f>
        <v>0</v>
      </c>
      <c r="T112" s="2347"/>
      <c r="U112" s="2347"/>
      <c r="V112" s="2348"/>
    </row>
    <row r="113" spans="2:30" ht="15" customHeight="1" thickTop="1" thickBot="1" x14ac:dyDescent="0.3">
      <c r="B113" s="509" t="s">
        <v>1038</v>
      </c>
      <c r="C113" s="510"/>
      <c r="D113" s="510"/>
      <c r="E113" s="510"/>
      <c r="F113" s="510"/>
      <c r="G113" s="510"/>
      <c r="H113" s="510"/>
      <c r="I113" s="510"/>
      <c r="J113" s="510"/>
      <c r="K113" s="510"/>
      <c r="L113" s="510"/>
      <c r="M113" s="510"/>
      <c r="N113" s="510"/>
      <c r="O113" s="510"/>
      <c r="P113" s="510"/>
      <c r="Q113" s="510"/>
      <c r="R113" s="1156"/>
      <c r="S113" s="2665">
        <f>IF(AND(S111&gt;0,S112&gt;0),S111/S112,0)</f>
        <v>0</v>
      </c>
      <c r="T113" s="2666"/>
      <c r="U113" s="2666"/>
      <c r="V113" s="2667"/>
    </row>
    <row r="114" spans="2:30" ht="15" customHeight="1" thickBot="1" x14ac:dyDescent="0.3"/>
    <row r="115" spans="2:30" ht="15" customHeight="1" thickBot="1" x14ac:dyDescent="0.3">
      <c r="B115" s="151" t="s">
        <v>352</v>
      </c>
      <c r="C115" s="158"/>
      <c r="D115" s="158"/>
      <c r="E115" s="158"/>
      <c r="F115" s="158"/>
      <c r="G115" s="158"/>
      <c r="H115" s="158"/>
      <c r="I115" s="158"/>
      <c r="J115" s="158"/>
      <c r="K115" s="158"/>
      <c r="L115" s="158"/>
      <c r="M115" s="158"/>
      <c r="N115" s="158"/>
      <c r="O115" s="158"/>
      <c r="P115" s="158"/>
      <c r="Q115" s="158"/>
      <c r="R115" s="158"/>
      <c r="S115" s="158"/>
      <c r="T115" s="158"/>
      <c r="U115" s="158"/>
      <c r="V115" s="158"/>
      <c r="W115" s="158"/>
      <c r="X115" s="158"/>
      <c r="Y115" s="158"/>
      <c r="Z115" s="158"/>
      <c r="AA115" s="158"/>
      <c r="AB115" s="158"/>
      <c r="AC115" s="158"/>
      <c r="AD115" s="158"/>
    </row>
    <row r="116" spans="2:30" ht="15" customHeight="1" x14ac:dyDescent="0.25"/>
    <row r="117" spans="2:30" ht="15" customHeight="1" x14ac:dyDescent="0.25">
      <c r="B117" s="134" t="s">
        <v>353</v>
      </c>
      <c r="C117" s="134"/>
      <c r="D117" s="134"/>
      <c r="E117" s="134"/>
      <c r="F117" s="134"/>
      <c r="G117" s="134"/>
      <c r="H117" s="134"/>
      <c r="I117" s="134"/>
      <c r="J117" s="134"/>
      <c r="K117" s="134"/>
      <c r="L117" s="134"/>
      <c r="M117" s="134"/>
      <c r="N117" s="134"/>
      <c r="O117" s="134"/>
      <c r="P117" s="134"/>
      <c r="Q117" s="134"/>
      <c r="R117" s="134"/>
      <c r="S117" s="134"/>
      <c r="T117" s="134"/>
      <c r="U117" s="134"/>
      <c r="V117" s="134"/>
      <c r="W117" s="134"/>
      <c r="X117" s="134"/>
      <c r="Y117" s="134"/>
      <c r="Z117" s="134"/>
      <c r="AA117" s="134"/>
      <c r="AB117" s="131"/>
      <c r="AC117" s="132"/>
      <c r="AD117" s="133"/>
    </row>
    <row r="118" spans="2:30" ht="15" customHeight="1" x14ac:dyDescent="0.25">
      <c r="B118" s="134"/>
      <c r="C118" s="134"/>
      <c r="D118" s="134"/>
      <c r="E118" s="134"/>
      <c r="F118" s="134"/>
      <c r="G118" s="134"/>
      <c r="H118" s="134"/>
      <c r="I118" s="134"/>
      <c r="J118" s="134"/>
      <c r="K118" s="134"/>
      <c r="L118" s="134"/>
      <c r="M118" s="134"/>
      <c r="N118" s="134"/>
      <c r="O118" s="134"/>
      <c r="P118" s="134"/>
      <c r="Q118" s="134"/>
      <c r="R118" s="134"/>
      <c r="S118" s="134"/>
      <c r="T118" s="134"/>
      <c r="U118" s="134"/>
      <c r="V118" s="134"/>
      <c r="W118" s="134"/>
      <c r="X118" s="134"/>
      <c r="Y118" s="134"/>
      <c r="Z118" s="134"/>
      <c r="AA118" s="134"/>
      <c r="AB118" s="16"/>
      <c r="AC118" s="16"/>
      <c r="AD118" s="16"/>
    </row>
    <row r="119" spans="2:30" ht="15" customHeight="1" thickBot="1" x14ac:dyDescent="0.3"/>
    <row r="120" spans="2:30" ht="15" customHeight="1" thickBot="1" x14ac:dyDescent="0.3">
      <c r="B120" s="151" t="s">
        <v>354</v>
      </c>
      <c r="C120" s="158"/>
      <c r="D120" s="158"/>
      <c r="E120" s="158"/>
      <c r="F120" s="158"/>
      <c r="G120" s="158"/>
      <c r="H120" s="158"/>
      <c r="I120" s="158"/>
      <c r="J120" s="158"/>
      <c r="K120" s="158"/>
      <c r="L120" s="158"/>
      <c r="M120" s="158"/>
      <c r="N120" s="158"/>
      <c r="O120" s="158"/>
      <c r="P120" s="158"/>
      <c r="Q120" s="158"/>
      <c r="R120" s="158"/>
      <c r="S120" s="158"/>
      <c r="T120" s="158"/>
      <c r="U120" s="158"/>
      <c r="V120" s="158"/>
      <c r="W120" s="158"/>
      <c r="X120" s="158"/>
      <c r="Y120" s="158"/>
      <c r="Z120" s="158"/>
      <c r="AA120" s="158"/>
      <c r="AB120" s="158"/>
      <c r="AC120" s="158"/>
      <c r="AD120" s="158"/>
    </row>
    <row r="121" spans="2:30" ht="15" customHeight="1" x14ac:dyDescent="0.25"/>
    <row r="122" spans="2:30" ht="15" customHeight="1" x14ac:dyDescent="0.25">
      <c r="B122" s="135" t="s">
        <v>355</v>
      </c>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1"/>
      <c r="AC122" s="132"/>
      <c r="AD122" s="133"/>
    </row>
    <row r="123" spans="2:30" ht="15" customHeight="1" thickBot="1" x14ac:dyDescent="0.3"/>
    <row r="124" spans="2:30" ht="15" customHeight="1" thickBot="1" x14ac:dyDescent="0.3">
      <c r="B124" s="151" t="s">
        <v>356</v>
      </c>
      <c r="C124" s="158"/>
      <c r="D124" s="158"/>
      <c r="E124" s="158"/>
      <c r="F124" s="158"/>
      <c r="G124" s="158"/>
      <c r="H124" s="158"/>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row>
    <row r="125" spans="2:30" ht="15" customHeight="1" thickBot="1" x14ac:dyDescent="0.3"/>
    <row r="126" spans="2:30" ht="15" customHeight="1" thickTop="1" x14ac:dyDescent="0.25">
      <c r="B126" s="764" t="s">
        <v>1039</v>
      </c>
      <c r="C126" s="765"/>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5"/>
      <c r="AA126" s="765"/>
      <c r="AB126" s="765"/>
      <c r="AC126" s="765"/>
      <c r="AD126" s="766"/>
    </row>
    <row r="127" spans="2:30" ht="15" customHeight="1" thickBot="1" x14ac:dyDescent="0.3">
      <c r="B127" s="24"/>
      <c r="AD127" s="25"/>
    </row>
    <row r="128" spans="2:30" ht="15" customHeight="1" x14ac:dyDescent="0.25">
      <c r="B128" s="24"/>
      <c r="C128" s="767"/>
      <c r="D128" s="768"/>
      <c r="E128" s="768"/>
      <c r="F128" s="768"/>
      <c r="G128" s="768"/>
      <c r="H128" s="768"/>
      <c r="I128" s="768"/>
      <c r="J128" s="768"/>
      <c r="K128" s="768"/>
      <c r="L128" s="768"/>
      <c r="M128" s="768"/>
      <c r="N128" s="768"/>
      <c r="O128" s="768"/>
      <c r="P128" s="768"/>
      <c r="Q128" s="768"/>
      <c r="R128" s="768"/>
      <c r="S128" s="768"/>
      <c r="T128" s="768"/>
      <c r="U128" s="928"/>
      <c r="V128" s="532" t="s">
        <v>357</v>
      </c>
      <c r="W128" s="463"/>
      <c r="X128" s="463"/>
      <c r="Y128" s="463"/>
      <c r="Z128" s="463" t="s">
        <v>358</v>
      </c>
      <c r="AA128" s="463"/>
      <c r="AB128" s="463"/>
      <c r="AC128" s="488"/>
      <c r="AD128" s="25"/>
    </row>
    <row r="129" spans="2:30" ht="15" customHeight="1" thickBot="1" x14ac:dyDescent="0.3">
      <c r="B129" s="24"/>
      <c r="C129" s="769"/>
      <c r="D129" s="770"/>
      <c r="E129" s="770"/>
      <c r="F129" s="770"/>
      <c r="G129" s="770"/>
      <c r="H129" s="770"/>
      <c r="I129" s="770"/>
      <c r="J129" s="770"/>
      <c r="K129" s="770"/>
      <c r="L129" s="770"/>
      <c r="M129" s="770"/>
      <c r="N129" s="770"/>
      <c r="O129" s="770"/>
      <c r="P129" s="770"/>
      <c r="Q129" s="770"/>
      <c r="R129" s="770"/>
      <c r="S129" s="770"/>
      <c r="T129" s="770"/>
      <c r="U129" s="2678"/>
      <c r="V129" s="533"/>
      <c r="W129" s="464"/>
      <c r="X129" s="464"/>
      <c r="Y129" s="464"/>
      <c r="Z129" s="464"/>
      <c r="AA129" s="464"/>
      <c r="AB129" s="464"/>
      <c r="AC129" s="490"/>
      <c r="AD129" s="25"/>
    </row>
    <row r="130" spans="2:30" ht="15" customHeight="1" x14ac:dyDescent="0.25">
      <c r="B130" s="24"/>
      <c r="C130" s="585" t="s">
        <v>359</v>
      </c>
      <c r="D130" s="586"/>
      <c r="E130" s="586"/>
      <c r="F130" s="586"/>
      <c r="G130" s="586"/>
      <c r="H130" s="586"/>
      <c r="I130" s="586"/>
      <c r="J130" s="586"/>
      <c r="K130" s="586"/>
      <c r="L130" s="586"/>
      <c r="M130" s="586"/>
      <c r="N130" s="586"/>
      <c r="O130" s="586"/>
      <c r="P130" s="586"/>
      <c r="Q130" s="586"/>
      <c r="R130" s="586"/>
      <c r="S130" s="586"/>
      <c r="T130" s="586"/>
      <c r="U130" s="2306"/>
      <c r="V130" s="1142">
        <f>'T4-Units'!V59</f>
        <v>0</v>
      </c>
      <c r="W130" s="921"/>
      <c r="X130" s="921"/>
      <c r="Y130" s="921"/>
      <c r="Z130" s="921">
        <f>'T4-Units'!V59</f>
        <v>0</v>
      </c>
      <c r="AA130" s="921"/>
      <c r="AB130" s="921"/>
      <c r="AC130" s="1143"/>
      <c r="AD130" s="25"/>
    </row>
    <row r="131" spans="2:30" ht="15" customHeight="1" thickBot="1" x14ac:dyDescent="0.3">
      <c r="B131" s="24"/>
      <c r="C131" s="592" t="s">
        <v>1107</v>
      </c>
      <c r="D131" s="593"/>
      <c r="E131" s="593"/>
      <c r="F131" s="593"/>
      <c r="G131" s="593"/>
      <c r="H131" s="593"/>
      <c r="I131" s="593"/>
      <c r="J131" s="593"/>
      <c r="K131" s="593"/>
      <c r="L131" s="593"/>
      <c r="M131" s="593"/>
      <c r="N131" s="593"/>
      <c r="O131" s="593"/>
      <c r="P131" s="593"/>
      <c r="Q131" s="593"/>
      <c r="R131" s="593"/>
      <c r="S131" s="593"/>
      <c r="T131" s="593"/>
      <c r="U131" s="696"/>
      <c r="V131" s="1661"/>
      <c r="W131" s="477"/>
      <c r="X131" s="477"/>
      <c r="Y131" s="477"/>
      <c r="Z131" s="477"/>
      <c r="AA131" s="477"/>
      <c r="AB131" s="477"/>
      <c r="AC131" s="500"/>
      <c r="AD131" s="25"/>
    </row>
    <row r="132" spans="2:30" ht="15" customHeight="1" thickTop="1" thickBot="1" x14ac:dyDescent="0.3">
      <c r="B132" s="24"/>
      <c r="C132" s="1094" t="s">
        <v>360</v>
      </c>
      <c r="D132" s="1095"/>
      <c r="E132" s="1095"/>
      <c r="F132" s="1095"/>
      <c r="G132" s="1095"/>
      <c r="H132" s="1095"/>
      <c r="I132" s="1095"/>
      <c r="J132" s="1095"/>
      <c r="K132" s="1095"/>
      <c r="L132" s="1095"/>
      <c r="M132" s="1095"/>
      <c r="N132" s="1095"/>
      <c r="O132" s="1095"/>
      <c r="P132" s="1095"/>
      <c r="Q132" s="1095"/>
      <c r="R132" s="1095"/>
      <c r="S132" s="1095"/>
      <c r="T132" s="1095"/>
      <c r="U132" s="1096"/>
      <c r="V132" s="2675">
        <f>V130*0.05</f>
        <v>0</v>
      </c>
      <c r="W132" s="2676"/>
      <c r="X132" s="2676"/>
      <c r="Y132" s="2676"/>
      <c r="Z132" s="2676">
        <f>Z130*0.02</f>
        <v>0</v>
      </c>
      <c r="AA132" s="2676"/>
      <c r="AB132" s="2676"/>
      <c r="AC132" s="2677"/>
      <c r="AD132" s="25"/>
    </row>
    <row r="133" spans="2:30" ht="15" customHeight="1" thickBot="1" x14ac:dyDescent="0.3">
      <c r="B133" s="26"/>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8"/>
    </row>
    <row r="134" spans="2:30" ht="15" customHeight="1" thickTop="1" thickBot="1" x14ac:dyDescent="0.3"/>
    <row r="135" spans="2:30" ht="15" customHeight="1" thickTop="1" x14ac:dyDescent="0.25">
      <c r="B135" s="764" t="s">
        <v>702</v>
      </c>
      <c r="C135" s="765"/>
      <c r="D135" s="765"/>
      <c r="E135" s="765"/>
      <c r="F135" s="765"/>
      <c r="G135" s="765"/>
      <c r="H135" s="765"/>
      <c r="I135" s="765"/>
      <c r="J135" s="765"/>
      <c r="K135" s="765"/>
      <c r="L135" s="765"/>
      <c r="M135" s="765"/>
      <c r="N135" s="765"/>
      <c r="O135" s="765"/>
      <c r="P135" s="765"/>
      <c r="Q135" s="765"/>
      <c r="R135" s="765"/>
      <c r="S135" s="765"/>
      <c r="T135" s="765"/>
      <c r="U135" s="765"/>
      <c r="V135" s="765"/>
      <c r="W135" s="765"/>
      <c r="X135" s="765"/>
      <c r="Y135" s="765"/>
      <c r="Z135" s="765"/>
      <c r="AA135" s="765"/>
      <c r="AB135" s="765"/>
      <c r="AC135" s="765"/>
      <c r="AD135" s="766"/>
    </row>
    <row r="136" spans="2:30" ht="15" customHeight="1" thickBot="1" x14ac:dyDescent="0.3">
      <c r="B136" s="24"/>
      <c r="AD136" s="25"/>
    </row>
    <row r="137" spans="2:30" ht="15" customHeight="1" x14ac:dyDescent="0.25">
      <c r="B137" s="24"/>
      <c r="C137" s="487" t="s">
        <v>704</v>
      </c>
      <c r="D137" s="463"/>
      <c r="E137" s="463"/>
      <c r="F137" s="463"/>
      <c r="G137" s="463" t="s">
        <v>218</v>
      </c>
      <c r="H137" s="463"/>
      <c r="I137" s="463"/>
      <c r="J137" s="465"/>
      <c r="K137" s="487" t="s">
        <v>705</v>
      </c>
      <c r="L137" s="463"/>
      <c r="M137" s="463"/>
      <c r="N137" s="463"/>
      <c r="O137" s="463" t="s">
        <v>706</v>
      </c>
      <c r="P137" s="463"/>
      <c r="Q137" s="463"/>
      <c r="R137" s="463"/>
      <c r="S137" s="463" t="s">
        <v>707</v>
      </c>
      <c r="T137" s="463"/>
      <c r="U137" s="463"/>
      <c r="V137" s="463"/>
      <c r="W137" s="463" t="s">
        <v>708</v>
      </c>
      <c r="X137" s="463"/>
      <c r="Y137" s="463"/>
      <c r="Z137" s="488"/>
      <c r="AA137" s="487" t="s">
        <v>709</v>
      </c>
      <c r="AB137" s="463"/>
      <c r="AC137" s="488"/>
      <c r="AD137" s="25"/>
    </row>
    <row r="138" spans="2:30" ht="15" customHeight="1" x14ac:dyDescent="0.25">
      <c r="B138" s="24"/>
      <c r="C138" s="841"/>
      <c r="D138" s="565"/>
      <c r="E138" s="565"/>
      <c r="F138" s="565"/>
      <c r="G138" s="565"/>
      <c r="H138" s="565"/>
      <c r="I138" s="565"/>
      <c r="J138" s="1801"/>
      <c r="K138" s="841"/>
      <c r="L138" s="565"/>
      <c r="M138" s="565"/>
      <c r="N138" s="565"/>
      <c r="O138" s="565"/>
      <c r="P138" s="565"/>
      <c r="Q138" s="565"/>
      <c r="R138" s="565"/>
      <c r="S138" s="565"/>
      <c r="T138" s="565"/>
      <c r="U138" s="565"/>
      <c r="V138" s="565"/>
      <c r="W138" s="565"/>
      <c r="X138" s="565"/>
      <c r="Y138" s="565"/>
      <c r="Z138" s="651"/>
      <c r="AA138" s="841"/>
      <c r="AB138" s="565"/>
      <c r="AC138" s="651"/>
      <c r="AD138" s="25"/>
    </row>
    <row r="139" spans="2:30" ht="15" customHeight="1" thickBot="1" x14ac:dyDescent="0.3">
      <c r="B139" s="24"/>
      <c r="C139" s="489"/>
      <c r="D139" s="464"/>
      <c r="E139" s="464"/>
      <c r="F139" s="464"/>
      <c r="G139" s="464"/>
      <c r="H139" s="464"/>
      <c r="I139" s="464"/>
      <c r="J139" s="468"/>
      <c r="K139" s="489"/>
      <c r="L139" s="464"/>
      <c r="M139" s="464"/>
      <c r="N139" s="464"/>
      <c r="O139" s="464"/>
      <c r="P139" s="464"/>
      <c r="Q139" s="464"/>
      <c r="R139" s="464"/>
      <c r="S139" s="464"/>
      <c r="T139" s="464"/>
      <c r="U139" s="464"/>
      <c r="V139" s="464"/>
      <c r="W139" s="464"/>
      <c r="X139" s="464"/>
      <c r="Y139" s="464"/>
      <c r="Z139" s="490"/>
      <c r="AA139" s="489"/>
      <c r="AB139" s="464"/>
      <c r="AC139" s="490"/>
      <c r="AD139" s="25"/>
    </row>
    <row r="140" spans="2:30" ht="15" customHeight="1" thickBot="1" x14ac:dyDescent="0.3">
      <c r="B140" s="24"/>
      <c r="C140" s="2679">
        <v>15</v>
      </c>
      <c r="D140" s="2680"/>
      <c r="E140" s="2680"/>
      <c r="F140" s="2680"/>
      <c r="G140" s="503">
        <f>'T4-Units'!V59</f>
        <v>0</v>
      </c>
      <c r="H140" s="503"/>
      <c r="I140" s="503"/>
      <c r="J140" s="911"/>
      <c r="K140" s="2681">
        <v>0.75</v>
      </c>
      <c r="L140" s="2682"/>
      <c r="M140" s="2682"/>
      <c r="N140" s="2682"/>
      <c r="O140" s="2413">
        <f>'T6-Budget'!Z13</f>
        <v>0</v>
      </c>
      <c r="P140" s="503"/>
      <c r="Q140" s="503"/>
      <c r="R140" s="503"/>
      <c r="S140" s="2755"/>
      <c r="T140" s="2755"/>
      <c r="U140" s="2755"/>
      <c r="V140" s="2755"/>
      <c r="W140" s="1766">
        <f>IF(AND(O140&gt;0,S140&gt;0),S140/O140,0)</f>
        <v>0</v>
      </c>
      <c r="X140" s="1766"/>
      <c r="Y140" s="1766"/>
      <c r="Z140" s="2171"/>
      <c r="AA140" s="947" t="str">
        <f>IF(W140&gt;=0.75,IF(AND(L152&gt;=L154,L158&gt;=L160),"YES","NO"),IF(Z150&gt;=Z152,"YES","NO"))</f>
        <v>YES</v>
      </c>
      <c r="AB140" s="503"/>
      <c r="AC140" s="504"/>
      <c r="AD140" s="25"/>
    </row>
    <row r="141" spans="2:30" ht="15" customHeight="1" thickBot="1" x14ac:dyDescent="0.3">
      <c r="B141" s="24"/>
      <c r="AD141" s="25"/>
    </row>
    <row r="142" spans="2:30" ht="15" customHeight="1" thickTop="1" x14ac:dyDescent="0.25">
      <c r="B142" s="24"/>
      <c r="C142" s="2672" t="s">
        <v>361</v>
      </c>
      <c r="D142" s="2673"/>
      <c r="E142" s="2673"/>
      <c r="F142" s="2673"/>
      <c r="G142" s="2673"/>
      <c r="H142" s="2673"/>
      <c r="I142" s="2673"/>
      <c r="J142" s="2673"/>
      <c r="K142" s="2673"/>
      <c r="L142" s="2673"/>
      <c r="M142" s="2673"/>
      <c r="N142" s="2673"/>
      <c r="O142" s="2674"/>
      <c r="P142" s="13"/>
      <c r="Q142" s="2672" t="s">
        <v>362</v>
      </c>
      <c r="R142" s="2673"/>
      <c r="S142" s="2673"/>
      <c r="T142" s="2673"/>
      <c r="U142" s="2673"/>
      <c r="V142" s="2673"/>
      <c r="W142" s="2673"/>
      <c r="X142" s="2673"/>
      <c r="Y142" s="2673"/>
      <c r="Z142" s="2673"/>
      <c r="AA142" s="2673"/>
      <c r="AB142" s="2673"/>
      <c r="AC142" s="2674"/>
      <c r="AD142" s="25"/>
    </row>
    <row r="143" spans="2:30" ht="15" customHeight="1" x14ac:dyDescent="0.25">
      <c r="B143" s="24"/>
      <c r="C143" s="92"/>
      <c r="D143" s="93"/>
      <c r="E143" s="93"/>
      <c r="F143" s="93"/>
      <c r="G143" s="93"/>
      <c r="H143" s="93"/>
      <c r="I143" s="93"/>
      <c r="J143" s="93"/>
      <c r="K143" s="93"/>
      <c r="L143" s="93"/>
      <c r="M143" s="93"/>
      <c r="N143" s="93"/>
      <c r="O143" s="94"/>
      <c r="P143" s="13"/>
      <c r="Q143" s="92"/>
      <c r="R143" s="93"/>
      <c r="S143" s="93"/>
      <c r="T143" s="93"/>
      <c r="U143" s="93"/>
      <c r="V143" s="93"/>
      <c r="W143" s="93"/>
      <c r="X143" s="93"/>
      <c r="Y143" s="93"/>
      <c r="Z143" s="93"/>
      <c r="AA143" s="93"/>
      <c r="AB143" s="93"/>
      <c r="AC143" s="94"/>
      <c r="AD143" s="25"/>
    </row>
    <row r="144" spans="2:30" ht="15" customHeight="1" x14ac:dyDescent="0.25">
      <c r="B144" s="24"/>
      <c r="C144" s="95"/>
      <c r="D144" s="2668" t="s">
        <v>703</v>
      </c>
      <c r="E144" s="2668"/>
      <c r="F144" s="2668"/>
      <c r="G144" s="2668"/>
      <c r="H144" s="2668"/>
      <c r="I144" s="2668"/>
      <c r="J144" s="2668"/>
      <c r="K144" s="2668"/>
      <c r="L144" s="2668"/>
      <c r="M144" s="2668"/>
      <c r="N144" s="2668"/>
      <c r="O144" s="96"/>
      <c r="P144" s="13"/>
      <c r="Q144" s="95"/>
      <c r="R144" s="2668" t="s">
        <v>363</v>
      </c>
      <c r="S144" s="2668"/>
      <c r="T144" s="2668"/>
      <c r="U144" s="2668"/>
      <c r="V144" s="2668"/>
      <c r="W144" s="2668"/>
      <c r="X144" s="2668"/>
      <c r="Y144" s="2668"/>
      <c r="Z144" s="2668"/>
      <c r="AA144" s="2668"/>
      <c r="AB144" s="2668"/>
      <c r="AC144" s="97"/>
      <c r="AD144" s="25"/>
    </row>
    <row r="145" spans="2:30" ht="15" customHeight="1" x14ac:dyDescent="0.25">
      <c r="B145" s="24"/>
      <c r="C145" s="95"/>
      <c r="D145" s="2668"/>
      <c r="E145" s="2668"/>
      <c r="F145" s="2668"/>
      <c r="G145" s="2668"/>
      <c r="H145" s="2668"/>
      <c r="I145" s="2668"/>
      <c r="J145" s="2668"/>
      <c r="K145" s="2668"/>
      <c r="L145" s="2668"/>
      <c r="M145" s="2668"/>
      <c r="N145" s="2668"/>
      <c r="O145" s="96"/>
      <c r="P145" s="13"/>
      <c r="Q145" s="95"/>
      <c r="R145" s="2668"/>
      <c r="S145" s="2668"/>
      <c r="T145" s="2668"/>
      <c r="U145" s="2668"/>
      <c r="V145" s="2668"/>
      <c r="W145" s="2668"/>
      <c r="X145" s="2668"/>
      <c r="Y145" s="2668"/>
      <c r="Z145" s="2668"/>
      <c r="AA145" s="2668"/>
      <c r="AB145" s="2668"/>
      <c r="AC145" s="97"/>
      <c r="AD145" s="25"/>
    </row>
    <row r="146" spans="2:30" ht="15" customHeight="1" x14ac:dyDescent="0.25">
      <c r="B146" s="24"/>
      <c r="C146" s="95"/>
      <c r="D146" s="2668"/>
      <c r="E146" s="2668"/>
      <c r="F146" s="2668"/>
      <c r="G146" s="2668"/>
      <c r="H146" s="2668"/>
      <c r="I146" s="2668"/>
      <c r="J146" s="2668"/>
      <c r="K146" s="2668"/>
      <c r="L146" s="2668"/>
      <c r="M146" s="2668"/>
      <c r="N146" s="2668"/>
      <c r="O146" s="96"/>
      <c r="P146" s="13"/>
      <c r="Q146" s="95"/>
      <c r="R146" s="2668"/>
      <c r="S146" s="2668"/>
      <c r="T146" s="2668"/>
      <c r="U146" s="2668"/>
      <c r="V146" s="2668"/>
      <c r="W146" s="2668"/>
      <c r="X146" s="2668"/>
      <c r="Y146" s="2668"/>
      <c r="Z146" s="2668"/>
      <c r="AA146" s="2668"/>
      <c r="AB146" s="2668"/>
      <c r="AC146" s="97"/>
      <c r="AD146" s="25"/>
    </row>
    <row r="147" spans="2:30" ht="15" customHeight="1" thickBot="1" x14ac:dyDescent="0.3">
      <c r="B147" s="24"/>
      <c r="C147" s="95"/>
      <c r="D147" s="2668"/>
      <c r="E147" s="2668"/>
      <c r="F147" s="2668"/>
      <c r="G147" s="2668"/>
      <c r="H147" s="2668"/>
      <c r="I147" s="2668"/>
      <c r="J147" s="2668"/>
      <c r="K147" s="2668"/>
      <c r="L147" s="2668"/>
      <c r="M147" s="2668"/>
      <c r="N147" s="2668"/>
      <c r="O147" s="96"/>
      <c r="P147" s="13"/>
      <c r="Q147" s="95"/>
      <c r="R147" s="87"/>
      <c r="S147" s="87"/>
      <c r="T147" s="87"/>
      <c r="U147" s="87"/>
      <c r="V147" s="87"/>
      <c r="W147" s="87"/>
      <c r="X147" s="87"/>
      <c r="Y147" s="87"/>
      <c r="Z147" s="87"/>
      <c r="AA147" s="87"/>
      <c r="AB147" s="87"/>
      <c r="AC147" s="97"/>
      <c r="AD147" s="25"/>
    </row>
    <row r="148" spans="2:30" ht="15" customHeight="1" thickBot="1" x14ac:dyDescent="0.3">
      <c r="B148" s="24"/>
      <c r="C148" s="95"/>
      <c r="D148" s="2668"/>
      <c r="E148" s="2668"/>
      <c r="F148" s="2668"/>
      <c r="G148" s="2668"/>
      <c r="H148" s="2668"/>
      <c r="I148" s="2668"/>
      <c r="J148" s="2668"/>
      <c r="K148" s="2668"/>
      <c r="L148" s="2668"/>
      <c r="M148" s="2668"/>
      <c r="N148" s="2668"/>
      <c r="O148" s="97"/>
      <c r="P148" s="13"/>
      <c r="Q148" s="95"/>
      <c r="R148" s="2669" t="s">
        <v>357</v>
      </c>
      <c r="S148" s="2670"/>
      <c r="T148" s="2670"/>
      <c r="U148" s="2670"/>
      <c r="V148" s="2670"/>
      <c r="W148" s="2670"/>
      <c r="X148" s="2670"/>
      <c r="Y148" s="2670"/>
      <c r="Z148" s="2670"/>
      <c r="AA148" s="2670"/>
      <c r="AB148" s="2671"/>
      <c r="AC148" s="97"/>
      <c r="AD148" s="25"/>
    </row>
    <row r="149" spans="2:30" ht="15" customHeight="1" thickBot="1" x14ac:dyDescent="0.3">
      <c r="B149" s="24"/>
      <c r="C149" s="95"/>
      <c r="D149" s="87"/>
      <c r="E149" s="87"/>
      <c r="F149" s="87"/>
      <c r="G149" s="87"/>
      <c r="H149" s="87"/>
      <c r="I149" s="87"/>
      <c r="J149" s="87"/>
      <c r="K149" s="87"/>
      <c r="L149" s="98"/>
      <c r="M149" s="98"/>
      <c r="N149" s="98"/>
      <c r="O149" s="96"/>
      <c r="P149" s="13"/>
      <c r="Q149" s="95"/>
      <c r="R149" s="2725" t="s">
        <v>558</v>
      </c>
      <c r="S149" s="2726"/>
      <c r="T149" s="2726"/>
      <c r="U149" s="2726"/>
      <c r="V149" s="2726"/>
      <c r="W149" s="2726"/>
      <c r="X149" s="2726"/>
      <c r="Y149" s="2727"/>
      <c r="Z149" s="2740">
        <f>'T4-Units'!V59</f>
        <v>0</v>
      </c>
      <c r="AA149" s="2741"/>
      <c r="AB149" s="2742"/>
      <c r="AC149" s="97"/>
      <c r="AD149" s="25"/>
    </row>
    <row r="150" spans="2:30" ht="15" customHeight="1" thickBot="1" x14ac:dyDescent="0.3">
      <c r="B150" s="24"/>
      <c r="C150" s="95"/>
      <c r="D150" s="2669" t="s">
        <v>357</v>
      </c>
      <c r="E150" s="2670"/>
      <c r="F150" s="2670"/>
      <c r="G150" s="2670"/>
      <c r="H150" s="2670"/>
      <c r="I150" s="2670"/>
      <c r="J150" s="2670"/>
      <c r="K150" s="2670"/>
      <c r="L150" s="2670"/>
      <c r="M150" s="2670"/>
      <c r="N150" s="2671"/>
      <c r="O150" s="97"/>
      <c r="P150" s="13"/>
      <c r="Q150" s="95"/>
      <c r="R150" s="2731" t="s">
        <v>557</v>
      </c>
      <c r="S150" s="2732"/>
      <c r="T150" s="2732"/>
      <c r="U150" s="2732"/>
      <c r="V150" s="2732"/>
      <c r="W150" s="2732"/>
      <c r="X150" s="2732"/>
      <c r="Y150" s="2733"/>
      <c r="Z150" s="2734">
        <v>0</v>
      </c>
      <c r="AA150" s="2735"/>
      <c r="AB150" s="2736"/>
      <c r="AC150" s="97"/>
      <c r="AD150" s="25"/>
    </row>
    <row r="151" spans="2:30" ht="15" customHeight="1" thickBot="1" x14ac:dyDescent="0.3">
      <c r="B151" s="24"/>
      <c r="C151" s="95"/>
      <c r="D151" s="2725" t="s">
        <v>558</v>
      </c>
      <c r="E151" s="2726"/>
      <c r="F151" s="2726"/>
      <c r="G151" s="2726"/>
      <c r="H151" s="2726"/>
      <c r="I151" s="2726"/>
      <c r="J151" s="2726"/>
      <c r="K151" s="2727"/>
      <c r="L151" s="2716">
        <f>'T4-Units'!V59</f>
        <v>0</v>
      </c>
      <c r="M151" s="2717"/>
      <c r="N151" s="2718"/>
      <c r="O151" s="97"/>
      <c r="P151" s="13"/>
      <c r="Q151" s="95"/>
      <c r="R151" s="2710"/>
      <c r="S151" s="2711"/>
      <c r="T151" s="2711"/>
      <c r="U151" s="2711"/>
      <c r="V151" s="2711"/>
      <c r="W151" s="2711"/>
      <c r="X151" s="2711"/>
      <c r="Y151" s="2712"/>
      <c r="Z151" s="2737"/>
      <c r="AA151" s="2738"/>
      <c r="AB151" s="2739"/>
      <c r="AC151" s="97"/>
      <c r="AD151" s="25"/>
    </row>
    <row r="152" spans="2:30" ht="15" customHeight="1" thickTop="1" thickBot="1" x14ac:dyDescent="0.3">
      <c r="B152" s="24"/>
      <c r="C152" s="95"/>
      <c r="D152" s="2731" t="s">
        <v>557</v>
      </c>
      <c r="E152" s="2732"/>
      <c r="F152" s="2732"/>
      <c r="G152" s="2732"/>
      <c r="H152" s="2732"/>
      <c r="I152" s="2732"/>
      <c r="J152" s="2732"/>
      <c r="K152" s="2733"/>
      <c r="L152" s="2719">
        <v>1</v>
      </c>
      <c r="M152" s="2720"/>
      <c r="N152" s="2721"/>
      <c r="O152" s="97"/>
      <c r="P152" s="13"/>
      <c r="Q152" s="95"/>
      <c r="R152" s="2728" t="s">
        <v>559</v>
      </c>
      <c r="S152" s="2729"/>
      <c r="T152" s="2729"/>
      <c r="U152" s="2729"/>
      <c r="V152" s="2729"/>
      <c r="W152" s="2729"/>
      <c r="X152" s="2729"/>
      <c r="Y152" s="2730"/>
      <c r="Z152" s="2743">
        <f>Z149*0.05</f>
        <v>0</v>
      </c>
      <c r="AA152" s="2744"/>
      <c r="AB152" s="2745"/>
      <c r="AC152" s="97"/>
      <c r="AD152" s="25"/>
    </row>
    <row r="153" spans="2:30" ht="15" customHeight="1" thickBot="1" x14ac:dyDescent="0.3">
      <c r="B153" s="24"/>
      <c r="C153" s="95"/>
      <c r="D153" s="2710"/>
      <c r="E153" s="2711"/>
      <c r="F153" s="2711"/>
      <c r="G153" s="2711"/>
      <c r="H153" s="2711"/>
      <c r="I153" s="2711"/>
      <c r="J153" s="2711"/>
      <c r="K153" s="2712"/>
      <c r="L153" s="2722"/>
      <c r="M153" s="2723"/>
      <c r="N153" s="2724"/>
      <c r="O153" s="97"/>
      <c r="P153" s="13"/>
      <c r="Q153" s="95"/>
      <c r="R153" s="87"/>
      <c r="S153" s="87"/>
      <c r="T153" s="87"/>
      <c r="U153" s="87"/>
      <c r="V153" s="87"/>
      <c r="W153" s="87"/>
      <c r="X153" s="87"/>
      <c r="Y153" s="87"/>
      <c r="Z153" s="87"/>
      <c r="AA153" s="87"/>
      <c r="AB153" s="87"/>
      <c r="AC153" s="97"/>
      <c r="AD153" s="25"/>
    </row>
    <row r="154" spans="2:30" ht="15" customHeight="1" thickTop="1" thickBot="1" x14ac:dyDescent="0.3">
      <c r="B154" s="24"/>
      <c r="C154" s="95"/>
      <c r="D154" s="2728" t="s">
        <v>556</v>
      </c>
      <c r="E154" s="2729"/>
      <c r="F154" s="2729"/>
      <c r="G154" s="2729"/>
      <c r="H154" s="2729"/>
      <c r="I154" s="2729"/>
      <c r="J154" s="2729"/>
      <c r="K154" s="2730"/>
      <c r="L154" s="2704">
        <f>ROUNDUP(L151*0.05,0)</f>
        <v>0</v>
      </c>
      <c r="M154" s="2705"/>
      <c r="N154" s="2706"/>
      <c r="O154" s="97"/>
      <c r="P154" s="13"/>
      <c r="Q154" s="95"/>
      <c r="R154" s="2668" t="s">
        <v>364</v>
      </c>
      <c r="S154" s="2668"/>
      <c r="T154" s="2668"/>
      <c r="U154" s="2668"/>
      <c r="V154" s="2668"/>
      <c r="W154" s="2668"/>
      <c r="X154" s="2668"/>
      <c r="Y154" s="2668"/>
      <c r="Z154" s="2668"/>
      <c r="AA154" s="2668"/>
      <c r="AB154" s="2668"/>
      <c r="AC154" s="97"/>
      <c r="AD154" s="25"/>
    </row>
    <row r="155" spans="2:30" ht="15" customHeight="1" thickBot="1" x14ac:dyDescent="0.3">
      <c r="B155" s="24"/>
      <c r="C155" s="95"/>
      <c r="D155" s="87"/>
      <c r="E155" s="87"/>
      <c r="F155" s="87"/>
      <c r="G155" s="87"/>
      <c r="H155" s="87"/>
      <c r="I155" s="87"/>
      <c r="J155" s="87"/>
      <c r="K155" s="87"/>
      <c r="L155" s="87"/>
      <c r="M155" s="87"/>
      <c r="N155" s="87"/>
      <c r="O155" s="97"/>
      <c r="P155" s="13"/>
      <c r="Q155" s="95"/>
      <c r="R155" s="2668"/>
      <c r="S155" s="2668"/>
      <c r="T155" s="2668"/>
      <c r="U155" s="2668"/>
      <c r="V155" s="2668"/>
      <c r="W155" s="2668"/>
      <c r="X155" s="2668"/>
      <c r="Y155" s="2668"/>
      <c r="Z155" s="2668"/>
      <c r="AA155" s="2668"/>
      <c r="AB155" s="2668"/>
      <c r="AC155" s="97"/>
      <c r="AD155" s="25"/>
    </row>
    <row r="156" spans="2:30" ht="15" customHeight="1" thickBot="1" x14ac:dyDescent="0.3">
      <c r="B156" s="24"/>
      <c r="C156" s="95"/>
      <c r="D156" s="2669" t="s">
        <v>358</v>
      </c>
      <c r="E156" s="2670"/>
      <c r="F156" s="2670"/>
      <c r="G156" s="2670"/>
      <c r="H156" s="2670"/>
      <c r="I156" s="2670"/>
      <c r="J156" s="2670"/>
      <c r="K156" s="2670"/>
      <c r="L156" s="2670"/>
      <c r="M156" s="2670"/>
      <c r="N156" s="2671"/>
      <c r="O156" s="96"/>
      <c r="P156" s="13"/>
      <c r="Q156" s="95"/>
      <c r="R156" s="2668"/>
      <c r="S156" s="2668"/>
      <c r="T156" s="2668"/>
      <c r="U156" s="2668"/>
      <c r="V156" s="2668"/>
      <c r="W156" s="2668"/>
      <c r="X156" s="2668"/>
      <c r="Y156" s="2668"/>
      <c r="Z156" s="2668"/>
      <c r="AA156" s="2668"/>
      <c r="AB156" s="2668"/>
      <c r="AC156" s="97"/>
      <c r="AD156" s="25"/>
    </row>
    <row r="157" spans="2:30" ht="15" customHeight="1" x14ac:dyDescent="0.25">
      <c r="B157" s="24"/>
      <c r="C157" s="95"/>
      <c r="D157" s="2713" t="s">
        <v>558</v>
      </c>
      <c r="E157" s="2714"/>
      <c r="F157" s="2714"/>
      <c r="G157" s="2714"/>
      <c r="H157" s="2714"/>
      <c r="I157" s="2714"/>
      <c r="J157" s="2714"/>
      <c r="K157" s="2715"/>
      <c r="L157" s="2716">
        <f>'T4-Units'!V59</f>
        <v>0</v>
      </c>
      <c r="M157" s="2717"/>
      <c r="N157" s="2718"/>
      <c r="O157" s="97"/>
      <c r="P157" s="13"/>
      <c r="Q157" s="95"/>
      <c r="R157" s="2746"/>
      <c r="S157" s="2747"/>
      <c r="T157" s="2747"/>
      <c r="U157" s="2747"/>
      <c r="V157" s="2747"/>
      <c r="W157" s="2747"/>
      <c r="X157" s="2747"/>
      <c r="Y157" s="2747"/>
      <c r="Z157" s="2747"/>
      <c r="AA157" s="2747"/>
      <c r="AB157" s="2748"/>
      <c r="AC157" s="97"/>
      <c r="AD157" s="25"/>
    </row>
    <row r="158" spans="2:30" ht="15" customHeight="1" x14ac:dyDescent="0.25">
      <c r="B158" s="24"/>
      <c r="C158" s="95"/>
      <c r="D158" s="2707" t="s">
        <v>1106</v>
      </c>
      <c r="E158" s="2708"/>
      <c r="F158" s="2708"/>
      <c r="G158" s="2708"/>
      <c r="H158" s="2708"/>
      <c r="I158" s="2708"/>
      <c r="J158" s="2708"/>
      <c r="K158" s="2709"/>
      <c r="L158" s="2719">
        <v>0</v>
      </c>
      <c r="M158" s="2720"/>
      <c r="N158" s="2721"/>
      <c r="O158" s="97"/>
      <c r="P158" s="13"/>
      <c r="Q158" s="95"/>
      <c r="R158" s="2749"/>
      <c r="S158" s="2750"/>
      <c r="T158" s="2750"/>
      <c r="U158" s="2750"/>
      <c r="V158" s="2750"/>
      <c r="W158" s="2750"/>
      <c r="X158" s="2750"/>
      <c r="Y158" s="2750"/>
      <c r="Z158" s="2750"/>
      <c r="AA158" s="2750"/>
      <c r="AB158" s="2751"/>
      <c r="AC158" s="97"/>
      <c r="AD158" s="25"/>
    </row>
    <row r="159" spans="2:30" ht="15" customHeight="1" thickBot="1" x14ac:dyDescent="0.3">
      <c r="B159" s="24"/>
      <c r="C159" s="95"/>
      <c r="D159" s="2710"/>
      <c r="E159" s="2711"/>
      <c r="F159" s="2711"/>
      <c r="G159" s="2711"/>
      <c r="H159" s="2711"/>
      <c r="I159" s="2711"/>
      <c r="J159" s="2711"/>
      <c r="K159" s="2712"/>
      <c r="L159" s="2722"/>
      <c r="M159" s="2723"/>
      <c r="N159" s="2724"/>
      <c r="O159" s="97"/>
      <c r="P159" s="13"/>
      <c r="Q159" s="95"/>
      <c r="R159" s="2749"/>
      <c r="S159" s="2750"/>
      <c r="T159" s="2750"/>
      <c r="U159" s="2750"/>
      <c r="V159" s="2750"/>
      <c r="W159" s="2750"/>
      <c r="X159" s="2750"/>
      <c r="Y159" s="2750"/>
      <c r="Z159" s="2750"/>
      <c r="AA159" s="2750"/>
      <c r="AB159" s="2751"/>
      <c r="AC159" s="97"/>
      <c r="AD159" s="25"/>
    </row>
    <row r="160" spans="2:30" ht="15" customHeight="1" thickTop="1" thickBot="1" x14ac:dyDescent="0.3">
      <c r="B160" s="24"/>
      <c r="C160" s="95"/>
      <c r="D160" s="2702" t="s">
        <v>556</v>
      </c>
      <c r="E160" s="2703"/>
      <c r="F160" s="2703"/>
      <c r="G160" s="2703"/>
      <c r="H160" s="2703"/>
      <c r="I160" s="2703"/>
      <c r="J160" s="2703"/>
      <c r="K160" s="2703"/>
      <c r="L160" s="2704">
        <f>ROUNDUP(L157*0.02,0)</f>
        <v>0</v>
      </c>
      <c r="M160" s="2705"/>
      <c r="N160" s="2706"/>
      <c r="O160" s="97"/>
      <c r="P160" s="13"/>
      <c r="Q160" s="95"/>
      <c r="R160" s="2752"/>
      <c r="S160" s="2753"/>
      <c r="T160" s="2753"/>
      <c r="U160" s="2753"/>
      <c r="V160" s="2753"/>
      <c r="W160" s="2753"/>
      <c r="X160" s="2753"/>
      <c r="Y160" s="2753"/>
      <c r="Z160" s="2753"/>
      <c r="AA160" s="2753"/>
      <c r="AB160" s="2754"/>
      <c r="AC160" s="97"/>
      <c r="AD160" s="25"/>
    </row>
    <row r="161" spans="2:30" ht="15" customHeight="1" thickBot="1" x14ac:dyDescent="0.3">
      <c r="B161" s="24"/>
      <c r="C161" s="99"/>
      <c r="D161" s="100"/>
      <c r="E161" s="100"/>
      <c r="F161" s="100"/>
      <c r="G161" s="100"/>
      <c r="H161" s="100"/>
      <c r="I161" s="100"/>
      <c r="J161" s="100"/>
      <c r="K161" s="100"/>
      <c r="L161" s="100"/>
      <c r="M161" s="100"/>
      <c r="N161" s="100"/>
      <c r="O161" s="101"/>
      <c r="P161" s="13"/>
      <c r="Q161" s="99"/>
      <c r="R161" s="100"/>
      <c r="S161" s="100"/>
      <c r="T161" s="100"/>
      <c r="U161" s="100"/>
      <c r="V161" s="100"/>
      <c r="W161" s="100"/>
      <c r="X161" s="100"/>
      <c r="Y161" s="100"/>
      <c r="Z161" s="100"/>
      <c r="AA161" s="100"/>
      <c r="AB161" s="100"/>
      <c r="AC161" s="101"/>
      <c r="AD161" s="25"/>
    </row>
    <row r="162" spans="2:30" ht="15" customHeight="1" thickTop="1" thickBot="1" x14ac:dyDescent="0.3">
      <c r="B162" s="26"/>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8"/>
    </row>
    <row r="163" spans="2:30" ht="15" customHeight="1" thickTop="1" x14ac:dyDescent="0.25"/>
    <row r="164" spans="2:30" ht="15" customHeight="1" x14ac:dyDescent="0.25">
      <c r="B164" s="170"/>
      <c r="C164" s="170"/>
      <c r="D164" s="170"/>
      <c r="E164" s="170"/>
      <c r="F164" s="170"/>
      <c r="G164" s="170"/>
      <c r="H164" s="170"/>
      <c r="I164" s="170"/>
      <c r="J164" s="170"/>
      <c r="K164" s="170"/>
      <c r="L164" s="170"/>
      <c r="M164" s="170"/>
      <c r="N164" s="170"/>
      <c r="O164" s="170"/>
      <c r="P164" s="170"/>
      <c r="Q164" s="170"/>
      <c r="R164" s="170"/>
      <c r="S164" s="170"/>
      <c r="T164" s="170"/>
      <c r="U164" s="170"/>
      <c r="V164" s="170"/>
      <c r="W164" s="170"/>
      <c r="X164" s="170"/>
      <c r="Y164" s="170"/>
      <c r="Z164" s="170"/>
      <c r="AA164" s="170"/>
      <c r="AB164" s="170"/>
      <c r="AC164" s="170"/>
      <c r="AD164" s="170"/>
    </row>
    <row r="165" spans="2:30" ht="15" customHeight="1" x14ac:dyDescent="0.25"/>
  </sheetData>
  <sheetProtection algorithmName="SHA-512" hashValue="EtfpYELVqjR6H1sglvb9jYheilDug36vq40XopU6YFzZyD57gmAhQAh18qhuj693GlksXCXc4Gw9sJEU8DUyKg==" saltValue="Bc60Z8eDwrNjzbNjuu9Q/Q==" spinCount="100000" sheet="1" selectLockedCells="1"/>
  <mergeCells count="191">
    <mergeCell ref="S140:V140"/>
    <mergeCell ref="W140:Z140"/>
    <mergeCell ref="AA140:AC140"/>
    <mergeCell ref="K137:N139"/>
    <mergeCell ref="O137:R139"/>
    <mergeCell ref="S137:V139"/>
    <mergeCell ref="W137:Z139"/>
    <mergeCell ref="C137:F139"/>
    <mergeCell ref="G137:J139"/>
    <mergeCell ref="B164:AD164"/>
    <mergeCell ref="C142:O142"/>
    <mergeCell ref="D160:K160"/>
    <mergeCell ref="L160:N160"/>
    <mergeCell ref="D158:K159"/>
    <mergeCell ref="D157:K157"/>
    <mergeCell ref="D156:N156"/>
    <mergeCell ref="L157:N157"/>
    <mergeCell ref="L158:N159"/>
    <mergeCell ref="L151:N151"/>
    <mergeCell ref="L154:N154"/>
    <mergeCell ref="D150:N150"/>
    <mergeCell ref="D151:K151"/>
    <mergeCell ref="D154:K154"/>
    <mergeCell ref="D152:K153"/>
    <mergeCell ref="L152:N153"/>
    <mergeCell ref="D144:N148"/>
    <mergeCell ref="Z150:AB151"/>
    <mergeCell ref="Z149:AB149"/>
    <mergeCell ref="Z152:AB152"/>
    <mergeCell ref="R149:Y149"/>
    <mergeCell ref="R150:Y151"/>
    <mergeCell ref="R152:Y152"/>
    <mergeCell ref="R157:AB160"/>
    <mergeCell ref="D27:AC27"/>
    <mergeCell ref="D29:N30"/>
    <mergeCell ref="D31:N31"/>
    <mergeCell ref="D36:AC36"/>
    <mergeCell ref="D38:T38"/>
    <mergeCell ref="D39:T39"/>
    <mergeCell ref="D40:T40"/>
    <mergeCell ref="D41:T41"/>
    <mergeCell ref="D42:T42"/>
    <mergeCell ref="U38:AC38"/>
    <mergeCell ref="U39:AC39"/>
    <mergeCell ref="U40:AC40"/>
    <mergeCell ref="U41:AC41"/>
    <mergeCell ref="U42:AC42"/>
    <mergeCell ref="R154:AB156"/>
    <mergeCell ref="R144:AB146"/>
    <mergeCell ref="R148:AB148"/>
    <mergeCell ref="Q142:AC142"/>
    <mergeCell ref="G140:J140"/>
    <mergeCell ref="B124:AD124"/>
    <mergeCell ref="V128:Y129"/>
    <mergeCell ref="Z128:AC129"/>
    <mergeCell ref="V130:Y130"/>
    <mergeCell ref="V131:Y131"/>
    <mergeCell ref="V132:Y132"/>
    <mergeCell ref="Z130:AC130"/>
    <mergeCell ref="Z131:AC131"/>
    <mergeCell ref="Z132:AC132"/>
    <mergeCell ref="B126:AD126"/>
    <mergeCell ref="C128:U129"/>
    <mergeCell ref="C130:U130"/>
    <mergeCell ref="C131:U131"/>
    <mergeCell ref="C132:U132"/>
    <mergeCell ref="B135:AD135"/>
    <mergeCell ref="AA137:AC139"/>
    <mergeCell ref="C140:F140"/>
    <mergeCell ref="K140:N140"/>
    <mergeCell ref="O140:R140"/>
    <mergeCell ref="B115:AD115"/>
    <mergeCell ref="B117:AA118"/>
    <mergeCell ref="AB117:AD117"/>
    <mergeCell ref="B120:AD120"/>
    <mergeCell ref="B122:AA122"/>
    <mergeCell ref="AB122:AD122"/>
    <mergeCell ref="AB109:AD109"/>
    <mergeCell ref="B109:AA109"/>
    <mergeCell ref="B111:R111"/>
    <mergeCell ref="B112:R112"/>
    <mergeCell ref="B113:R113"/>
    <mergeCell ref="S111:V111"/>
    <mergeCell ref="S112:V112"/>
    <mergeCell ref="S113:V113"/>
    <mergeCell ref="B103:AD103"/>
    <mergeCell ref="AB105:AD105"/>
    <mergeCell ref="B105:AA105"/>
    <mergeCell ref="B107:AD107"/>
    <mergeCell ref="S99:V99"/>
    <mergeCell ref="S100:V100"/>
    <mergeCell ref="S101:V101"/>
    <mergeCell ref="B99:R99"/>
    <mergeCell ref="B100:R100"/>
    <mergeCell ref="B101:R101"/>
    <mergeCell ref="G96:J96"/>
    <mergeCell ref="G97:J97"/>
    <mergeCell ref="K96:N96"/>
    <mergeCell ref="K97:N97"/>
    <mergeCell ref="B96:F96"/>
    <mergeCell ref="B97:F97"/>
    <mergeCell ref="B91:AD91"/>
    <mergeCell ref="AB93:AD93"/>
    <mergeCell ref="B93:AA93"/>
    <mergeCell ref="G95:J95"/>
    <mergeCell ref="K95:N95"/>
    <mergeCell ref="B95:F95"/>
    <mergeCell ref="AA82:AC82"/>
    <mergeCell ref="AA85:AC85"/>
    <mergeCell ref="AA88:AC88"/>
    <mergeCell ref="AB75:AD75"/>
    <mergeCell ref="B75:AA75"/>
    <mergeCell ref="B77:AD77"/>
    <mergeCell ref="B79:AD79"/>
    <mergeCell ref="C81:Z82"/>
    <mergeCell ref="C84:Z85"/>
    <mergeCell ref="C87:Z88"/>
    <mergeCell ref="B67:AD67"/>
    <mergeCell ref="AB69:AD69"/>
    <mergeCell ref="AB71:AD71"/>
    <mergeCell ref="B71:AA71"/>
    <mergeCell ref="B73:AD73"/>
    <mergeCell ref="AA61:AD61"/>
    <mergeCell ref="C65:Z65"/>
    <mergeCell ref="C63:Z63"/>
    <mergeCell ref="AA63:AD63"/>
    <mergeCell ref="AA65:AD65"/>
    <mergeCell ref="C61:Z61"/>
    <mergeCell ref="B69:AA69"/>
    <mergeCell ref="D53:T53"/>
    <mergeCell ref="D54:T54"/>
    <mergeCell ref="D55:T55"/>
    <mergeCell ref="D56:T56"/>
    <mergeCell ref="D57:T57"/>
    <mergeCell ref="D58:T58"/>
    <mergeCell ref="U53:AC53"/>
    <mergeCell ref="U54:AC54"/>
    <mergeCell ref="U55:AC55"/>
    <mergeCell ref="U56:AC56"/>
    <mergeCell ref="U57:AC57"/>
    <mergeCell ref="U58:AC58"/>
    <mergeCell ref="D47:T47"/>
    <mergeCell ref="D48:T48"/>
    <mergeCell ref="D49:T49"/>
    <mergeCell ref="D50:T50"/>
    <mergeCell ref="D51:T51"/>
    <mergeCell ref="D52:T52"/>
    <mergeCell ref="U47:AC47"/>
    <mergeCell ref="U48:AC48"/>
    <mergeCell ref="U49:AC49"/>
    <mergeCell ref="U50:AC50"/>
    <mergeCell ref="U51:AC51"/>
    <mergeCell ref="U52:AC52"/>
    <mergeCell ref="D43:T43"/>
    <mergeCell ref="D44:T44"/>
    <mergeCell ref="D45:T45"/>
    <mergeCell ref="D46:T46"/>
    <mergeCell ref="U43:AC43"/>
    <mergeCell ref="U44:AC44"/>
    <mergeCell ref="U45:AC45"/>
    <mergeCell ref="U46:AC46"/>
    <mergeCell ref="AB7:AD7"/>
    <mergeCell ref="B6:AA7"/>
    <mergeCell ref="AA9:AD9"/>
    <mergeCell ref="AA11:AD11"/>
    <mergeCell ref="C25:AD25"/>
    <mergeCell ref="O29:Q30"/>
    <mergeCell ref="R29:T30"/>
    <mergeCell ref="U29:W30"/>
    <mergeCell ref="X29:Z30"/>
    <mergeCell ref="AA29:AC30"/>
    <mergeCell ref="C34:AD34"/>
    <mergeCell ref="O31:Q31"/>
    <mergeCell ref="R31:T31"/>
    <mergeCell ref="U31:W31"/>
    <mergeCell ref="X31:Z31"/>
    <mergeCell ref="AA31:AC31"/>
    <mergeCell ref="B2:AD2"/>
    <mergeCell ref="B4:AD4"/>
    <mergeCell ref="B13:AD13"/>
    <mergeCell ref="AB15:AD15"/>
    <mergeCell ref="B15:AA15"/>
    <mergeCell ref="AA19:AD19"/>
    <mergeCell ref="C19:Z19"/>
    <mergeCell ref="S23:AD23"/>
    <mergeCell ref="C21:R21"/>
    <mergeCell ref="D23:R23"/>
    <mergeCell ref="C17:AD17"/>
    <mergeCell ref="S21:AD21"/>
    <mergeCell ref="C9:Z9"/>
    <mergeCell ref="C11:Z11"/>
  </mergeCells>
  <conditionalFormatting sqref="C142:O161">
    <cfRule type="expression" dxfId="23" priority="2">
      <formula>AND($W$140&gt;=0.75,$G$140&gt;=$C$140)</formula>
    </cfRule>
  </conditionalFormatting>
  <conditionalFormatting sqref="C9:AD9 C11:AD11">
    <cfRule type="expression" dxfId="21" priority="37">
      <formula>$AB$7="YES"</formula>
    </cfRule>
  </conditionalFormatting>
  <conditionalFormatting sqref="C17:AD17 C19:AD19 C21:AD21 C61:AD61 C63:AD63 C65:AD65">
    <cfRule type="expression" dxfId="20" priority="11">
      <formula>$AB$15="YES"</formula>
    </cfRule>
  </conditionalFormatting>
  <conditionalFormatting sqref="D23:AD23">
    <cfRule type="expression" dxfId="17" priority="10">
      <formula>AND($AB$15="YES",$S$21="Other")</formula>
    </cfRule>
  </conditionalFormatting>
  <conditionalFormatting sqref="Q142:AC161">
    <cfRule type="expression" dxfId="16" priority="1">
      <formula>OR($W$140&lt;0.75,$G$140&lt;$C$140)</formula>
    </cfRule>
  </conditionalFormatting>
  <conditionalFormatting sqref="S101:V101">
    <cfRule type="cellIs" dxfId="15" priority="6" operator="greaterThanOrEqual">
      <formula>3</formula>
    </cfRule>
  </conditionalFormatting>
  <conditionalFormatting sqref="S113:V113">
    <cfRule type="cellIs" dxfId="14" priority="3" operator="lessThan">
      <formula>4</formula>
    </cfRule>
    <cfRule type="cellIs" dxfId="13" priority="4" operator="greaterThan">
      <formula>6</formula>
    </cfRule>
  </conditionalFormatting>
  <conditionalFormatting sqref="AB109:AD109">
    <cfRule type="containsText" dxfId="12" priority="5" operator="containsText" text="YES">
      <formula>NOT(ISERROR(SEARCH("YES",AB109)))</formula>
    </cfRule>
  </conditionalFormatting>
  <printOptions horizontalCentered="1"/>
  <pageMargins left="0.5" right="0.5" top="0.5" bottom="0.5" header="0.3" footer="0.3"/>
  <pageSetup scale="93" fitToHeight="0" orientation="portrait" r:id="rId1"/>
  <headerFooter>
    <oddFooter>&amp;C&amp;P</oddFooter>
  </headerFooter>
  <rowBreaks count="3" manualBreakCount="3">
    <brk id="33" max="33" man="1"/>
    <brk id="76" max="33" man="1"/>
    <brk id="123" max="33" man="1"/>
  </rowBreaks>
  <extLst>
    <ext xmlns:x14="http://schemas.microsoft.com/office/spreadsheetml/2009/9/main" uri="{78C0D931-6437-407d-A8EE-F0AAD7539E65}">
      <x14:conditionalFormattings>
        <x14:conditionalFormatting xmlns:xm="http://schemas.microsoft.com/office/excel/2006/main">
          <x14:cfRule type="expression" priority="7" id="{A4099F6E-06BB-4E0B-9B12-1A6D4F823873}">
            <xm:f>'T2-Development Information'!$B$10&lt;&gt;""</xm:f>
            <x14:dxf>
              <fill>
                <patternFill patternType="solid"/>
              </fill>
            </x14:dxf>
          </x14:cfRule>
          <xm:sqref>C81:AC82 C84:AC85 C87:AC88</xm:sqref>
        </x14:conditionalFormatting>
        <x14:conditionalFormatting xmlns:xm="http://schemas.microsoft.com/office/excel/2006/main">
          <x14:cfRule type="expression" priority="9" id="{58D3F76A-8323-46DD-9AE0-A88A3D66B142}">
            <xm:f>AND($AB$15="YES",'T2-Development Information'!$B$10&lt;&gt;"")</xm:f>
            <x14:dxf>
              <fill>
                <patternFill patternType="solid"/>
              </fill>
            </x14:dxf>
          </x14:cfRule>
          <xm:sqref>D27:AC27 D29:AC31</xm:sqref>
        </x14:conditionalFormatting>
        <x14:conditionalFormatting xmlns:xm="http://schemas.microsoft.com/office/excel/2006/main">
          <x14:cfRule type="expression" priority="8" id="{595B9B7B-6DBA-468D-B739-D9C400E6E248}">
            <xm:f>AND($AB$15="YES",'T2-Development Information'!$Q$10&lt;&gt;"")</xm:f>
            <x14:dxf>
              <fill>
                <patternFill patternType="solid"/>
              </fill>
            </x14:dxf>
          </x14:cfRule>
          <xm:sqref>D36:AC36 D38:AC58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1300-000000000000}">
          <x14:formula1>
            <xm:f>Validation!$E$2:$E$3</xm:f>
          </x14:formula1>
          <xm:sqref>AB7:AD7 AB15:AD15 AB69:AD69 AB71:AD71 AB75:AD75 AA82:AC82 AA85:AC85 AA88:AC88 AB93:AD93 AB105:AD105 AB109:AD109 AB117:AD117 AB122:AD122</xm:sqref>
        </x14:dataValidation>
        <x14:dataValidation type="list" allowBlank="1" showInputMessage="1" showErrorMessage="1" xr:uid="{00000000-0002-0000-1300-000001000000}">
          <x14:formula1>
            <xm:f>Validation!$A$113:$A$114</xm:f>
          </x14:formula1>
          <xm:sqref>AA19:AD19</xm:sqref>
        </x14:dataValidation>
        <x14:dataValidation type="list" allowBlank="1" showInputMessage="1" showErrorMessage="1" xr:uid="{00000000-0002-0000-1300-000002000000}">
          <x14:formula1>
            <xm:f>Validation!$A$117:$A$120</xm:f>
          </x14:formula1>
          <xm:sqref>S21:AD21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55"/>
  <sheetViews>
    <sheetView workbookViewId="0">
      <selection activeCell="AB34" sqref="AB34:AD34"/>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145" t="s">
        <v>767</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2:30" ht="15.75" thickBot="1" x14ac:dyDescent="0.3"/>
    <row r="4" spans="2:30" ht="15.75" thickBot="1" x14ac:dyDescent="0.3">
      <c r="B4" s="151" t="s">
        <v>1123</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row>
    <row r="5" spans="2:30" x14ac:dyDescent="0.25"/>
    <row r="6" spans="2:30" x14ac:dyDescent="0.25">
      <c r="B6" s="135" t="s">
        <v>588</v>
      </c>
      <c r="C6" s="135"/>
      <c r="D6" s="135"/>
      <c r="E6" s="135"/>
      <c r="F6" s="135"/>
      <c r="G6" s="135"/>
      <c r="H6" s="135"/>
      <c r="I6" s="135"/>
      <c r="J6" s="135"/>
      <c r="K6" s="135"/>
      <c r="L6" s="135"/>
      <c r="M6" s="131"/>
      <c r="N6" s="132"/>
      <c r="O6" s="132"/>
      <c r="P6" s="132"/>
      <c r="Q6" s="132"/>
      <c r="R6" s="132"/>
      <c r="S6" s="132"/>
      <c r="T6" s="132"/>
      <c r="U6" s="132"/>
      <c r="V6" s="132"/>
      <c r="W6" s="132"/>
      <c r="X6" s="132"/>
      <c r="Y6" s="132"/>
      <c r="Z6" s="132"/>
      <c r="AA6" s="132"/>
      <c r="AB6" s="132"/>
      <c r="AC6" s="132"/>
      <c r="AD6" s="133"/>
    </row>
    <row r="7" spans="2:30" x14ac:dyDescent="0.25">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row>
    <row r="8" spans="2:30" x14ac:dyDescent="0.25">
      <c r="B8" s="135" t="s">
        <v>589</v>
      </c>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row>
    <row r="9" spans="2:30" x14ac:dyDescent="0.25">
      <c r="B9" s="232" t="s">
        <v>375</v>
      </c>
      <c r="C9" s="232"/>
      <c r="D9" s="232"/>
      <c r="E9" s="232"/>
      <c r="F9" s="232"/>
      <c r="G9" s="232"/>
      <c r="H9" s="232"/>
      <c r="I9" s="232"/>
      <c r="J9" s="232"/>
      <c r="K9" s="232"/>
      <c r="L9" s="232"/>
      <c r="M9" s="232"/>
      <c r="N9" s="232"/>
      <c r="O9" s="232"/>
      <c r="P9" s="16"/>
      <c r="Q9" s="232" t="s">
        <v>376</v>
      </c>
      <c r="R9" s="232"/>
      <c r="S9" s="232"/>
      <c r="T9" s="232"/>
      <c r="U9" s="232"/>
      <c r="V9" s="232"/>
      <c r="W9" s="232"/>
      <c r="X9" s="232"/>
      <c r="Y9" s="232"/>
      <c r="Z9" s="232"/>
      <c r="AA9" s="232"/>
      <c r="AB9" s="232"/>
      <c r="AC9" s="232"/>
      <c r="AD9" s="232"/>
    </row>
    <row r="10" spans="2:30" x14ac:dyDescent="0.25">
      <c r="B10" s="131"/>
      <c r="C10" s="132"/>
      <c r="D10" s="132"/>
      <c r="E10" s="132"/>
      <c r="F10" s="132"/>
      <c r="G10" s="132"/>
      <c r="H10" s="132"/>
      <c r="I10" s="132"/>
      <c r="J10" s="132"/>
      <c r="K10" s="132"/>
      <c r="L10" s="132"/>
      <c r="M10" s="132"/>
      <c r="N10" s="132"/>
      <c r="O10" s="133"/>
      <c r="P10" s="16"/>
      <c r="Q10" s="197"/>
      <c r="R10" s="198"/>
      <c r="S10" s="198"/>
      <c r="T10" s="198"/>
      <c r="U10" s="198"/>
      <c r="V10" s="198"/>
      <c r="W10" s="198"/>
      <c r="X10" s="198"/>
      <c r="Y10" s="198"/>
      <c r="Z10" s="198"/>
      <c r="AA10" s="198"/>
      <c r="AB10" s="198"/>
      <c r="AC10" s="198"/>
      <c r="AD10" s="199"/>
    </row>
    <row r="11" spans="2:30" x14ac:dyDescent="0.25">
      <c r="B11" s="16"/>
      <c r="C11" s="16"/>
      <c r="D11" s="16"/>
      <c r="E11" s="16"/>
      <c r="F11" s="16"/>
      <c r="G11" s="16"/>
      <c r="H11" s="16"/>
      <c r="I11" s="16"/>
      <c r="J11" s="16"/>
      <c r="K11" s="16"/>
      <c r="L11" s="16"/>
      <c r="M11" s="16"/>
      <c r="N11" s="16"/>
      <c r="O11" s="16"/>
      <c r="P11" s="16"/>
      <c r="Q11" s="200"/>
      <c r="R11" s="201"/>
      <c r="S11" s="201"/>
      <c r="T11" s="201"/>
      <c r="U11" s="201"/>
      <c r="V11" s="201"/>
      <c r="W11" s="201"/>
      <c r="X11" s="201"/>
      <c r="Y11" s="201"/>
      <c r="Z11" s="201"/>
      <c r="AA11" s="201"/>
      <c r="AB11" s="201"/>
      <c r="AC11" s="201"/>
      <c r="AD11" s="202"/>
    </row>
    <row r="12" spans="2:30" x14ac:dyDescent="0.25">
      <c r="B12" s="16"/>
      <c r="C12" s="16"/>
      <c r="D12" s="16"/>
      <c r="E12" s="16"/>
      <c r="F12" s="16"/>
      <c r="G12" s="16"/>
      <c r="H12" s="16"/>
      <c r="I12" s="16"/>
      <c r="J12" s="16"/>
      <c r="K12" s="16"/>
      <c r="L12" s="16"/>
      <c r="M12" s="16"/>
      <c r="N12" s="16"/>
      <c r="O12" s="16"/>
      <c r="P12" s="16"/>
      <c r="Q12" s="200"/>
      <c r="R12" s="201"/>
      <c r="S12" s="201"/>
      <c r="T12" s="201"/>
      <c r="U12" s="201"/>
      <c r="V12" s="201"/>
      <c r="W12" s="201"/>
      <c r="X12" s="201"/>
      <c r="Y12" s="201"/>
      <c r="Z12" s="201"/>
      <c r="AA12" s="201"/>
      <c r="AB12" s="201"/>
      <c r="AC12" s="201"/>
      <c r="AD12" s="202"/>
    </row>
    <row r="13" spans="2:30" x14ac:dyDescent="0.25">
      <c r="B13" s="16"/>
      <c r="C13" s="16"/>
      <c r="D13" s="16"/>
      <c r="E13" s="16"/>
      <c r="F13" s="16"/>
      <c r="G13" s="16"/>
      <c r="H13" s="16"/>
      <c r="I13" s="16"/>
      <c r="J13" s="16"/>
      <c r="K13" s="16"/>
      <c r="L13" s="16"/>
      <c r="M13" s="16"/>
      <c r="N13" s="16"/>
      <c r="O13" s="16"/>
      <c r="P13" s="16"/>
      <c r="Q13" s="200"/>
      <c r="R13" s="201"/>
      <c r="S13" s="201"/>
      <c r="T13" s="201"/>
      <c r="U13" s="201"/>
      <c r="V13" s="201"/>
      <c r="W13" s="201"/>
      <c r="X13" s="201"/>
      <c r="Y13" s="201"/>
      <c r="Z13" s="201"/>
      <c r="AA13" s="201"/>
      <c r="AB13" s="201"/>
      <c r="AC13" s="201"/>
      <c r="AD13" s="202"/>
    </row>
    <row r="14" spans="2:30" x14ac:dyDescent="0.25">
      <c r="B14" s="16"/>
      <c r="C14" s="16"/>
      <c r="D14" s="16"/>
      <c r="E14" s="16"/>
      <c r="F14" s="16"/>
      <c r="G14" s="16"/>
      <c r="H14" s="16"/>
      <c r="I14" s="16"/>
      <c r="J14" s="16"/>
      <c r="K14" s="16"/>
      <c r="L14" s="16"/>
      <c r="M14" s="16"/>
      <c r="N14" s="16"/>
      <c r="O14" s="16"/>
      <c r="P14" s="16"/>
      <c r="Q14" s="200"/>
      <c r="R14" s="201"/>
      <c r="S14" s="201"/>
      <c r="T14" s="201"/>
      <c r="U14" s="201"/>
      <c r="V14" s="201"/>
      <c r="W14" s="201"/>
      <c r="X14" s="201"/>
      <c r="Y14" s="201"/>
      <c r="Z14" s="201"/>
      <c r="AA14" s="201"/>
      <c r="AB14" s="201"/>
      <c r="AC14" s="201"/>
      <c r="AD14" s="202"/>
    </row>
    <row r="15" spans="2:30" x14ac:dyDescent="0.25">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row>
    <row r="16" spans="2:30" x14ac:dyDescent="0.25">
      <c r="B16" s="135" t="s">
        <v>63</v>
      </c>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row>
    <row r="17" spans="2:30" x14ac:dyDescent="0.25">
      <c r="B17" s="232" t="s">
        <v>377</v>
      </c>
      <c r="C17" s="232"/>
      <c r="D17" s="232"/>
      <c r="E17" s="232"/>
      <c r="F17" s="232"/>
      <c r="G17" s="232"/>
      <c r="H17" s="232"/>
      <c r="I17" s="232"/>
      <c r="J17" s="232"/>
      <c r="K17" s="232"/>
      <c r="L17" s="232"/>
      <c r="M17" s="232"/>
      <c r="N17" s="232"/>
      <c r="O17" s="232"/>
      <c r="P17" s="16"/>
      <c r="Q17" s="232" t="s">
        <v>378</v>
      </c>
      <c r="R17" s="232"/>
      <c r="S17" s="232"/>
      <c r="T17" s="232"/>
      <c r="U17" s="232"/>
      <c r="V17" s="232"/>
      <c r="W17" s="232"/>
      <c r="X17" s="232"/>
      <c r="Y17" s="232"/>
      <c r="Z17" s="232"/>
      <c r="AA17" s="232"/>
      <c r="AB17" s="232"/>
      <c r="AC17" s="232"/>
      <c r="AD17" s="232"/>
    </row>
    <row r="18" spans="2:30" x14ac:dyDescent="0.25">
      <c r="B18" s="131"/>
      <c r="C18" s="132"/>
      <c r="D18" s="132"/>
      <c r="E18" s="132"/>
      <c r="F18" s="132"/>
      <c r="G18" s="132"/>
      <c r="H18" s="132"/>
      <c r="I18" s="132"/>
      <c r="J18" s="132"/>
      <c r="K18" s="132"/>
      <c r="L18" s="132"/>
      <c r="M18" s="132"/>
      <c r="N18" s="132"/>
      <c r="O18" s="133"/>
      <c r="P18" s="16"/>
      <c r="Q18" s="233"/>
      <c r="R18" s="234"/>
      <c r="S18" s="234"/>
      <c r="T18" s="234"/>
      <c r="U18" s="234"/>
      <c r="V18" s="234"/>
      <c r="W18" s="234"/>
      <c r="X18" s="234"/>
      <c r="Y18" s="234"/>
      <c r="Z18" s="234"/>
      <c r="AA18" s="234"/>
      <c r="AB18" s="234"/>
      <c r="AC18" s="234"/>
      <c r="AD18" s="235"/>
    </row>
    <row r="19" spans="2:30" x14ac:dyDescent="0.25">
      <c r="B19" s="16"/>
      <c r="C19" s="16"/>
      <c r="D19" s="16"/>
      <c r="E19" s="16"/>
      <c r="F19" s="16"/>
      <c r="G19" s="16"/>
      <c r="H19" s="16"/>
      <c r="I19" s="16"/>
      <c r="J19" s="16"/>
      <c r="K19" s="16"/>
      <c r="L19" s="16"/>
      <c r="M19" s="16"/>
      <c r="N19" s="16"/>
      <c r="O19" s="16"/>
      <c r="P19" s="16"/>
      <c r="Q19" s="200"/>
      <c r="R19" s="201"/>
      <c r="S19" s="201"/>
      <c r="T19" s="201"/>
      <c r="U19" s="201"/>
      <c r="V19" s="201"/>
      <c r="W19" s="201"/>
      <c r="X19" s="201"/>
      <c r="Y19" s="201"/>
      <c r="Z19" s="201"/>
      <c r="AA19" s="201"/>
      <c r="AB19" s="201"/>
      <c r="AC19" s="201"/>
      <c r="AD19" s="202"/>
    </row>
    <row r="20" spans="2:30" x14ac:dyDescent="0.25">
      <c r="B20" s="16"/>
      <c r="C20" s="16"/>
      <c r="D20" s="16"/>
      <c r="E20" s="16"/>
      <c r="F20" s="16"/>
      <c r="G20" s="16"/>
      <c r="H20" s="16"/>
      <c r="I20" s="16"/>
      <c r="J20" s="16"/>
      <c r="K20" s="16"/>
      <c r="L20" s="16"/>
      <c r="M20" s="16"/>
      <c r="N20" s="16"/>
      <c r="O20" s="16"/>
      <c r="P20" s="16"/>
      <c r="Q20" s="200"/>
      <c r="R20" s="201"/>
      <c r="S20" s="201"/>
      <c r="T20" s="201"/>
      <c r="U20" s="201"/>
      <c r="V20" s="201"/>
      <c r="W20" s="201"/>
      <c r="X20" s="201"/>
      <c r="Y20" s="201"/>
      <c r="Z20" s="201"/>
      <c r="AA20" s="201"/>
      <c r="AB20" s="201"/>
      <c r="AC20" s="201"/>
      <c r="AD20" s="202"/>
    </row>
    <row r="21" spans="2:30" x14ac:dyDescent="0.25">
      <c r="B21" s="16"/>
      <c r="C21" s="16"/>
      <c r="D21" s="16"/>
      <c r="E21" s="16"/>
      <c r="F21" s="16"/>
      <c r="G21" s="16"/>
      <c r="H21" s="16"/>
      <c r="I21" s="16"/>
      <c r="J21" s="16"/>
      <c r="K21" s="16"/>
      <c r="L21" s="16"/>
      <c r="M21" s="16"/>
      <c r="N21" s="16"/>
      <c r="O21" s="16"/>
      <c r="P21" s="16"/>
      <c r="Q21" s="200"/>
      <c r="R21" s="201"/>
      <c r="S21" s="201"/>
      <c r="T21" s="201"/>
      <c r="U21" s="201"/>
      <c r="V21" s="201"/>
      <c r="W21" s="201"/>
      <c r="X21" s="201"/>
      <c r="Y21" s="201"/>
      <c r="Z21" s="201"/>
      <c r="AA21" s="201"/>
      <c r="AB21" s="201"/>
      <c r="AC21" s="201"/>
      <c r="AD21" s="202"/>
    </row>
    <row r="22" spans="2:30" x14ac:dyDescent="0.25">
      <c r="B22" s="16"/>
      <c r="C22" s="16"/>
      <c r="D22" s="16"/>
      <c r="E22" s="16"/>
      <c r="F22" s="16"/>
      <c r="G22" s="16"/>
      <c r="H22" s="16"/>
      <c r="I22" s="16"/>
      <c r="J22" s="16"/>
      <c r="K22" s="16"/>
      <c r="L22" s="16"/>
      <c r="M22" s="16"/>
      <c r="N22" s="16"/>
      <c r="O22" s="16"/>
      <c r="P22" s="16"/>
      <c r="Q22" s="200"/>
      <c r="R22" s="201"/>
      <c r="S22" s="201"/>
      <c r="T22" s="201"/>
      <c r="U22" s="201"/>
      <c r="V22" s="201"/>
      <c r="W22" s="201"/>
      <c r="X22" s="201"/>
      <c r="Y22" s="201"/>
      <c r="Z22" s="201"/>
      <c r="AA22" s="201"/>
      <c r="AB22" s="201"/>
      <c r="AC22" s="201"/>
      <c r="AD22" s="202"/>
    </row>
    <row r="23" spans="2:30" x14ac:dyDescent="0.25">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row>
    <row r="24" spans="2:30" x14ac:dyDescent="0.25">
      <c r="B24" s="135" t="s">
        <v>789</v>
      </c>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row>
    <row r="25" spans="2:30" ht="15.75" thickBot="1" x14ac:dyDescent="0.3">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row>
    <row r="26" spans="2:30" ht="15.75" thickBot="1" x14ac:dyDescent="0.3">
      <c r="B26" s="203"/>
      <c r="C26" s="204"/>
      <c r="D26" s="204"/>
      <c r="E26" s="204"/>
      <c r="F26" s="204"/>
      <c r="G26" s="204"/>
      <c r="H26" s="206"/>
      <c r="I26" s="203" t="s">
        <v>554</v>
      </c>
      <c r="J26" s="204"/>
      <c r="K26" s="205"/>
      <c r="L26" s="21"/>
      <c r="M26" s="21"/>
      <c r="N26" s="21"/>
      <c r="O26" s="21"/>
      <c r="P26" s="21"/>
      <c r="Q26" s="21"/>
      <c r="R26" s="21"/>
      <c r="S26" s="21"/>
      <c r="T26" s="21"/>
      <c r="U26" s="21"/>
      <c r="V26" s="21"/>
      <c r="W26" s="21"/>
      <c r="X26" s="21"/>
      <c r="Y26" s="21"/>
      <c r="Z26" s="21"/>
      <c r="AA26" s="21"/>
      <c r="AB26" s="21"/>
      <c r="AC26" s="21"/>
      <c r="AD26" s="21"/>
    </row>
    <row r="27" spans="2:30" x14ac:dyDescent="0.25">
      <c r="B27" s="211" t="s">
        <v>486</v>
      </c>
      <c r="C27" s="212"/>
      <c r="D27" s="212"/>
      <c r="E27" s="212"/>
      <c r="F27" s="212"/>
      <c r="G27" s="212"/>
      <c r="H27" s="212"/>
      <c r="I27" s="213"/>
      <c r="J27" s="214"/>
      <c r="K27" s="215"/>
      <c r="L27" s="14"/>
      <c r="M27" s="14"/>
      <c r="N27" s="14"/>
      <c r="O27" s="14"/>
      <c r="P27" s="14"/>
      <c r="Q27" s="14"/>
      <c r="R27" s="14"/>
      <c r="S27" s="14"/>
      <c r="T27" s="14"/>
      <c r="U27" s="14"/>
      <c r="V27" s="14"/>
      <c r="W27" s="14"/>
      <c r="X27" s="14"/>
      <c r="Y27" s="14"/>
      <c r="Z27" s="14"/>
      <c r="AA27" s="14"/>
      <c r="AB27" s="14"/>
      <c r="AC27" s="14"/>
      <c r="AD27" s="14"/>
    </row>
    <row r="28" spans="2:30" x14ac:dyDescent="0.25">
      <c r="B28" s="228" t="s">
        <v>487</v>
      </c>
      <c r="C28" s="229"/>
      <c r="D28" s="229"/>
      <c r="E28" s="229"/>
      <c r="F28" s="229"/>
      <c r="G28" s="229"/>
      <c r="H28" s="229"/>
      <c r="I28" s="216"/>
      <c r="J28" s="132"/>
      <c r="K28" s="217"/>
      <c r="L28" s="14"/>
      <c r="M28" s="14"/>
      <c r="N28" s="14"/>
      <c r="O28" s="14"/>
      <c r="P28" s="14"/>
      <c r="Q28" s="14"/>
      <c r="R28" s="14"/>
      <c r="S28" s="14"/>
      <c r="T28" s="14"/>
      <c r="U28" s="14"/>
      <c r="V28" s="14"/>
      <c r="W28" s="14"/>
      <c r="X28" s="14"/>
      <c r="Y28" s="14"/>
      <c r="Z28" s="14"/>
      <c r="AA28" s="14"/>
      <c r="AB28" s="14"/>
      <c r="AC28" s="14"/>
      <c r="AD28" s="14"/>
    </row>
    <row r="29" spans="2:30" ht="15.75" thickBot="1" x14ac:dyDescent="0.3">
      <c r="B29" s="230" t="s">
        <v>488</v>
      </c>
      <c r="C29" s="231"/>
      <c r="D29" s="231"/>
      <c r="E29" s="231"/>
      <c r="F29" s="231"/>
      <c r="G29" s="231"/>
      <c r="H29" s="231"/>
      <c r="I29" s="208"/>
      <c r="J29" s="209"/>
      <c r="K29" s="210"/>
      <c r="L29" s="14"/>
      <c r="M29" s="14"/>
      <c r="N29" s="14"/>
      <c r="O29" s="14"/>
      <c r="P29" s="14"/>
      <c r="Q29" s="14"/>
      <c r="R29" s="14"/>
      <c r="S29" s="14"/>
      <c r="T29" s="14"/>
      <c r="U29" s="14"/>
      <c r="V29" s="14"/>
      <c r="W29" s="14"/>
      <c r="X29" s="14"/>
      <c r="Y29" s="14"/>
      <c r="Z29" s="14"/>
      <c r="AA29" s="14"/>
      <c r="AB29" s="14"/>
      <c r="AC29" s="14"/>
      <c r="AD29" s="14"/>
    </row>
    <row r="30" spans="2:30" ht="15.75" thickBot="1" x14ac:dyDescent="0.3">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ht="15.75" thickBot="1" x14ac:dyDescent="0.3">
      <c r="B31" s="151" t="s">
        <v>1122</v>
      </c>
      <c r="C31" s="151"/>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row>
    <row r="32" spans="2:30" x14ac:dyDescent="0.25">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row>
    <row r="33" spans="2:30" x14ac:dyDescent="0.25">
      <c r="B33" s="134" t="s">
        <v>1173</v>
      </c>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6"/>
      <c r="AC33" s="16"/>
      <c r="AD33" s="16"/>
    </row>
    <row r="34" spans="2:30" x14ac:dyDescent="0.25">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93"/>
      <c r="AC34" s="194"/>
      <c r="AD34" s="195"/>
    </row>
    <row r="35" spans="2:30" x14ac:dyDescent="0.25">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row>
    <row r="36" spans="2:30" ht="15" customHeight="1" x14ac:dyDescent="0.25">
      <c r="B36" s="134" t="s">
        <v>1177</v>
      </c>
      <c r="C36" s="134"/>
      <c r="D36" s="134"/>
      <c r="E36" s="134"/>
      <c r="F36" s="134"/>
      <c r="G36" s="134"/>
      <c r="H36" s="134"/>
      <c r="I36" s="134"/>
      <c r="J36" s="134"/>
      <c r="K36" s="134"/>
      <c r="L36" s="134"/>
      <c r="M36" s="134"/>
      <c r="N36" s="134"/>
      <c r="O36" s="134"/>
      <c r="P36" s="134"/>
      <c r="Q36" s="134"/>
      <c r="R36" s="134"/>
      <c r="S36" s="134"/>
      <c r="T36" s="134"/>
      <c r="U36" s="22"/>
      <c r="V36" s="22"/>
      <c r="W36" s="22"/>
      <c r="X36" s="22"/>
      <c r="Y36" s="22"/>
      <c r="Z36" s="22"/>
      <c r="AA36" s="22"/>
      <c r="AB36" s="22"/>
      <c r="AC36" s="22"/>
      <c r="AD36" s="22"/>
    </row>
    <row r="37" spans="2:30" x14ac:dyDescent="0.25">
      <c r="B37" s="134"/>
      <c r="C37" s="134"/>
      <c r="D37" s="134"/>
      <c r="E37" s="134"/>
      <c r="F37" s="134"/>
      <c r="G37" s="134"/>
      <c r="H37" s="134"/>
      <c r="I37" s="134"/>
      <c r="J37" s="134"/>
      <c r="K37" s="134"/>
      <c r="L37" s="134"/>
      <c r="M37" s="134"/>
      <c r="N37" s="134"/>
      <c r="O37" s="134"/>
      <c r="P37" s="134"/>
      <c r="Q37" s="134"/>
      <c r="R37" s="134"/>
      <c r="S37" s="134"/>
      <c r="T37" s="134"/>
      <c r="U37" s="196" t="s">
        <v>60</v>
      </c>
      <c r="V37" s="196"/>
      <c r="W37" s="196"/>
      <c r="X37" s="196"/>
      <c r="Y37" s="196"/>
      <c r="Z37" s="196"/>
      <c r="AA37" s="196"/>
      <c r="AB37" s="193"/>
      <c r="AC37" s="194"/>
      <c r="AD37" s="195"/>
    </row>
    <row r="38" spans="2:30" x14ac:dyDescent="0.25">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row>
    <row r="39" spans="2:30" ht="15" customHeight="1" x14ac:dyDescent="0.25">
      <c r="B39" s="134" t="s">
        <v>1178</v>
      </c>
      <c r="C39" s="134"/>
      <c r="D39" s="134"/>
      <c r="E39" s="134"/>
      <c r="F39" s="134"/>
      <c r="G39" s="134"/>
      <c r="H39" s="134"/>
      <c r="I39" s="134"/>
      <c r="J39" s="134"/>
      <c r="K39" s="134"/>
      <c r="L39" s="134"/>
      <c r="M39" s="134"/>
      <c r="N39" s="134"/>
      <c r="O39" s="134"/>
      <c r="P39" s="134"/>
      <c r="Q39" s="134"/>
      <c r="R39" s="134"/>
      <c r="S39" s="134"/>
      <c r="T39" s="134"/>
      <c r="U39" s="22"/>
      <c r="V39" s="22"/>
      <c r="W39" s="22"/>
      <c r="X39" s="22"/>
      <c r="Y39" s="22"/>
      <c r="Z39" s="22"/>
      <c r="AA39" s="22"/>
      <c r="AB39" s="22"/>
      <c r="AC39" s="22"/>
      <c r="AD39" s="22"/>
    </row>
    <row r="40" spans="2:30" x14ac:dyDescent="0.25">
      <c r="B40" s="134"/>
      <c r="C40" s="134"/>
      <c r="D40" s="134"/>
      <c r="E40" s="134"/>
      <c r="F40" s="134"/>
      <c r="G40" s="134"/>
      <c r="H40" s="134"/>
      <c r="I40" s="134"/>
      <c r="J40" s="134"/>
      <c r="K40" s="134"/>
      <c r="L40" s="134"/>
      <c r="M40" s="134"/>
      <c r="N40" s="134"/>
      <c r="O40" s="134"/>
      <c r="P40" s="134"/>
      <c r="Q40" s="134"/>
      <c r="R40" s="134"/>
      <c r="S40" s="134"/>
      <c r="T40" s="134"/>
      <c r="U40" s="196" t="s">
        <v>60</v>
      </c>
      <c r="V40" s="196"/>
      <c r="W40" s="196"/>
      <c r="X40" s="196"/>
      <c r="Y40" s="196"/>
      <c r="Z40" s="196"/>
      <c r="AA40" s="196"/>
      <c r="AB40" s="193"/>
      <c r="AC40" s="194"/>
      <c r="AD40" s="195"/>
    </row>
    <row r="41" spans="2:30" ht="15.75" thickBot="1" x14ac:dyDescent="0.3">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row>
    <row r="42" spans="2:30" ht="15.75" thickBot="1" x14ac:dyDescent="0.3">
      <c r="B42" s="151" t="s">
        <v>1270</v>
      </c>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row>
    <row r="43" spans="2:30" x14ac:dyDescent="0.25">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row>
    <row r="44" spans="2:30" x14ac:dyDescent="0.25">
      <c r="B44" s="218" t="s">
        <v>1271</v>
      </c>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189"/>
      <c r="AB44" s="190"/>
      <c r="AC44" s="190"/>
      <c r="AD44" s="191"/>
    </row>
    <row r="45" spans="2:30" ht="13.9" customHeight="1" x14ac:dyDescent="0.25">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row r="46" spans="2:30" ht="13.9" customHeight="1" x14ac:dyDescent="0.25">
      <c r="B46" s="14"/>
      <c r="C46" s="135" t="s">
        <v>1272</v>
      </c>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row>
    <row r="47" spans="2:30" ht="13.9" customHeight="1" x14ac:dyDescent="0.2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row>
    <row r="48" spans="2:30" ht="13.9" customHeight="1" x14ac:dyDescent="0.25">
      <c r="B48" s="14"/>
      <c r="C48" s="219"/>
      <c r="D48" s="220"/>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1"/>
    </row>
    <row r="49" spans="2:30" ht="13.9" customHeight="1" x14ac:dyDescent="0.25">
      <c r="B49" s="14"/>
      <c r="C49" s="222"/>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c r="AD49" s="224"/>
    </row>
    <row r="50" spans="2:30" ht="13.9" customHeight="1" x14ac:dyDescent="0.25">
      <c r="B50" s="14"/>
      <c r="C50" s="222"/>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4"/>
    </row>
    <row r="51" spans="2:30" ht="13.9" customHeight="1" x14ac:dyDescent="0.25">
      <c r="B51" s="14"/>
      <c r="C51" s="222"/>
      <c r="D51" s="223"/>
      <c r="E51" s="223"/>
      <c r="F51" s="223"/>
      <c r="G51" s="223"/>
      <c r="H51" s="223"/>
      <c r="I51" s="223"/>
      <c r="J51" s="223"/>
      <c r="K51" s="223"/>
      <c r="L51" s="223"/>
      <c r="M51" s="223"/>
      <c r="N51" s="223"/>
      <c r="O51" s="223"/>
      <c r="P51" s="223"/>
      <c r="Q51" s="223"/>
      <c r="R51" s="223"/>
      <c r="S51" s="223"/>
      <c r="T51" s="223"/>
      <c r="U51" s="223"/>
      <c r="V51" s="223"/>
      <c r="W51" s="223"/>
      <c r="X51" s="223"/>
      <c r="Y51" s="223"/>
      <c r="Z51" s="223"/>
      <c r="AA51" s="223"/>
      <c r="AB51" s="223"/>
      <c r="AC51" s="223"/>
      <c r="AD51" s="224"/>
    </row>
    <row r="52" spans="2:30" ht="13.9" customHeight="1" x14ac:dyDescent="0.25">
      <c r="B52" s="14"/>
      <c r="C52" s="225"/>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7"/>
    </row>
    <row r="53" spans="2:30" ht="13.9" customHeight="1" x14ac:dyDescent="0.25">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row>
    <row r="54" spans="2:30" x14ac:dyDescent="0.25">
      <c r="B54" s="207"/>
      <c r="C54" s="207"/>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7"/>
    </row>
    <row r="55" spans="2:30" x14ac:dyDescent="0.25"/>
  </sheetData>
  <sheetProtection algorithmName="SHA-512" hashValue="d1Kr3Ec7nm4IbVyVIPjeDm7LAIADABJuXlMjfSRMrJMiWVpGKndfrFj9iY+Nz2W8Khc3EATIy1kid4jSOLvdQA==" saltValue="ABx/Imf1RuEgVUuHI173pg==" spinCount="100000" sheet="1" selectLockedCells="1"/>
  <mergeCells count="46">
    <mergeCell ref="B2:AD2"/>
    <mergeCell ref="B28:H28"/>
    <mergeCell ref="B29:H29"/>
    <mergeCell ref="B16:AD16"/>
    <mergeCell ref="B17:O17"/>
    <mergeCell ref="Q17:AD17"/>
    <mergeCell ref="B18:O18"/>
    <mergeCell ref="Q18:AD18"/>
    <mergeCell ref="Q19:AD19"/>
    <mergeCell ref="M6:AD6"/>
    <mergeCell ref="B9:O9"/>
    <mergeCell ref="Q9:AD9"/>
    <mergeCell ref="B8:AD8"/>
    <mergeCell ref="Q14:AD14"/>
    <mergeCell ref="B6:L6"/>
    <mergeCell ref="B10:O10"/>
    <mergeCell ref="B54:AD54"/>
    <mergeCell ref="I29:K29"/>
    <mergeCell ref="B27:H27"/>
    <mergeCell ref="I27:K27"/>
    <mergeCell ref="I28:K28"/>
    <mergeCell ref="B39:T40"/>
    <mergeCell ref="U40:AA40"/>
    <mergeCell ref="AB40:AD40"/>
    <mergeCell ref="B31:AD31"/>
    <mergeCell ref="B42:AD42"/>
    <mergeCell ref="AA44:AD44"/>
    <mergeCell ref="B44:Z44"/>
    <mergeCell ref="C46:AD46"/>
    <mergeCell ref="C48:AD52"/>
    <mergeCell ref="B4:AD4"/>
    <mergeCell ref="AB34:AD34"/>
    <mergeCell ref="B33:AA34"/>
    <mergeCell ref="U37:AA37"/>
    <mergeCell ref="B36:T37"/>
    <mergeCell ref="AB37:AD37"/>
    <mergeCell ref="Q10:AD10"/>
    <mergeCell ref="Q11:AD11"/>
    <mergeCell ref="Q12:AD12"/>
    <mergeCell ref="Q13:AD13"/>
    <mergeCell ref="I26:K26"/>
    <mergeCell ref="Q20:AD20"/>
    <mergeCell ref="Q21:AD21"/>
    <mergeCell ref="Q22:AD22"/>
    <mergeCell ref="B24:AD24"/>
    <mergeCell ref="B26:H26"/>
  </mergeCells>
  <conditionalFormatting sqref="B10:O10">
    <cfRule type="expression" dxfId="92" priority="17">
      <formula>$Q$10&lt;&gt;""</formula>
    </cfRule>
  </conditionalFormatting>
  <conditionalFormatting sqref="Q10:AD10">
    <cfRule type="expression" dxfId="91" priority="15">
      <formula>$B$10&lt;&gt;""</formula>
    </cfRule>
  </conditionalFormatting>
  <conditionalFormatting sqref="Q11:AD14">
    <cfRule type="expression" dxfId="90" priority="13">
      <formula>$Q$10&lt;&gt;""</formula>
    </cfRule>
  </conditionalFormatting>
  <conditionalFormatting sqref="Q18:AD18">
    <cfRule type="expression" dxfId="89" priority="11">
      <formula>$B$18&lt;&gt;""</formula>
    </cfRule>
  </conditionalFormatting>
  <conditionalFormatting sqref="Q19:AD22">
    <cfRule type="expression" dxfId="88" priority="9">
      <formula>AND($B$18&lt;&gt;"",$Q18&lt;&gt;"")</formula>
    </cfRule>
  </conditionalFormatting>
  <dataValidations count="3">
    <dataValidation type="custom" allowBlank="1" showInputMessage="1" showErrorMessage="1" sqref="B10:O10" xr:uid="{00000000-0002-0000-0100-000000000000}">
      <formula1>IF(Q10&lt;&gt;"","")</formula1>
    </dataValidation>
    <dataValidation type="custom" allowBlank="1" showInputMessage="1" showErrorMessage="1" sqref="Q10:AD10" xr:uid="{00000000-0002-0000-0100-000001000000}">
      <formula1>IF(B10&lt;&gt;"","")</formula1>
    </dataValidation>
    <dataValidation type="list" allowBlank="1" showInputMessage="1" showErrorMessage="1" sqref="AA44:AD44" xr:uid="{12E344F3-E282-4BD9-8D03-075FD801A0B9}">
      <formula1>"Elderly, Multifamily, Other"</formula1>
    </dataValidation>
  </dataValidations>
  <printOptions horizontalCentered="1"/>
  <pageMargins left="0.5" right="0.5" top="0.5" bottom="0.5" header="0.3" footer="0.3"/>
  <pageSetup scale="93" fitToHeight="0" orientation="portrait" r:id="rId1"/>
  <headerFooter>
    <oddFooter>&amp;C&amp;P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Validation!$E$2:$E$3</xm:f>
          </x14:formula1>
          <xm:sqref>AB34:AD34 AB37:AD37 AB40:AD40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AE78"/>
  <sheetViews>
    <sheetView workbookViewId="0"/>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45" t="s">
        <v>1006</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2510" t="s">
        <v>1042</v>
      </c>
      <c r="C4" s="2510"/>
      <c r="D4" s="2510"/>
      <c r="E4" s="2510"/>
      <c r="F4" s="2510"/>
      <c r="G4" s="2510"/>
      <c r="H4" s="2510"/>
      <c r="I4" s="2510"/>
      <c r="J4" s="2510"/>
      <c r="K4" s="2510"/>
      <c r="L4" s="2510"/>
      <c r="M4" s="2510"/>
      <c r="N4" s="2510"/>
      <c r="O4" s="2510"/>
      <c r="P4" s="2510"/>
      <c r="Q4" s="2510"/>
      <c r="R4" s="2510"/>
      <c r="S4" s="2510"/>
      <c r="T4" s="2510"/>
      <c r="U4" s="2510"/>
      <c r="V4" s="2510"/>
      <c r="W4" s="2510"/>
      <c r="X4" s="2510"/>
      <c r="Y4" s="2510"/>
      <c r="Z4" s="2510"/>
      <c r="AA4" s="2510"/>
      <c r="AB4" s="2510"/>
      <c r="AC4" s="2510"/>
      <c r="AD4" s="2510"/>
    </row>
    <row r="5" spans="1:30" x14ac:dyDescent="0.25">
      <c r="A5" s="3"/>
      <c r="B5" s="2510"/>
      <c r="C5" s="2510"/>
      <c r="D5" s="2510"/>
      <c r="E5" s="2510"/>
      <c r="F5" s="2510"/>
      <c r="G5" s="2510"/>
      <c r="H5" s="2510"/>
      <c r="I5" s="2510"/>
      <c r="J5" s="2510"/>
      <c r="K5" s="2510"/>
      <c r="L5" s="2510"/>
      <c r="M5" s="2510"/>
      <c r="N5" s="2510"/>
      <c r="O5" s="2510"/>
      <c r="P5" s="2510"/>
      <c r="Q5" s="2510"/>
      <c r="R5" s="2510"/>
      <c r="S5" s="2510"/>
      <c r="T5" s="2510"/>
      <c r="U5" s="2510"/>
      <c r="V5" s="2510"/>
      <c r="W5" s="2510"/>
      <c r="X5" s="2510"/>
      <c r="Y5" s="2510"/>
      <c r="Z5" s="2510"/>
      <c r="AA5" s="2510"/>
      <c r="AB5" s="2510"/>
      <c r="AC5" s="2510"/>
      <c r="AD5" s="2510"/>
    </row>
    <row r="6" spans="1:30" x14ac:dyDescent="0.25">
      <c r="A6" s="3"/>
      <c r="B6" s="2510"/>
      <c r="C6" s="2510"/>
      <c r="D6" s="2510"/>
      <c r="E6" s="2510"/>
      <c r="F6" s="2510"/>
      <c r="G6" s="2510"/>
      <c r="H6" s="2510"/>
      <c r="I6" s="2510"/>
      <c r="J6" s="2510"/>
      <c r="K6" s="2510"/>
      <c r="L6" s="2510"/>
      <c r="M6" s="2510"/>
      <c r="N6" s="2510"/>
      <c r="O6" s="2510"/>
      <c r="P6" s="2510"/>
      <c r="Q6" s="2510"/>
      <c r="R6" s="2510"/>
      <c r="S6" s="2510"/>
      <c r="T6" s="2510"/>
      <c r="U6" s="2510"/>
      <c r="V6" s="2510"/>
      <c r="W6" s="2510"/>
      <c r="X6" s="2510"/>
      <c r="Y6" s="2510"/>
      <c r="Z6" s="2510"/>
      <c r="AA6" s="2510"/>
      <c r="AB6" s="2510"/>
      <c r="AC6" s="2510"/>
      <c r="AD6" s="2510"/>
    </row>
    <row r="7" spans="1:30" x14ac:dyDescent="0.25">
      <c r="A7" s="3"/>
      <c r="B7" s="2510"/>
      <c r="C7" s="2510"/>
      <c r="D7" s="2510"/>
      <c r="E7" s="2510"/>
      <c r="F7" s="2510"/>
      <c r="G7" s="2510"/>
      <c r="H7" s="2510"/>
      <c r="I7" s="2510"/>
      <c r="J7" s="2510"/>
      <c r="K7" s="2510"/>
      <c r="L7" s="2510"/>
      <c r="M7" s="2510"/>
      <c r="N7" s="2510"/>
      <c r="O7" s="2510"/>
      <c r="P7" s="2510"/>
      <c r="Q7" s="2510"/>
      <c r="R7" s="2510"/>
      <c r="S7" s="2510"/>
      <c r="T7" s="2510"/>
      <c r="U7" s="2510"/>
      <c r="V7" s="2510"/>
      <c r="W7" s="2510"/>
      <c r="X7" s="2510"/>
      <c r="Y7" s="2510"/>
      <c r="Z7" s="2510"/>
      <c r="AA7" s="2510"/>
      <c r="AB7" s="2510"/>
      <c r="AC7" s="2510"/>
      <c r="AD7" s="2510"/>
    </row>
    <row r="8" spans="1:30" ht="15.75" thickBot="1" x14ac:dyDescent="0.3">
      <c r="A8" s="3"/>
      <c r="B8" s="8"/>
      <c r="C8" s="8"/>
      <c r="D8" s="8"/>
      <c r="E8" s="8"/>
      <c r="F8" s="8"/>
      <c r="G8" s="8"/>
      <c r="H8" s="8"/>
      <c r="I8" s="8"/>
      <c r="J8" s="8"/>
      <c r="K8" s="8"/>
      <c r="L8" s="8"/>
      <c r="M8" s="8"/>
      <c r="N8" s="8"/>
      <c r="O8" s="8"/>
      <c r="P8" s="8"/>
      <c r="Q8" s="8"/>
      <c r="R8" s="8"/>
      <c r="S8" s="8"/>
      <c r="T8" s="8"/>
      <c r="U8" s="8"/>
      <c r="V8" s="8"/>
      <c r="W8" s="8"/>
      <c r="X8" s="8"/>
      <c r="Y8" s="8"/>
      <c r="Z8" s="8"/>
      <c r="AA8" s="8"/>
      <c r="AB8" s="8"/>
      <c r="AC8" s="8"/>
      <c r="AD8" s="8"/>
    </row>
    <row r="9" spans="1:30" ht="15.75" thickBot="1" x14ac:dyDescent="0.3">
      <c r="A9" s="3"/>
      <c r="B9" s="2776" t="s">
        <v>877</v>
      </c>
      <c r="C9" s="2776"/>
      <c r="D9" s="2776"/>
      <c r="E9" s="2776"/>
      <c r="F9" s="2776"/>
      <c r="G9" s="2776"/>
      <c r="H9" s="2776"/>
      <c r="I9" s="2776"/>
      <c r="J9" s="2776"/>
      <c r="K9" s="2776"/>
      <c r="L9" s="2776"/>
      <c r="M9" s="2776"/>
      <c r="N9" s="2776"/>
      <c r="O9" s="2776"/>
      <c r="P9" s="2776"/>
      <c r="Q9" s="2776"/>
      <c r="R9" s="2776"/>
      <c r="S9" s="2776"/>
      <c r="T9" s="2776"/>
      <c r="U9" s="2776"/>
      <c r="V9" s="2776"/>
      <c r="W9" s="2776"/>
      <c r="X9" s="2776"/>
      <c r="Y9" s="2776"/>
      <c r="Z9" s="2776"/>
      <c r="AA9" s="2776"/>
      <c r="AB9" s="2776"/>
      <c r="AC9" s="2776"/>
      <c r="AD9" s="2776"/>
    </row>
    <row r="10" spans="1:30" ht="15.75" thickBot="1" x14ac:dyDescent="0.3">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row>
    <row r="11" spans="1:30" x14ac:dyDescent="0.25">
      <c r="A11" s="3"/>
      <c r="B11" s="284"/>
      <c r="C11" s="285"/>
      <c r="D11" s="285"/>
      <c r="E11" s="285"/>
      <c r="F11" s="285"/>
      <c r="G11" s="285"/>
      <c r="H11" s="285"/>
      <c r="I11" s="285"/>
      <c r="J11" s="285"/>
      <c r="K11" s="285"/>
      <c r="L11" s="285"/>
      <c r="M11" s="285"/>
      <c r="N11" s="285"/>
      <c r="O11" s="285"/>
      <c r="P11" s="285"/>
      <c r="Q11" s="285"/>
      <c r="R11" s="285"/>
      <c r="S11" s="285"/>
      <c r="T11" s="285"/>
      <c r="U11" s="285"/>
      <c r="V11" s="2777"/>
      <c r="W11" s="372" t="s">
        <v>878</v>
      </c>
      <c r="X11" s="261"/>
      <c r="Y11" s="261"/>
      <c r="Z11" s="261"/>
      <c r="AA11" s="261" t="s">
        <v>879</v>
      </c>
      <c r="AB11" s="261"/>
      <c r="AC11" s="261"/>
      <c r="AD11" s="262"/>
    </row>
    <row r="12" spans="1:30" ht="15.75" thickBot="1" x14ac:dyDescent="0.3">
      <c r="A12" s="3"/>
      <c r="B12" s="2778"/>
      <c r="C12" s="2779"/>
      <c r="D12" s="2779"/>
      <c r="E12" s="2779"/>
      <c r="F12" s="2779"/>
      <c r="G12" s="2779"/>
      <c r="H12" s="2779"/>
      <c r="I12" s="2779"/>
      <c r="J12" s="2779"/>
      <c r="K12" s="2779"/>
      <c r="L12" s="2779"/>
      <c r="M12" s="2779"/>
      <c r="N12" s="2779"/>
      <c r="O12" s="2779"/>
      <c r="P12" s="2779"/>
      <c r="Q12" s="2779"/>
      <c r="R12" s="2779"/>
      <c r="S12" s="2779"/>
      <c r="T12" s="2779"/>
      <c r="U12" s="2779"/>
      <c r="V12" s="2780"/>
      <c r="W12" s="277"/>
      <c r="X12" s="267"/>
      <c r="Y12" s="267"/>
      <c r="Z12" s="267"/>
      <c r="AA12" s="267"/>
      <c r="AB12" s="267"/>
      <c r="AC12" s="267"/>
      <c r="AD12" s="268"/>
    </row>
    <row r="13" spans="1:30" ht="15.75" thickBot="1" x14ac:dyDescent="0.3">
      <c r="A13" s="3"/>
      <c r="B13" s="621" t="s">
        <v>880</v>
      </c>
      <c r="C13" s="622"/>
      <c r="D13" s="622"/>
      <c r="E13" s="622"/>
      <c r="F13" s="622"/>
      <c r="G13" s="622"/>
      <c r="H13" s="622"/>
      <c r="I13" s="622"/>
      <c r="J13" s="622"/>
      <c r="K13" s="622"/>
      <c r="L13" s="622"/>
      <c r="M13" s="622"/>
      <c r="N13" s="622"/>
      <c r="O13" s="622"/>
      <c r="P13" s="622"/>
      <c r="Q13" s="622"/>
      <c r="R13" s="622"/>
      <c r="S13" s="622"/>
      <c r="T13" s="622"/>
      <c r="U13" s="622"/>
      <c r="V13" s="623"/>
      <c r="W13" s="2588"/>
      <c r="X13" s="2781"/>
      <c r="Y13" s="2781"/>
      <c r="Z13" s="2781"/>
      <c r="AA13" s="2781"/>
      <c r="AB13" s="2781"/>
      <c r="AC13" s="2781"/>
      <c r="AD13" s="2782"/>
    </row>
    <row r="14" spans="1:30" ht="15.75" thickBot="1" x14ac:dyDescent="0.3">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row>
    <row r="15" spans="1:30" x14ac:dyDescent="0.25">
      <c r="A15" s="3"/>
      <c r="B15" s="2756" t="s">
        <v>881</v>
      </c>
      <c r="C15" s="2757"/>
      <c r="D15" s="2757"/>
      <c r="E15" s="2757"/>
      <c r="F15" s="2757"/>
      <c r="G15" s="2757"/>
      <c r="H15" s="2757"/>
      <c r="I15" s="2757"/>
      <c r="J15" s="2757"/>
      <c r="K15" s="2757"/>
      <c r="L15" s="2757"/>
      <c r="M15" s="2757"/>
      <c r="N15" s="2757"/>
      <c r="O15" s="2757"/>
      <c r="P15" s="2757"/>
      <c r="Q15" s="2757"/>
      <c r="R15" s="2757"/>
      <c r="S15" s="2757"/>
      <c r="T15" s="2757"/>
      <c r="U15" s="2757"/>
      <c r="V15" s="2757"/>
      <c r="W15" s="2757"/>
      <c r="X15" s="2757"/>
      <c r="Y15" s="2757"/>
      <c r="Z15" s="2757"/>
      <c r="AA15" s="2757"/>
      <c r="AB15" s="2757"/>
      <c r="AC15" s="2757"/>
      <c r="AD15" s="2758"/>
    </row>
    <row r="16" spans="1:30" x14ac:dyDescent="0.25">
      <c r="A16" s="3"/>
      <c r="B16" s="5"/>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6"/>
    </row>
    <row r="17" spans="1:30" x14ac:dyDescent="0.25">
      <c r="A17" s="3"/>
      <c r="B17" s="5"/>
      <c r="C17" s="300" t="s">
        <v>882</v>
      </c>
      <c r="D17" s="300"/>
      <c r="E17" s="300"/>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6"/>
    </row>
    <row r="18" spans="1:30" x14ac:dyDescent="0.25">
      <c r="A18" s="3"/>
      <c r="B18" s="5"/>
      <c r="C18" s="2759" t="s">
        <v>883</v>
      </c>
      <c r="D18" s="2759"/>
      <c r="E18" s="2759"/>
      <c r="F18" s="2759"/>
      <c r="G18" s="2759"/>
      <c r="H18" s="2759"/>
      <c r="I18" s="2759"/>
      <c r="J18" s="2759"/>
      <c r="K18" s="2759"/>
      <c r="L18" s="2759"/>
      <c r="M18" s="2759"/>
      <c r="N18" s="2759"/>
      <c r="O18" s="2759"/>
      <c r="P18" s="2759"/>
      <c r="Q18" s="2759"/>
      <c r="R18" s="2759"/>
      <c r="S18" s="2759"/>
      <c r="T18" s="2759"/>
      <c r="U18" s="2759"/>
      <c r="V18" s="2759"/>
      <c r="W18" s="2759"/>
      <c r="X18" s="2759"/>
      <c r="Y18" s="2759"/>
      <c r="Z18" s="2759"/>
      <c r="AA18" s="2759"/>
      <c r="AB18" s="2759"/>
      <c r="AC18" s="2759"/>
      <c r="AD18" s="6"/>
    </row>
    <row r="19" spans="1:30" x14ac:dyDescent="0.25">
      <c r="A19" s="3"/>
      <c r="B19" s="5"/>
      <c r="C19" s="2759"/>
      <c r="D19" s="2759"/>
      <c r="E19" s="2759"/>
      <c r="F19" s="2759"/>
      <c r="G19" s="2759"/>
      <c r="H19" s="2759"/>
      <c r="I19" s="2759"/>
      <c r="J19" s="2759"/>
      <c r="K19" s="2759"/>
      <c r="L19" s="2759"/>
      <c r="M19" s="2759"/>
      <c r="N19" s="2759"/>
      <c r="O19" s="2759"/>
      <c r="P19" s="2759"/>
      <c r="Q19" s="2759"/>
      <c r="R19" s="2759"/>
      <c r="S19" s="2759"/>
      <c r="T19" s="2759"/>
      <c r="U19" s="2759"/>
      <c r="V19" s="2759"/>
      <c r="W19" s="2759"/>
      <c r="X19" s="2759"/>
      <c r="Y19" s="2759"/>
      <c r="Z19" s="2759"/>
      <c r="AA19" s="2759"/>
      <c r="AB19" s="2759"/>
      <c r="AC19" s="2759"/>
      <c r="AD19" s="6"/>
    </row>
    <row r="20" spans="1:30" x14ac:dyDescent="0.25">
      <c r="A20" s="3"/>
      <c r="B20" s="5"/>
      <c r="C20" s="2759" t="s">
        <v>884</v>
      </c>
      <c r="D20" s="2759"/>
      <c r="E20" s="2759"/>
      <c r="F20" s="2759"/>
      <c r="G20" s="2759"/>
      <c r="H20" s="2759"/>
      <c r="I20" s="2759"/>
      <c r="J20" s="2759"/>
      <c r="K20" s="2759"/>
      <c r="L20" s="2759"/>
      <c r="M20" s="2759"/>
      <c r="N20" s="2759"/>
      <c r="O20" s="2759"/>
      <c r="P20" s="2759"/>
      <c r="Q20" s="2759"/>
      <c r="R20" s="2759"/>
      <c r="S20" s="2759"/>
      <c r="T20" s="2759"/>
      <c r="U20" s="2759"/>
      <c r="V20" s="2759"/>
      <c r="W20" s="2759"/>
      <c r="X20" s="2759"/>
      <c r="Y20" s="2759"/>
      <c r="Z20" s="2759"/>
      <c r="AA20" s="2759"/>
      <c r="AB20" s="2759"/>
      <c r="AC20" s="2759"/>
      <c r="AD20" s="6"/>
    </row>
    <row r="21" spans="1:30" x14ac:dyDescent="0.25">
      <c r="A21" s="3"/>
      <c r="B21" s="5"/>
      <c r="C21" s="2759"/>
      <c r="D21" s="2759"/>
      <c r="E21" s="2759"/>
      <c r="F21" s="2759"/>
      <c r="G21" s="2759"/>
      <c r="H21" s="2759"/>
      <c r="I21" s="2759"/>
      <c r="J21" s="2759"/>
      <c r="K21" s="2759"/>
      <c r="L21" s="2759"/>
      <c r="M21" s="2759"/>
      <c r="N21" s="2759"/>
      <c r="O21" s="2759"/>
      <c r="P21" s="2759"/>
      <c r="Q21" s="2759"/>
      <c r="R21" s="2759"/>
      <c r="S21" s="2759"/>
      <c r="T21" s="2759"/>
      <c r="U21" s="2759"/>
      <c r="V21" s="2759"/>
      <c r="W21" s="2759"/>
      <c r="X21" s="2759"/>
      <c r="Y21" s="2759"/>
      <c r="Z21" s="2759"/>
      <c r="AA21" s="2759"/>
      <c r="AB21" s="2759"/>
      <c r="AC21" s="2759"/>
      <c r="AD21" s="6"/>
    </row>
    <row r="22" spans="1:30" x14ac:dyDescent="0.25">
      <c r="A22" s="3"/>
      <c r="B22" s="5"/>
      <c r="C22" s="2774" t="s">
        <v>885</v>
      </c>
      <c r="D22" s="2774"/>
      <c r="E22" s="2774"/>
      <c r="F22" s="2774"/>
      <c r="G22" s="2774"/>
      <c r="H22" s="2774"/>
      <c r="I22" s="2774"/>
      <c r="J22" s="2774"/>
      <c r="K22" s="2774"/>
      <c r="L22" s="2774"/>
      <c r="M22" s="2774"/>
      <c r="N22" s="2774"/>
      <c r="O22" s="2774"/>
      <c r="P22" s="2774"/>
      <c r="Q22" s="2774"/>
      <c r="R22" s="2774"/>
      <c r="S22" s="2774"/>
      <c r="T22" s="2774"/>
      <c r="U22" s="2774"/>
      <c r="V22" s="2774"/>
      <c r="W22" s="2774"/>
      <c r="X22" s="2774"/>
      <c r="Y22" s="2774"/>
      <c r="Z22" s="2774"/>
      <c r="AA22" s="2774"/>
      <c r="AB22" s="2774"/>
      <c r="AC22" s="2774"/>
      <c r="AD22" s="6"/>
    </row>
    <row r="23" spans="1:30" x14ac:dyDescent="0.25">
      <c r="A23" s="3"/>
      <c r="B23" s="5"/>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6"/>
    </row>
    <row r="24" spans="1:30" x14ac:dyDescent="0.25">
      <c r="A24" s="3"/>
      <c r="B24" s="5"/>
      <c r="C24" s="2759" t="s">
        <v>1203</v>
      </c>
      <c r="D24" s="2759"/>
      <c r="E24" s="2759"/>
      <c r="F24" s="2759"/>
      <c r="G24" s="2759"/>
      <c r="H24" s="2759"/>
      <c r="I24" s="2759"/>
      <c r="J24" s="2759"/>
      <c r="K24" s="2759"/>
      <c r="L24" s="2759"/>
      <c r="M24" s="2759"/>
      <c r="N24" s="2759"/>
      <c r="O24" s="2759"/>
      <c r="P24" s="2759"/>
      <c r="Q24" s="2759"/>
      <c r="R24" s="2759"/>
      <c r="S24" s="2759"/>
      <c r="T24" s="4"/>
      <c r="U24" s="4"/>
      <c r="V24" s="4"/>
      <c r="W24" s="4"/>
      <c r="X24" s="4"/>
      <c r="Y24" s="4"/>
      <c r="Z24" s="4"/>
      <c r="AA24" s="4"/>
      <c r="AB24" s="4"/>
      <c r="AC24" s="4"/>
      <c r="AD24" s="6"/>
    </row>
    <row r="25" spans="1:30" x14ac:dyDescent="0.25">
      <c r="A25" s="3"/>
      <c r="B25" s="5"/>
      <c r="C25" s="2759"/>
      <c r="D25" s="2759"/>
      <c r="E25" s="2759"/>
      <c r="F25" s="2759"/>
      <c r="G25" s="2759"/>
      <c r="H25" s="2759"/>
      <c r="I25" s="2759"/>
      <c r="J25" s="2759"/>
      <c r="K25" s="2759"/>
      <c r="L25" s="2759"/>
      <c r="M25" s="2759"/>
      <c r="N25" s="2759"/>
      <c r="O25" s="2759"/>
      <c r="P25" s="2759"/>
      <c r="Q25" s="2759"/>
      <c r="R25" s="2759"/>
      <c r="S25" s="2759"/>
      <c r="T25" s="2760" t="s">
        <v>60</v>
      </c>
      <c r="U25" s="2760"/>
      <c r="V25" s="2760"/>
      <c r="W25" s="2760"/>
      <c r="X25" s="2760"/>
      <c r="Y25" s="2760"/>
      <c r="Z25" s="2760"/>
      <c r="AA25" s="301"/>
      <c r="AB25" s="302"/>
      <c r="AC25" s="303"/>
      <c r="AD25" s="6"/>
    </row>
    <row r="26" spans="1:30" ht="15.75" thickBot="1" x14ac:dyDescent="0.3">
      <c r="A26" s="3"/>
      <c r="B26" s="7"/>
      <c r="C26" s="2775"/>
      <c r="D26" s="2775"/>
      <c r="E26" s="2775"/>
      <c r="F26" s="2775"/>
      <c r="G26" s="2775"/>
      <c r="H26" s="2775"/>
      <c r="I26" s="2775"/>
      <c r="J26" s="2775"/>
      <c r="K26" s="2775"/>
      <c r="L26" s="2775"/>
      <c r="M26" s="2775"/>
      <c r="N26" s="2775"/>
      <c r="O26" s="2775"/>
      <c r="P26" s="2775"/>
      <c r="Q26" s="2775"/>
      <c r="R26" s="2775"/>
      <c r="S26" s="2775"/>
      <c r="T26" s="2775"/>
      <c r="U26" s="2775"/>
      <c r="V26" s="2775"/>
      <c r="W26" s="2775"/>
      <c r="X26" s="2775"/>
      <c r="Y26" s="2775"/>
      <c r="Z26" s="2775"/>
      <c r="AA26" s="2775"/>
      <c r="AB26" s="2775"/>
      <c r="AC26" s="2775"/>
      <c r="AD26" s="9"/>
    </row>
    <row r="27" spans="1:30" ht="15.75" thickBot="1" x14ac:dyDescent="0.3">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row>
    <row r="28" spans="1:30" x14ac:dyDescent="0.25">
      <c r="A28" s="3"/>
      <c r="B28" s="2756" t="s">
        <v>886</v>
      </c>
      <c r="C28" s="2757"/>
      <c r="D28" s="2757"/>
      <c r="E28" s="2757"/>
      <c r="F28" s="2757"/>
      <c r="G28" s="2757"/>
      <c r="H28" s="2757"/>
      <c r="I28" s="2757"/>
      <c r="J28" s="2757"/>
      <c r="K28" s="2757"/>
      <c r="L28" s="2757"/>
      <c r="M28" s="2757"/>
      <c r="N28" s="2757"/>
      <c r="O28" s="2757"/>
      <c r="P28" s="2757"/>
      <c r="Q28" s="2757"/>
      <c r="R28" s="2757"/>
      <c r="S28" s="2757"/>
      <c r="T28" s="2757"/>
      <c r="U28" s="2757"/>
      <c r="V28" s="2757"/>
      <c r="W28" s="2757"/>
      <c r="X28" s="2757"/>
      <c r="Y28" s="2757"/>
      <c r="Z28" s="2757"/>
      <c r="AA28" s="2757"/>
      <c r="AB28" s="2757"/>
      <c r="AC28" s="2757"/>
      <c r="AD28" s="2758"/>
    </row>
    <row r="29" spans="1:30" x14ac:dyDescent="0.25">
      <c r="A29" s="3"/>
      <c r="B29" s="5"/>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6"/>
    </row>
    <row r="30" spans="1:30" x14ac:dyDescent="0.25">
      <c r="A30" s="3"/>
      <c r="B30" s="5"/>
      <c r="C30" s="300" t="s">
        <v>1040</v>
      </c>
      <c r="D30" s="300"/>
      <c r="E30" s="300"/>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6"/>
    </row>
    <row r="31" spans="1:30" x14ac:dyDescent="0.25">
      <c r="A31" s="3"/>
      <c r="B31" s="5"/>
      <c r="C31" s="300" t="s">
        <v>887</v>
      </c>
      <c r="D31" s="300"/>
      <c r="E31" s="300"/>
      <c r="F31" s="300"/>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6"/>
    </row>
    <row r="32" spans="1:30" x14ac:dyDescent="0.25">
      <c r="A32" s="3"/>
      <c r="B32" s="5"/>
      <c r="C32" s="300" t="s">
        <v>888</v>
      </c>
      <c r="D32" s="300"/>
      <c r="E32" s="300"/>
      <c r="F32" s="300"/>
      <c r="G32" s="300"/>
      <c r="H32" s="300"/>
      <c r="I32" s="300"/>
      <c r="J32" s="300"/>
      <c r="K32" s="300"/>
      <c r="L32" s="300"/>
      <c r="M32" s="300"/>
      <c r="N32" s="300"/>
      <c r="O32" s="300"/>
      <c r="P32" s="300"/>
      <c r="Q32" s="300"/>
      <c r="R32" s="300"/>
      <c r="S32" s="300"/>
      <c r="T32" s="300"/>
      <c r="U32" s="300"/>
      <c r="V32" s="300"/>
      <c r="W32" s="300"/>
      <c r="X32" s="300"/>
      <c r="Y32" s="300"/>
      <c r="Z32" s="300"/>
      <c r="AA32" s="300"/>
      <c r="AB32" s="300"/>
      <c r="AC32" s="300"/>
      <c r="AD32" s="6"/>
    </row>
    <row r="33" spans="1:30" x14ac:dyDescent="0.25">
      <c r="A33" s="3"/>
      <c r="B33" s="5"/>
      <c r="C33" s="300" t="s">
        <v>889</v>
      </c>
      <c r="D33" s="300"/>
      <c r="E33" s="300"/>
      <c r="F33" s="300"/>
      <c r="G33" s="300"/>
      <c r="H33" s="300"/>
      <c r="I33" s="300"/>
      <c r="J33" s="300"/>
      <c r="K33" s="300"/>
      <c r="L33" s="300"/>
      <c r="M33" s="300"/>
      <c r="N33" s="300"/>
      <c r="O33" s="300"/>
      <c r="P33" s="300"/>
      <c r="Q33" s="300"/>
      <c r="R33" s="300"/>
      <c r="S33" s="300"/>
      <c r="T33" s="300"/>
      <c r="U33" s="300"/>
      <c r="V33" s="300"/>
      <c r="W33" s="300"/>
      <c r="X33" s="300"/>
      <c r="Y33" s="300"/>
      <c r="Z33" s="300"/>
      <c r="AA33" s="300"/>
      <c r="AB33" s="300"/>
      <c r="AC33" s="300"/>
      <c r="AD33" s="6"/>
    </row>
    <row r="34" spans="1:30" x14ac:dyDescent="0.25">
      <c r="A34" s="3"/>
      <c r="B34" s="5"/>
      <c r="C34" s="300" t="s">
        <v>890</v>
      </c>
      <c r="D34" s="300"/>
      <c r="E34" s="300"/>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6"/>
    </row>
    <row r="35" spans="1:30" x14ac:dyDescent="0.25">
      <c r="A35" s="3"/>
      <c r="B35" s="5"/>
      <c r="C35" s="300" t="s">
        <v>891</v>
      </c>
      <c r="D35" s="300"/>
      <c r="E35" s="300"/>
      <c r="F35" s="300"/>
      <c r="G35" s="300"/>
      <c r="H35" s="300"/>
      <c r="I35" s="300"/>
      <c r="J35" s="300"/>
      <c r="K35" s="300"/>
      <c r="L35" s="300"/>
      <c r="M35" s="300"/>
      <c r="N35" s="300"/>
      <c r="O35" s="300"/>
      <c r="P35" s="300"/>
      <c r="Q35" s="300"/>
      <c r="R35" s="300"/>
      <c r="S35" s="300"/>
      <c r="T35" s="300"/>
      <c r="U35" s="300"/>
      <c r="V35" s="300"/>
      <c r="W35" s="300"/>
      <c r="X35" s="300"/>
      <c r="Y35" s="300"/>
      <c r="Z35" s="300"/>
      <c r="AA35" s="300"/>
      <c r="AB35" s="300"/>
      <c r="AC35" s="300"/>
      <c r="AD35" s="10"/>
    </row>
    <row r="36" spans="1:30" ht="15.75" thickBot="1" x14ac:dyDescent="0.3">
      <c r="A36" s="3"/>
      <c r="B36" s="7"/>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9"/>
    </row>
    <row r="37" spans="1:30" ht="15.75" thickBot="1" x14ac:dyDescent="0.3">
      <c r="A37" s="3"/>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row>
    <row r="38" spans="1:30" ht="15.75" thickBot="1" x14ac:dyDescent="0.3">
      <c r="A38" s="3"/>
      <c r="B38" s="2764" t="s">
        <v>892</v>
      </c>
      <c r="C38" s="2764"/>
      <c r="D38" s="2764"/>
      <c r="E38" s="2764"/>
      <c r="F38" s="2764"/>
      <c r="G38" s="2764"/>
      <c r="H38" s="2764"/>
      <c r="I38" s="2764"/>
      <c r="J38" s="2764"/>
      <c r="K38" s="2764"/>
      <c r="L38" s="2764"/>
      <c r="M38" s="2764"/>
      <c r="N38" s="2764"/>
      <c r="O38" s="2764"/>
      <c r="P38" s="2764"/>
      <c r="Q38" s="2764"/>
      <c r="R38" s="2764"/>
      <c r="S38" s="2764"/>
      <c r="T38" s="2764"/>
      <c r="U38" s="2764"/>
      <c r="V38" s="2764"/>
      <c r="W38" s="2764"/>
      <c r="X38" s="2764"/>
      <c r="Y38" s="2764"/>
      <c r="Z38" s="2764"/>
      <c r="AA38" s="2764"/>
      <c r="AB38" s="2764"/>
      <c r="AC38" s="2764"/>
      <c r="AD38" s="2764"/>
    </row>
    <row r="39" spans="1:30" ht="15.75" thickBot="1"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row>
    <row r="40" spans="1:30" x14ac:dyDescent="0.25">
      <c r="A40" s="3"/>
      <c r="B40" s="2765" t="s">
        <v>893</v>
      </c>
      <c r="C40" s="2766"/>
      <c r="D40" s="2766"/>
      <c r="E40" s="2766"/>
      <c r="F40" s="2766"/>
      <c r="G40" s="2766"/>
      <c r="H40" s="2766"/>
      <c r="I40" s="2766"/>
      <c r="J40" s="2766"/>
      <c r="K40" s="2766"/>
      <c r="L40" s="2766"/>
      <c r="M40" s="2766"/>
      <c r="N40" s="2766"/>
      <c r="O40" s="2766"/>
      <c r="P40" s="2766"/>
      <c r="Q40" s="2766"/>
      <c r="R40" s="2766"/>
      <c r="S40" s="2769" t="s">
        <v>128</v>
      </c>
      <c r="T40" s="2572"/>
      <c r="U40" s="2572"/>
      <c r="V40" s="2573"/>
      <c r="W40" s="2770" t="s">
        <v>782</v>
      </c>
      <c r="X40" s="2572"/>
      <c r="Y40" s="2572"/>
      <c r="Z40" s="2573"/>
      <c r="AA40" s="2770" t="s">
        <v>129</v>
      </c>
      <c r="AB40" s="2572"/>
      <c r="AC40" s="2572"/>
      <c r="AD40" s="2772"/>
    </row>
    <row r="41" spans="1:30" ht="15.75" thickBot="1" x14ac:dyDescent="0.3">
      <c r="A41" s="3"/>
      <c r="B41" s="2767"/>
      <c r="C41" s="2768"/>
      <c r="D41" s="2768"/>
      <c r="E41" s="2768"/>
      <c r="F41" s="2768"/>
      <c r="G41" s="2768"/>
      <c r="H41" s="2768"/>
      <c r="I41" s="2768"/>
      <c r="J41" s="2768"/>
      <c r="K41" s="2768"/>
      <c r="L41" s="2768"/>
      <c r="M41" s="2768"/>
      <c r="N41" s="2768"/>
      <c r="O41" s="2768"/>
      <c r="P41" s="2768"/>
      <c r="Q41" s="2768"/>
      <c r="R41" s="2768"/>
      <c r="S41" s="2574"/>
      <c r="T41" s="2575"/>
      <c r="U41" s="2575"/>
      <c r="V41" s="2576"/>
      <c r="W41" s="2771"/>
      <c r="X41" s="2575"/>
      <c r="Y41" s="2575"/>
      <c r="Z41" s="2576"/>
      <c r="AA41" s="2771"/>
      <c r="AB41" s="2575"/>
      <c r="AC41" s="2575"/>
      <c r="AD41" s="2773"/>
    </row>
    <row r="42" spans="1:30" x14ac:dyDescent="0.25">
      <c r="A42" s="3"/>
      <c r="B42" s="2605" t="s">
        <v>894</v>
      </c>
      <c r="C42" s="2606"/>
      <c r="D42" s="2606"/>
      <c r="E42" s="2606"/>
      <c r="F42" s="2606"/>
      <c r="G42" s="2606"/>
      <c r="H42" s="2606"/>
      <c r="I42" s="2606"/>
      <c r="J42" s="2606"/>
      <c r="K42" s="2606"/>
      <c r="L42" s="2606"/>
      <c r="M42" s="2606"/>
      <c r="N42" s="2606"/>
      <c r="O42" s="2606"/>
      <c r="P42" s="2606"/>
      <c r="Q42" s="2606"/>
      <c r="R42" s="2607"/>
      <c r="S42" s="2608"/>
      <c r="T42" s="2609"/>
      <c r="U42" s="2609"/>
      <c r="V42" s="2609"/>
      <c r="W42" s="2609"/>
      <c r="X42" s="2609"/>
      <c r="Y42" s="2609"/>
      <c r="Z42" s="2609"/>
      <c r="AA42" s="2609"/>
      <c r="AB42" s="2609"/>
      <c r="AC42" s="2609"/>
      <c r="AD42" s="2610"/>
    </row>
    <row r="43" spans="1:30" x14ac:dyDescent="0.25">
      <c r="A43" s="3"/>
      <c r="B43" s="2593" t="s">
        <v>895</v>
      </c>
      <c r="C43" s="2594"/>
      <c r="D43" s="2594"/>
      <c r="E43" s="2594"/>
      <c r="F43" s="2594"/>
      <c r="G43" s="2594"/>
      <c r="H43" s="2594"/>
      <c r="I43" s="2594"/>
      <c r="J43" s="2594"/>
      <c r="K43" s="2594"/>
      <c r="L43" s="2594"/>
      <c r="M43" s="2594"/>
      <c r="N43" s="2594"/>
      <c r="O43" s="2594"/>
      <c r="P43" s="2594"/>
      <c r="Q43" s="2594"/>
      <c r="R43" s="2595"/>
      <c r="S43" s="2611"/>
      <c r="T43" s="333"/>
      <c r="U43" s="333"/>
      <c r="V43" s="333"/>
      <c r="W43" s="333"/>
      <c r="X43" s="333"/>
      <c r="Y43" s="333"/>
      <c r="Z43" s="333"/>
      <c r="AA43" s="333"/>
      <c r="AB43" s="333"/>
      <c r="AC43" s="333"/>
      <c r="AD43" s="2612"/>
    </row>
    <row r="44" spans="1:30" x14ac:dyDescent="0.25">
      <c r="A44" s="3"/>
      <c r="B44" s="2593" t="s">
        <v>896</v>
      </c>
      <c r="C44" s="2594"/>
      <c r="D44" s="2594"/>
      <c r="E44" s="2594"/>
      <c r="F44" s="2594"/>
      <c r="G44" s="2594"/>
      <c r="H44" s="2594"/>
      <c r="I44" s="2594"/>
      <c r="J44" s="2594"/>
      <c r="K44" s="2594"/>
      <c r="L44" s="2594"/>
      <c r="M44" s="2594"/>
      <c r="N44" s="2594"/>
      <c r="O44" s="2594"/>
      <c r="P44" s="2594"/>
      <c r="Q44" s="2594"/>
      <c r="R44" s="2595"/>
      <c r="S44" s="2611"/>
      <c r="T44" s="333"/>
      <c r="U44" s="333"/>
      <c r="V44" s="333"/>
      <c r="W44" s="333"/>
      <c r="X44" s="333"/>
      <c r="Y44" s="333"/>
      <c r="Z44" s="333"/>
      <c r="AA44" s="333"/>
      <c r="AB44" s="333"/>
      <c r="AC44" s="333"/>
      <c r="AD44" s="2612"/>
    </row>
    <row r="45" spans="1:30" ht="15.75" thickBot="1" x14ac:dyDescent="0.3">
      <c r="A45" s="3"/>
      <c r="B45" s="2761" t="s">
        <v>139</v>
      </c>
      <c r="C45" s="2762"/>
      <c r="D45" s="2763"/>
      <c r="E45" s="2763"/>
      <c r="F45" s="2763"/>
      <c r="G45" s="2763"/>
      <c r="H45" s="2763"/>
      <c r="I45" s="2763"/>
      <c r="J45" s="2763"/>
      <c r="K45" s="2763"/>
      <c r="L45" s="2763"/>
      <c r="M45" s="2763"/>
      <c r="N45" s="2763"/>
      <c r="O45" s="2763"/>
      <c r="P45" s="2763"/>
      <c r="Q45" s="2763"/>
      <c r="R45" s="2763"/>
      <c r="S45" s="2590"/>
      <c r="T45" s="2591"/>
      <c r="U45" s="2591"/>
      <c r="V45" s="2591"/>
      <c r="W45" s="2591"/>
      <c r="X45" s="2591"/>
      <c r="Y45" s="2591"/>
      <c r="Z45" s="2591"/>
      <c r="AA45" s="2591"/>
      <c r="AB45" s="2591"/>
      <c r="AC45" s="2591"/>
      <c r="AD45" s="2592"/>
    </row>
    <row r="46" spans="1:30" ht="15.75" thickBot="1"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5">
      <c r="A47" s="3"/>
      <c r="B47" s="2756" t="s">
        <v>897</v>
      </c>
      <c r="C47" s="2757"/>
      <c r="D47" s="2757"/>
      <c r="E47" s="2757"/>
      <c r="F47" s="2757"/>
      <c r="G47" s="2757"/>
      <c r="H47" s="2757"/>
      <c r="I47" s="2757"/>
      <c r="J47" s="2757"/>
      <c r="K47" s="2757"/>
      <c r="L47" s="2757"/>
      <c r="M47" s="2757"/>
      <c r="N47" s="2757"/>
      <c r="O47" s="2757"/>
      <c r="P47" s="2757"/>
      <c r="Q47" s="2757"/>
      <c r="R47" s="2757"/>
      <c r="S47" s="2757"/>
      <c r="T47" s="2757"/>
      <c r="U47" s="2757"/>
      <c r="V47" s="2757"/>
      <c r="W47" s="2757"/>
      <c r="X47" s="2757"/>
      <c r="Y47" s="2757"/>
      <c r="Z47" s="2757"/>
      <c r="AA47" s="2757"/>
      <c r="AB47" s="2757"/>
      <c r="AC47" s="2757"/>
      <c r="AD47" s="2758"/>
    </row>
    <row r="48" spans="1:30" x14ac:dyDescent="0.25">
      <c r="A48" s="3"/>
      <c r="B48" s="5"/>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6"/>
    </row>
    <row r="49" spans="1:30" x14ac:dyDescent="0.25">
      <c r="A49" s="3"/>
      <c r="B49" s="5"/>
      <c r="C49" s="2759" t="s">
        <v>898</v>
      </c>
      <c r="D49" s="2759"/>
      <c r="E49" s="2759"/>
      <c r="F49" s="2759"/>
      <c r="G49" s="2759"/>
      <c r="H49" s="2759"/>
      <c r="I49" s="2759"/>
      <c r="J49" s="2759"/>
      <c r="K49" s="2759"/>
      <c r="L49" s="2759"/>
      <c r="M49" s="2759"/>
      <c r="N49" s="2759"/>
      <c r="O49" s="2759"/>
      <c r="P49" s="2759"/>
      <c r="Q49" s="2759"/>
      <c r="R49" s="2759"/>
      <c r="S49" s="2759"/>
      <c r="T49" s="2759"/>
      <c r="U49" s="2759"/>
      <c r="V49" s="2759"/>
      <c r="W49" s="2759"/>
      <c r="X49" s="2759"/>
      <c r="Y49" s="2759"/>
      <c r="Z49" s="2759"/>
      <c r="AA49" s="2759"/>
      <c r="AB49" s="2759"/>
      <c r="AC49" s="2759"/>
      <c r="AD49" s="6"/>
    </row>
    <row r="50" spans="1:30" x14ac:dyDescent="0.25">
      <c r="A50" s="3"/>
      <c r="B50" s="5"/>
      <c r="C50" s="2759"/>
      <c r="D50" s="2759"/>
      <c r="E50" s="2759"/>
      <c r="F50" s="2759"/>
      <c r="G50" s="2759"/>
      <c r="H50" s="2759"/>
      <c r="I50" s="2759"/>
      <c r="J50" s="2759"/>
      <c r="K50" s="2759"/>
      <c r="L50" s="2759"/>
      <c r="M50" s="2759"/>
      <c r="N50" s="2759"/>
      <c r="O50" s="2759"/>
      <c r="P50" s="2759"/>
      <c r="Q50" s="2759"/>
      <c r="R50" s="2759"/>
      <c r="S50" s="2759"/>
      <c r="T50" s="2759"/>
      <c r="U50" s="2759"/>
      <c r="V50" s="2759"/>
      <c r="W50" s="2759"/>
      <c r="X50" s="2759"/>
      <c r="Y50" s="2759"/>
      <c r="Z50" s="2759"/>
      <c r="AA50" s="2759"/>
      <c r="AB50" s="2759"/>
      <c r="AC50" s="2759"/>
      <c r="AD50" s="6"/>
    </row>
    <row r="51" spans="1:30" ht="15.75" thickBot="1" x14ac:dyDescent="0.3">
      <c r="A51" s="3"/>
      <c r="B51" s="7"/>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9"/>
    </row>
    <row r="52" spans="1:30" ht="15.75" thickBo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x14ac:dyDescent="0.25">
      <c r="A53" s="3"/>
      <c r="B53" s="2756" t="s">
        <v>899</v>
      </c>
      <c r="C53" s="2757"/>
      <c r="D53" s="2757"/>
      <c r="E53" s="2757"/>
      <c r="F53" s="2757"/>
      <c r="G53" s="2757"/>
      <c r="H53" s="2757"/>
      <c r="I53" s="2757"/>
      <c r="J53" s="2757"/>
      <c r="K53" s="2757"/>
      <c r="L53" s="2757"/>
      <c r="M53" s="2757"/>
      <c r="N53" s="2757"/>
      <c r="O53" s="2757"/>
      <c r="P53" s="2757"/>
      <c r="Q53" s="2757"/>
      <c r="R53" s="2757"/>
      <c r="S53" s="2757"/>
      <c r="T53" s="2757"/>
      <c r="U53" s="2757"/>
      <c r="V53" s="2757"/>
      <c r="W53" s="2757"/>
      <c r="X53" s="2757"/>
      <c r="Y53" s="2757"/>
      <c r="Z53" s="2757"/>
      <c r="AA53" s="2757"/>
      <c r="AB53" s="2757"/>
      <c r="AC53" s="2757"/>
      <c r="AD53" s="2758"/>
    </row>
    <row r="54" spans="1:30" x14ac:dyDescent="0.25">
      <c r="A54" s="3"/>
      <c r="B54" s="5"/>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6"/>
    </row>
    <row r="55" spans="1:30" x14ac:dyDescent="0.25">
      <c r="A55" s="3"/>
      <c r="B55" s="5"/>
      <c r="C55" s="300" t="s">
        <v>900</v>
      </c>
      <c r="D55" s="300"/>
      <c r="E55" s="300"/>
      <c r="F55" s="300"/>
      <c r="G55" s="300"/>
      <c r="H55" s="300"/>
      <c r="I55" s="300"/>
      <c r="J55" s="300"/>
      <c r="K55" s="300"/>
      <c r="L55" s="300"/>
      <c r="M55" s="300"/>
      <c r="N55" s="300"/>
      <c r="O55" s="300"/>
      <c r="P55" s="300"/>
      <c r="Q55" s="300"/>
      <c r="R55" s="300"/>
      <c r="S55" s="300"/>
      <c r="T55" s="300"/>
      <c r="U55" s="300"/>
      <c r="V55" s="300"/>
      <c r="W55" s="300"/>
      <c r="X55" s="300"/>
      <c r="Y55" s="300"/>
      <c r="Z55" s="300"/>
      <c r="AA55" s="300"/>
      <c r="AB55" s="300"/>
      <c r="AC55" s="300"/>
      <c r="AD55" s="6"/>
    </row>
    <row r="56" spans="1:30" x14ac:dyDescent="0.25">
      <c r="A56" s="3"/>
      <c r="B56" s="5"/>
      <c r="C56" s="2759" t="s">
        <v>1041</v>
      </c>
      <c r="D56" s="2759"/>
      <c r="E56" s="2759"/>
      <c r="F56" s="2759"/>
      <c r="G56" s="2759"/>
      <c r="H56" s="2759"/>
      <c r="I56" s="2759"/>
      <c r="J56" s="2759"/>
      <c r="K56" s="2759"/>
      <c r="L56" s="2759"/>
      <c r="M56" s="2759"/>
      <c r="N56" s="2759"/>
      <c r="O56" s="2759"/>
      <c r="P56" s="2759"/>
      <c r="Q56" s="2759"/>
      <c r="R56" s="2759"/>
      <c r="S56" s="2759"/>
      <c r="T56" s="2759"/>
      <c r="U56" s="2759"/>
      <c r="V56" s="2759"/>
      <c r="W56" s="2759"/>
      <c r="X56" s="2759"/>
      <c r="Y56" s="2759"/>
      <c r="Z56" s="2759"/>
      <c r="AA56" s="2759"/>
      <c r="AB56" s="2759"/>
      <c r="AC56" s="2759"/>
      <c r="AD56" s="6"/>
    </row>
    <row r="57" spans="1:30" x14ac:dyDescent="0.25">
      <c r="A57" s="3"/>
      <c r="B57" s="5"/>
      <c r="C57" s="2759"/>
      <c r="D57" s="2759"/>
      <c r="E57" s="2759"/>
      <c r="F57" s="2759"/>
      <c r="G57" s="2759"/>
      <c r="H57" s="2759"/>
      <c r="I57" s="2759"/>
      <c r="J57" s="2759"/>
      <c r="K57" s="2759"/>
      <c r="L57" s="2759"/>
      <c r="M57" s="2759"/>
      <c r="N57" s="2759"/>
      <c r="O57" s="2759"/>
      <c r="P57" s="2759"/>
      <c r="Q57" s="2759"/>
      <c r="R57" s="2759"/>
      <c r="S57" s="2759"/>
      <c r="T57" s="2759"/>
      <c r="U57" s="2759"/>
      <c r="V57" s="2759"/>
      <c r="W57" s="2759"/>
      <c r="X57" s="2759"/>
      <c r="Y57" s="2759"/>
      <c r="Z57" s="2759"/>
      <c r="AA57" s="2759"/>
      <c r="AB57" s="2759"/>
      <c r="AC57" s="2759"/>
      <c r="AD57" s="6"/>
    </row>
    <row r="58" spans="1:30" x14ac:dyDescent="0.25">
      <c r="A58" s="3"/>
      <c r="B58" s="5"/>
      <c r="C58" s="2759" t="s">
        <v>1204</v>
      </c>
      <c r="D58" s="2759"/>
      <c r="E58" s="2759"/>
      <c r="F58" s="2759"/>
      <c r="G58" s="2759"/>
      <c r="H58" s="2759"/>
      <c r="I58" s="2759"/>
      <c r="J58" s="2759"/>
      <c r="K58" s="2759"/>
      <c r="L58" s="2759"/>
      <c r="M58" s="2759"/>
      <c r="N58" s="2759"/>
      <c r="O58" s="2759"/>
      <c r="P58" s="2759"/>
      <c r="Q58" s="2759"/>
      <c r="R58" s="2759"/>
      <c r="S58" s="2759"/>
      <c r="T58" s="61"/>
      <c r="U58" s="61"/>
      <c r="V58" s="61"/>
      <c r="W58" s="61"/>
      <c r="X58" s="61"/>
      <c r="Y58" s="61"/>
      <c r="Z58" s="61"/>
      <c r="AA58" s="61"/>
      <c r="AB58" s="61"/>
      <c r="AC58" s="61"/>
      <c r="AD58" s="6"/>
    </row>
    <row r="59" spans="1:30" x14ac:dyDescent="0.25">
      <c r="A59" s="3"/>
      <c r="B59" s="5"/>
      <c r="C59" s="2759"/>
      <c r="D59" s="2759"/>
      <c r="E59" s="2759"/>
      <c r="F59" s="2759"/>
      <c r="G59" s="2759"/>
      <c r="H59" s="2759"/>
      <c r="I59" s="2759"/>
      <c r="J59" s="2759"/>
      <c r="K59" s="2759"/>
      <c r="L59" s="2759"/>
      <c r="M59" s="2759"/>
      <c r="N59" s="2759"/>
      <c r="O59" s="2759"/>
      <c r="P59" s="2759"/>
      <c r="Q59" s="2759"/>
      <c r="R59" s="2759"/>
      <c r="S59" s="2759"/>
      <c r="T59" s="2760" t="s">
        <v>60</v>
      </c>
      <c r="U59" s="2760"/>
      <c r="V59" s="2760"/>
      <c r="W59" s="2760"/>
      <c r="X59" s="2760"/>
      <c r="Y59" s="2760"/>
      <c r="Z59" s="2760"/>
      <c r="AA59" s="301"/>
      <c r="AB59" s="302"/>
      <c r="AC59" s="303"/>
      <c r="AD59" s="6"/>
    </row>
    <row r="60" spans="1:30" x14ac:dyDescent="0.25">
      <c r="A60" s="3"/>
      <c r="B60" s="5"/>
      <c r="C60" s="2759" t="s">
        <v>1205</v>
      </c>
      <c r="D60" s="2759"/>
      <c r="E60" s="2759"/>
      <c r="F60" s="2759"/>
      <c r="G60" s="2759"/>
      <c r="H60" s="2759"/>
      <c r="I60" s="2759"/>
      <c r="J60" s="2759"/>
      <c r="K60" s="2759"/>
      <c r="L60" s="2759"/>
      <c r="M60" s="2759"/>
      <c r="N60" s="2759"/>
      <c r="O60" s="2759"/>
      <c r="P60" s="2759"/>
      <c r="Q60" s="2759"/>
      <c r="R60" s="2759"/>
      <c r="S60" s="2759"/>
      <c r="T60" s="56"/>
      <c r="U60" s="56"/>
      <c r="V60" s="56"/>
      <c r="W60" s="56"/>
      <c r="X60" s="56"/>
      <c r="Y60" s="56"/>
      <c r="Z60" s="56"/>
      <c r="AA60" s="56"/>
      <c r="AB60" s="56"/>
      <c r="AC60" s="56"/>
      <c r="AD60" s="6"/>
    </row>
    <row r="61" spans="1:30" x14ac:dyDescent="0.25">
      <c r="A61" s="3"/>
      <c r="B61" s="5"/>
      <c r="C61" s="2759"/>
      <c r="D61" s="2759"/>
      <c r="E61" s="2759"/>
      <c r="F61" s="2759"/>
      <c r="G61" s="2759"/>
      <c r="H61" s="2759"/>
      <c r="I61" s="2759"/>
      <c r="J61" s="2759"/>
      <c r="K61" s="2759"/>
      <c r="L61" s="2759"/>
      <c r="M61" s="2759"/>
      <c r="N61" s="2759"/>
      <c r="O61" s="2759"/>
      <c r="P61" s="2759"/>
      <c r="Q61" s="2759"/>
      <c r="R61" s="2759"/>
      <c r="S61" s="2759"/>
      <c r="T61" s="2760" t="s">
        <v>60</v>
      </c>
      <c r="U61" s="2760"/>
      <c r="V61" s="2760"/>
      <c r="W61" s="2760"/>
      <c r="X61" s="2760"/>
      <c r="Y61" s="2760"/>
      <c r="Z61" s="2760"/>
      <c r="AA61" s="301"/>
      <c r="AB61" s="302"/>
      <c r="AC61" s="303"/>
      <c r="AD61" s="6"/>
    </row>
    <row r="62" spans="1:30" x14ac:dyDescent="0.25">
      <c r="A62" s="3"/>
      <c r="B62" s="5"/>
      <c r="C62" s="2759" t="s">
        <v>1206</v>
      </c>
      <c r="D62" s="2759"/>
      <c r="E62" s="2759"/>
      <c r="F62" s="2759"/>
      <c r="G62" s="2759"/>
      <c r="H62" s="2759"/>
      <c r="I62" s="2759"/>
      <c r="J62" s="2759"/>
      <c r="K62" s="2759"/>
      <c r="L62" s="2759"/>
      <c r="M62" s="2759"/>
      <c r="N62" s="2759"/>
      <c r="O62" s="2759"/>
      <c r="P62" s="2759"/>
      <c r="Q62" s="2759"/>
      <c r="R62" s="2759"/>
      <c r="S62" s="2759"/>
      <c r="T62" s="61"/>
      <c r="U62" s="61"/>
      <c r="V62" s="61"/>
      <c r="W62" s="61"/>
      <c r="X62" s="61"/>
      <c r="Y62" s="61"/>
      <c r="Z62" s="61"/>
      <c r="AA62" s="61"/>
      <c r="AB62" s="61"/>
      <c r="AC62" s="61"/>
      <c r="AD62" s="6"/>
    </row>
    <row r="63" spans="1:30" x14ac:dyDescent="0.25">
      <c r="A63" s="3"/>
      <c r="B63" s="5"/>
      <c r="C63" s="2759"/>
      <c r="D63" s="2759"/>
      <c r="E63" s="2759"/>
      <c r="F63" s="2759"/>
      <c r="G63" s="2759"/>
      <c r="H63" s="2759"/>
      <c r="I63" s="2759"/>
      <c r="J63" s="2759"/>
      <c r="K63" s="2759"/>
      <c r="L63" s="2759"/>
      <c r="M63" s="2759"/>
      <c r="N63" s="2759"/>
      <c r="O63" s="2759"/>
      <c r="P63" s="2759"/>
      <c r="Q63" s="2759"/>
      <c r="R63" s="2759"/>
      <c r="S63" s="2759"/>
      <c r="T63" s="61"/>
      <c r="U63" s="61"/>
      <c r="V63" s="61"/>
      <c r="W63" s="61"/>
      <c r="X63" s="61"/>
      <c r="Y63" s="61"/>
      <c r="Z63" s="61"/>
      <c r="AA63" s="61"/>
      <c r="AB63" s="61"/>
      <c r="AC63" s="61"/>
      <c r="AD63" s="6"/>
    </row>
    <row r="64" spans="1:30" x14ac:dyDescent="0.25">
      <c r="A64" s="3"/>
      <c r="B64" s="5"/>
      <c r="C64" s="2759"/>
      <c r="D64" s="2759"/>
      <c r="E64" s="2759"/>
      <c r="F64" s="2759"/>
      <c r="G64" s="2759"/>
      <c r="H64" s="2759"/>
      <c r="I64" s="2759"/>
      <c r="J64" s="2759"/>
      <c r="K64" s="2759"/>
      <c r="L64" s="2759"/>
      <c r="M64" s="2759"/>
      <c r="N64" s="2759"/>
      <c r="O64" s="2759"/>
      <c r="P64" s="2759"/>
      <c r="Q64" s="2759"/>
      <c r="R64" s="2759"/>
      <c r="S64" s="2759"/>
      <c r="T64" s="4"/>
      <c r="U64" s="4"/>
      <c r="V64" s="4"/>
      <c r="W64" s="4"/>
      <c r="X64" s="4"/>
      <c r="Y64" s="4"/>
      <c r="Z64" s="4"/>
      <c r="AA64" s="4"/>
      <c r="AB64" s="4"/>
      <c r="AC64" s="4"/>
      <c r="AD64" s="6"/>
    </row>
    <row r="65" spans="1:30" x14ac:dyDescent="0.25">
      <c r="A65" s="3"/>
      <c r="B65" s="5"/>
      <c r="C65" s="2759"/>
      <c r="D65" s="2759"/>
      <c r="E65" s="2759"/>
      <c r="F65" s="2759"/>
      <c r="G65" s="2759"/>
      <c r="H65" s="2759"/>
      <c r="I65" s="2759"/>
      <c r="J65" s="2759"/>
      <c r="K65" s="2759"/>
      <c r="L65" s="2759"/>
      <c r="M65" s="2759"/>
      <c r="N65" s="2759"/>
      <c r="O65" s="2759"/>
      <c r="P65" s="2759"/>
      <c r="Q65" s="2759"/>
      <c r="R65" s="2759"/>
      <c r="S65" s="2759"/>
      <c r="T65" s="2760" t="s">
        <v>60</v>
      </c>
      <c r="U65" s="2760"/>
      <c r="V65" s="2760"/>
      <c r="W65" s="2760"/>
      <c r="X65" s="2760"/>
      <c r="Y65" s="2760"/>
      <c r="Z65" s="2760"/>
      <c r="AA65" s="301"/>
      <c r="AB65" s="302"/>
      <c r="AC65" s="303"/>
      <c r="AD65" s="6"/>
    </row>
    <row r="66" spans="1:30" ht="15.75" thickBot="1" x14ac:dyDescent="0.3">
      <c r="A66" s="3"/>
      <c r="B66" s="7"/>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9"/>
    </row>
    <row r="67" spans="1:30" ht="15.75" thickBo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1:30" x14ac:dyDescent="0.25">
      <c r="A68" s="3"/>
      <c r="B68" s="2756" t="s">
        <v>901</v>
      </c>
      <c r="C68" s="2757"/>
      <c r="D68" s="2757"/>
      <c r="E68" s="2757"/>
      <c r="F68" s="2757"/>
      <c r="G68" s="2757"/>
      <c r="H68" s="2757"/>
      <c r="I68" s="2757"/>
      <c r="J68" s="2757"/>
      <c r="K68" s="2757"/>
      <c r="L68" s="2757"/>
      <c r="M68" s="2757"/>
      <c r="N68" s="2757"/>
      <c r="O68" s="2757"/>
      <c r="P68" s="2757"/>
      <c r="Q68" s="2757"/>
      <c r="R68" s="2757"/>
      <c r="S68" s="2757"/>
      <c r="T68" s="2757"/>
      <c r="U68" s="2757"/>
      <c r="V68" s="2757"/>
      <c r="W68" s="2757"/>
      <c r="X68" s="2757"/>
      <c r="Y68" s="2757"/>
      <c r="Z68" s="2757"/>
      <c r="AA68" s="2757"/>
      <c r="AB68" s="2757"/>
      <c r="AC68" s="2757"/>
      <c r="AD68" s="2758"/>
    </row>
    <row r="69" spans="1:30" x14ac:dyDescent="0.25">
      <c r="A69" s="3"/>
      <c r="B69" s="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6"/>
    </row>
    <row r="70" spans="1:30" x14ac:dyDescent="0.25">
      <c r="A70" s="3"/>
      <c r="B70" s="5"/>
      <c r="C70" s="2759" t="s">
        <v>1043</v>
      </c>
      <c r="D70" s="2759"/>
      <c r="E70" s="2759"/>
      <c r="F70" s="2759"/>
      <c r="G70" s="2759"/>
      <c r="H70" s="2759"/>
      <c r="I70" s="2759"/>
      <c r="J70" s="2759"/>
      <c r="K70" s="2759"/>
      <c r="L70" s="2759"/>
      <c r="M70" s="2759"/>
      <c r="N70" s="2759"/>
      <c r="O70" s="2759"/>
      <c r="P70" s="2759"/>
      <c r="Q70" s="2759"/>
      <c r="R70" s="2759"/>
      <c r="S70" s="2759"/>
      <c r="T70" s="2759"/>
      <c r="U70" s="2759"/>
      <c r="V70" s="2759"/>
      <c r="W70" s="2759"/>
      <c r="X70" s="2759"/>
      <c r="Y70" s="2759"/>
      <c r="Z70" s="2759"/>
      <c r="AA70" s="2759"/>
      <c r="AB70" s="2759"/>
      <c r="AC70" s="2759"/>
      <c r="AD70" s="6"/>
    </row>
    <row r="71" spans="1:30" x14ac:dyDescent="0.25">
      <c r="A71" s="3"/>
      <c r="B71" s="5"/>
      <c r="C71" s="2759"/>
      <c r="D71" s="2759"/>
      <c r="E71" s="2759"/>
      <c r="F71" s="2759"/>
      <c r="G71" s="2759"/>
      <c r="H71" s="2759"/>
      <c r="I71" s="2759"/>
      <c r="J71" s="2759"/>
      <c r="K71" s="2759"/>
      <c r="L71" s="2759"/>
      <c r="M71" s="2759"/>
      <c r="N71" s="2759"/>
      <c r="O71" s="2759"/>
      <c r="P71" s="2759"/>
      <c r="Q71" s="2759"/>
      <c r="R71" s="2759"/>
      <c r="S71" s="2759"/>
      <c r="T71" s="2759"/>
      <c r="U71" s="2759"/>
      <c r="V71" s="2759"/>
      <c r="W71" s="2759"/>
      <c r="X71" s="2759"/>
      <c r="Y71" s="2759"/>
      <c r="Z71" s="2759"/>
      <c r="AA71" s="2759"/>
      <c r="AB71" s="2759"/>
      <c r="AC71" s="2759"/>
      <c r="AD71" s="6"/>
    </row>
    <row r="72" spans="1:30" x14ac:dyDescent="0.25">
      <c r="A72" s="3"/>
      <c r="B72" s="5"/>
      <c r="C72" s="2759"/>
      <c r="D72" s="2759"/>
      <c r="E72" s="2759"/>
      <c r="F72" s="2759"/>
      <c r="G72" s="2759"/>
      <c r="H72" s="2759"/>
      <c r="I72" s="2759"/>
      <c r="J72" s="2759"/>
      <c r="K72" s="2759"/>
      <c r="L72" s="2759"/>
      <c r="M72" s="2759"/>
      <c r="N72" s="2759"/>
      <c r="O72" s="2759"/>
      <c r="P72" s="2759"/>
      <c r="Q72" s="2759"/>
      <c r="R72" s="2759"/>
      <c r="S72" s="2759"/>
      <c r="T72" s="2759"/>
      <c r="U72" s="2759"/>
      <c r="V72" s="2759"/>
      <c r="W72" s="2759"/>
      <c r="X72" s="2759"/>
      <c r="Y72" s="2759"/>
      <c r="Z72" s="2759"/>
      <c r="AA72" s="2759"/>
      <c r="AB72" s="2759"/>
      <c r="AC72" s="2759"/>
      <c r="AD72" s="6"/>
    </row>
    <row r="73" spans="1:30" x14ac:dyDescent="0.25">
      <c r="A73" s="3"/>
      <c r="B73" s="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6"/>
    </row>
    <row r="74" spans="1:30" x14ac:dyDescent="0.25">
      <c r="A74" s="3"/>
      <c r="B74" s="5"/>
      <c r="C74" s="300" t="s">
        <v>1207</v>
      </c>
      <c r="D74" s="300"/>
      <c r="E74" s="300"/>
      <c r="F74" s="300"/>
      <c r="G74" s="300"/>
      <c r="H74" s="300"/>
      <c r="I74" s="300"/>
      <c r="J74" s="300"/>
      <c r="K74" s="300"/>
      <c r="L74" s="300"/>
      <c r="M74" s="300"/>
      <c r="N74" s="300"/>
      <c r="O74" s="300"/>
      <c r="P74" s="300"/>
      <c r="Q74" s="300"/>
      <c r="R74" s="300"/>
      <c r="S74" s="300"/>
      <c r="T74" s="2760" t="s">
        <v>60</v>
      </c>
      <c r="U74" s="2760"/>
      <c r="V74" s="2760"/>
      <c r="W74" s="2760"/>
      <c r="X74" s="2760"/>
      <c r="Y74" s="2760"/>
      <c r="Z74" s="2760"/>
      <c r="AA74" s="301"/>
      <c r="AB74" s="302"/>
      <c r="AC74" s="303"/>
      <c r="AD74" s="6"/>
    </row>
    <row r="75" spans="1:30" ht="15.75" thickBot="1" x14ac:dyDescent="0.3">
      <c r="A75" s="3"/>
      <c r="B75" s="7"/>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9"/>
    </row>
    <row r="76" spans="1:30"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1:30" x14ac:dyDescent="0.25">
      <c r="A77" s="3"/>
      <c r="B77" s="207"/>
      <c r="C77" s="207"/>
      <c r="D77" s="207"/>
      <c r="E77" s="207"/>
      <c r="F77" s="207"/>
      <c r="G77" s="207"/>
      <c r="H77" s="207"/>
      <c r="I77" s="207"/>
      <c r="J77" s="207"/>
      <c r="K77" s="207"/>
      <c r="L77" s="207"/>
      <c r="M77" s="207"/>
      <c r="N77" s="207"/>
      <c r="O77" s="207"/>
      <c r="P77" s="207"/>
      <c r="Q77" s="207"/>
      <c r="R77" s="207"/>
      <c r="S77" s="207"/>
      <c r="T77" s="207"/>
      <c r="U77" s="207"/>
      <c r="V77" s="207"/>
      <c r="W77" s="207"/>
      <c r="X77" s="207"/>
      <c r="Y77" s="207"/>
      <c r="Z77" s="207"/>
      <c r="AA77" s="207"/>
      <c r="AB77" s="207"/>
      <c r="AC77" s="207"/>
      <c r="AD77" s="207"/>
    </row>
    <row r="78" spans="1:30" x14ac:dyDescent="0.25"/>
  </sheetData>
  <sheetProtection password="ED22" sheet="1" objects="1" scenarios="1" selectLockedCells="1"/>
  <mergeCells count="67">
    <mergeCell ref="C18:AC19"/>
    <mergeCell ref="B2:AD2"/>
    <mergeCell ref="B4:AD7"/>
    <mergeCell ref="B9:AD9"/>
    <mergeCell ref="B11:V12"/>
    <mergeCell ref="W11:Z12"/>
    <mergeCell ref="AA11:AD12"/>
    <mergeCell ref="B13:V13"/>
    <mergeCell ref="W13:Z13"/>
    <mergeCell ref="AA13:AD13"/>
    <mergeCell ref="B15:AD15"/>
    <mergeCell ref="C17:AC17"/>
    <mergeCell ref="C34:AC34"/>
    <mergeCell ref="C20:AC21"/>
    <mergeCell ref="C22:AC22"/>
    <mergeCell ref="C24:S26"/>
    <mergeCell ref="T25:Z25"/>
    <mergeCell ref="AA25:AC25"/>
    <mergeCell ref="T26:AC26"/>
    <mergeCell ref="B28:AD28"/>
    <mergeCell ref="C30:AC30"/>
    <mergeCell ref="C31:AC31"/>
    <mergeCell ref="C32:AC32"/>
    <mergeCell ref="C33:AC33"/>
    <mergeCell ref="C35:AC35"/>
    <mergeCell ref="B38:AD38"/>
    <mergeCell ref="B40:R41"/>
    <mergeCell ref="S40:V41"/>
    <mergeCell ref="W40:Z41"/>
    <mergeCell ref="AA40:AD41"/>
    <mergeCell ref="B47:AD47"/>
    <mergeCell ref="C49:AC50"/>
    <mergeCell ref="B53:AD53"/>
    <mergeCell ref="C55:AC55"/>
    <mergeCell ref="B42:R42"/>
    <mergeCell ref="S42:V42"/>
    <mergeCell ref="W42:Z42"/>
    <mergeCell ref="AA42:AD42"/>
    <mergeCell ref="B43:R43"/>
    <mergeCell ref="S43:V43"/>
    <mergeCell ref="W43:Z43"/>
    <mergeCell ref="AA43:AD43"/>
    <mergeCell ref="B44:R44"/>
    <mergeCell ref="S44:V44"/>
    <mergeCell ref="W44:Z44"/>
    <mergeCell ref="AA44:AD44"/>
    <mergeCell ref="B45:C45"/>
    <mergeCell ref="D45:R45"/>
    <mergeCell ref="S45:V45"/>
    <mergeCell ref="W45:Z45"/>
    <mergeCell ref="AA45:AD45"/>
    <mergeCell ref="C56:AC57"/>
    <mergeCell ref="C60:S61"/>
    <mergeCell ref="T61:Z61"/>
    <mergeCell ref="AA61:AC61"/>
    <mergeCell ref="C62:S65"/>
    <mergeCell ref="T65:Z65"/>
    <mergeCell ref="AA65:AC65"/>
    <mergeCell ref="C58:S59"/>
    <mergeCell ref="T59:Z59"/>
    <mergeCell ref="AA59:AC59"/>
    <mergeCell ref="B77:AD77"/>
    <mergeCell ref="B68:AD68"/>
    <mergeCell ref="C70:AC72"/>
    <mergeCell ref="C74:S74"/>
    <mergeCell ref="T74:Z74"/>
    <mergeCell ref="AA74:AC74"/>
  </mergeCells>
  <conditionalFormatting sqref="C17:AC22 C24 T24:AC25">
    <cfRule type="expression" dxfId="11" priority="7">
      <formula>$W$13="YES"</formula>
    </cfRule>
  </conditionalFormatting>
  <conditionalFormatting sqref="C30:AC35">
    <cfRule type="expression" dxfId="10" priority="6">
      <formula>$AA$13="YES"</formula>
    </cfRule>
  </conditionalFormatting>
  <conditionalFormatting sqref="C49:AC50">
    <cfRule type="expression" dxfId="9" priority="5">
      <formula>OR($S$42="YES",$W$42="YES",$AA$42="YES")</formula>
    </cfRule>
  </conditionalFormatting>
  <conditionalFormatting sqref="C55:AC65">
    <cfRule type="expression" dxfId="8" priority="4">
      <formula>OR($S$43="YES",$W$43="OR",$AA$43="YES")</formula>
    </cfRule>
  </conditionalFormatting>
  <conditionalFormatting sqref="C70:AC72 C74:AC74">
    <cfRule type="expression" dxfId="7" priority="3">
      <formula>OR($S$44="YES",$W$44="YES",$AA$44="YES")</formula>
    </cfRule>
  </conditionalFormatting>
  <conditionalFormatting sqref="T26">
    <cfRule type="expression" dxfId="6" priority="1">
      <formula>$W$13="YES"</formula>
    </cfRule>
  </conditionalFormatting>
  <printOptions horizontalCentered="1"/>
  <pageMargins left="0.5" right="0.5" top="0.5" bottom="0.5" header="0.3" footer="0.3"/>
  <pageSetup scale="97" fitToHeight="0" orientation="portrait" r:id="rId1"/>
  <headerFooter>
    <oddFooter>&amp;C&amp;P</oddFooter>
  </headerFooter>
  <rowBreaks count="1" manualBreakCount="1">
    <brk id="52"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Validation!$E$2:$E$3</xm:f>
          </x14:formula1>
          <xm:sqref>AA74:AC74 AA65:AC65 AA61:AC61 AA59:AC59 S42:AD45 AA25:AC25 W13:AD13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E55"/>
  <sheetViews>
    <sheetView workbookViewId="0"/>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45" t="s">
        <v>1007</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322" t="s">
        <v>902</v>
      </c>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row>
    <row r="5" spans="1:30"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x14ac:dyDescent="0.25">
      <c r="A6" s="3"/>
      <c r="B6" s="2510" t="s">
        <v>903</v>
      </c>
      <c r="C6" s="2510"/>
      <c r="D6" s="2510"/>
      <c r="E6" s="2510"/>
      <c r="F6" s="2510"/>
      <c r="G6" s="2510"/>
      <c r="H6" s="2510"/>
      <c r="I6" s="2510"/>
      <c r="J6" s="2510"/>
      <c r="K6" s="2510"/>
      <c r="L6" s="2510"/>
      <c r="M6" s="2510"/>
      <c r="N6" s="2510"/>
      <c r="O6" s="2510"/>
      <c r="P6" s="2510"/>
      <c r="Q6" s="2510"/>
      <c r="R6" s="2510"/>
      <c r="S6" s="2510"/>
      <c r="T6" s="2510"/>
      <c r="U6" s="2510"/>
      <c r="V6" s="2510"/>
      <c r="W6" s="2510"/>
      <c r="X6" s="2510"/>
      <c r="Y6" s="2510"/>
      <c r="Z6" s="2510"/>
      <c r="AA6" s="2510"/>
      <c r="AB6" s="2510"/>
      <c r="AC6" s="2510"/>
      <c r="AD6" s="2510"/>
    </row>
    <row r="7" spans="1:30" x14ac:dyDescent="0.25">
      <c r="A7" s="3"/>
      <c r="B7" s="2510"/>
      <c r="C7" s="2510"/>
      <c r="D7" s="2510"/>
      <c r="E7" s="2510"/>
      <c r="F7" s="2510"/>
      <c r="G7" s="2510"/>
      <c r="H7" s="2510"/>
      <c r="I7" s="2510"/>
      <c r="J7" s="2510"/>
      <c r="K7" s="2510"/>
      <c r="L7" s="2510"/>
      <c r="M7" s="2510"/>
      <c r="N7" s="2510"/>
      <c r="O7" s="2510"/>
      <c r="P7" s="2510"/>
      <c r="Q7" s="2510"/>
      <c r="R7" s="2510"/>
      <c r="S7" s="2510"/>
      <c r="T7" s="2510"/>
      <c r="U7" s="2510"/>
      <c r="V7" s="2510"/>
      <c r="W7" s="2510"/>
      <c r="X7" s="2510"/>
      <c r="Y7" s="2510"/>
      <c r="Z7" s="2510"/>
      <c r="AA7" s="2510"/>
      <c r="AB7" s="2510"/>
      <c r="AC7" s="2510"/>
      <c r="AD7" s="2510"/>
    </row>
    <row r="8" spans="1:30" x14ac:dyDescent="0.25">
      <c r="A8" s="3"/>
      <c r="B8" s="3"/>
      <c r="C8" s="3"/>
      <c r="D8" s="3"/>
      <c r="E8" s="3"/>
      <c r="F8" s="3"/>
      <c r="G8" s="3"/>
      <c r="H8" s="3"/>
      <c r="I8" s="3"/>
      <c r="J8" s="3"/>
      <c r="K8" s="3"/>
      <c r="L8" s="3"/>
      <c r="M8" s="3"/>
      <c r="N8" s="3"/>
      <c r="O8" s="3"/>
      <c r="P8" s="3"/>
      <c r="Q8" s="3"/>
      <c r="R8" s="3"/>
      <c r="S8" s="3"/>
      <c r="T8" s="3"/>
      <c r="U8" s="3"/>
      <c r="V8" s="3"/>
      <c r="W8" s="3"/>
      <c r="X8" s="3"/>
      <c r="Y8" s="3"/>
      <c r="Z8" s="3"/>
      <c r="AA8" s="3"/>
      <c r="AB8" s="3"/>
      <c r="AC8" s="3"/>
      <c r="AD8" s="3"/>
    </row>
    <row r="9" spans="1:30" x14ac:dyDescent="0.25">
      <c r="A9" s="3"/>
      <c r="B9" s="3"/>
      <c r="C9" s="2783" t="s">
        <v>904</v>
      </c>
      <c r="D9" s="2783"/>
      <c r="E9" s="2783"/>
      <c r="F9" s="2783"/>
      <c r="G9" s="2783"/>
      <c r="H9" s="2783"/>
      <c r="I9" s="2783"/>
      <c r="J9" s="2783"/>
      <c r="K9" s="2783"/>
      <c r="L9" s="2783"/>
      <c r="M9" s="2783"/>
      <c r="N9" s="2783"/>
      <c r="O9" s="2783"/>
      <c r="P9" s="2783"/>
      <c r="Q9" s="2783"/>
      <c r="R9" s="2783"/>
      <c r="S9" s="2783"/>
      <c r="T9" s="2783"/>
      <c r="U9" s="2783"/>
      <c r="V9" s="2783"/>
      <c r="W9" s="2783"/>
      <c r="X9" s="2783"/>
      <c r="Y9" s="2783"/>
      <c r="Z9" s="2783"/>
      <c r="AA9" s="2783"/>
      <c r="AB9" s="2783"/>
      <c r="AC9" s="2783"/>
      <c r="AD9" s="2783"/>
    </row>
    <row r="10" spans="1:30" x14ac:dyDescent="0.25">
      <c r="A10" s="3"/>
      <c r="B10" s="3"/>
      <c r="C10" s="123"/>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5"/>
    </row>
    <row r="11" spans="1:30" x14ac:dyDescent="0.25">
      <c r="A11" s="3"/>
      <c r="B11" s="3"/>
      <c r="C11" s="237"/>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c r="AB11" s="238"/>
      <c r="AC11" s="238"/>
      <c r="AD11" s="239"/>
    </row>
    <row r="12" spans="1:30" x14ac:dyDescent="0.25">
      <c r="A12" s="3"/>
      <c r="B12" s="3"/>
      <c r="C12" s="237"/>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B12" s="238"/>
      <c r="AC12" s="238"/>
      <c r="AD12" s="239"/>
    </row>
    <row r="13" spans="1:30" x14ac:dyDescent="0.25">
      <c r="A13" s="3"/>
      <c r="B13" s="3"/>
      <c r="C13" s="237"/>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9"/>
    </row>
    <row r="14" spans="1:30" x14ac:dyDescent="0.25">
      <c r="A14" s="3"/>
      <c r="B14" s="3"/>
      <c r="C14" s="126"/>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8"/>
    </row>
    <row r="15" spans="1:30" x14ac:dyDescent="0.2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0" x14ac:dyDescent="0.25">
      <c r="A16" s="3"/>
      <c r="B16" s="3"/>
      <c r="C16" s="2783" t="s">
        <v>905</v>
      </c>
      <c r="D16" s="2783"/>
      <c r="E16" s="2783"/>
      <c r="F16" s="2783"/>
      <c r="G16" s="2783"/>
      <c r="H16" s="2783"/>
      <c r="I16" s="2783"/>
      <c r="J16" s="2783"/>
      <c r="K16" s="2783"/>
      <c r="L16" s="2783"/>
      <c r="M16" s="2783"/>
      <c r="N16" s="2783"/>
      <c r="O16" s="2783"/>
      <c r="P16" s="2783"/>
      <c r="Q16" s="2783"/>
      <c r="R16" s="2783"/>
      <c r="S16" s="2783"/>
      <c r="T16" s="2783"/>
      <c r="U16" s="2783"/>
      <c r="V16" s="2783"/>
      <c r="W16" s="2783"/>
      <c r="X16" s="2783"/>
      <c r="Y16" s="2783"/>
      <c r="Z16" s="2783"/>
      <c r="AA16" s="2783"/>
      <c r="AB16" s="2783"/>
      <c r="AC16" s="2783"/>
      <c r="AD16" s="2783"/>
    </row>
    <row r="17" spans="1:30" x14ac:dyDescent="0.25">
      <c r="A17" s="3"/>
      <c r="B17" s="3"/>
      <c r="C17" s="123"/>
      <c r="D17" s="124"/>
      <c r="E17" s="124"/>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5"/>
    </row>
    <row r="18" spans="1:30" x14ac:dyDescent="0.25">
      <c r="A18" s="3"/>
      <c r="B18" s="3"/>
      <c r="C18" s="237"/>
      <c r="D18" s="238"/>
      <c r="E18" s="238"/>
      <c r="F18" s="238"/>
      <c r="G18" s="238"/>
      <c r="H18" s="238"/>
      <c r="I18" s="238"/>
      <c r="J18" s="238"/>
      <c r="K18" s="238"/>
      <c r="L18" s="238"/>
      <c r="M18" s="238"/>
      <c r="N18" s="238"/>
      <c r="O18" s="238"/>
      <c r="P18" s="238"/>
      <c r="Q18" s="238"/>
      <c r="R18" s="238"/>
      <c r="S18" s="238"/>
      <c r="T18" s="238"/>
      <c r="U18" s="238"/>
      <c r="V18" s="238"/>
      <c r="W18" s="238"/>
      <c r="X18" s="238"/>
      <c r="Y18" s="238"/>
      <c r="Z18" s="238"/>
      <c r="AA18" s="238"/>
      <c r="AB18" s="238"/>
      <c r="AC18" s="238"/>
      <c r="AD18" s="239"/>
    </row>
    <row r="19" spans="1:30" x14ac:dyDescent="0.25">
      <c r="A19" s="3"/>
      <c r="B19" s="3"/>
      <c r="C19" s="237"/>
      <c r="D19" s="238"/>
      <c r="E19" s="238"/>
      <c r="F19" s="238"/>
      <c r="G19" s="238"/>
      <c r="H19" s="238"/>
      <c r="I19" s="238"/>
      <c r="J19" s="238"/>
      <c r="K19" s="238"/>
      <c r="L19" s="238"/>
      <c r="M19" s="238"/>
      <c r="N19" s="238"/>
      <c r="O19" s="238"/>
      <c r="P19" s="238"/>
      <c r="Q19" s="238"/>
      <c r="R19" s="238"/>
      <c r="S19" s="238"/>
      <c r="T19" s="238"/>
      <c r="U19" s="238"/>
      <c r="V19" s="238"/>
      <c r="W19" s="238"/>
      <c r="X19" s="238"/>
      <c r="Y19" s="238"/>
      <c r="Z19" s="238"/>
      <c r="AA19" s="238"/>
      <c r="AB19" s="238"/>
      <c r="AC19" s="238"/>
      <c r="AD19" s="239"/>
    </row>
    <row r="20" spans="1:30" x14ac:dyDescent="0.25">
      <c r="A20" s="3"/>
      <c r="B20" s="3"/>
      <c r="C20" s="237"/>
      <c r="D20" s="238"/>
      <c r="E20" s="238"/>
      <c r="F20" s="238"/>
      <c r="G20" s="238"/>
      <c r="H20" s="238"/>
      <c r="I20" s="238"/>
      <c r="J20" s="238"/>
      <c r="K20" s="238"/>
      <c r="L20" s="238"/>
      <c r="M20" s="238"/>
      <c r="N20" s="238"/>
      <c r="O20" s="238"/>
      <c r="P20" s="238"/>
      <c r="Q20" s="238"/>
      <c r="R20" s="238"/>
      <c r="S20" s="238"/>
      <c r="T20" s="238"/>
      <c r="U20" s="238"/>
      <c r="V20" s="238"/>
      <c r="W20" s="238"/>
      <c r="X20" s="238"/>
      <c r="Y20" s="238"/>
      <c r="Z20" s="238"/>
      <c r="AA20" s="238"/>
      <c r="AB20" s="238"/>
      <c r="AC20" s="238"/>
      <c r="AD20" s="239"/>
    </row>
    <row r="21" spans="1:30" x14ac:dyDescent="0.25">
      <c r="A21" s="3"/>
      <c r="B21" s="3"/>
      <c r="C21" s="126"/>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8"/>
    </row>
    <row r="22" spans="1:30" x14ac:dyDescent="0.2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row>
    <row r="23" spans="1:30" x14ac:dyDescent="0.25">
      <c r="A23" s="3"/>
      <c r="B23" s="3"/>
      <c r="C23" s="2783" t="s">
        <v>906</v>
      </c>
      <c r="D23" s="2783"/>
      <c r="E23" s="2783"/>
      <c r="F23" s="2783"/>
      <c r="G23" s="2783"/>
      <c r="H23" s="2783"/>
      <c r="I23" s="2783"/>
      <c r="J23" s="2783"/>
      <c r="K23" s="2783"/>
      <c r="L23" s="2783"/>
      <c r="M23" s="2783"/>
      <c r="N23" s="2783"/>
      <c r="O23" s="2783"/>
      <c r="P23" s="2783"/>
      <c r="Q23" s="2783"/>
      <c r="R23" s="2783"/>
      <c r="S23" s="2783"/>
      <c r="T23" s="2783"/>
      <c r="U23" s="2783"/>
      <c r="V23" s="2783"/>
      <c r="W23" s="2783"/>
      <c r="X23" s="2783"/>
      <c r="Y23" s="2783"/>
      <c r="Z23" s="2783"/>
      <c r="AA23" s="2783"/>
      <c r="AB23" s="2783"/>
      <c r="AC23" s="2783"/>
      <c r="AD23" s="2783"/>
    </row>
    <row r="24" spans="1:30" x14ac:dyDescent="0.25">
      <c r="A24" s="3"/>
      <c r="B24" s="3"/>
      <c r="C24" s="123"/>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5"/>
    </row>
    <row r="25" spans="1:30" x14ac:dyDescent="0.25">
      <c r="A25" s="3"/>
      <c r="B25" s="3"/>
      <c r="C25" s="237"/>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9"/>
    </row>
    <row r="26" spans="1:30" x14ac:dyDescent="0.25">
      <c r="A26" s="3"/>
      <c r="B26" s="3"/>
      <c r="C26" s="237"/>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9"/>
    </row>
    <row r="27" spans="1:30" x14ac:dyDescent="0.25">
      <c r="A27" s="3"/>
      <c r="B27" s="3"/>
      <c r="C27" s="237"/>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9"/>
    </row>
    <row r="28" spans="1:30" x14ac:dyDescent="0.25">
      <c r="A28" s="3"/>
      <c r="B28" s="3"/>
      <c r="C28" s="126"/>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8"/>
    </row>
    <row r="29" spans="1:30" x14ac:dyDescent="0.2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row>
    <row r="30" spans="1:30" x14ac:dyDescent="0.25">
      <c r="A30" s="3"/>
      <c r="B30" s="2510" t="s">
        <v>907</v>
      </c>
      <c r="C30" s="2510"/>
      <c r="D30" s="2510"/>
      <c r="E30" s="2510"/>
      <c r="F30" s="2510"/>
      <c r="G30" s="2510"/>
      <c r="H30" s="2510"/>
      <c r="I30" s="2510"/>
      <c r="J30" s="2510"/>
      <c r="K30" s="2510"/>
      <c r="L30" s="2510"/>
      <c r="M30" s="2510"/>
      <c r="N30" s="2510"/>
      <c r="O30" s="2510"/>
      <c r="P30" s="2510"/>
      <c r="Q30" s="2510"/>
      <c r="R30" s="2510"/>
      <c r="S30" s="2510"/>
      <c r="T30" s="2510"/>
      <c r="U30" s="2510"/>
      <c r="V30" s="2510"/>
      <c r="W30" s="2510"/>
      <c r="X30" s="2510"/>
      <c r="Y30" s="2510"/>
      <c r="Z30" s="2510"/>
      <c r="AA30" s="2510"/>
      <c r="AB30" s="2510"/>
      <c r="AC30" s="2510"/>
      <c r="AD30" s="2510"/>
    </row>
    <row r="31" spans="1:30" x14ac:dyDescent="0.25">
      <c r="A31" s="3"/>
      <c r="B31" s="123"/>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125"/>
    </row>
    <row r="32" spans="1:30" x14ac:dyDescent="0.25">
      <c r="A32" s="3"/>
      <c r="B32" s="237"/>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9"/>
    </row>
    <row r="33" spans="1:30" x14ac:dyDescent="0.25">
      <c r="A33" s="3"/>
      <c r="B33" s="237"/>
      <c r="C33" s="238"/>
      <c r="D33" s="238"/>
      <c r="E33" s="238"/>
      <c r="F33" s="238"/>
      <c r="G33" s="238"/>
      <c r="H33" s="238"/>
      <c r="I33" s="238"/>
      <c r="J33" s="238"/>
      <c r="K33" s="238"/>
      <c r="L33" s="238"/>
      <c r="M33" s="238"/>
      <c r="N33" s="238"/>
      <c r="O33" s="238"/>
      <c r="P33" s="238"/>
      <c r="Q33" s="238"/>
      <c r="R33" s="238"/>
      <c r="S33" s="238"/>
      <c r="T33" s="238"/>
      <c r="U33" s="238"/>
      <c r="V33" s="238"/>
      <c r="W33" s="238"/>
      <c r="X33" s="238"/>
      <c r="Y33" s="238"/>
      <c r="Z33" s="238"/>
      <c r="AA33" s="238"/>
      <c r="AB33" s="238"/>
      <c r="AC33" s="238"/>
      <c r="AD33" s="239"/>
    </row>
    <row r="34" spans="1:30" x14ac:dyDescent="0.25">
      <c r="A34" s="3"/>
      <c r="B34" s="237"/>
      <c r="C34" s="238"/>
      <c r="D34" s="238"/>
      <c r="E34" s="238"/>
      <c r="F34" s="238"/>
      <c r="G34" s="238"/>
      <c r="H34" s="238"/>
      <c r="I34" s="238"/>
      <c r="J34" s="238"/>
      <c r="K34" s="238"/>
      <c r="L34" s="238"/>
      <c r="M34" s="238"/>
      <c r="N34" s="238"/>
      <c r="O34" s="238"/>
      <c r="P34" s="238"/>
      <c r="Q34" s="238"/>
      <c r="R34" s="238"/>
      <c r="S34" s="238"/>
      <c r="T34" s="238"/>
      <c r="U34" s="238"/>
      <c r="V34" s="238"/>
      <c r="W34" s="238"/>
      <c r="X34" s="238"/>
      <c r="Y34" s="238"/>
      <c r="Z34" s="238"/>
      <c r="AA34" s="238"/>
      <c r="AB34" s="238"/>
      <c r="AC34" s="238"/>
      <c r="AD34" s="239"/>
    </row>
    <row r="35" spans="1:30" x14ac:dyDescent="0.25">
      <c r="A35" s="3"/>
      <c r="B35" s="126"/>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8"/>
    </row>
    <row r="36" spans="1:30" x14ac:dyDescent="0.2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1:30" x14ac:dyDescent="0.25">
      <c r="A37" s="3"/>
      <c r="B37" s="2510" t="s">
        <v>908</v>
      </c>
      <c r="C37" s="2510"/>
      <c r="D37" s="2510"/>
      <c r="E37" s="2510"/>
      <c r="F37" s="2510"/>
      <c r="G37" s="2510"/>
      <c r="H37" s="2510"/>
      <c r="I37" s="2510"/>
      <c r="J37" s="2510"/>
      <c r="K37" s="2510"/>
      <c r="L37" s="2510"/>
      <c r="M37" s="2510"/>
      <c r="N37" s="2510"/>
      <c r="O37" s="2510"/>
      <c r="P37" s="2510"/>
      <c r="Q37" s="2510"/>
      <c r="R37" s="2510"/>
      <c r="S37" s="2510"/>
      <c r="T37" s="2510"/>
      <c r="U37" s="2510"/>
      <c r="V37" s="2510"/>
      <c r="W37" s="2510"/>
      <c r="X37" s="2510"/>
      <c r="Y37" s="2510"/>
      <c r="Z37" s="2510"/>
      <c r="AA37" s="2510"/>
      <c r="AB37" s="2510"/>
      <c r="AC37" s="2510"/>
      <c r="AD37" s="2510"/>
    </row>
    <row r="38" spans="1:30" x14ac:dyDescent="0.25">
      <c r="A38" s="3"/>
      <c r="B38" s="2784"/>
      <c r="C38" s="2784"/>
      <c r="D38" s="2784"/>
      <c r="E38" s="2784"/>
      <c r="F38" s="2784"/>
      <c r="G38" s="2784"/>
      <c r="H38" s="2784"/>
      <c r="I38" s="2784"/>
      <c r="J38" s="2784"/>
      <c r="K38" s="2784"/>
      <c r="L38" s="2784"/>
      <c r="M38" s="2784"/>
      <c r="N38" s="2784"/>
      <c r="O38" s="2784"/>
      <c r="P38" s="2784"/>
      <c r="Q38" s="2784"/>
      <c r="R38" s="2784"/>
      <c r="S38" s="2784"/>
      <c r="T38" s="2784"/>
      <c r="U38" s="2784"/>
      <c r="V38" s="2784"/>
      <c r="W38" s="2784"/>
      <c r="X38" s="2784"/>
      <c r="Y38" s="2784"/>
      <c r="Z38" s="2784"/>
      <c r="AA38" s="2784"/>
      <c r="AB38" s="2784"/>
      <c r="AC38" s="2784"/>
      <c r="AD38" s="2784"/>
    </row>
    <row r="39" spans="1:30" x14ac:dyDescent="0.25">
      <c r="A39" s="3"/>
      <c r="B39" s="123"/>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5"/>
    </row>
    <row r="40" spans="1:30" x14ac:dyDescent="0.25">
      <c r="A40" s="3"/>
      <c r="B40" s="237"/>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9"/>
    </row>
    <row r="41" spans="1:30" x14ac:dyDescent="0.25">
      <c r="A41" s="3"/>
      <c r="B41" s="237"/>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9"/>
    </row>
    <row r="42" spans="1:30" x14ac:dyDescent="0.25">
      <c r="A42" s="3"/>
      <c r="B42" s="237"/>
      <c r="C42" s="238"/>
      <c r="D42" s="238"/>
      <c r="E42" s="238"/>
      <c r="F42" s="238"/>
      <c r="G42" s="238"/>
      <c r="H42" s="238"/>
      <c r="I42" s="238"/>
      <c r="J42" s="238"/>
      <c r="K42" s="238"/>
      <c r="L42" s="238"/>
      <c r="M42" s="238"/>
      <c r="N42" s="238"/>
      <c r="O42" s="238"/>
      <c r="P42" s="238"/>
      <c r="Q42" s="238"/>
      <c r="R42" s="238"/>
      <c r="S42" s="238"/>
      <c r="T42" s="238"/>
      <c r="U42" s="238"/>
      <c r="V42" s="238"/>
      <c r="W42" s="238"/>
      <c r="X42" s="238"/>
      <c r="Y42" s="238"/>
      <c r="Z42" s="238"/>
      <c r="AA42" s="238"/>
      <c r="AB42" s="238"/>
      <c r="AC42" s="238"/>
      <c r="AD42" s="239"/>
    </row>
    <row r="43" spans="1:30" x14ac:dyDescent="0.25">
      <c r="A43" s="3"/>
      <c r="B43" s="126"/>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8"/>
    </row>
    <row r="44" spans="1:30"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spans="1:30" x14ac:dyDescent="0.25">
      <c r="A45" s="3"/>
      <c r="B45" s="2510" t="s">
        <v>909</v>
      </c>
      <c r="C45" s="2510"/>
      <c r="D45" s="2510"/>
      <c r="E45" s="2510"/>
      <c r="F45" s="2510"/>
      <c r="G45" s="2510"/>
      <c r="H45" s="2510"/>
      <c r="I45" s="2510"/>
      <c r="J45" s="2510"/>
      <c r="K45" s="2510"/>
      <c r="L45" s="2510"/>
      <c r="M45" s="2510"/>
      <c r="N45" s="2510"/>
      <c r="O45" s="2510"/>
      <c r="P45" s="2510"/>
      <c r="Q45" s="2510"/>
      <c r="R45" s="2510"/>
      <c r="S45" s="2510"/>
      <c r="T45" s="2510"/>
      <c r="U45" s="2510"/>
      <c r="V45" s="2510"/>
      <c r="W45" s="2510"/>
      <c r="X45" s="2510"/>
      <c r="Y45" s="2510"/>
      <c r="Z45" s="2510"/>
      <c r="AA45" s="2510"/>
      <c r="AB45" s="2785"/>
      <c r="AC45" s="2786"/>
      <c r="AD45" s="2787"/>
    </row>
    <row r="46" spans="1:30"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5">
      <c r="A47" s="3"/>
      <c r="B47" s="3"/>
      <c r="C47" s="300" t="s">
        <v>910</v>
      </c>
      <c r="D47" s="300"/>
      <c r="E47" s="300"/>
      <c r="F47" s="300"/>
      <c r="G47" s="300"/>
      <c r="H47" s="300"/>
      <c r="I47" s="300"/>
      <c r="J47" s="300"/>
      <c r="K47" s="300"/>
      <c r="L47" s="300"/>
      <c r="M47" s="300"/>
      <c r="N47" s="300"/>
      <c r="O47" s="300"/>
      <c r="P47" s="300"/>
      <c r="Q47" s="300"/>
      <c r="R47" s="300"/>
      <c r="S47" s="300"/>
      <c r="T47" s="300"/>
      <c r="U47" s="300"/>
      <c r="V47" s="300"/>
      <c r="W47" s="300"/>
      <c r="X47" s="300"/>
      <c r="Y47" s="300"/>
      <c r="Z47" s="300"/>
      <c r="AA47" s="300"/>
      <c r="AB47" s="300"/>
      <c r="AC47" s="300"/>
      <c r="AD47" s="300"/>
    </row>
    <row r="48" spans="1:30" x14ac:dyDescent="0.25">
      <c r="A48" s="3"/>
      <c r="B48" s="3"/>
      <c r="C48" s="2788"/>
      <c r="D48" s="2789"/>
      <c r="E48" s="2789"/>
      <c r="F48" s="2789"/>
      <c r="G48" s="2789"/>
      <c r="H48" s="2789"/>
      <c r="I48" s="2789"/>
      <c r="J48" s="2789"/>
      <c r="K48" s="2789"/>
      <c r="L48" s="2789"/>
      <c r="M48" s="2789"/>
      <c r="N48" s="2789"/>
      <c r="O48" s="2789"/>
      <c r="P48" s="2789"/>
      <c r="Q48" s="2789"/>
      <c r="R48" s="2789"/>
      <c r="S48" s="2789"/>
      <c r="T48" s="2789"/>
      <c r="U48" s="2789"/>
      <c r="V48" s="2789"/>
      <c r="W48" s="2789"/>
      <c r="X48" s="2789"/>
      <c r="Y48" s="2789"/>
      <c r="Z48" s="2789"/>
      <c r="AA48" s="2789"/>
      <c r="AB48" s="2789"/>
      <c r="AC48" s="2789"/>
      <c r="AD48" s="2790"/>
    </row>
    <row r="49" spans="1:30" x14ac:dyDescent="0.25">
      <c r="A49" s="3"/>
      <c r="B49" s="3"/>
      <c r="C49" s="2791"/>
      <c r="D49" s="2792"/>
      <c r="E49" s="2792"/>
      <c r="F49" s="2792"/>
      <c r="G49" s="2792"/>
      <c r="H49" s="2792"/>
      <c r="I49" s="2792"/>
      <c r="J49" s="2792"/>
      <c r="K49" s="2792"/>
      <c r="L49" s="2792"/>
      <c r="M49" s="2792"/>
      <c r="N49" s="2792"/>
      <c r="O49" s="2792"/>
      <c r="P49" s="2792"/>
      <c r="Q49" s="2792"/>
      <c r="R49" s="2792"/>
      <c r="S49" s="2792"/>
      <c r="T49" s="2792"/>
      <c r="U49" s="2792"/>
      <c r="V49" s="2792"/>
      <c r="W49" s="2792"/>
      <c r="X49" s="2792"/>
      <c r="Y49" s="2792"/>
      <c r="Z49" s="2792"/>
      <c r="AA49" s="2792"/>
      <c r="AB49" s="2792"/>
      <c r="AC49" s="2792"/>
      <c r="AD49" s="2793"/>
    </row>
    <row r="50" spans="1:30" x14ac:dyDescent="0.25">
      <c r="A50" s="3"/>
      <c r="B50" s="3"/>
      <c r="C50" s="2791"/>
      <c r="D50" s="2792"/>
      <c r="E50" s="2792"/>
      <c r="F50" s="2792"/>
      <c r="G50" s="2792"/>
      <c r="H50" s="2792"/>
      <c r="I50" s="2792"/>
      <c r="J50" s="2792"/>
      <c r="K50" s="2792"/>
      <c r="L50" s="2792"/>
      <c r="M50" s="2792"/>
      <c r="N50" s="2792"/>
      <c r="O50" s="2792"/>
      <c r="P50" s="2792"/>
      <c r="Q50" s="2792"/>
      <c r="R50" s="2792"/>
      <c r="S50" s="2792"/>
      <c r="T50" s="2792"/>
      <c r="U50" s="2792"/>
      <c r="V50" s="2792"/>
      <c r="W50" s="2792"/>
      <c r="X50" s="2792"/>
      <c r="Y50" s="2792"/>
      <c r="Z50" s="2792"/>
      <c r="AA50" s="2792"/>
      <c r="AB50" s="2792"/>
      <c r="AC50" s="2792"/>
      <c r="AD50" s="2793"/>
    </row>
    <row r="51" spans="1:30" x14ac:dyDescent="0.25">
      <c r="A51" s="3"/>
      <c r="B51" s="3"/>
      <c r="C51" s="2791"/>
      <c r="D51" s="2792"/>
      <c r="E51" s="2792"/>
      <c r="F51" s="2792"/>
      <c r="G51" s="2792"/>
      <c r="H51" s="2792"/>
      <c r="I51" s="2792"/>
      <c r="J51" s="2792"/>
      <c r="K51" s="2792"/>
      <c r="L51" s="2792"/>
      <c r="M51" s="2792"/>
      <c r="N51" s="2792"/>
      <c r="O51" s="2792"/>
      <c r="P51" s="2792"/>
      <c r="Q51" s="2792"/>
      <c r="R51" s="2792"/>
      <c r="S51" s="2792"/>
      <c r="T51" s="2792"/>
      <c r="U51" s="2792"/>
      <c r="V51" s="2792"/>
      <c r="W51" s="2792"/>
      <c r="X51" s="2792"/>
      <c r="Y51" s="2792"/>
      <c r="Z51" s="2792"/>
      <c r="AA51" s="2792"/>
      <c r="AB51" s="2792"/>
      <c r="AC51" s="2792"/>
      <c r="AD51" s="2793"/>
    </row>
    <row r="52" spans="1:30" x14ac:dyDescent="0.25">
      <c r="A52" s="3"/>
      <c r="B52" s="3"/>
      <c r="C52" s="2794"/>
      <c r="D52" s="2795"/>
      <c r="E52" s="2795"/>
      <c r="F52" s="2795"/>
      <c r="G52" s="2795"/>
      <c r="H52" s="2795"/>
      <c r="I52" s="2795"/>
      <c r="J52" s="2795"/>
      <c r="K52" s="2795"/>
      <c r="L52" s="2795"/>
      <c r="M52" s="2795"/>
      <c r="N52" s="2795"/>
      <c r="O52" s="2795"/>
      <c r="P52" s="2795"/>
      <c r="Q52" s="2795"/>
      <c r="R52" s="2795"/>
      <c r="S52" s="2795"/>
      <c r="T52" s="2795"/>
      <c r="U52" s="2795"/>
      <c r="V52" s="2795"/>
      <c r="W52" s="2795"/>
      <c r="X52" s="2795"/>
      <c r="Y52" s="2795"/>
      <c r="Z52" s="2795"/>
      <c r="AA52" s="2795"/>
      <c r="AB52" s="2795"/>
      <c r="AC52" s="2795"/>
      <c r="AD52" s="2796"/>
    </row>
    <row r="53" spans="1:30"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x14ac:dyDescent="0.25">
      <c r="A54" s="3"/>
      <c r="B54" s="170"/>
      <c r="C54" s="170"/>
      <c r="D54" s="170"/>
      <c r="E54" s="170"/>
      <c r="F54" s="170"/>
      <c r="G54" s="170"/>
      <c r="H54" s="170"/>
      <c r="I54" s="170"/>
      <c r="J54" s="170"/>
      <c r="K54" s="170"/>
      <c r="L54" s="170"/>
      <c r="M54" s="170"/>
      <c r="N54" s="170"/>
      <c r="O54" s="170"/>
      <c r="P54" s="170"/>
      <c r="Q54" s="170"/>
      <c r="R54" s="170"/>
      <c r="S54" s="170"/>
      <c r="T54" s="170"/>
      <c r="U54" s="170"/>
      <c r="V54" s="170"/>
      <c r="W54" s="170"/>
      <c r="X54" s="170"/>
      <c r="Y54" s="170"/>
      <c r="Z54" s="170"/>
      <c r="AA54" s="170"/>
      <c r="AB54" s="170"/>
      <c r="AC54" s="170"/>
      <c r="AD54" s="170"/>
    </row>
    <row r="55" spans="1:30" x14ac:dyDescent="0.25"/>
  </sheetData>
  <sheetProtection algorithmName="SHA-512" hashValue="tk1SMvG0TamA1Lgfl+rRjKLkCir6OaOcjCrrI6gcpC8yOJ2/rMwS5mAVJIb1F+ouAdg7AO0yBkLi4EKLHuHbmg==" saltValue="HaX+hVOcUMhGl+k5n/ciTA==" spinCount="100000" sheet="1" objects="1" scenarios="1" selectLockedCells="1"/>
  <mergeCells count="18">
    <mergeCell ref="C16:AD16"/>
    <mergeCell ref="B2:AD2"/>
    <mergeCell ref="B4:AD4"/>
    <mergeCell ref="B6:AD7"/>
    <mergeCell ref="C9:AD9"/>
    <mergeCell ref="C10:AD14"/>
    <mergeCell ref="B54:AD54"/>
    <mergeCell ref="C17:AD21"/>
    <mergeCell ref="C23:AD23"/>
    <mergeCell ref="C24:AD28"/>
    <mergeCell ref="B30:AD30"/>
    <mergeCell ref="B31:AD35"/>
    <mergeCell ref="B37:AD38"/>
    <mergeCell ref="B39:AD43"/>
    <mergeCell ref="B45:AA45"/>
    <mergeCell ref="AB45:AD45"/>
    <mergeCell ref="C47:AD47"/>
    <mergeCell ref="C48:AD52"/>
  </mergeCells>
  <conditionalFormatting sqref="C47:AD52">
    <cfRule type="expression" dxfId="5" priority="1">
      <formula>$AB$45="YES"</formula>
    </cfRule>
  </conditionalFormatting>
  <dataValidations count="1">
    <dataValidation type="textLength" operator="lessThanOrEqual" allowBlank="1" showInputMessage="1" showErrorMessage="1" errorTitle="Text Length Error" error="This field is limited to 470 characters." sqref="C10:AD14 C17:AD21 C24:AD28 B31:AD35 B39:AD43 C48:AD52" xr:uid="{00000000-0002-0000-1500-000000000000}">
      <formula1>470</formula1>
    </dataValidation>
  </dataValidations>
  <printOptions horizontalCentered="1"/>
  <pageMargins left="0.5" right="0.5" top="0.5" bottom="0.5" header="0.3" footer="0.3"/>
  <pageSetup scale="97" fitToHeight="0" orientation="portrait" r:id="rId1"/>
  <headerFooter>
    <oddFooter>&amp;C&amp;P</oddFooter>
  </headerFooter>
  <rowBreaks count="1" manualBreakCount="1">
    <brk id="43"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1000000}">
          <x14:formula1>
            <xm:f>Validation!$E$2:$E$3</xm:f>
          </x14:formula1>
          <xm:sqref>AB45:AD45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AE39"/>
  <sheetViews>
    <sheetView workbookViewId="0"/>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45" t="s">
        <v>1008</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54" t="s">
        <v>911</v>
      </c>
      <c r="C4" s="2801" t="str">
        <f>IF('T1-Application Cover Page'!B7="","",'T1-Application Cover Page'!B7)</f>
        <v/>
      </c>
      <c r="D4" s="2801"/>
      <c r="E4" s="2801"/>
      <c r="F4" s="2801"/>
      <c r="G4" s="2801"/>
      <c r="H4" s="2801"/>
      <c r="I4" s="2801"/>
      <c r="J4" s="2801"/>
      <c r="K4" s="2801"/>
      <c r="L4" s="2801"/>
      <c r="M4" s="2801"/>
      <c r="N4" s="2801"/>
      <c r="O4" s="2801"/>
      <c r="P4" s="2801"/>
      <c r="Q4" s="2801"/>
      <c r="R4" s="2801"/>
      <c r="S4" s="2801"/>
      <c r="T4" s="2801"/>
      <c r="U4" s="2801"/>
      <c r="V4" s="2801"/>
      <c r="W4" s="2801"/>
      <c r="X4" s="2801"/>
      <c r="Y4" s="2801"/>
      <c r="Z4" s="322" t="s">
        <v>912</v>
      </c>
      <c r="AA4" s="322"/>
      <c r="AB4" s="322"/>
      <c r="AC4" s="322"/>
      <c r="AD4" s="322"/>
    </row>
    <row r="5" spans="1:30"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x14ac:dyDescent="0.25">
      <c r="A6" s="3"/>
      <c r="B6" s="67" t="s">
        <v>913</v>
      </c>
      <c r="C6" s="2800" t="s">
        <v>1108</v>
      </c>
      <c r="D6" s="2800"/>
      <c r="E6" s="2800"/>
      <c r="F6" s="2800"/>
      <c r="G6" s="2800"/>
      <c r="H6" s="2800"/>
      <c r="I6" s="2800"/>
      <c r="J6" s="2800"/>
      <c r="K6" s="2800"/>
      <c r="L6" s="2800"/>
      <c r="M6" s="2800"/>
      <c r="N6" s="2800"/>
      <c r="O6" s="2800"/>
      <c r="P6" s="2800"/>
      <c r="Q6" s="2800"/>
      <c r="R6" s="2800"/>
      <c r="S6" s="2800"/>
      <c r="T6" s="2800"/>
      <c r="U6" s="2800"/>
      <c r="V6" s="2800"/>
      <c r="W6" s="2800"/>
      <c r="X6" s="2800"/>
      <c r="Y6" s="2800"/>
      <c r="Z6" s="2800"/>
      <c r="AA6" s="2800"/>
      <c r="AB6" s="2800"/>
      <c r="AC6" s="2800"/>
      <c r="AD6" s="2800"/>
    </row>
    <row r="7" spans="1:30" x14ac:dyDescent="0.25">
      <c r="A7" s="3"/>
      <c r="B7" s="68"/>
      <c r="C7" s="2800"/>
      <c r="D7" s="2800"/>
      <c r="E7" s="2800"/>
      <c r="F7" s="2800"/>
      <c r="G7" s="2800"/>
      <c r="H7" s="2800"/>
      <c r="I7" s="2800"/>
      <c r="J7" s="2800"/>
      <c r="K7" s="2800"/>
      <c r="L7" s="2800"/>
      <c r="M7" s="2800"/>
      <c r="N7" s="2800"/>
      <c r="O7" s="2800"/>
      <c r="P7" s="2800"/>
      <c r="Q7" s="2800"/>
      <c r="R7" s="2800"/>
      <c r="S7" s="2800"/>
      <c r="T7" s="2800"/>
      <c r="U7" s="2800"/>
      <c r="V7" s="2800"/>
      <c r="W7" s="2800"/>
      <c r="X7" s="2800"/>
      <c r="Y7" s="2800"/>
      <c r="Z7" s="2800"/>
      <c r="AA7" s="2800"/>
      <c r="AB7" s="2800"/>
      <c r="AC7" s="2800"/>
      <c r="AD7" s="2800"/>
    </row>
    <row r="8" spans="1:30" x14ac:dyDescent="0.25">
      <c r="A8" s="3"/>
      <c r="B8" s="68"/>
      <c r="C8" s="2800"/>
      <c r="D8" s="2800"/>
      <c r="E8" s="2800"/>
      <c r="F8" s="2800"/>
      <c r="G8" s="2800"/>
      <c r="H8" s="2800"/>
      <c r="I8" s="2800"/>
      <c r="J8" s="2800"/>
      <c r="K8" s="2800"/>
      <c r="L8" s="2800"/>
      <c r="M8" s="2800"/>
      <c r="N8" s="2800"/>
      <c r="O8" s="2800"/>
      <c r="P8" s="2800"/>
      <c r="Q8" s="2800"/>
      <c r="R8" s="2800"/>
      <c r="S8" s="2800"/>
      <c r="T8" s="2800"/>
      <c r="U8" s="2800"/>
      <c r="V8" s="2800"/>
      <c r="W8" s="2800"/>
      <c r="X8" s="2800"/>
      <c r="Y8" s="2800"/>
      <c r="Z8" s="2800"/>
      <c r="AA8" s="2800"/>
      <c r="AB8" s="2800"/>
      <c r="AC8" s="2800"/>
      <c r="AD8" s="2800"/>
    </row>
    <row r="9" spans="1:30" x14ac:dyDescent="0.25">
      <c r="A9" s="3"/>
      <c r="B9" s="3"/>
      <c r="C9" s="3"/>
      <c r="D9" s="3"/>
      <c r="E9" s="3"/>
      <c r="F9" s="3"/>
      <c r="G9" s="3"/>
      <c r="H9" s="3"/>
      <c r="I9" s="3"/>
      <c r="J9" s="3"/>
      <c r="K9" s="3"/>
      <c r="L9" s="3"/>
      <c r="M9" s="3"/>
      <c r="N9" s="3"/>
      <c r="O9" s="3"/>
      <c r="P9" s="3"/>
      <c r="Q9" s="3"/>
      <c r="R9" s="3"/>
      <c r="S9" s="3"/>
      <c r="T9" s="3"/>
      <c r="U9" s="3"/>
      <c r="V9" s="3"/>
      <c r="W9" s="3"/>
      <c r="X9" s="3"/>
      <c r="Y9" s="3"/>
      <c r="Z9" s="3"/>
      <c r="AA9" s="3"/>
      <c r="AB9" s="3"/>
      <c r="AC9" s="3"/>
      <c r="AD9" s="3"/>
    </row>
    <row r="10" spans="1:30" x14ac:dyDescent="0.25">
      <c r="A10" s="3"/>
      <c r="B10" s="67" t="s">
        <v>914</v>
      </c>
      <c r="C10" s="2800" t="s">
        <v>915</v>
      </c>
      <c r="D10" s="2800"/>
      <c r="E10" s="2800"/>
      <c r="F10" s="2800"/>
      <c r="G10" s="2800"/>
      <c r="H10" s="2800"/>
      <c r="I10" s="2800"/>
      <c r="J10" s="2800"/>
      <c r="K10" s="2800"/>
      <c r="L10" s="2800"/>
      <c r="M10" s="2800"/>
      <c r="N10" s="2800"/>
      <c r="O10" s="2800"/>
      <c r="P10" s="2800"/>
      <c r="Q10" s="2800"/>
      <c r="R10" s="2800"/>
      <c r="S10" s="2800"/>
      <c r="T10" s="2800"/>
      <c r="U10" s="2800"/>
      <c r="V10" s="2800"/>
      <c r="W10" s="2800"/>
      <c r="X10" s="2800"/>
      <c r="Y10" s="2800"/>
      <c r="Z10" s="2800"/>
      <c r="AA10" s="2800"/>
      <c r="AB10" s="2800"/>
      <c r="AC10" s="2800"/>
      <c r="AD10" s="2800"/>
    </row>
    <row r="11" spans="1:30" x14ac:dyDescent="0.25">
      <c r="A11" s="3"/>
      <c r="B11" s="68"/>
      <c r="C11" s="2800"/>
      <c r="D11" s="2800"/>
      <c r="E11" s="2800"/>
      <c r="F11" s="2800"/>
      <c r="G11" s="2800"/>
      <c r="H11" s="2800"/>
      <c r="I11" s="2800"/>
      <c r="J11" s="2800"/>
      <c r="K11" s="2800"/>
      <c r="L11" s="2800"/>
      <c r="M11" s="2800"/>
      <c r="N11" s="2800"/>
      <c r="O11" s="2800"/>
      <c r="P11" s="2800"/>
      <c r="Q11" s="2800"/>
      <c r="R11" s="2800"/>
      <c r="S11" s="2800"/>
      <c r="T11" s="2800"/>
      <c r="U11" s="2800"/>
      <c r="V11" s="2800"/>
      <c r="W11" s="2800"/>
      <c r="X11" s="2800"/>
      <c r="Y11" s="2800"/>
      <c r="Z11" s="2800"/>
      <c r="AA11" s="2800"/>
      <c r="AB11" s="2800"/>
      <c r="AC11" s="2800"/>
      <c r="AD11" s="2800"/>
    </row>
    <row r="12" spans="1:30" x14ac:dyDescent="0.2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row>
    <row r="13" spans="1:30" x14ac:dyDescent="0.25">
      <c r="A13" s="3"/>
      <c r="B13" s="67" t="s">
        <v>916</v>
      </c>
      <c r="C13" s="2800" t="s">
        <v>1099</v>
      </c>
      <c r="D13" s="2800"/>
      <c r="E13" s="2800"/>
      <c r="F13" s="2800"/>
      <c r="G13" s="2800"/>
      <c r="H13" s="2800"/>
      <c r="I13" s="2800"/>
      <c r="J13" s="2800"/>
      <c r="K13" s="2800"/>
      <c r="L13" s="2800"/>
      <c r="M13" s="2800"/>
      <c r="N13" s="2800"/>
      <c r="O13" s="2800"/>
      <c r="P13" s="2800"/>
      <c r="Q13" s="2800"/>
      <c r="R13" s="2800"/>
      <c r="S13" s="2800"/>
      <c r="T13" s="2800"/>
      <c r="U13" s="2800"/>
      <c r="V13" s="2800"/>
      <c r="W13" s="2800"/>
      <c r="X13" s="2800"/>
      <c r="Y13" s="2800"/>
      <c r="Z13" s="2800"/>
      <c r="AA13" s="2800"/>
      <c r="AB13" s="2800"/>
      <c r="AC13" s="2800"/>
      <c r="AD13" s="2800"/>
    </row>
    <row r="14" spans="1:30" x14ac:dyDescent="0.25">
      <c r="A14" s="3"/>
      <c r="B14" s="68"/>
      <c r="C14" s="2800"/>
      <c r="D14" s="2800"/>
      <c r="E14" s="2800"/>
      <c r="F14" s="2800"/>
      <c r="G14" s="2800"/>
      <c r="H14" s="2800"/>
      <c r="I14" s="2800"/>
      <c r="J14" s="2800"/>
      <c r="K14" s="2800"/>
      <c r="L14" s="2800"/>
      <c r="M14" s="2800"/>
      <c r="N14" s="2800"/>
      <c r="O14" s="2800"/>
      <c r="P14" s="2800"/>
      <c r="Q14" s="2800"/>
      <c r="R14" s="2800"/>
      <c r="S14" s="2800"/>
      <c r="T14" s="2800"/>
      <c r="U14" s="2800"/>
      <c r="V14" s="2800"/>
      <c r="W14" s="2800"/>
      <c r="X14" s="2800"/>
      <c r="Y14" s="2800"/>
      <c r="Z14" s="2800"/>
      <c r="AA14" s="2800"/>
      <c r="AB14" s="2800"/>
      <c r="AC14" s="2800"/>
      <c r="AD14" s="2800"/>
    </row>
    <row r="15" spans="1:30" x14ac:dyDescent="0.2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0" x14ac:dyDescent="0.25">
      <c r="A16" s="3"/>
      <c r="B16" s="67" t="s">
        <v>917</v>
      </c>
      <c r="C16" s="2800" t="s">
        <v>1109</v>
      </c>
      <c r="D16" s="2800"/>
      <c r="E16" s="2800"/>
      <c r="F16" s="2800"/>
      <c r="G16" s="2800"/>
      <c r="H16" s="2800"/>
      <c r="I16" s="2800"/>
      <c r="J16" s="2800"/>
      <c r="K16" s="2800"/>
      <c r="L16" s="2800"/>
      <c r="M16" s="2800"/>
      <c r="N16" s="2800"/>
      <c r="O16" s="2800"/>
      <c r="P16" s="2800"/>
      <c r="Q16" s="2800"/>
      <c r="R16" s="2800"/>
      <c r="S16" s="2800"/>
      <c r="T16" s="2800"/>
      <c r="U16" s="2800"/>
      <c r="V16" s="2800"/>
      <c r="W16" s="2800"/>
      <c r="X16" s="2800"/>
      <c r="Y16" s="2800"/>
      <c r="Z16" s="2800"/>
      <c r="AA16" s="2800"/>
      <c r="AB16" s="2800"/>
      <c r="AC16" s="2800"/>
      <c r="AD16" s="2800"/>
    </row>
    <row r="17" spans="1:30" x14ac:dyDescent="0.25">
      <c r="A17" s="3"/>
      <c r="B17" s="68"/>
      <c r="C17" s="2800"/>
      <c r="D17" s="2800"/>
      <c r="E17" s="2800"/>
      <c r="F17" s="2800"/>
      <c r="G17" s="2800"/>
      <c r="H17" s="2800"/>
      <c r="I17" s="2800"/>
      <c r="J17" s="2800"/>
      <c r="K17" s="2800"/>
      <c r="L17" s="2800"/>
      <c r="M17" s="2800"/>
      <c r="N17" s="2800"/>
      <c r="O17" s="2800"/>
      <c r="P17" s="2800"/>
      <c r="Q17" s="2800"/>
      <c r="R17" s="2800"/>
      <c r="S17" s="2800"/>
      <c r="T17" s="2800"/>
      <c r="U17" s="2800"/>
      <c r="V17" s="2800"/>
      <c r="W17" s="2800"/>
      <c r="X17" s="2800"/>
      <c r="Y17" s="2800"/>
      <c r="Z17" s="2800"/>
      <c r="AA17" s="2800"/>
      <c r="AB17" s="2800"/>
      <c r="AC17" s="2800"/>
      <c r="AD17" s="2800"/>
    </row>
    <row r="18" spans="1:30" x14ac:dyDescent="0.25">
      <c r="A18" s="3"/>
      <c r="B18" s="68"/>
      <c r="C18" s="2800"/>
      <c r="D18" s="2800"/>
      <c r="E18" s="2800"/>
      <c r="F18" s="2800"/>
      <c r="G18" s="2800"/>
      <c r="H18" s="2800"/>
      <c r="I18" s="2800"/>
      <c r="J18" s="2800"/>
      <c r="K18" s="2800"/>
      <c r="L18" s="2800"/>
      <c r="M18" s="2800"/>
      <c r="N18" s="2800"/>
      <c r="O18" s="2800"/>
      <c r="P18" s="2800"/>
      <c r="Q18" s="2800"/>
      <c r="R18" s="2800"/>
      <c r="S18" s="2800"/>
      <c r="T18" s="2800"/>
      <c r="U18" s="2800"/>
      <c r="V18" s="2800"/>
      <c r="W18" s="2800"/>
      <c r="X18" s="2800"/>
      <c r="Y18" s="2800"/>
      <c r="Z18" s="2800"/>
      <c r="AA18" s="2800"/>
      <c r="AB18" s="2800"/>
      <c r="AC18" s="2800"/>
      <c r="AD18" s="2800"/>
    </row>
    <row r="19" spans="1:30" x14ac:dyDescent="0.25">
      <c r="A19" s="3"/>
      <c r="B19" s="68"/>
      <c r="C19" s="2800"/>
      <c r="D19" s="2800"/>
      <c r="E19" s="2800"/>
      <c r="F19" s="2800"/>
      <c r="G19" s="2800"/>
      <c r="H19" s="2800"/>
      <c r="I19" s="2800"/>
      <c r="J19" s="2800"/>
      <c r="K19" s="2800"/>
      <c r="L19" s="2800"/>
      <c r="M19" s="2800"/>
      <c r="N19" s="2800"/>
      <c r="O19" s="2800"/>
      <c r="P19" s="2800"/>
      <c r="Q19" s="2800"/>
      <c r="R19" s="2800"/>
      <c r="S19" s="2800"/>
      <c r="T19" s="2800"/>
      <c r="U19" s="2800"/>
      <c r="V19" s="2800"/>
      <c r="W19" s="2800"/>
      <c r="X19" s="2800"/>
      <c r="Y19" s="2800"/>
      <c r="Z19" s="2800"/>
      <c r="AA19" s="2800"/>
      <c r="AB19" s="2800"/>
      <c r="AC19" s="2800"/>
      <c r="AD19" s="2800"/>
    </row>
    <row r="20" spans="1:30" x14ac:dyDescent="0.2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3"/>
      <c r="B21" s="67" t="s">
        <v>918</v>
      </c>
      <c r="C21" s="2800" t="s">
        <v>1110</v>
      </c>
      <c r="D21" s="2800"/>
      <c r="E21" s="2800"/>
      <c r="F21" s="2800"/>
      <c r="G21" s="2800"/>
      <c r="H21" s="2800"/>
      <c r="I21" s="2800"/>
      <c r="J21" s="2800"/>
      <c r="K21" s="2800"/>
      <c r="L21" s="2800"/>
      <c r="M21" s="2800"/>
      <c r="N21" s="2800"/>
      <c r="O21" s="2800"/>
      <c r="P21" s="2800"/>
      <c r="Q21" s="2800"/>
      <c r="R21" s="2800"/>
      <c r="S21" s="2800"/>
      <c r="T21" s="2800"/>
      <c r="U21" s="2800"/>
      <c r="V21" s="2800"/>
      <c r="W21" s="2800"/>
      <c r="X21" s="2800"/>
      <c r="Y21" s="2800"/>
      <c r="Z21" s="2800"/>
      <c r="AA21" s="2800"/>
      <c r="AB21" s="2800"/>
      <c r="AC21" s="2800"/>
      <c r="AD21" s="2800"/>
    </row>
    <row r="22" spans="1:30" x14ac:dyDescent="0.25">
      <c r="A22" s="3"/>
      <c r="B22" s="68"/>
      <c r="C22" s="2800"/>
      <c r="D22" s="2800"/>
      <c r="E22" s="2800"/>
      <c r="F22" s="2800"/>
      <c r="G22" s="2800"/>
      <c r="H22" s="2800"/>
      <c r="I22" s="2800"/>
      <c r="J22" s="2800"/>
      <c r="K22" s="2800"/>
      <c r="L22" s="2800"/>
      <c r="M22" s="2800"/>
      <c r="N22" s="2800"/>
      <c r="O22" s="2800"/>
      <c r="P22" s="2800"/>
      <c r="Q22" s="2800"/>
      <c r="R22" s="2800"/>
      <c r="S22" s="2800"/>
      <c r="T22" s="2800"/>
      <c r="U22" s="2800"/>
      <c r="V22" s="2800"/>
      <c r="W22" s="2800"/>
      <c r="X22" s="2800"/>
      <c r="Y22" s="2800"/>
      <c r="Z22" s="2800"/>
      <c r="AA22" s="2800"/>
      <c r="AB22" s="2800"/>
      <c r="AC22" s="2800"/>
      <c r="AD22" s="2800"/>
    </row>
    <row r="23" spans="1:30" x14ac:dyDescent="0.25">
      <c r="A23" s="3"/>
      <c r="B23" s="68"/>
      <c r="C23" s="2800"/>
      <c r="D23" s="2800"/>
      <c r="E23" s="2800"/>
      <c r="F23" s="2800"/>
      <c r="G23" s="2800"/>
      <c r="H23" s="2800"/>
      <c r="I23" s="2800"/>
      <c r="J23" s="2800"/>
      <c r="K23" s="2800"/>
      <c r="L23" s="2800"/>
      <c r="M23" s="2800"/>
      <c r="N23" s="2800"/>
      <c r="O23" s="2800"/>
      <c r="P23" s="2800"/>
      <c r="Q23" s="2800"/>
      <c r="R23" s="2800"/>
      <c r="S23" s="2800"/>
      <c r="T23" s="2800"/>
      <c r="U23" s="2800"/>
      <c r="V23" s="2800"/>
      <c r="W23" s="2800"/>
      <c r="X23" s="2800"/>
      <c r="Y23" s="2800"/>
      <c r="Z23" s="2800"/>
      <c r="AA23" s="2800"/>
      <c r="AB23" s="2800"/>
      <c r="AC23" s="2800"/>
      <c r="AD23" s="2800"/>
    </row>
    <row r="24" spans="1:30" x14ac:dyDescent="0.2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row>
    <row r="25" spans="1:30" x14ac:dyDescent="0.25">
      <c r="A25" s="3"/>
      <c r="B25" s="3"/>
      <c r="C25" s="3"/>
      <c r="D25" s="3"/>
      <c r="E25" s="3"/>
      <c r="F25" s="3"/>
      <c r="G25" s="3"/>
      <c r="H25" s="3"/>
      <c r="I25" s="3"/>
      <c r="J25" s="3"/>
      <c r="K25" s="3"/>
      <c r="L25" s="3"/>
      <c r="M25" s="3"/>
      <c r="N25" s="3"/>
      <c r="O25" s="3"/>
      <c r="P25" s="3"/>
      <c r="Q25" s="2797"/>
      <c r="R25" s="2797"/>
      <c r="S25" s="2797"/>
      <c r="T25" s="2797"/>
      <c r="U25" s="2797"/>
      <c r="V25" s="2797"/>
      <c r="W25" s="2797"/>
      <c r="X25" s="2797"/>
      <c r="Y25" s="2797"/>
      <c r="Z25" s="2797"/>
      <c r="AA25" s="2797"/>
      <c r="AB25" s="2797"/>
      <c r="AC25" s="2797"/>
      <c r="AD25" s="2797"/>
    </row>
    <row r="26" spans="1:30" x14ac:dyDescent="0.25">
      <c r="A26" s="3"/>
      <c r="B26" s="3"/>
      <c r="C26" s="3"/>
      <c r="D26" s="3"/>
      <c r="E26" s="3"/>
      <c r="F26" s="3"/>
      <c r="G26" s="3"/>
      <c r="H26" s="3"/>
      <c r="I26" s="3"/>
      <c r="J26" s="3"/>
      <c r="K26" s="3"/>
      <c r="L26" s="3"/>
      <c r="M26" s="3"/>
      <c r="N26" s="3"/>
      <c r="O26" s="3"/>
      <c r="P26" s="3"/>
      <c r="Q26" s="2797"/>
      <c r="R26" s="2797"/>
      <c r="S26" s="2797"/>
      <c r="T26" s="2797"/>
      <c r="U26" s="2797"/>
      <c r="V26" s="2797"/>
      <c r="W26" s="2797"/>
      <c r="X26" s="2797"/>
      <c r="Y26" s="2797"/>
      <c r="Z26" s="2797"/>
      <c r="AA26" s="2797"/>
      <c r="AB26" s="2797"/>
      <c r="AC26" s="2797"/>
      <c r="AD26" s="2797"/>
    </row>
    <row r="27" spans="1:30" x14ac:dyDescent="0.25">
      <c r="A27" s="3"/>
      <c r="B27" s="3"/>
      <c r="C27" s="3"/>
      <c r="D27" s="3"/>
      <c r="E27" s="3"/>
      <c r="F27" s="3"/>
      <c r="G27" s="3"/>
      <c r="H27" s="3"/>
      <c r="I27" s="3"/>
      <c r="J27" s="3"/>
      <c r="K27" s="3"/>
      <c r="L27" s="3"/>
      <c r="M27" s="3"/>
      <c r="N27" s="3"/>
      <c r="O27" s="3"/>
      <c r="P27" s="3"/>
      <c r="Q27" s="2798"/>
      <c r="R27" s="2798"/>
      <c r="S27" s="2798"/>
      <c r="T27" s="2798"/>
      <c r="U27" s="2798"/>
      <c r="V27" s="2798"/>
      <c r="W27" s="2798"/>
      <c r="X27" s="2798"/>
      <c r="Y27" s="2798"/>
      <c r="Z27" s="2798"/>
      <c r="AA27" s="2798"/>
      <c r="AB27" s="2798"/>
      <c r="AC27" s="2798"/>
      <c r="AD27" s="2798"/>
    </row>
    <row r="28" spans="1:30" x14ac:dyDescent="0.25">
      <c r="A28" s="3"/>
      <c r="B28" s="3"/>
      <c r="C28" s="3"/>
      <c r="D28" s="3"/>
      <c r="E28" s="3"/>
      <c r="F28" s="3"/>
      <c r="G28" s="3"/>
      <c r="H28" s="3"/>
      <c r="I28" s="3"/>
      <c r="J28" s="3"/>
      <c r="K28" s="3"/>
      <c r="L28" s="3"/>
      <c r="M28" s="3"/>
      <c r="N28" s="3"/>
      <c r="O28" s="3"/>
      <c r="P28" s="3"/>
      <c r="Q28" s="2799" t="s">
        <v>919</v>
      </c>
      <c r="R28" s="2799"/>
      <c r="S28" s="2799"/>
      <c r="T28" s="2799"/>
      <c r="U28" s="2799"/>
      <c r="V28" s="2799"/>
      <c r="W28" s="2799"/>
      <c r="X28" s="2799"/>
      <c r="Y28" s="2799"/>
      <c r="Z28" s="2799"/>
      <c r="AA28" s="2799"/>
      <c r="AB28" s="2799"/>
      <c r="AC28" s="2799"/>
      <c r="AD28" s="2799"/>
    </row>
    <row r="29" spans="1:30" x14ac:dyDescent="0.2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row>
    <row r="30" spans="1:30" x14ac:dyDescent="0.25">
      <c r="A30" s="3"/>
      <c r="B30" s="3"/>
      <c r="C30" s="3"/>
      <c r="D30" s="3"/>
      <c r="E30" s="3"/>
      <c r="F30" s="3"/>
      <c r="G30" s="3"/>
      <c r="H30" s="3"/>
      <c r="I30" s="3"/>
      <c r="J30" s="3"/>
      <c r="K30" s="3"/>
      <c r="L30" s="3"/>
      <c r="M30" s="3"/>
      <c r="N30" s="3"/>
      <c r="O30" s="3"/>
      <c r="P30" s="3"/>
      <c r="Q30" s="2797"/>
      <c r="R30" s="2797"/>
      <c r="S30" s="2797"/>
      <c r="T30" s="2797"/>
      <c r="U30" s="2797"/>
      <c r="V30" s="2797"/>
      <c r="W30" s="2797"/>
      <c r="X30" s="2797"/>
      <c r="Y30" s="2797"/>
      <c r="Z30" s="2797"/>
      <c r="AA30" s="2797"/>
      <c r="AB30" s="2797"/>
      <c r="AC30" s="2797"/>
      <c r="AD30" s="2797"/>
    </row>
    <row r="31" spans="1:30" x14ac:dyDescent="0.25">
      <c r="A31" s="3"/>
      <c r="B31" s="3"/>
      <c r="C31" s="3"/>
      <c r="D31" s="3"/>
      <c r="E31" s="3"/>
      <c r="F31" s="3"/>
      <c r="G31" s="3"/>
      <c r="H31" s="3"/>
      <c r="I31" s="3"/>
      <c r="J31" s="3"/>
      <c r="K31" s="3"/>
      <c r="L31" s="3"/>
      <c r="M31" s="3"/>
      <c r="N31" s="3"/>
      <c r="O31" s="3"/>
      <c r="P31" s="3"/>
      <c r="Q31" s="2798"/>
      <c r="R31" s="2798"/>
      <c r="S31" s="2798"/>
      <c r="T31" s="2798"/>
      <c r="U31" s="2798"/>
      <c r="V31" s="2798"/>
      <c r="W31" s="2798"/>
      <c r="X31" s="2798"/>
      <c r="Y31" s="2798"/>
      <c r="Z31" s="2798"/>
      <c r="AA31" s="2798"/>
      <c r="AB31" s="2798"/>
      <c r="AC31" s="2798"/>
      <c r="AD31" s="2798"/>
    </row>
    <row r="32" spans="1:30" x14ac:dyDescent="0.25">
      <c r="A32" s="3"/>
      <c r="B32" s="3"/>
      <c r="C32" s="3"/>
      <c r="D32" s="3"/>
      <c r="E32" s="3"/>
      <c r="F32" s="3"/>
      <c r="G32" s="3"/>
      <c r="H32" s="3"/>
      <c r="I32" s="3"/>
      <c r="J32" s="3"/>
      <c r="K32" s="3"/>
      <c r="L32" s="3"/>
      <c r="M32" s="3"/>
      <c r="N32" s="3"/>
      <c r="O32" s="3"/>
      <c r="P32" s="3"/>
      <c r="Q32" s="2799" t="s">
        <v>920</v>
      </c>
      <c r="R32" s="2799"/>
      <c r="S32" s="2799"/>
      <c r="T32" s="2799"/>
      <c r="U32" s="2799"/>
      <c r="V32" s="2799"/>
      <c r="W32" s="2799"/>
      <c r="X32" s="2799"/>
      <c r="Y32" s="2799"/>
      <c r="Z32" s="2799"/>
      <c r="AA32" s="2799"/>
      <c r="AB32" s="2799"/>
      <c r="AC32" s="2799"/>
      <c r="AD32" s="2799"/>
    </row>
    <row r="33" spans="1:30" x14ac:dyDescent="0.2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1:30" x14ac:dyDescent="0.25">
      <c r="A34" s="3"/>
      <c r="B34" s="3"/>
      <c r="C34" s="3"/>
      <c r="D34" s="3"/>
      <c r="E34" s="3"/>
      <c r="F34" s="3"/>
      <c r="G34" s="3"/>
      <c r="H34" s="3"/>
      <c r="I34" s="3"/>
      <c r="J34" s="3"/>
      <c r="K34" s="3"/>
      <c r="L34" s="3"/>
      <c r="M34" s="3"/>
      <c r="N34" s="3"/>
      <c r="O34" s="3"/>
      <c r="P34" s="3"/>
      <c r="Q34" s="2797"/>
      <c r="R34" s="2797"/>
      <c r="S34" s="2797"/>
      <c r="T34" s="2797"/>
      <c r="U34" s="2797"/>
      <c r="V34" s="2797"/>
      <c r="W34" s="2797"/>
      <c r="X34" s="2797"/>
      <c r="Y34" s="2797"/>
      <c r="Z34" s="2797"/>
      <c r="AA34" s="2797"/>
      <c r="AB34" s="2797"/>
      <c r="AC34" s="2797"/>
      <c r="AD34" s="2797"/>
    </row>
    <row r="35" spans="1:30" x14ac:dyDescent="0.25">
      <c r="A35" s="3"/>
      <c r="B35" s="3"/>
      <c r="C35" s="3"/>
      <c r="D35" s="3"/>
      <c r="E35" s="3"/>
      <c r="F35" s="3"/>
      <c r="G35" s="3"/>
      <c r="H35" s="3"/>
      <c r="I35" s="3"/>
      <c r="J35" s="3"/>
      <c r="K35" s="3"/>
      <c r="L35" s="3"/>
      <c r="M35" s="3"/>
      <c r="N35" s="3"/>
      <c r="O35" s="3"/>
      <c r="P35" s="3"/>
      <c r="Q35" s="2798"/>
      <c r="R35" s="2798"/>
      <c r="S35" s="2798"/>
      <c r="T35" s="2798"/>
      <c r="U35" s="2798"/>
      <c r="V35" s="2798"/>
      <c r="W35" s="2798"/>
      <c r="X35" s="2798"/>
      <c r="Y35" s="2798"/>
      <c r="Z35" s="2798"/>
      <c r="AA35" s="2798"/>
      <c r="AB35" s="2798"/>
      <c r="AC35" s="2798"/>
      <c r="AD35" s="2798"/>
    </row>
    <row r="36" spans="1:30" x14ac:dyDescent="0.25">
      <c r="A36" s="3"/>
      <c r="B36" s="3"/>
      <c r="C36" s="3"/>
      <c r="D36" s="3"/>
      <c r="E36" s="3"/>
      <c r="F36" s="3"/>
      <c r="G36" s="3"/>
      <c r="H36" s="3"/>
      <c r="I36" s="3"/>
      <c r="J36" s="3"/>
      <c r="K36" s="3"/>
      <c r="L36" s="3"/>
      <c r="M36" s="3"/>
      <c r="N36" s="3"/>
      <c r="O36" s="3"/>
      <c r="P36" s="3"/>
      <c r="Q36" s="2799" t="s">
        <v>921</v>
      </c>
      <c r="R36" s="2799"/>
      <c r="S36" s="2799"/>
      <c r="T36" s="2799"/>
      <c r="U36" s="2799"/>
      <c r="V36" s="2799"/>
      <c r="W36" s="2799"/>
      <c r="X36" s="2799"/>
      <c r="Y36" s="2799"/>
      <c r="Z36" s="2799"/>
      <c r="AA36" s="2799"/>
      <c r="AB36" s="2799"/>
      <c r="AC36" s="2799"/>
      <c r="AD36" s="2799"/>
    </row>
    <row r="37" spans="1:30" x14ac:dyDescent="0.2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1:30" x14ac:dyDescent="0.25">
      <c r="A38" s="3"/>
      <c r="B38" s="207"/>
      <c r="C38" s="207"/>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row>
    <row r="39" spans="1:30" x14ac:dyDescent="0.25"/>
  </sheetData>
  <sheetProtection algorithmName="SHA-512" hashValue="OxD5Ho3bcOqygRbY6qmlTmYoUoWSFjdesiA4LCdwuZR+WlsNaPeC9XPifsooNMOnXMsFD9sm8Dr8+McYVoKUVA==" saltValue="6JQwGKDpjyFzjiZyIaZAOA==" spinCount="100000" sheet="1" objects="1" scenarios="1" selectLockedCells="1"/>
  <mergeCells count="15">
    <mergeCell ref="C13:AD14"/>
    <mergeCell ref="B2:AD2"/>
    <mergeCell ref="C6:AD8"/>
    <mergeCell ref="C10:AD11"/>
    <mergeCell ref="Z4:AD4"/>
    <mergeCell ref="C4:Y4"/>
    <mergeCell ref="Q34:AD35"/>
    <mergeCell ref="Q36:AD36"/>
    <mergeCell ref="B38:AD38"/>
    <mergeCell ref="C16:AD19"/>
    <mergeCell ref="C21:AD23"/>
    <mergeCell ref="Q25:AD27"/>
    <mergeCell ref="Q28:AD28"/>
    <mergeCell ref="Q30:AD31"/>
    <mergeCell ref="Q32:AD32"/>
  </mergeCells>
  <printOptions horizontalCentered="1"/>
  <pageMargins left="0.5" right="0.5" top="0.5" bottom="0.5" header="0.3" footer="0.3"/>
  <pageSetup scale="97" fitToHeight="0" orientation="portrait" r:id="rId1"/>
  <headerFooter>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AE35"/>
  <sheetViews>
    <sheetView workbookViewId="0"/>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45" t="s">
        <v>1009</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2803" t="s">
        <v>922</v>
      </c>
      <c r="C4" s="2803"/>
      <c r="D4" s="2803"/>
      <c r="E4" s="2803"/>
      <c r="F4" s="2803"/>
      <c r="G4" s="2803"/>
      <c r="H4" s="2803"/>
      <c r="I4" s="2803"/>
      <c r="J4" s="2803"/>
      <c r="K4" s="2803"/>
      <c r="L4" s="2803"/>
      <c r="M4" s="2803"/>
      <c r="N4" s="2803"/>
      <c r="O4" s="2803"/>
      <c r="P4" s="2803"/>
      <c r="Q4" s="2803"/>
      <c r="R4" s="2803"/>
      <c r="S4" s="2803"/>
      <c r="T4" s="2803"/>
      <c r="U4" s="2803"/>
      <c r="V4" s="2803"/>
      <c r="W4" s="2803"/>
      <c r="X4" s="2803"/>
      <c r="Y4" s="2803"/>
      <c r="Z4" s="2803"/>
      <c r="AA4" s="2803"/>
      <c r="AB4" s="2803"/>
      <c r="AC4" s="2803"/>
      <c r="AD4" s="2803"/>
    </row>
    <row r="5" spans="1:30" x14ac:dyDescent="0.25">
      <c r="A5" s="3"/>
      <c r="B5" s="2803"/>
      <c r="C5" s="2803"/>
      <c r="D5" s="2803"/>
      <c r="E5" s="2803"/>
      <c r="F5" s="2803"/>
      <c r="G5" s="2803"/>
      <c r="H5" s="2803"/>
      <c r="I5" s="2803"/>
      <c r="J5" s="2803"/>
      <c r="K5" s="2803"/>
      <c r="L5" s="2803"/>
      <c r="M5" s="2803"/>
      <c r="N5" s="2803"/>
      <c r="O5" s="2803"/>
      <c r="P5" s="2803"/>
      <c r="Q5" s="2803"/>
      <c r="R5" s="2803"/>
      <c r="S5" s="2803"/>
      <c r="T5" s="2803"/>
      <c r="U5" s="2803"/>
      <c r="V5" s="2803"/>
      <c r="W5" s="2803"/>
      <c r="X5" s="2803"/>
      <c r="Y5" s="2803"/>
      <c r="Z5" s="2803"/>
      <c r="AA5" s="2803"/>
      <c r="AB5" s="2803"/>
      <c r="AC5" s="2803"/>
      <c r="AD5" s="2803"/>
    </row>
    <row r="6" spans="1:30" x14ac:dyDescent="0.25">
      <c r="A6" s="3"/>
      <c r="B6" s="2803"/>
      <c r="C6" s="2803"/>
      <c r="D6" s="2803"/>
      <c r="E6" s="2803"/>
      <c r="F6" s="2803"/>
      <c r="G6" s="2803"/>
      <c r="H6" s="2803"/>
      <c r="I6" s="2803"/>
      <c r="J6" s="2803"/>
      <c r="K6" s="2803"/>
      <c r="L6" s="2803"/>
      <c r="M6" s="2803"/>
      <c r="N6" s="2803"/>
      <c r="O6" s="2803"/>
      <c r="P6" s="2803"/>
      <c r="Q6" s="2803"/>
      <c r="R6" s="2803"/>
      <c r="S6" s="2803"/>
      <c r="T6" s="2803"/>
      <c r="U6" s="2803"/>
      <c r="V6" s="2803"/>
      <c r="W6" s="2803"/>
      <c r="X6" s="2803"/>
      <c r="Y6" s="2803"/>
      <c r="Z6" s="2803"/>
      <c r="AA6" s="2803"/>
      <c r="AB6" s="2803"/>
      <c r="AC6" s="2803"/>
      <c r="AD6" s="2803"/>
    </row>
    <row r="7" spans="1:30" x14ac:dyDescent="0.25">
      <c r="A7" s="3"/>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row>
    <row r="8" spans="1:30" x14ac:dyDescent="0.25">
      <c r="A8" s="3"/>
      <c r="B8" s="2803" t="s">
        <v>923</v>
      </c>
      <c r="C8" s="2803"/>
      <c r="D8" s="2803"/>
      <c r="E8" s="2803"/>
      <c r="F8" s="2803"/>
      <c r="G8" s="2803"/>
      <c r="H8" s="2803"/>
      <c r="I8" s="2803"/>
      <c r="J8" s="2803"/>
      <c r="K8" s="2803"/>
      <c r="L8" s="2803"/>
      <c r="M8" s="2803"/>
      <c r="N8" s="2803"/>
      <c r="O8" s="2803"/>
      <c r="P8" s="2803"/>
      <c r="Q8" s="2803"/>
      <c r="R8" s="2803"/>
      <c r="S8" s="2803"/>
      <c r="T8" s="2803"/>
      <c r="U8" s="2803"/>
      <c r="V8" s="2803"/>
      <c r="W8" s="2803"/>
      <c r="X8" s="2803"/>
      <c r="Y8" s="2803"/>
      <c r="Z8" s="2803"/>
      <c r="AA8" s="2803"/>
      <c r="AB8" s="2803"/>
      <c r="AC8" s="2803"/>
      <c r="AD8" s="2803"/>
    </row>
    <row r="9" spans="1:30" x14ac:dyDescent="0.25">
      <c r="A9" s="3"/>
      <c r="B9" s="2803"/>
      <c r="C9" s="2803"/>
      <c r="D9" s="2803"/>
      <c r="E9" s="2803"/>
      <c r="F9" s="2803"/>
      <c r="G9" s="2803"/>
      <c r="H9" s="2803"/>
      <c r="I9" s="2803"/>
      <c r="J9" s="2803"/>
      <c r="K9" s="2803"/>
      <c r="L9" s="2803"/>
      <c r="M9" s="2803"/>
      <c r="N9" s="2803"/>
      <c r="O9" s="2803"/>
      <c r="P9" s="2803"/>
      <c r="Q9" s="2803"/>
      <c r="R9" s="2803"/>
      <c r="S9" s="2803"/>
      <c r="T9" s="2803"/>
      <c r="U9" s="2803"/>
      <c r="V9" s="2803"/>
      <c r="W9" s="2803"/>
      <c r="X9" s="2803"/>
      <c r="Y9" s="2803"/>
      <c r="Z9" s="2803"/>
      <c r="AA9" s="2803"/>
      <c r="AB9" s="2803"/>
      <c r="AC9" s="2803"/>
      <c r="AD9" s="2803"/>
    </row>
    <row r="10" spans="1:30" x14ac:dyDescent="0.25">
      <c r="A10" s="3"/>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row>
    <row r="11" spans="1:30" x14ac:dyDescent="0.25">
      <c r="A11" s="3"/>
      <c r="B11" s="2803" t="s">
        <v>924</v>
      </c>
      <c r="C11" s="2803"/>
      <c r="D11" s="2803"/>
      <c r="E11" s="2803"/>
      <c r="F11" s="2803"/>
      <c r="G11" s="2803"/>
      <c r="H11" s="2803"/>
      <c r="I11" s="2803"/>
      <c r="J11" s="2803"/>
      <c r="K11" s="2803"/>
      <c r="L11" s="2803"/>
      <c r="M11" s="2803"/>
      <c r="N11" s="2803"/>
      <c r="O11" s="2803"/>
      <c r="P11" s="2803"/>
      <c r="Q11" s="2803"/>
      <c r="R11" s="2803"/>
      <c r="S11" s="2803"/>
      <c r="T11" s="2803"/>
      <c r="U11" s="2803"/>
      <c r="V11" s="2803"/>
      <c r="W11" s="2803"/>
      <c r="X11" s="2803"/>
      <c r="Y11" s="2803"/>
      <c r="Z11" s="2803"/>
      <c r="AA11" s="2803"/>
      <c r="AB11" s="2803"/>
      <c r="AC11" s="2803"/>
      <c r="AD11" s="2803"/>
    </row>
    <row r="12" spans="1:30" x14ac:dyDescent="0.25">
      <c r="A12" s="3"/>
      <c r="B12" s="59" t="s">
        <v>925</v>
      </c>
      <c r="C12" s="2804" t="s">
        <v>926</v>
      </c>
      <c r="D12" s="2804"/>
      <c r="E12" s="2804"/>
      <c r="F12" s="2804"/>
      <c r="G12" s="2804"/>
      <c r="H12" s="2804"/>
      <c r="I12" s="2804"/>
      <c r="J12" s="2804"/>
      <c r="K12" s="2804"/>
      <c r="L12" s="2804"/>
      <c r="M12" s="2804"/>
      <c r="N12" s="2804"/>
      <c r="O12" s="2804"/>
      <c r="P12" s="2804"/>
      <c r="Q12" s="2804"/>
      <c r="R12" s="2804"/>
      <c r="S12" s="2804"/>
      <c r="T12" s="2804"/>
      <c r="U12" s="2804"/>
      <c r="V12" s="2804"/>
      <c r="W12" s="2804"/>
      <c r="X12" s="2804"/>
      <c r="Y12" s="2804"/>
      <c r="Z12" s="2804"/>
      <c r="AA12" s="2804"/>
      <c r="AB12" s="2804"/>
      <c r="AC12" s="2804"/>
      <c r="AD12" s="2804"/>
    </row>
    <row r="13" spans="1:30" x14ac:dyDescent="0.25">
      <c r="A13" s="3"/>
      <c r="B13" s="59" t="s">
        <v>927</v>
      </c>
      <c r="C13" s="2802" t="s">
        <v>928</v>
      </c>
      <c r="D13" s="2802"/>
      <c r="E13" s="2802"/>
      <c r="F13" s="2802"/>
      <c r="G13" s="2802"/>
      <c r="H13" s="2802"/>
      <c r="I13" s="2802"/>
      <c r="J13" s="2802"/>
      <c r="K13" s="2802"/>
      <c r="L13" s="2802"/>
      <c r="M13" s="2802"/>
      <c r="N13" s="2802"/>
      <c r="O13" s="2802"/>
      <c r="P13" s="2802"/>
      <c r="Q13" s="2802"/>
      <c r="R13" s="2802"/>
      <c r="S13" s="2802"/>
      <c r="T13" s="2802"/>
      <c r="U13" s="2802"/>
      <c r="V13" s="2802"/>
      <c r="W13" s="2802"/>
      <c r="X13" s="2802"/>
      <c r="Y13" s="2802"/>
      <c r="Z13" s="2802"/>
      <c r="AA13" s="2802"/>
      <c r="AB13" s="2802"/>
      <c r="AC13" s="2802"/>
      <c r="AD13" s="2802"/>
    </row>
    <row r="14" spans="1:30" x14ac:dyDescent="0.25">
      <c r="A14" s="3"/>
      <c r="B14" s="59" t="s">
        <v>929</v>
      </c>
      <c r="C14" s="2802" t="s">
        <v>930</v>
      </c>
      <c r="D14" s="2802"/>
      <c r="E14" s="2802"/>
      <c r="F14" s="2802"/>
      <c r="G14" s="2802"/>
      <c r="H14" s="2802"/>
      <c r="I14" s="2802"/>
      <c r="J14" s="2802"/>
      <c r="K14" s="2802"/>
      <c r="L14" s="2802"/>
      <c r="M14" s="2802"/>
      <c r="N14" s="2802"/>
      <c r="O14" s="2802"/>
      <c r="P14" s="2802"/>
      <c r="Q14" s="2802"/>
      <c r="R14" s="2802"/>
      <c r="S14" s="2802"/>
      <c r="T14" s="2802"/>
      <c r="U14" s="2802"/>
      <c r="V14" s="2802"/>
      <c r="W14" s="2802"/>
      <c r="X14" s="2802"/>
      <c r="Y14" s="2802"/>
      <c r="Z14" s="2802"/>
      <c r="AA14" s="2802"/>
      <c r="AB14" s="2802"/>
      <c r="AC14" s="2802"/>
      <c r="AD14" s="2802"/>
    </row>
    <row r="15" spans="1:30" x14ac:dyDescent="0.25">
      <c r="A15" s="3"/>
      <c r="B15" s="59" t="s">
        <v>931</v>
      </c>
      <c r="C15" s="2803" t="s">
        <v>932</v>
      </c>
      <c r="D15" s="2803"/>
      <c r="E15" s="2803"/>
      <c r="F15" s="2803"/>
      <c r="G15" s="2803"/>
      <c r="H15" s="2803"/>
      <c r="I15" s="2803"/>
      <c r="J15" s="2803"/>
      <c r="K15" s="2803"/>
      <c r="L15" s="2803"/>
      <c r="M15" s="2803"/>
      <c r="N15" s="2803"/>
      <c r="O15" s="2803"/>
      <c r="P15" s="2803"/>
      <c r="Q15" s="2803"/>
      <c r="R15" s="2803"/>
      <c r="S15" s="2803"/>
      <c r="T15" s="2803"/>
      <c r="U15" s="2803"/>
      <c r="V15" s="2803"/>
      <c r="W15" s="2803"/>
      <c r="X15" s="2803"/>
      <c r="Y15" s="2803"/>
      <c r="Z15" s="2803"/>
      <c r="AA15" s="2803"/>
      <c r="AB15" s="2803"/>
      <c r="AC15" s="2803"/>
      <c r="AD15" s="2803"/>
    </row>
    <row r="16" spans="1:30" x14ac:dyDescent="0.25">
      <c r="A16" s="3"/>
      <c r="B16" s="58"/>
      <c r="C16" s="2803"/>
      <c r="D16" s="2803"/>
      <c r="E16" s="2803"/>
      <c r="F16" s="2803"/>
      <c r="G16" s="2803"/>
      <c r="H16" s="2803"/>
      <c r="I16" s="2803"/>
      <c r="J16" s="2803"/>
      <c r="K16" s="2803"/>
      <c r="L16" s="2803"/>
      <c r="M16" s="2803"/>
      <c r="N16" s="2803"/>
      <c r="O16" s="2803"/>
      <c r="P16" s="2803"/>
      <c r="Q16" s="2803"/>
      <c r="R16" s="2803"/>
      <c r="S16" s="2803"/>
      <c r="T16" s="2803"/>
      <c r="U16" s="2803"/>
      <c r="V16" s="2803"/>
      <c r="W16" s="2803"/>
      <c r="X16" s="2803"/>
      <c r="Y16" s="2803"/>
      <c r="Z16" s="2803"/>
      <c r="AA16" s="2803"/>
      <c r="AB16" s="2803"/>
      <c r="AC16" s="2803"/>
      <c r="AD16" s="2803"/>
    </row>
    <row r="17" spans="1:30" x14ac:dyDescent="0.25">
      <c r="A17" s="3"/>
      <c r="B17" s="59" t="s">
        <v>933</v>
      </c>
      <c r="C17" s="2802" t="s">
        <v>934</v>
      </c>
      <c r="D17" s="2802"/>
      <c r="E17" s="2802"/>
      <c r="F17" s="2802"/>
      <c r="G17" s="2802"/>
      <c r="H17" s="2802"/>
      <c r="I17" s="2802"/>
      <c r="J17" s="2802"/>
      <c r="K17" s="2802"/>
      <c r="L17" s="2802"/>
      <c r="M17" s="2802"/>
      <c r="N17" s="2802"/>
      <c r="O17" s="2802"/>
      <c r="P17" s="2802"/>
      <c r="Q17" s="2802"/>
      <c r="R17" s="2802"/>
      <c r="S17" s="2802"/>
      <c r="T17" s="2802"/>
      <c r="U17" s="2802"/>
      <c r="V17" s="2802"/>
      <c r="W17" s="2802"/>
      <c r="X17" s="2802"/>
      <c r="Y17" s="2802"/>
      <c r="Z17" s="2802"/>
      <c r="AA17" s="2802"/>
      <c r="AB17" s="2802"/>
      <c r="AC17" s="2802"/>
      <c r="AD17" s="2802"/>
    </row>
    <row r="18" spans="1:30" x14ac:dyDescent="0.25">
      <c r="A18" s="3"/>
      <c r="B18" s="59" t="s">
        <v>935</v>
      </c>
      <c r="C18" s="2802" t="s">
        <v>936</v>
      </c>
      <c r="D18" s="2802"/>
      <c r="E18" s="2802"/>
      <c r="F18" s="2802"/>
      <c r="G18" s="2802"/>
      <c r="H18" s="2802"/>
      <c r="I18" s="2802"/>
      <c r="J18" s="2802"/>
      <c r="K18" s="2802"/>
      <c r="L18" s="2802"/>
      <c r="M18" s="2802"/>
      <c r="N18" s="2802"/>
      <c r="O18" s="2802"/>
      <c r="P18" s="2802"/>
      <c r="Q18" s="2802"/>
      <c r="R18" s="2802"/>
      <c r="S18" s="2802"/>
      <c r="T18" s="2802"/>
      <c r="U18" s="2802"/>
      <c r="V18" s="2802"/>
      <c r="W18" s="2802"/>
      <c r="X18" s="2802"/>
      <c r="Y18" s="2802"/>
      <c r="Z18" s="2802"/>
      <c r="AA18" s="2802"/>
      <c r="AB18" s="2802"/>
      <c r="AC18" s="2802"/>
      <c r="AD18" s="2802"/>
    </row>
    <row r="19" spans="1:30" x14ac:dyDescent="0.25">
      <c r="A19" s="3"/>
      <c r="B19" s="59" t="s">
        <v>937</v>
      </c>
      <c r="C19" s="2802" t="s">
        <v>938</v>
      </c>
      <c r="D19" s="2802"/>
      <c r="E19" s="2802"/>
      <c r="F19" s="2802"/>
      <c r="G19" s="2802"/>
      <c r="H19" s="2802"/>
      <c r="I19" s="2802"/>
      <c r="J19" s="2802"/>
      <c r="K19" s="2802"/>
      <c r="L19" s="2802"/>
      <c r="M19" s="2802"/>
      <c r="N19" s="2802"/>
      <c r="O19" s="2802"/>
      <c r="P19" s="2802"/>
      <c r="Q19" s="2802"/>
      <c r="R19" s="2802"/>
      <c r="S19" s="2802"/>
      <c r="T19" s="2802"/>
      <c r="U19" s="2802"/>
      <c r="V19" s="2802"/>
      <c r="W19" s="2802"/>
      <c r="X19" s="2802"/>
      <c r="Y19" s="2802"/>
      <c r="Z19" s="2802"/>
      <c r="AA19" s="2802"/>
      <c r="AB19" s="2802"/>
      <c r="AC19" s="2802"/>
      <c r="AD19" s="2802"/>
    </row>
    <row r="20" spans="1:30" x14ac:dyDescent="0.2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3"/>
      <c r="B21" s="2510" t="s">
        <v>939</v>
      </c>
      <c r="C21" s="2510"/>
      <c r="D21" s="2510"/>
      <c r="E21" s="2510"/>
      <c r="F21" s="2510"/>
      <c r="G21" s="2510"/>
      <c r="H21" s="2510"/>
      <c r="I21" s="2510"/>
      <c r="J21" s="2510"/>
      <c r="K21" s="2510"/>
      <c r="L21" s="2510"/>
      <c r="M21" s="2510"/>
      <c r="N21" s="2510"/>
      <c r="O21" s="2510"/>
      <c r="P21" s="2510"/>
      <c r="Q21" s="2510"/>
      <c r="R21" s="2510"/>
      <c r="S21" s="2510"/>
      <c r="T21" s="2510"/>
      <c r="U21" s="2510"/>
      <c r="V21" s="2510"/>
      <c r="W21" s="2510"/>
      <c r="X21" s="2510"/>
      <c r="Y21" s="2510"/>
      <c r="Z21" s="2510"/>
      <c r="AA21" s="2510"/>
      <c r="AB21" s="2510"/>
      <c r="AC21" s="2510"/>
      <c r="AD21" s="2510"/>
    </row>
    <row r="22" spans="1:30" x14ac:dyDescent="0.25">
      <c r="A22" s="3"/>
      <c r="B22" s="2510"/>
      <c r="C22" s="2510"/>
      <c r="D22" s="2510"/>
      <c r="E22" s="2510"/>
      <c r="F22" s="2510"/>
      <c r="G22" s="2510"/>
      <c r="H22" s="2510"/>
      <c r="I22" s="2510"/>
      <c r="J22" s="2510"/>
      <c r="K22" s="2510"/>
      <c r="L22" s="2510"/>
      <c r="M22" s="2510"/>
      <c r="N22" s="2510"/>
      <c r="O22" s="2510"/>
      <c r="P22" s="2510"/>
      <c r="Q22" s="2510"/>
      <c r="R22" s="2510"/>
      <c r="S22" s="2510"/>
      <c r="T22" s="2510"/>
      <c r="U22" s="2510"/>
      <c r="V22" s="2510"/>
      <c r="W22" s="2510"/>
      <c r="X22" s="2510"/>
      <c r="Y22" s="2510"/>
      <c r="Z22" s="2510"/>
      <c r="AA22" s="2510"/>
      <c r="AB22" s="2510"/>
      <c r="AC22" s="2510"/>
      <c r="AD22" s="2510"/>
    </row>
    <row r="23" spans="1:30" x14ac:dyDescent="0.25">
      <c r="A23" s="3"/>
      <c r="B23" s="2613"/>
      <c r="C23" s="2614"/>
      <c r="D23" s="2614"/>
      <c r="E23" s="2614"/>
      <c r="F23" s="2614"/>
      <c r="G23" s="2614"/>
      <c r="H23" s="2614"/>
      <c r="I23" s="2614"/>
      <c r="J23" s="2614"/>
      <c r="K23" s="2614"/>
      <c r="L23" s="2614"/>
      <c r="M23" s="2614"/>
      <c r="N23" s="2614"/>
      <c r="O23" s="2614"/>
      <c r="P23" s="2614"/>
      <c r="Q23" s="2614"/>
      <c r="R23" s="2614"/>
      <c r="S23" s="2614"/>
      <c r="T23" s="2614"/>
      <c r="U23" s="2614"/>
      <c r="V23" s="2614"/>
      <c r="W23" s="2614"/>
      <c r="X23" s="2614"/>
      <c r="Y23" s="2614"/>
      <c r="Z23" s="2614"/>
      <c r="AA23" s="2614"/>
      <c r="AB23" s="2614"/>
      <c r="AC23" s="2614"/>
      <c r="AD23" s="2615"/>
    </row>
    <row r="24" spans="1:30" x14ac:dyDescent="0.25">
      <c r="A24" s="3"/>
      <c r="B24" s="2616"/>
      <c r="C24" s="2617"/>
      <c r="D24" s="2617"/>
      <c r="E24" s="2617"/>
      <c r="F24" s="2617"/>
      <c r="G24" s="2617"/>
      <c r="H24" s="2617"/>
      <c r="I24" s="2617"/>
      <c r="J24" s="2617"/>
      <c r="K24" s="2617"/>
      <c r="L24" s="2617"/>
      <c r="M24" s="2617"/>
      <c r="N24" s="2617"/>
      <c r="O24" s="2617"/>
      <c r="P24" s="2617"/>
      <c r="Q24" s="2617"/>
      <c r="R24" s="2617"/>
      <c r="S24" s="2617"/>
      <c r="T24" s="2617"/>
      <c r="U24" s="2617"/>
      <c r="V24" s="2617"/>
      <c r="W24" s="2617"/>
      <c r="X24" s="2617"/>
      <c r="Y24" s="2617"/>
      <c r="Z24" s="2617"/>
      <c r="AA24" s="2617"/>
      <c r="AB24" s="2617"/>
      <c r="AC24" s="2617"/>
      <c r="AD24" s="2618"/>
    </row>
    <row r="25" spans="1:30" x14ac:dyDescent="0.25">
      <c r="A25" s="3"/>
      <c r="B25" s="2616"/>
      <c r="C25" s="2617"/>
      <c r="D25" s="2617"/>
      <c r="E25" s="2617"/>
      <c r="F25" s="2617"/>
      <c r="G25" s="2617"/>
      <c r="H25" s="2617"/>
      <c r="I25" s="2617"/>
      <c r="J25" s="2617"/>
      <c r="K25" s="2617"/>
      <c r="L25" s="2617"/>
      <c r="M25" s="2617"/>
      <c r="N25" s="2617"/>
      <c r="O25" s="2617"/>
      <c r="P25" s="2617"/>
      <c r="Q25" s="2617"/>
      <c r="R25" s="2617"/>
      <c r="S25" s="2617"/>
      <c r="T25" s="2617"/>
      <c r="U25" s="2617"/>
      <c r="V25" s="2617"/>
      <c r="W25" s="2617"/>
      <c r="X25" s="2617"/>
      <c r="Y25" s="2617"/>
      <c r="Z25" s="2617"/>
      <c r="AA25" s="2617"/>
      <c r="AB25" s="2617"/>
      <c r="AC25" s="2617"/>
      <c r="AD25" s="2618"/>
    </row>
    <row r="26" spans="1:30" x14ac:dyDescent="0.25">
      <c r="A26" s="3"/>
      <c r="B26" s="2616"/>
      <c r="C26" s="2617"/>
      <c r="D26" s="2617"/>
      <c r="E26" s="2617"/>
      <c r="F26" s="2617"/>
      <c r="G26" s="2617"/>
      <c r="H26" s="2617"/>
      <c r="I26" s="2617"/>
      <c r="J26" s="2617"/>
      <c r="K26" s="2617"/>
      <c r="L26" s="2617"/>
      <c r="M26" s="2617"/>
      <c r="N26" s="2617"/>
      <c r="O26" s="2617"/>
      <c r="P26" s="2617"/>
      <c r="Q26" s="2617"/>
      <c r="R26" s="2617"/>
      <c r="S26" s="2617"/>
      <c r="T26" s="2617"/>
      <c r="U26" s="2617"/>
      <c r="V26" s="2617"/>
      <c r="W26" s="2617"/>
      <c r="X26" s="2617"/>
      <c r="Y26" s="2617"/>
      <c r="Z26" s="2617"/>
      <c r="AA26" s="2617"/>
      <c r="AB26" s="2617"/>
      <c r="AC26" s="2617"/>
      <c r="AD26" s="2618"/>
    </row>
    <row r="27" spans="1:30" x14ac:dyDescent="0.25">
      <c r="A27" s="3"/>
      <c r="B27" s="2616"/>
      <c r="C27" s="2617"/>
      <c r="D27" s="2617"/>
      <c r="E27" s="2617"/>
      <c r="F27" s="2617"/>
      <c r="G27" s="2617"/>
      <c r="H27" s="2617"/>
      <c r="I27" s="2617"/>
      <c r="J27" s="2617"/>
      <c r="K27" s="2617"/>
      <c r="L27" s="2617"/>
      <c r="M27" s="2617"/>
      <c r="N27" s="2617"/>
      <c r="O27" s="2617"/>
      <c r="P27" s="2617"/>
      <c r="Q27" s="2617"/>
      <c r="R27" s="2617"/>
      <c r="S27" s="2617"/>
      <c r="T27" s="2617"/>
      <c r="U27" s="2617"/>
      <c r="V27" s="2617"/>
      <c r="W27" s="2617"/>
      <c r="X27" s="2617"/>
      <c r="Y27" s="2617"/>
      <c r="Z27" s="2617"/>
      <c r="AA27" s="2617"/>
      <c r="AB27" s="2617"/>
      <c r="AC27" s="2617"/>
      <c r="AD27" s="2618"/>
    </row>
    <row r="28" spans="1:30" x14ac:dyDescent="0.25">
      <c r="A28" s="3"/>
      <c r="B28" s="2616"/>
      <c r="C28" s="2617"/>
      <c r="D28" s="2617"/>
      <c r="E28" s="2617"/>
      <c r="F28" s="2617"/>
      <c r="G28" s="2617"/>
      <c r="H28" s="2617"/>
      <c r="I28" s="2617"/>
      <c r="J28" s="2617"/>
      <c r="K28" s="2617"/>
      <c r="L28" s="2617"/>
      <c r="M28" s="2617"/>
      <c r="N28" s="2617"/>
      <c r="O28" s="2617"/>
      <c r="P28" s="2617"/>
      <c r="Q28" s="2617"/>
      <c r="R28" s="2617"/>
      <c r="S28" s="2617"/>
      <c r="T28" s="2617"/>
      <c r="U28" s="2617"/>
      <c r="V28" s="2617"/>
      <c r="W28" s="2617"/>
      <c r="X28" s="2617"/>
      <c r="Y28" s="2617"/>
      <c r="Z28" s="2617"/>
      <c r="AA28" s="2617"/>
      <c r="AB28" s="2617"/>
      <c r="AC28" s="2617"/>
      <c r="AD28" s="2618"/>
    </row>
    <row r="29" spans="1:30" x14ac:dyDescent="0.25">
      <c r="A29" s="3"/>
      <c r="B29" s="2616"/>
      <c r="C29" s="2617"/>
      <c r="D29" s="2617"/>
      <c r="E29" s="2617"/>
      <c r="F29" s="2617"/>
      <c r="G29" s="2617"/>
      <c r="H29" s="2617"/>
      <c r="I29" s="2617"/>
      <c r="J29" s="2617"/>
      <c r="K29" s="2617"/>
      <c r="L29" s="2617"/>
      <c r="M29" s="2617"/>
      <c r="N29" s="2617"/>
      <c r="O29" s="2617"/>
      <c r="P29" s="2617"/>
      <c r="Q29" s="2617"/>
      <c r="R29" s="2617"/>
      <c r="S29" s="2617"/>
      <c r="T29" s="2617"/>
      <c r="U29" s="2617"/>
      <c r="V29" s="2617"/>
      <c r="W29" s="2617"/>
      <c r="X29" s="2617"/>
      <c r="Y29" s="2617"/>
      <c r="Z29" s="2617"/>
      <c r="AA29" s="2617"/>
      <c r="AB29" s="2617"/>
      <c r="AC29" s="2617"/>
      <c r="AD29" s="2618"/>
    </row>
    <row r="30" spans="1:30" x14ac:dyDescent="0.25">
      <c r="A30" s="3"/>
      <c r="B30" s="2616"/>
      <c r="C30" s="2617"/>
      <c r="D30" s="2617"/>
      <c r="E30" s="2617"/>
      <c r="F30" s="2617"/>
      <c r="G30" s="2617"/>
      <c r="H30" s="2617"/>
      <c r="I30" s="2617"/>
      <c r="J30" s="2617"/>
      <c r="K30" s="2617"/>
      <c r="L30" s="2617"/>
      <c r="M30" s="2617"/>
      <c r="N30" s="2617"/>
      <c r="O30" s="2617"/>
      <c r="P30" s="2617"/>
      <c r="Q30" s="2617"/>
      <c r="R30" s="2617"/>
      <c r="S30" s="2617"/>
      <c r="T30" s="2617"/>
      <c r="U30" s="2617"/>
      <c r="V30" s="2617"/>
      <c r="W30" s="2617"/>
      <c r="X30" s="2617"/>
      <c r="Y30" s="2617"/>
      <c r="Z30" s="2617"/>
      <c r="AA30" s="2617"/>
      <c r="AB30" s="2617"/>
      <c r="AC30" s="2617"/>
      <c r="AD30" s="2618"/>
    </row>
    <row r="31" spans="1:30" x14ac:dyDescent="0.25">
      <c r="A31" s="3"/>
      <c r="B31" s="2616"/>
      <c r="C31" s="2617"/>
      <c r="D31" s="2617"/>
      <c r="E31" s="2617"/>
      <c r="F31" s="2617"/>
      <c r="G31" s="2617"/>
      <c r="H31" s="2617"/>
      <c r="I31" s="2617"/>
      <c r="J31" s="2617"/>
      <c r="K31" s="2617"/>
      <c r="L31" s="2617"/>
      <c r="M31" s="2617"/>
      <c r="N31" s="2617"/>
      <c r="O31" s="2617"/>
      <c r="P31" s="2617"/>
      <c r="Q31" s="2617"/>
      <c r="R31" s="2617"/>
      <c r="S31" s="2617"/>
      <c r="T31" s="2617"/>
      <c r="U31" s="2617"/>
      <c r="V31" s="2617"/>
      <c r="W31" s="2617"/>
      <c r="X31" s="2617"/>
      <c r="Y31" s="2617"/>
      <c r="Z31" s="2617"/>
      <c r="AA31" s="2617"/>
      <c r="AB31" s="2617"/>
      <c r="AC31" s="2617"/>
      <c r="AD31" s="2618"/>
    </row>
    <row r="32" spans="1:30" x14ac:dyDescent="0.25">
      <c r="A32" s="3"/>
      <c r="B32" s="2619"/>
      <c r="C32" s="2620"/>
      <c r="D32" s="2620"/>
      <c r="E32" s="2620"/>
      <c r="F32" s="2620"/>
      <c r="G32" s="2620"/>
      <c r="H32" s="2620"/>
      <c r="I32" s="2620"/>
      <c r="J32" s="2620"/>
      <c r="K32" s="2620"/>
      <c r="L32" s="2620"/>
      <c r="M32" s="2620"/>
      <c r="N32" s="2620"/>
      <c r="O32" s="2620"/>
      <c r="P32" s="2620"/>
      <c r="Q32" s="2620"/>
      <c r="R32" s="2620"/>
      <c r="S32" s="2620"/>
      <c r="T32" s="2620"/>
      <c r="U32" s="2620"/>
      <c r="V32" s="2620"/>
      <c r="W32" s="2620"/>
      <c r="X32" s="2620"/>
      <c r="Y32" s="2620"/>
      <c r="Z32" s="2620"/>
      <c r="AA32" s="2620"/>
      <c r="AB32" s="2620"/>
      <c r="AC32" s="2620"/>
      <c r="AD32" s="2621"/>
    </row>
    <row r="33" spans="1:30" x14ac:dyDescent="0.2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1:30" x14ac:dyDescent="0.25">
      <c r="A34" s="3"/>
      <c r="B34" s="207"/>
      <c r="C34" s="207"/>
      <c r="D34" s="207"/>
      <c r="E34" s="207"/>
      <c r="F34" s="207"/>
      <c r="G34" s="207"/>
      <c r="H34" s="207"/>
      <c r="I34" s="207"/>
      <c r="J34" s="207"/>
      <c r="K34" s="207"/>
      <c r="L34" s="207"/>
      <c r="M34" s="207"/>
      <c r="N34" s="207"/>
      <c r="O34" s="207"/>
      <c r="P34" s="207"/>
      <c r="Q34" s="207"/>
      <c r="R34" s="207"/>
      <c r="S34" s="207"/>
      <c r="T34" s="207"/>
      <c r="U34" s="207"/>
      <c r="V34" s="207"/>
      <c r="W34" s="207"/>
      <c r="X34" s="207"/>
      <c r="Y34" s="207"/>
      <c r="Z34" s="207"/>
      <c r="AA34" s="207"/>
      <c r="AB34" s="207"/>
      <c r="AC34" s="207"/>
      <c r="AD34" s="207"/>
    </row>
    <row r="35" spans="1:30" x14ac:dyDescent="0.25"/>
  </sheetData>
  <sheetProtection algorithmName="SHA-512" hashValue="bw+87kgwkYZ+v5OWYU5IRoVVqfTNtjpK8lspWZoRWJJNEcdkQ3PU0f2tyY32h3CbInuLUzAQxlRH6/9H0aPAfw==" saltValue="ZeFUWnvbj26vjRCG2pYDDg==" spinCount="100000" sheet="1" objects="1" scenarios="1" selectLockedCells="1"/>
  <mergeCells count="14">
    <mergeCell ref="C13:AD13"/>
    <mergeCell ref="B2:AD2"/>
    <mergeCell ref="B4:AD6"/>
    <mergeCell ref="B8:AD9"/>
    <mergeCell ref="B11:AD11"/>
    <mergeCell ref="C12:AD12"/>
    <mergeCell ref="B23:AD32"/>
    <mergeCell ref="B34:AD34"/>
    <mergeCell ref="C14:AD14"/>
    <mergeCell ref="C15:AD16"/>
    <mergeCell ref="C17:AD17"/>
    <mergeCell ref="C18:AD18"/>
    <mergeCell ref="C19:AD19"/>
    <mergeCell ref="B21:AD22"/>
  </mergeCells>
  <printOptions horizontalCentered="1"/>
  <pageMargins left="0.5" right="0.5" top="0.5" bottom="0.5" header="0.3" footer="0.3"/>
  <pageSetup scale="97" fitToHeight="0" orientation="portrait" r:id="rId1"/>
  <headerFoot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AE54"/>
  <sheetViews>
    <sheetView workbookViewId="0"/>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45" t="s">
        <v>1010</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ht="15" customHeight="1" x14ac:dyDescent="0.25">
      <c r="A4" s="3"/>
      <c r="B4" s="2823" t="s">
        <v>1089</v>
      </c>
      <c r="C4" s="2824"/>
      <c r="D4" s="2824"/>
      <c r="E4" s="2824"/>
      <c r="F4" s="2824"/>
      <c r="G4" s="2824"/>
      <c r="H4" s="2824"/>
      <c r="I4" s="2824"/>
      <c r="J4" s="2824"/>
      <c r="K4" s="2824"/>
      <c r="L4" s="2824"/>
      <c r="M4" s="2824"/>
      <c r="N4" s="2824"/>
      <c r="O4" s="2824"/>
      <c r="P4" s="2824"/>
      <c r="Q4" s="2824"/>
      <c r="R4" s="2824"/>
      <c r="S4" s="2824"/>
      <c r="T4" s="2824"/>
      <c r="U4" s="2824"/>
      <c r="V4" s="2824"/>
      <c r="W4" s="2824"/>
      <c r="X4" s="2824"/>
      <c r="Y4" s="2824"/>
      <c r="Z4" s="2824"/>
      <c r="AA4" s="2824"/>
      <c r="AB4" s="2824"/>
      <c r="AC4" s="2824"/>
      <c r="AD4" s="2824"/>
    </row>
    <row r="5" spans="1:30" ht="15" customHeight="1" x14ac:dyDescent="0.25">
      <c r="A5" s="3"/>
      <c r="B5" s="2824"/>
      <c r="C5" s="2824"/>
      <c r="D5" s="2824"/>
      <c r="E5" s="2824"/>
      <c r="F5" s="2824"/>
      <c r="G5" s="2824"/>
      <c r="H5" s="2824"/>
      <c r="I5" s="2824"/>
      <c r="J5" s="2824"/>
      <c r="K5" s="2824"/>
      <c r="L5" s="2824"/>
      <c r="M5" s="2824"/>
      <c r="N5" s="2824"/>
      <c r="O5" s="2824"/>
      <c r="P5" s="2824"/>
      <c r="Q5" s="2824"/>
      <c r="R5" s="2824"/>
      <c r="S5" s="2824"/>
      <c r="T5" s="2824"/>
      <c r="U5" s="2824"/>
      <c r="V5" s="2824"/>
      <c r="W5" s="2824"/>
      <c r="X5" s="2824"/>
      <c r="Y5" s="2824"/>
      <c r="Z5" s="2824"/>
      <c r="AA5" s="2824"/>
      <c r="AB5" s="2824"/>
      <c r="AC5" s="2824"/>
      <c r="AD5" s="2824"/>
    </row>
    <row r="6" spans="1:30" x14ac:dyDescent="0.25">
      <c r="A6" s="3"/>
      <c r="B6" s="2824"/>
      <c r="C6" s="2824"/>
      <c r="D6" s="2824"/>
      <c r="E6" s="2824"/>
      <c r="F6" s="2824"/>
      <c r="G6" s="2824"/>
      <c r="H6" s="2824"/>
      <c r="I6" s="2824"/>
      <c r="J6" s="2824"/>
      <c r="K6" s="2824"/>
      <c r="L6" s="2824"/>
      <c r="M6" s="2824"/>
      <c r="N6" s="2824"/>
      <c r="O6" s="2824"/>
      <c r="P6" s="2824"/>
      <c r="Q6" s="2824"/>
      <c r="R6" s="2824"/>
      <c r="S6" s="2824"/>
      <c r="T6" s="2824"/>
      <c r="U6" s="2824"/>
      <c r="V6" s="2824"/>
      <c r="W6" s="2824"/>
      <c r="X6" s="2824"/>
      <c r="Y6" s="2824"/>
      <c r="Z6" s="2824"/>
      <c r="AA6" s="2824"/>
      <c r="AB6" s="2824"/>
      <c r="AC6" s="2824"/>
      <c r="AD6" s="2824"/>
    </row>
    <row r="7" spans="1:30" ht="15" customHeight="1" x14ac:dyDescent="0.25">
      <c r="A7" s="3"/>
      <c r="B7" s="2824"/>
      <c r="C7" s="2824"/>
      <c r="D7" s="2824"/>
      <c r="E7" s="2824"/>
      <c r="F7" s="2824"/>
      <c r="G7" s="2824"/>
      <c r="H7" s="2824"/>
      <c r="I7" s="2824"/>
      <c r="J7" s="2824"/>
      <c r="K7" s="2824"/>
      <c r="L7" s="2824"/>
      <c r="M7" s="2824"/>
      <c r="N7" s="2824"/>
      <c r="O7" s="2824"/>
      <c r="P7" s="2824"/>
      <c r="Q7" s="2824"/>
      <c r="R7" s="2824"/>
      <c r="S7" s="2824"/>
      <c r="T7" s="2824"/>
      <c r="U7" s="2824"/>
      <c r="V7" s="2824"/>
      <c r="W7" s="2824"/>
      <c r="X7" s="2824"/>
      <c r="Y7" s="2824"/>
      <c r="Z7" s="2824"/>
      <c r="AA7" s="2824"/>
      <c r="AB7" s="2824"/>
      <c r="AC7" s="2824"/>
      <c r="AD7" s="2824"/>
    </row>
    <row r="8" spans="1:30" ht="15" customHeight="1" x14ac:dyDescent="0.25">
      <c r="A8" s="3"/>
      <c r="B8" s="2824"/>
      <c r="C8" s="2824"/>
      <c r="D8" s="2824"/>
      <c r="E8" s="2824"/>
      <c r="F8" s="2824"/>
      <c r="G8" s="2824"/>
      <c r="H8" s="2824"/>
      <c r="I8" s="2824"/>
      <c r="J8" s="2824"/>
      <c r="K8" s="2824"/>
      <c r="L8" s="2824"/>
      <c r="M8" s="2824"/>
      <c r="N8" s="2824"/>
      <c r="O8" s="2824"/>
      <c r="P8" s="2824"/>
      <c r="Q8" s="2824"/>
      <c r="R8" s="2824"/>
      <c r="S8" s="2824"/>
      <c r="T8" s="2824"/>
      <c r="U8" s="2824"/>
      <c r="V8" s="2824"/>
      <c r="W8" s="2824"/>
      <c r="X8" s="2824"/>
      <c r="Y8" s="2824"/>
      <c r="Z8" s="2824"/>
      <c r="AA8" s="2824"/>
      <c r="AB8" s="2824"/>
      <c r="AC8" s="2824"/>
      <c r="AD8" s="2824"/>
    </row>
    <row r="9" spans="1:30" ht="15" customHeight="1" x14ac:dyDescent="0.25">
      <c r="A9" s="3"/>
      <c r="B9" s="2824"/>
      <c r="C9" s="2824"/>
      <c r="D9" s="2824"/>
      <c r="E9" s="2824"/>
      <c r="F9" s="2824"/>
      <c r="G9" s="2824"/>
      <c r="H9" s="2824"/>
      <c r="I9" s="2824"/>
      <c r="J9" s="2824"/>
      <c r="K9" s="2824"/>
      <c r="L9" s="2824"/>
      <c r="M9" s="2824"/>
      <c r="N9" s="2824"/>
      <c r="O9" s="2824"/>
      <c r="P9" s="2824"/>
      <c r="Q9" s="2824"/>
      <c r="R9" s="2824"/>
      <c r="S9" s="2824"/>
      <c r="T9" s="2824"/>
      <c r="U9" s="2824"/>
      <c r="V9" s="2824"/>
      <c r="W9" s="2824"/>
      <c r="X9" s="2824"/>
      <c r="Y9" s="2824"/>
      <c r="Z9" s="2824"/>
      <c r="AA9" s="2824"/>
      <c r="AB9" s="2824"/>
      <c r="AC9" s="2824"/>
      <c r="AD9" s="2824"/>
    </row>
    <row r="10" spans="1:30" x14ac:dyDescent="0.2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row>
    <row r="11" spans="1:30" x14ac:dyDescent="0.25">
      <c r="A11" s="3"/>
      <c r="B11" s="2825" t="s">
        <v>1090</v>
      </c>
      <c r="C11" s="2826"/>
      <c r="D11" s="2826"/>
      <c r="E11" s="2826"/>
      <c r="F11" s="2826"/>
      <c r="G11" s="2826"/>
      <c r="H11" s="2826"/>
      <c r="I11" s="2826"/>
      <c r="J11" s="2826"/>
      <c r="K11" s="2826"/>
      <c r="L11" s="2826"/>
      <c r="M11" s="2826"/>
      <c r="N11" s="2826"/>
      <c r="O11" s="2826"/>
      <c r="P11" s="2826"/>
      <c r="Q11" s="2826"/>
      <c r="R11" s="2826"/>
      <c r="S11" s="2826"/>
      <c r="T11" s="2826"/>
      <c r="U11" s="2826"/>
      <c r="V11" s="2826"/>
      <c r="W11" s="2826"/>
      <c r="X11" s="2826"/>
      <c r="Y11" s="2826"/>
      <c r="Z11" s="2826"/>
      <c r="AA11" s="2826"/>
      <c r="AB11" s="2826"/>
      <c r="AC11" s="2826"/>
      <c r="AD11" s="2826"/>
    </row>
    <row r="12" spans="1:30" ht="15" customHeight="1" x14ac:dyDescent="0.25">
      <c r="A12" s="3"/>
      <c r="B12" s="2826"/>
      <c r="C12" s="2826"/>
      <c r="D12" s="2826"/>
      <c r="E12" s="2826"/>
      <c r="F12" s="2826"/>
      <c r="G12" s="2826"/>
      <c r="H12" s="2826"/>
      <c r="I12" s="2826"/>
      <c r="J12" s="2826"/>
      <c r="K12" s="2826"/>
      <c r="L12" s="2826"/>
      <c r="M12" s="2826"/>
      <c r="N12" s="2826"/>
      <c r="O12" s="2826"/>
      <c r="P12" s="2826"/>
      <c r="Q12" s="2826"/>
      <c r="R12" s="2826"/>
      <c r="S12" s="2826"/>
      <c r="T12" s="2826"/>
      <c r="U12" s="2826"/>
      <c r="V12" s="2826"/>
      <c r="W12" s="2826"/>
      <c r="X12" s="2826"/>
      <c r="Y12" s="2826"/>
      <c r="Z12" s="2826"/>
      <c r="AA12" s="2826"/>
      <c r="AB12" s="2826"/>
      <c r="AC12" s="2826"/>
      <c r="AD12" s="2826"/>
    </row>
    <row r="13" spans="1:30" x14ac:dyDescent="0.25">
      <c r="A13" s="3"/>
      <c r="B13" s="2826"/>
      <c r="C13" s="2826"/>
      <c r="D13" s="2826"/>
      <c r="E13" s="2826"/>
      <c r="F13" s="2826"/>
      <c r="G13" s="2826"/>
      <c r="H13" s="2826"/>
      <c r="I13" s="2826"/>
      <c r="J13" s="2826"/>
      <c r="K13" s="2826"/>
      <c r="L13" s="2826"/>
      <c r="M13" s="2826"/>
      <c r="N13" s="2826"/>
      <c r="O13" s="2826"/>
      <c r="P13" s="2826"/>
      <c r="Q13" s="2826"/>
      <c r="R13" s="2826"/>
      <c r="S13" s="2826"/>
      <c r="T13" s="2826"/>
      <c r="U13" s="2826"/>
      <c r="V13" s="2826"/>
      <c r="W13" s="2826"/>
      <c r="X13" s="2826"/>
      <c r="Y13" s="2826"/>
      <c r="Z13" s="2826"/>
      <c r="AA13" s="2826"/>
      <c r="AB13" s="2826"/>
      <c r="AC13" s="2826"/>
      <c r="AD13" s="2826"/>
    </row>
    <row r="14" spans="1:30" x14ac:dyDescent="0.25">
      <c r="A14" s="3"/>
      <c r="B14" s="2826"/>
      <c r="C14" s="2826"/>
      <c r="D14" s="2826"/>
      <c r="E14" s="2826"/>
      <c r="F14" s="2826"/>
      <c r="G14" s="2826"/>
      <c r="H14" s="2826"/>
      <c r="I14" s="2826"/>
      <c r="J14" s="2826"/>
      <c r="K14" s="2826"/>
      <c r="L14" s="2826"/>
      <c r="M14" s="2826"/>
      <c r="N14" s="2826"/>
      <c r="O14" s="2826"/>
      <c r="P14" s="2826"/>
      <c r="Q14" s="2826"/>
      <c r="R14" s="2826"/>
      <c r="S14" s="2826"/>
      <c r="T14" s="2826"/>
      <c r="U14" s="2826"/>
      <c r="V14" s="2826"/>
      <c r="W14" s="2826"/>
      <c r="X14" s="2826"/>
      <c r="Y14" s="2826"/>
      <c r="Z14" s="2826"/>
      <c r="AA14" s="2826"/>
      <c r="AB14" s="2826"/>
      <c r="AC14" s="2826"/>
      <c r="AD14" s="2826"/>
    </row>
    <row r="15" spans="1:30" ht="15" customHeight="1" x14ac:dyDescent="0.25">
      <c r="A15" s="3"/>
      <c r="B15" s="2826"/>
      <c r="C15" s="2826"/>
      <c r="D15" s="2826"/>
      <c r="E15" s="2826"/>
      <c r="F15" s="2826"/>
      <c r="G15" s="2826"/>
      <c r="H15" s="2826"/>
      <c r="I15" s="2826"/>
      <c r="J15" s="2826"/>
      <c r="K15" s="2826"/>
      <c r="L15" s="2826"/>
      <c r="M15" s="2826"/>
      <c r="N15" s="2826"/>
      <c r="O15" s="2826"/>
      <c r="P15" s="2826"/>
      <c r="Q15" s="2826"/>
      <c r="R15" s="2826"/>
      <c r="S15" s="2826"/>
      <c r="T15" s="2826"/>
      <c r="U15" s="2826"/>
      <c r="V15" s="2826"/>
      <c r="W15" s="2826"/>
      <c r="X15" s="2826"/>
      <c r="Y15" s="2826"/>
      <c r="Z15" s="2826"/>
      <c r="AA15" s="2826"/>
      <c r="AB15" s="2826"/>
      <c r="AC15" s="2826"/>
      <c r="AD15" s="2826"/>
    </row>
    <row r="16" spans="1:30" ht="15" customHeight="1" x14ac:dyDescent="0.25">
      <c r="A16" s="3"/>
      <c r="B16" s="2826"/>
      <c r="C16" s="2826"/>
      <c r="D16" s="2826"/>
      <c r="E16" s="2826"/>
      <c r="F16" s="2826"/>
      <c r="G16" s="2826"/>
      <c r="H16" s="2826"/>
      <c r="I16" s="2826"/>
      <c r="J16" s="2826"/>
      <c r="K16" s="2826"/>
      <c r="L16" s="2826"/>
      <c r="M16" s="2826"/>
      <c r="N16" s="2826"/>
      <c r="O16" s="2826"/>
      <c r="P16" s="2826"/>
      <c r="Q16" s="2826"/>
      <c r="R16" s="2826"/>
      <c r="S16" s="2826"/>
      <c r="T16" s="2826"/>
      <c r="U16" s="2826"/>
      <c r="V16" s="2826"/>
      <c r="W16" s="2826"/>
      <c r="X16" s="2826"/>
      <c r="Y16" s="2826"/>
      <c r="Z16" s="2826"/>
      <c r="AA16" s="2826"/>
      <c r="AB16" s="2826"/>
      <c r="AC16" s="2826"/>
      <c r="AD16" s="2826"/>
    </row>
    <row r="17" spans="1:30" ht="15" customHeight="1" x14ac:dyDescent="0.25">
      <c r="A17" s="3"/>
      <c r="B17" s="2826"/>
      <c r="C17" s="2826"/>
      <c r="D17" s="2826"/>
      <c r="E17" s="2826"/>
      <c r="F17" s="2826"/>
      <c r="G17" s="2826"/>
      <c r="H17" s="2826"/>
      <c r="I17" s="2826"/>
      <c r="J17" s="2826"/>
      <c r="K17" s="2826"/>
      <c r="L17" s="2826"/>
      <c r="M17" s="2826"/>
      <c r="N17" s="2826"/>
      <c r="O17" s="2826"/>
      <c r="P17" s="2826"/>
      <c r="Q17" s="2826"/>
      <c r="R17" s="2826"/>
      <c r="S17" s="2826"/>
      <c r="T17" s="2826"/>
      <c r="U17" s="2826"/>
      <c r="V17" s="2826"/>
      <c r="W17" s="2826"/>
      <c r="X17" s="2826"/>
      <c r="Y17" s="2826"/>
      <c r="Z17" s="2826"/>
      <c r="AA17" s="2826"/>
      <c r="AB17" s="2826"/>
      <c r="AC17" s="2826"/>
      <c r="AD17" s="2826"/>
    </row>
    <row r="18" spans="1:30" ht="15.75" thickBot="1" x14ac:dyDescent="0.3">
      <c r="A18" s="3"/>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row>
    <row r="19" spans="1:30" ht="15" customHeight="1" thickBot="1" x14ac:dyDescent="0.3">
      <c r="A19" s="3"/>
      <c r="B19" s="2764" t="s">
        <v>1091</v>
      </c>
      <c r="C19" s="2764"/>
      <c r="D19" s="2764"/>
      <c r="E19" s="2764"/>
      <c r="F19" s="2764"/>
      <c r="G19" s="2764"/>
      <c r="H19" s="2764"/>
      <c r="I19" s="2764"/>
      <c r="J19" s="2764"/>
      <c r="K19" s="2764"/>
      <c r="L19" s="2764"/>
      <c r="M19" s="2764"/>
      <c r="N19" s="2764"/>
      <c r="O19" s="2764"/>
      <c r="P19" s="2764"/>
      <c r="Q19" s="2764"/>
      <c r="R19" s="2764"/>
      <c r="S19" s="2764"/>
      <c r="T19" s="2764"/>
      <c r="U19" s="2764"/>
      <c r="V19" s="2764"/>
      <c r="W19" s="2764"/>
      <c r="X19" s="2764"/>
      <c r="Y19" s="2764"/>
      <c r="Z19" s="2764"/>
      <c r="AA19" s="2764"/>
      <c r="AB19" s="2764"/>
      <c r="AC19" s="2764"/>
      <c r="AD19" s="2764"/>
    </row>
    <row r="20" spans="1:30" ht="15" customHeight="1" x14ac:dyDescent="0.2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3"/>
      <c r="B21" s="2827" t="s">
        <v>1092</v>
      </c>
      <c r="C21" s="2827"/>
      <c r="D21" s="2827"/>
      <c r="E21" s="2827"/>
      <c r="F21" s="2827"/>
      <c r="G21" s="2827"/>
      <c r="H21" s="2827"/>
      <c r="I21" s="2827"/>
      <c r="J21" s="2827"/>
      <c r="K21" s="2827"/>
      <c r="L21" s="2827"/>
      <c r="M21" s="2827"/>
      <c r="N21" s="2827"/>
      <c r="O21" s="2827"/>
      <c r="P21" s="2827"/>
      <c r="Q21" s="2827"/>
      <c r="R21" s="2827"/>
      <c r="S21" s="2827"/>
      <c r="T21" s="2827"/>
      <c r="U21" s="2827"/>
      <c r="V21" s="2827"/>
      <c r="W21" s="2827"/>
      <c r="X21" s="2827"/>
      <c r="Y21" s="2827"/>
      <c r="Z21" s="2827"/>
      <c r="AA21" s="2828"/>
      <c r="AB21" s="324"/>
      <c r="AC21" s="325"/>
      <c r="AD21" s="326"/>
    </row>
    <row r="22" spans="1:30" ht="15" customHeight="1" x14ac:dyDescent="0.25">
      <c r="A22" s="3"/>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7"/>
      <c r="AC22" s="47"/>
      <c r="AD22" s="47"/>
    </row>
    <row r="23" spans="1:30" x14ac:dyDescent="0.25">
      <c r="A23" s="3"/>
      <c r="B23" s="48"/>
      <c r="C23" s="300" t="s">
        <v>1093</v>
      </c>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2810"/>
      <c r="AB23" s="301"/>
      <c r="AC23" s="302"/>
      <c r="AD23" s="303"/>
    </row>
    <row r="24" spans="1:30" x14ac:dyDescent="0.25">
      <c r="A24" s="3"/>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7"/>
      <c r="AC24" s="47"/>
      <c r="AD24" s="47"/>
    </row>
    <row r="25" spans="1:30" x14ac:dyDescent="0.25">
      <c r="A25" s="3"/>
      <c r="B25" s="48"/>
      <c r="C25" s="36"/>
      <c r="D25" s="300" t="s">
        <v>1094</v>
      </c>
      <c r="E25" s="300"/>
      <c r="F25" s="300"/>
      <c r="G25" s="300"/>
      <c r="H25" s="300"/>
      <c r="I25" s="300"/>
      <c r="J25" s="300"/>
      <c r="K25" s="300"/>
      <c r="L25" s="300"/>
      <c r="M25" s="300"/>
      <c r="N25" s="300"/>
      <c r="O25" s="300"/>
      <c r="P25" s="300"/>
      <c r="Q25" s="300"/>
      <c r="R25" s="300"/>
      <c r="S25" s="300"/>
      <c r="T25" s="300"/>
      <c r="U25" s="300"/>
      <c r="V25" s="300"/>
      <c r="W25" s="300"/>
      <c r="X25" s="300"/>
      <c r="Y25" s="300"/>
      <c r="Z25" s="300"/>
      <c r="AA25" s="2810"/>
      <c r="AB25" s="2811"/>
      <c r="AC25" s="2812"/>
      <c r="AD25" s="2813"/>
    </row>
    <row r="26" spans="1:30" ht="15" customHeight="1" x14ac:dyDescent="0.25">
      <c r="A26" s="3"/>
      <c r="B26" s="48"/>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49"/>
      <c r="AC26" s="49"/>
      <c r="AD26" s="49"/>
    </row>
    <row r="27" spans="1:30" x14ac:dyDescent="0.25">
      <c r="A27" s="3"/>
      <c r="B27" s="48"/>
      <c r="C27" s="36"/>
      <c r="E27" s="2759" t="s">
        <v>1095</v>
      </c>
      <c r="F27" s="2759"/>
      <c r="G27" s="2759"/>
      <c r="H27" s="2759"/>
      <c r="I27" s="2759"/>
      <c r="J27" s="2759"/>
      <c r="K27" s="2759"/>
      <c r="L27" s="2759"/>
      <c r="M27" s="2759"/>
      <c r="N27" s="2759"/>
      <c r="O27" s="2759"/>
      <c r="P27" s="2759"/>
      <c r="Q27" s="2759"/>
      <c r="R27" s="2759"/>
      <c r="S27" s="2759"/>
      <c r="T27" s="2759"/>
      <c r="U27" s="2759"/>
      <c r="V27" s="2759"/>
      <c r="W27" s="2759"/>
      <c r="X27" s="2759"/>
      <c r="Y27" s="2759"/>
      <c r="Z27" s="2759"/>
      <c r="AA27" s="2759"/>
      <c r="AB27" s="57"/>
      <c r="AC27" s="57"/>
      <c r="AD27" s="57"/>
    </row>
    <row r="28" spans="1:30" x14ac:dyDescent="0.25">
      <c r="A28" s="3"/>
      <c r="B28" s="48"/>
      <c r="C28" s="36"/>
      <c r="D28" s="36"/>
      <c r="E28" s="2759"/>
      <c r="F28" s="2759"/>
      <c r="G28" s="2759"/>
      <c r="H28" s="2759"/>
      <c r="I28" s="2759"/>
      <c r="J28" s="2759"/>
      <c r="K28" s="2759"/>
      <c r="L28" s="2759"/>
      <c r="M28" s="2759"/>
      <c r="N28" s="2759"/>
      <c r="O28" s="2759"/>
      <c r="P28" s="2759"/>
      <c r="Q28" s="2759"/>
      <c r="R28" s="2759"/>
      <c r="S28" s="2759"/>
      <c r="T28" s="2759"/>
      <c r="U28" s="2759"/>
      <c r="V28" s="2759"/>
      <c r="W28" s="2759"/>
      <c r="X28" s="2759"/>
      <c r="Y28" s="2759"/>
      <c r="Z28" s="2759"/>
      <c r="AA28" s="2759"/>
      <c r="AB28" s="301"/>
      <c r="AC28" s="302"/>
      <c r="AD28" s="303"/>
    </row>
    <row r="29" spans="1:30" x14ac:dyDescent="0.25">
      <c r="A29" s="3"/>
      <c r="B29" s="48"/>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row>
    <row r="30" spans="1:30" x14ac:dyDescent="0.25">
      <c r="A30" s="3"/>
      <c r="B30" s="48"/>
      <c r="D30" s="36"/>
      <c r="E30" s="2759" t="s">
        <v>1096</v>
      </c>
      <c r="F30" s="2759"/>
      <c r="G30" s="2759"/>
      <c r="H30" s="2759"/>
      <c r="I30" s="2759"/>
      <c r="J30" s="2759"/>
      <c r="K30" s="2759"/>
      <c r="L30" s="2759"/>
      <c r="M30" s="2759"/>
      <c r="N30" s="2759"/>
      <c r="O30" s="2759"/>
      <c r="P30" s="2759"/>
      <c r="Q30" s="2759"/>
      <c r="R30" s="2759"/>
      <c r="S30" s="2759"/>
      <c r="T30" s="2759"/>
      <c r="U30" s="2759"/>
      <c r="V30" s="2759"/>
      <c r="W30" s="2759"/>
      <c r="X30" s="2759"/>
      <c r="Y30" s="2759"/>
      <c r="Z30" s="2759"/>
      <c r="AA30" s="2759"/>
      <c r="AB30" s="2759"/>
      <c r="AC30" s="2759"/>
      <c r="AD30" s="2759"/>
    </row>
    <row r="31" spans="1:30" x14ac:dyDescent="0.25">
      <c r="A31" s="3"/>
      <c r="B31" s="48"/>
      <c r="C31" s="36"/>
      <c r="D31" s="36"/>
      <c r="E31" s="2759"/>
      <c r="F31" s="2759"/>
      <c r="G31" s="2759"/>
      <c r="H31" s="2759"/>
      <c r="I31" s="2759"/>
      <c r="J31" s="2759"/>
      <c r="K31" s="2759"/>
      <c r="L31" s="2759"/>
      <c r="M31" s="2759"/>
      <c r="N31" s="2759"/>
      <c r="O31" s="2759"/>
      <c r="P31" s="2759"/>
      <c r="Q31" s="2759"/>
      <c r="R31" s="2759"/>
      <c r="S31" s="2759"/>
      <c r="T31" s="2759"/>
      <c r="U31" s="2759"/>
      <c r="V31" s="2759"/>
      <c r="W31" s="2759"/>
      <c r="X31" s="2759"/>
      <c r="Y31" s="2759"/>
      <c r="Z31" s="2759"/>
      <c r="AA31" s="2759"/>
      <c r="AB31" s="2759"/>
      <c r="AC31" s="2759"/>
      <c r="AD31" s="2759"/>
    </row>
    <row r="32" spans="1:30" x14ac:dyDescent="0.25">
      <c r="A32" s="3"/>
      <c r="B32" s="48"/>
      <c r="C32" s="36"/>
      <c r="D32" s="36"/>
      <c r="E32" s="2814"/>
      <c r="F32" s="2815"/>
      <c r="G32" s="2815"/>
      <c r="H32" s="2815"/>
      <c r="I32" s="2815"/>
      <c r="J32" s="2815"/>
      <c r="K32" s="2815"/>
      <c r="L32" s="2815"/>
      <c r="M32" s="2815"/>
      <c r="N32" s="2815"/>
      <c r="O32" s="2815"/>
      <c r="P32" s="2815"/>
      <c r="Q32" s="2815"/>
      <c r="R32" s="2815"/>
      <c r="S32" s="2815"/>
      <c r="T32" s="2815"/>
      <c r="U32" s="2815"/>
      <c r="V32" s="2815"/>
      <c r="W32" s="2815"/>
      <c r="X32" s="2815"/>
      <c r="Y32" s="2815"/>
      <c r="Z32" s="2815"/>
      <c r="AA32" s="2815"/>
      <c r="AB32" s="2815"/>
      <c r="AC32" s="2815"/>
      <c r="AD32" s="2816"/>
    </row>
    <row r="33" spans="1:31" x14ac:dyDescent="0.25">
      <c r="A33" s="3"/>
      <c r="B33" s="48"/>
      <c r="C33" s="36"/>
      <c r="D33" s="36"/>
      <c r="E33" s="2817"/>
      <c r="F33" s="2818"/>
      <c r="G33" s="2818"/>
      <c r="H33" s="2818"/>
      <c r="I33" s="2818"/>
      <c r="J33" s="2818"/>
      <c r="K33" s="2818"/>
      <c r="L33" s="2818"/>
      <c r="M33" s="2818"/>
      <c r="N33" s="2818"/>
      <c r="O33" s="2818"/>
      <c r="P33" s="2818"/>
      <c r="Q33" s="2818"/>
      <c r="R33" s="2818"/>
      <c r="S33" s="2818"/>
      <c r="T33" s="2818"/>
      <c r="U33" s="2818"/>
      <c r="V33" s="2818"/>
      <c r="W33" s="2818"/>
      <c r="X33" s="2818"/>
      <c r="Y33" s="2818"/>
      <c r="Z33" s="2818"/>
      <c r="AA33" s="2818"/>
      <c r="AB33" s="2818"/>
      <c r="AC33" s="2818"/>
      <c r="AD33" s="2819"/>
    </row>
    <row r="34" spans="1:31" x14ac:dyDescent="0.25">
      <c r="A34" s="3"/>
      <c r="B34" s="48"/>
      <c r="C34" s="36"/>
      <c r="D34" s="36"/>
      <c r="E34" s="2817"/>
      <c r="F34" s="2818"/>
      <c r="G34" s="2818"/>
      <c r="H34" s="2818"/>
      <c r="I34" s="2818"/>
      <c r="J34" s="2818"/>
      <c r="K34" s="2818"/>
      <c r="L34" s="2818"/>
      <c r="M34" s="2818"/>
      <c r="N34" s="2818"/>
      <c r="O34" s="2818"/>
      <c r="P34" s="2818"/>
      <c r="Q34" s="2818"/>
      <c r="R34" s="2818"/>
      <c r="S34" s="2818"/>
      <c r="T34" s="2818"/>
      <c r="U34" s="2818"/>
      <c r="V34" s="2818"/>
      <c r="W34" s="2818"/>
      <c r="X34" s="2818"/>
      <c r="Y34" s="2818"/>
      <c r="Z34" s="2818"/>
      <c r="AA34" s="2818"/>
      <c r="AB34" s="2818"/>
      <c r="AC34" s="2818"/>
      <c r="AD34" s="2819"/>
    </row>
    <row r="35" spans="1:31" ht="15" customHeight="1" x14ac:dyDescent="0.25">
      <c r="A35" s="3"/>
      <c r="B35" s="48"/>
      <c r="C35" s="36"/>
      <c r="D35" s="36"/>
      <c r="E35" s="2817"/>
      <c r="F35" s="2818"/>
      <c r="G35" s="2818"/>
      <c r="H35" s="2818"/>
      <c r="I35" s="2818"/>
      <c r="J35" s="2818"/>
      <c r="K35" s="2818"/>
      <c r="L35" s="2818"/>
      <c r="M35" s="2818"/>
      <c r="N35" s="2818"/>
      <c r="O35" s="2818"/>
      <c r="P35" s="2818"/>
      <c r="Q35" s="2818"/>
      <c r="R35" s="2818"/>
      <c r="S35" s="2818"/>
      <c r="T35" s="2818"/>
      <c r="U35" s="2818"/>
      <c r="V35" s="2818"/>
      <c r="W35" s="2818"/>
      <c r="X35" s="2818"/>
      <c r="Y35" s="2818"/>
      <c r="Z35" s="2818"/>
      <c r="AA35" s="2818"/>
      <c r="AB35" s="2818"/>
      <c r="AC35" s="2818"/>
      <c r="AD35" s="2819"/>
    </row>
    <row r="36" spans="1:31" x14ac:dyDescent="0.25">
      <c r="A36" s="3"/>
      <c r="B36" s="48"/>
      <c r="C36" s="36"/>
      <c r="D36" s="36"/>
      <c r="E36" s="2817"/>
      <c r="F36" s="2818"/>
      <c r="G36" s="2818"/>
      <c r="H36" s="2818"/>
      <c r="I36" s="2818"/>
      <c r="J36" s="2818"/>
      <c r="K36" s="2818"/>
      <c r="L36" s="2818"/>
      <c r="M36" s="2818"/>
      <c r="N36" s="2818"/>
      <c r="O36" s="2818"/>
      <c r="P36" s="2818"/>
      <c r="Q36" s="2818"/>
      <c r="R36" s="2818"/>
      <c r="S36" s="2818"/>
      <c r="T36" s="2818"/>
      <c r="U36" s="2818"/>
      <c r="V36" s="2818"/>
      <c r="W36" s="2818"/>
      <c r="X36" s="2818"/>
      <c r="Y36" s="2818"/>
      <c r="Z36" s="2818"/>
      <c r="AA36" s="2818"/>
      <c r="AB36" s="2818"/>
      <c r="AC36" s="2818"/>
      <c r="AD36" s="2819"/>
    </row>
    <row r="37" spans="1:31" x14ac:dyDescent="0.25">
      <c r="A37" s="3"/>
      <c r="B37" s="48"/>
      <c r="C37" s="36"/>
      <c r="D37" s="36"/>
      <c r="E37" s="2820"/>
      <c r="F37" s="2821"/>
      <c r="G37" s="2821"/>
      <c r="H37" s="2821"/>
      <c r="I37" s="2821"/>
      <c r="J37" s="2821"/>
      <c r="K37" s="2821"/>
      <c r="L37" s="2821"/>
      <c r="M37" s="2821"/>
      <c r="N37" s="2821"/>
      <c r="O37" s="2821"/>
      <c r="P37" s="2821"/>
      <c r="Q37" s="2821"/>
      <c r="R37" s="2821"/>
      <c r="S37" s="2821"/>
      <c r="T37" s="2821"/>
      <c r="U37" s="2821"/>
      <c r="V37" s="2821"/>
      <c r="W37" s="2821"/>
      <c r="X37" s="2821"/>
      <c r="Y37" s="2821"/>
      <c r="Z37" s="2821"/>
      <c r="AA37" s="2821"/>
      <c r="AB37" s="2821"/>
      <c r="AC37" s="2821"/>
      <c r="AD37" s="2822"/>
    </row>
    <row r="38" spans="1:31" x14ac:dyDescent="0.25">
      <c r="A38" s="3"/>
      <c r="B38" s="48"/>
      <c r="C38" s="36"/>
      <c r="D38" s="36"/>
      <c r="E38" s="36"/>
      <c r="F38" s="36"/>
      <c r="G38" s="36"/>
      <c r="H38" s="36"/>
      <c r="I38" s="36"/>
      <c r="J38" s="36"/>
      <c r="K38" s="36"/>
      <c r="L38" s="36"/>
      <c r="M38" s="36"/>
      <c r="N38" s="36"/>
      <c r="O38" s="36"/>
      <c r="P38" s="36"/>
      <c r="Q38" s="36"/>
      <c r="R38" s="36"/>
      <c r="S38" s="36"/>
      <c r="T38" s="36"/>
      <c r="U38" s="36"/>
      <c r="V38" s="36"/>
      <c r="W38" s="36"/>
      <c r="X38" s="36"/>
      <c r="Y38" s="36"/>
      <c r="Z38" s="47"/>
      <c r="AA38" s="47"/>
      <c r="AB38" s="47"/>
      <c r="AC38" s="47"/>
      <c r="AD38" s="47"/>
    </row>
    <row r="39" spans="1:31" x14ac:dyDescent="0.25">
      <c r="A39" s="3"/>
      <c r="B39" s="2809" t="s">
        <v>1097</v>
      </c>
      <c r="C39" s="2809"/>
      <c r="D39" s="2809"/>
      <c r="E39" s="2809"/>
      <c r="F39" s="2809"/>
      <c r="G39" s="2809"/>
      <c r="H39" s="2809"/>
      <c r="I39" s="2809"/>
      <c r="J39" s="2809"/>
      <c r="K39" s="2809"/>
      <c r="L39" s="2809"/>
      <c r="M39" s="2809"/>
      <c r="N39" s="2809"/>
      <c r="O39" s="2809"/>
      <c r="P39" s="2809"/>
      <c r="Q39" s="2809"/>
      <c r="R39" s="2809"/>
      <c r="S39" s="2809"/>
      <c r="T39" s="2809"/>
      <c r="U39" s="2809"/>
      <c r="V39" s="2809"/>
      <c r="W39" s="2809"/>
      <c r="X39" s="2809"/>
      <c r="Y39" s="2809"/>
      <c r="Z39" s="2809"/>
      <c r="AA39" s="2809"/>
      <c r="AB39" s="2809"/>
      <c r="AC39" s="2809"/>
      <c r="AD39" s="2809"/>
    </row>
    <row r="40" spans="1:31" x14ac:dyDescent="0.25">
      <c r="A40" s="3"/>
      <c r="B40" s="2809"/>
      <c r="C40" s="2809"/>
      <c r="D40" s="2809"/>
      <c r="E40" s="2809"/>
      <c r="F40" s="2809"/>
      <c r="G40" s="2809"/>
      <c r="H40" s="2809"/>
      <c r="I40" s="2809"/>
      <c r="J40" s="2809"/>
      <c r="K40" s="2809"/>
      <c r="L40" s="2809"/>
      <c r="M40" s="2809"/>
      <c r="N40" s="2809"/>
      <c r="O40" s="2809"/>
      <c r="P40" s="2809"/>
      <c r="Q40" s="2809"/>
      <c r="R40" s="2809"/>
      <c r="S40" s="2809"/>
      <c r="T40" s="2809"/>
      <c r="U40" s="2809"/>
      <c r="V40" s="2809"/>
      <c r="W40" s="2809"/>
      <c r="X40" s="2809"/>
      <c r="Y40" s="2809"/>
      <c r="Z40" s="2809"/>
      <c r="AA40" s="2809"/>
      <c r="AB40" s="2809"/>
      <c r="AC40" s="2809"/>
      <c r="AD40" s="2809"/>
    </row>
    <row r="41" spans="1:31" ht="15.75" thickBot="1"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row>
    <row r="42" spans="1:31" ht="15.75" thickBot="1" x14ac:dyDescent="0.3">
      <c r="A42" s="3"/>
      <c r="B42" s="2776" t="s">
        <v>940</v>
      </c>
      <c r="C42" s="2776"/>
      <c r="D42" s="2776"/>
      <c r="E42" s="2776"/>
      <c r="F42" s="2776"/>
      <c r="G42" s="2776"/>
      <c r="H42" s="2776"/>
      <c r="I42" s="2776"/>
      <c r="J42" s="2776"/>
      <c r="K42" s="2776"/>
      <c r="L42" s="2776"/>
      <c r="M42" s="2776"/>
      <c r="N42" s="2776"/>
      <c r="O42" s="2776"/>
      <c r="P42" s="2776"/>
      <c r="Q42" s="2776"/>
      <c r="R42" s="2776"/>
      <c r="S42" s="2776"/>
      <c r="T42" s="2776"/>
      <c r="U42" s="2776"/>
      <c r="V42" s="2776"/>
      <c r="W42" s="2776"/>
      <c r="X42" s="2776"/>
      <c r="Y42" s="2776"/>
      <c r="Z42" s="2776"/>
      <c r="AA42" s="2776"/>
      <c r="AB42" s="2776"/>
      <c r="AC42" s="2776"/>
      <c r="AD42" s="2776"/>
    </row>
    <row r="43" spans="1:31" x14ac:dyDescent="0.2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row>
    <row r="44" spans="1:31" ht="15" customHeight="1" x14ac:dyDescent="0.25">
      <c r="A44" s="3"/>
      <c r="B44" s="2759" t="s">
        <v>1116</v>
      </c>
      <c r="C44" s="2759"/>
      <c r="D44" s="2759"/>
      <c r="E44" s="2759"/>
      <c r="F44" s="2759"/>
      <c r="G44" s="2759"/>
      <c r="H44" s="2759"/>
      <c r="I44" s="2759"/>
      <c r="J44" s="2759"/>
      <c r="K44" s="2759"/>
      <c r="L44" s="2759"/>
      <c r="M44" s="2759"/>
      <c r="N44" s="2759"/>
      <c r="O44" s="2759"/>
      <c r="P44" s="2759"/>
      <c r="Q44" s="2759"/>
      <c r="R44" s="2759"/>
      <c r="S44" s="2759"/>
      <c r="T44" s="2759"/>
      <c r="U44" s="2759"/>
      <c r="V44" s="2759"/>
      <c r="W44" s="2759"/>
      <c r="X44" s="2759"/>
      <c r="Y44" s="2759"/>
      <c r="Z44" s="2759"/>
      <c r="AA44" s="2759"/>
      <c r="AB44" s="2759"/>
      <c r="AC44" s="2759"/>
      <c r="AD44" s="2759"/>
    </row>
    <row r="45" spans="1:31" x14ac:dyDescent="0.25">
      <c r="A45" s="3"/>
      <c r="B45" s="2759"/>
      <c r="C45" s="2759"/>
      <c r="D45" s="2759"/>
      <c r="E45" s="2759"/>
      <c r="F45" s="2759"/>
      <c r="G45" s="2759"/>
      <c r="H45" s="2759"/>
      <c r="I45" s="2759"/>
      <c r="J45" s="2759"/>
      <c r="K45" s="2759"/>
      <c r="L45" s="2759"/>
      <c r="M45" s="2759"/>
      <c r="N45" s="2759"/>
      <c r="O45" s="2759"/>
      <c r="P45" s="2759"/>
      <c r="Q45" s="2759"/>
      <c r="R45" s="2759"/>
      <c r="S45" s="2759"/>
      <c r="T45" s="2759"/>
      <c r="U45" s="2759"/>
      <c r="V45" s="2759"/>
      <c r="W45" s="2759"/>
      <c r="X45" s="2759"/>
      <c r="Y45" s="2759"/>
      <c r="Z45" s="2759"/>
      <c r="AA45" s="2759"/>
      <c r="AB45" s="2759"/>
      <c r="AC45" s="2759"/>
      <c r="AD45" s="2759"/>
      <c r="AE45" s="45"/>
    </row>
    <row r="46" spans="1:31" x14ac:dyDescent="0.25">
      <c r="A46" s="3"/>
      <c r="B46" s="2759"/>
      <c r="C46" s="2759"/>
      <c r="D46" s="2759"/>
      <c r="E46" s="2759"/>
      <c r="F46" s="2759"/>
      <c r="G46" s="2759"/>
      <c r="H46" s="2759"/>
      <c r="I46" s="2759"/>
      <c r="J46" s="2759"/>
      <c r="K46" s="2759"/>
      <c r="L46" s="2759"/>
      <c r="M46" s="2759"/>
      <c r="N46" s="2759"/>
      <c r="O46" s="2759"/>
      <c r="P46" s="2759"/>
      <c r="Q46" s="2759"/>
      <c r="R46" s="2759"/>
      <c r="S46" s="2759"/>
      <c r="T46" s="2759"/>
      <c r="U46" s="2759"/>
      <c r="V46" s="2759"/>
      <c r="W46" s="2759"/>
      <c r="X46" s="2759"/>
      <c r="Y46" s="2759"/>
      <c r="Z46" s="2759"/>
      <c r="AA46" s="2759"/>
      <c r="AB46" s="2759"/>
      <c r="AC46" s="2759"/>
      <c r="AD46" s="2759"/>
      <c r="AE46" s="45"/>
    </row>
    <row r="47" spans="1:3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45"/>
    </row>
    <row r="48" spans="1:31" x14ac:dyDescent="0.25">
      <c r="A48" s="3"/>
      <c r="B48" s="300" t="s">
        <v>941</v>
      </c>
      <c r="C48" s="300"/>
      <c r="D48" s="300"/>
      <c r="E48" s="300"/>
      <c r="F48" s="300"/>
      <c r="G48" s="300"/>
      <c r="H48" s="300"/>
      <c r="I48" s="300"/>
      <c r="J48" s="300"/>
      <c r="K48" s="300"/>
      <c r="L48" s="300"/>
      <c r="M48" s="300"/>
      <c r="N48" s="300"/>
      <c r="O48" s="300"/>
      <c r="P48" s="300"/>
      <c r="Q48" s="300"/>
      <c r="R48" s="300"/>
      <c r="S48" s="300"/>
      <c r="T48" s="300"/>
      <c r="U48" s="300"/>
      <c r="V48" s="300"/>
      <c r="W48" s="300"/>
      <c r="X48" s="300"/>
      <c r="Y48" s="300"/>
      <c r="Z48" s="301"/>
      <c r="AA48" s="302"/>
      <c r="AB48" s="302"/>
      <c r="AC48" s="302"/>
      <c r="AD48" s="303"/>
      <c r="AE48" s="45"/>
    </row>
    <row r="49" spans="1:31" x14ac:dyDescent="0.25">
      <c r="A49" s="3"/>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45"/>
    </row>
    <row r="50" spans="1:31" x14ac:dyDescent="0.25">
      <c r="A50" s="3"/>
      <c r="B50" s="207"/>
      <c r="C50" s="207"/>
      <c r="D50" s="207"/>
      <c r="E50" s="207"/>
      <c r="F50" s="207"/>
      <c r="G50" s="207"/>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45"/>
    </row>
    <row r="51" spans="1:31" ht="25.5" x14ac:dyDescent="0.25">
      <c r="A51" s="3"/>
      <c r="B51" s="69" t="s">
        <v>1153</v>
      </c>
      <c r="C51" s="69" t="s">
        <v>1154</v>
      </c>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45"/>
    </row>
    <row r="53" spans="1:31" ht="15" hidden="1" customHeight="1" x14ac:dyDescent="0.2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1" ht="15" hidden="1" customHeight="1" x14ac:dyDescent="0.25">
      <c r="B54" s="2805" t="s">
        <v>941</v>
      </c>
      <c r="C54" s="2805"/>
      <c r="D54" s="2805"/>
      <c r="E54" s="2805"/>
      <c r="F54" s="2805"/>
      <c r="G54" s="2805"/>
      <c r="H54" s="2805"/>
      <c r="I54" s="2805"/>
      <c r="J54" s="2805"/>
      <c r="K54" s="2805"/>
      <c r="L54" s="2805"/>
      <c r="M54" s="2805"/>
      <c r="N54" s="2805"/>
      <c r="O54" s="2805"/>
      <c r="P54" s="2805"/>
      <c r="Q54" s="2805"/>
      <c r="R54" s="2805"/>
      <c r="S54" s="2805"/>
      <c r="T54" s="2805"/>
      <c r="U54" s="2805"/>
      <c r="V54" s="2805"/>
      <c r="W54" s="2805"/>
      <c r="X54" s="2805"/>
      <c r="Y54" s="2805"/>
      <c r="Z54" s="2806" t="s">
        <v>1098</v>
      </c>
      <c r="AA54" s="2807"/>
      <c r="AB54" s="2807"/>
      <c r="AC54" s="2807"/>
      <c r="AD54" s="2808"/>
    </row>
  </sheetData>
  <sheetProtection algorithmName="SHA-512" hashValue="wij6C3R/i5d4yUoLZ+zDYFlgWB4V8iZdc/NF9bgP7RmIcUxG8w7BVR2HqSG6nl/3sR/08ErPHhCG14/chtDFhA==" saltValue="EOyvtf3/T6Hyxo6u4Z/gJA==" spinCount="100000" sheet="1" objects="1" scenarios="1" selectLockedCells="1"/>
  <mergeCells count="22">
    <mergeCell ref="B2:AD2"/>
    <mergeCell ref="B4:AD9"/>
    <mergeCell ref="B11:AD17"/>
    <mergeCell ref="B19:AD19"/>
    <mergeCell ref="B21:AA21"/>
    <mergeCell ref="B39:AD40"/>
    <mergeCell ref="AB21:AD21"/>
    <mergeCell ref="C23:AA23"/>
    <mergeCell ref="AB23:AD23"/>
    <mergeCell ref="D25:AA25"/>
    <mergeCell ref="AB25:AD25"/>
    <mergeCell ref="E27:AA28"/>
    <mergeCell ref="AB28:AD28"/>
    <mergeCell ref="E30:AD31"/>
    <mergeCell ref="E32:AD37"/>
    <mergeCell ref="B42:AD42"/>
    <mergeCell ref="B54:Y54"/>
    <mergeCell ref="Z54:AD54"/>
    <mergeCell ref="B44:AD46"/>
    <mergeCell ref="B48:Y48"/>
    <mergeCell ref="Z48:AD48"/>
    <mergeCell ref="B50:AD50"/>
  </mergeCells>
  <conditionalFormatting sqref="B39:AD39 B51:AD51 B54:AD54">
    <cfRule type="expression" dxfId="4" priority="2">
      <formula>AND($AB$21="YES",$AB$23="YES",OR($AB$25=1,AND($AB$25&gt;1,$AB$28&gt;11)))</formula>
    </cfRule>
  </conditionalFormatting>
  <conditionalFormatting sqref="B44:AD46 B48:AD49">
    <cfRule type="expression" dxfId="3" priority="1">
      <formula>AND($AB$21="YES",$AB$23="YES",OR($AB$25=1,AND($AB$25&gt;1,$AB$28&gt;11)))</formula>
    </cfRule>
  </conditionalFormatting>
  <conditionalFormatting sqref="C23:AD23">
    <cfRule type="expression" dxfId="2" priority="5">
      <formula>$AB$21="YES"</formula>
    </cfRule>
  </conditionalFormatting>
  <conditionalFormatting sqref="D25:AD25">
    <cfRule type="expression" dxfId="1" priority="4">
      <formula>AND($AB$21="YES",$AB$23="YES")</formula>
    </cfRule>
  </conditionalFormatting>
  <conditionalFormatting sqref="E27:AD28 E30:AD37">
    <cfRule type="expression" dxfId="0" priority="3">
      <formula>AND($AB$21="YES",$AB$23="YES",$AB$25&gt;1)</formula>
    </cfRule>
  </conditionalFormatting>
  <dataValidations count="2">
    <dataValidation type="list" allowBlank="1" showInputMessage="1" showErrorMessage="1" sqref="AB23:AD23 AB21:AD21" xr:uid="{00000000-0002-0000-1800-000000000000}">
      <formula1>$B$51:$C$51</formula1>
    </dataValidation>
    <dataValidation type="whole" operator="greaterThanOrEqual" allowBlank="1" showInputMessage="1" showErrorMessage="1" sqref="AB25:AD25 AB28:AD28" xr:uid="{00000000-0002-0000-1800-000001000000}">
      <formula1>1</formula1>
    </dataValidation>
  </dataValidations>
  <printOptions horizontalCentered="1"/>
  <pageMargins left="0.5" right="0.5" top="0.5" bottom="0.5" header="0.3" footer="0.3"/>
  <pageSetup scale="97" fitToHeight="0" orientation="portrait" r:id="rId1"/>
  <headerFooter>
    <oddFooter>&amp;C&amp;P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AE232"/>
  <sheetViews>
    <sheetView workbookViewId="0"/>
  </sheetViews>
  <sheetFormatPr defaultColWidth="0" defaultRowHeight="15" customHeight="1" zeroHeight="1" x14ac:dyDescent="0.25"/>
  <cols>
    <col min="1" max="31" width="3.28515625" style="13" customWidth="1"/>
    <col min="32" max="16384" width="9.140625" style="13" hidden="1"/>
  </cols>
  <sheetData>
    <row r="1" spans="1:30" ht="15"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ht="15" customHeight="1" x14ac:dyDescent="0.25">
      <c r="A2" s="3"/>
      <c r="B2" s="145" t="s">
        <v>1011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1:30" ht="15" customHeight="1"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ht="15" customHeight="1" x14ac:dyDescent="0.25">
      <c r="A4" s="3"/>
      <c r="B4" s="322" t="s">
        <v>942</v>
      </c>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row>
    <row r="5" spans="1:30" ht="1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s="64" customFormat="1" ht="15" customHeight="1" x14ac:dyDescent="0.25">
      <c r="B6" s="44" t="s">
        <v>913</v>
      </c>
      <c r="C6" s="2830" t="s">
        <v>943</v>
      </c>
      <c r="D6" s="2830"/>
      <c r="E6" s="2830"/>
      <c r="F6" s="2830"/>
      <c r="G6" s="2830"/>
      <c r="H6" s="2830"/>
      <c r="I6" s="2830"/>
      <c r="J6" s="2830"/>
      <c r="K6" s="2830"/>
      <c r="L6" s="2830"/>
      <c r="M6" s="2830"/>
      <c r="N6" s="2830"/>
      <c r="O6" s="2830"/>
      <c r="P6" s="2830"/>
      <c r="Q6" s="2830"/>
      <c r="R6" s="2830"/>
      <c r="S6" s="2830"/>
      <c r="T6" s="2830"/>
      <c r="U6" s="2830"/>
      <c r="V6" s="2830"/>
      <c r="W6" s="2830"/>
      <c r="X6" s="2830"/>
      <c r="Y6" s="2830"/>
      <c r="Z6" s="2830"/>
      <c r="AA6" s="2830"/>
      <c r="AB6" s="2830"/>
      <c r="AC6" s="2830"/>
      <c r="AD6" s="2830"/>
    </row>
    <row r="7" spans="1:30" s="64" customFormat="1" ht="15" customHeight="1" x14ac:dyDescent="0.25">
      <c r="B7" s="44" t="s">
        <v>914</v>
      </c>
      <c r="C7" s="2830" t="s">
        <v>1044</v>
      </c>
      <c r="D7" s="2830"/>
      <c r="E7" s="2830"/>
      <c r="F7" s="2830"/>
      <c r="G7" s="2830"/>
      <c r="H7" s="2830"/>
      <c r="I7" s="2830"/>
      <c r="J7" s="2830"/>
      <c r="K7" s="2830"/>
      <c r="L7" s="2830"/>
      <c r="M7" s="2830"/>
      <c r="N7" s="2830"/>
      <c r="O7" s="2830"/>
      <c r="P7" s="2830"/>
      <c r="Q7" s="2830"/>
      <c r="R7" s="2830"/>
      <c r="S7" s="2830"/>
      <c r="T7" s="2830"/>
      <c r="U7" s="2830"/>
      <c r="V7" s="2830"/>
      <c r="W7" s="2830"/>
      <c r="X7" s="2830"/>
      <c r="Y7" s="2830"/>
      <c r="Z7" s="2830"/>
      <c r="AA7" s="2830"/>
      <c r="AB7" s="2830"/>
      <c r="AC7" s="2830"/>
      <c r="AD7" s="2830"/>
    </row>
    <row r="8" spans="1:30" s="64" customFormat="1" ht="15" customHeight="1" x14ac:dyDescent="0.25">
      <c r="B8" s="44" t="s">
        <v>916</v>
      </c>
      <c r="C8" s="2829" t="s">
        <v>1045</v>
      </c>
      <c r="D8" s="2829"/>
      <c r="E8" s="2829"/>
      <c r="F8" s="2829"/>
      <c r="G8" s="2829"/>
      <c r="H8" s="2829"/>
      <c r="I8" s="2829"/>
      <c r="J8" s="2829"/>
      <c r="K8" s="2829"/>
      <c r="L8" s="2829"/>
      <c r="M8" s="2829"/>
      <c r="N8" s="2829"/>
      <c r="O8" s="2829"/>
      <c r="P8" s="2829"/>
      <c r="Q8" s="2829"/>
      <c r="R8" s="2829"/>
      <c r="S8" s="2829"/>
      <c r="T8" s="2829"/>
      <c r="U8" s="2829"/>
      <c r="V8" s="2829"/>
      <c r="W8" s="2829"/>
      <c r="X8" s="2829"/>
      <c r="Y8" s="2829"/>
      <c r="Z8" s="2829"/>
      <c r="AA8" s="2829"/>
      <c r="AB8" s="2829"/>
      <c r="AC8" s="2829"/>
      <c r="AD8" s="2829"/>
    </row>
    <row r="9" spans="1:30" s="64" customFormat="1" ht="15" customHeight="1" x14ac:dyDescent="0.25">
      <c r="B9" s="62"/>
      <c r="C9" s="2829"/>
      <c r="D9" s="2829"/>
      <c r="E9" s="2829"/>
      <c r="F9" s="2829"/>
      <c r="G9" s="2829"/>
      <c r="H9" s="2829"/>
      <c r="I9" s="2829"/>
      <c r="J9" s="2829"/>
      <c r="K9" s="2829"/>
      <c r="L9" s="2829"/>
      <c r="M9" s="2829"/>
      <c r="N9" s="2829"/>
      <c r="O9" s="2829"/>
      <c r="P9" s="2829"/>
      <c r="Q9" s="2829"/>
      <c r="R9" s="2829"/>
      <c r="S9" s="2829"/>
      <c r="T9" s="2829"/>
      <c r="U9" s="2829"/>
      <c r="V9" s="2829"/>
      <c r="W9" s="2829"/>
      <c r="X9" s="2829"/>
      <c r="Y9" s="2829"/>
      <c r="Z9" s="2829"/>
      <c r="AA9" s="2829"/>
      <c r="AB9" s="2829"/>
      <c r="AC9" s="2829"/>
      <c r="AD9" s="2829"/>
    </row>
    <row r="10" spans="1:30" s="64" customFormat="1" ht="15" customHeight="1" x14ac:dyDescent="0.25">
      <c r="B10" s="62"/>
      <c r="C10" s="2829"/>
      <c r="D10" s="2829"/>
      <c r="E10" s="2829"/>
      <c r="F10" s="2829"/>
      <c r="G10" s="2829"/>
      <c r="H10" s="2829"/>
      <c r="I10" s="2829"/>
      <c r="J10" s="2829"/>
      <c r="K10" s="2829"/>
      <c r="L10" s="2829"/>
      <c r="M10" s="2829"/>
      <c r="N10" s="2829"/>
      <c r="O10" s="2829"/>
      <c r="P10" s="2829"/>
      <c r="Q10" s="2829"/>
      <c r="R10" s="2829"/>
      <c r="S10" s="2829"/>
      <c r="T10" s="2829"/>
      <c r="U10" s="2829"/>
      <c r="V10" s="2829"/>
      <c r="W10" s="2829"/>
      <c r="X10" s="2829"/>
      <c r="Y10" s="2829"/>
      <c r="Z10" s="2829"/>
      <c r="AA10" s="2829"/>
      <c r="AB10" s="2829"/>
      <c r="AC10" s="2829"/>
      <c r="AD10" s="2829"/>
    </row>
    <row r="11" spans="1:30" s="64" customFormat="1" ht="15" customHeight="1" x14ac:dyDescent="0.25">
      <c r="B11" s="62"/>
      <c r="C11" s="2829"/>
      <c r="D11" s="2829"/>
      <c r="E11" s="2829"/>
      <c r="F11" s="2829"/>
      <c r="G11" s="2829"/>
      <c r="H11" s="2829"/>
      <c r="I11" s="2829"/>
      <c r="J11" s="2829"/>
      <c r="K11" s="2829"/>
      <c r="L11" s="2829"/>
      <c r="M11" s="2829"/>
      <c r="N11" s="2829"/>
      <c r="O11" s="2829"/>
      <c r="P11" s="2829"/>
      <c r="Q11" s="2829"/>
      <c r="R11" s="2829"/>
      <c r="S11" s="2829"/>
      <c r="T11" s="2829"/>
      <c r="U11" s="2829"/>
      <c r="V11" s="2829"/>
      <c r="W11" s="2829"/>
      <c r="X11" s="2829"/>
      <c r="Y11" s="2829"/>
      <c r="Z11" s="2829"/>
      <c r="AA11" s="2829"/>
      <c r="AB11" s="2829"/>
      <c r="AC11" s="2829"/>
      <c r="AD11" s="2829"/>
    </row>
    <row r="12" spans="1:30" s="64" customFormat="1" ht="15" customHeight="1" x14ac:dyDescent="0.25">
      <c r="B12" s="44" t="s">
        <v>917</v>
      </c>
      <c r="C12" s="2829" t="s">
        <v>1046</v>
      </c>
      <c r="D12" s="2829"/>
      <c r="E12" s="2829"/>
      <c r="F12" s="2829"/>
      <c r="G12" s="2829"/>
      <c r="H12" s="2829"/>
      <c r="I12" s="2829"/>
      <c r="J12" s="2829"/>
      <c r="K12" s="2829"/>
      <c r="L12" s="2829"/>
      <c r="M12" s="2829"/>
      <c r="N12" s="2829"/>
      <c r="O12" s="2829"/>
      <c r="P12" s="2829"/>
      <c r="Q12" s="2829"/>
      <c r="R12" s="2829"/>
      <c r="S12" s="2829"/>
      <c r="T12" s="2829"/>
      <c r="U12" s="2829"/>
      <c r="V12" s="2829"/>
      <c r="W12" s="2829"/>
      <c r="X12" s="2829"/>
      <c r="Y12" s="2829"/>
      <c r="Z12" s="2829"/>
      <c r="AA12" s="2829"/>
      <c r="AB12" s="2829"/>
      <c r="AC12" s="2829"/>
      <c r="AD12" s="2829"/>
    </row>
    <row r="13" spans="1:30" s="64" customFormat="1" ht="15" customHeight="1" x14ac:dyDescent="0.25">
      <c r="B13" s="62"/>
      <c r="C13" s="2829"/>
      <c r="D13" s="2829"/>
      <c r="E13" s="2829"/>
      <c r="F13" s="2829"/>
      <c r="G13" s="2829"/>
      <c r="H13" s="2829"/>
      <c r="I13" s="2829"/>
      <c r="J13" s="2829"/>
      <c r="K13" s="2829"/>
      <c r="L13" s="2829"/>
      <c r="M13" s="2829"/>
      <c r="N13" s="2829"/>
      <c r="O13" s="2829"/>
      <c r="P13" s="2829"/>
      <c r="Q13" s="2829"/>
      <c r="R13" s="2829"/>
      <c r="S13" s="2829"/>
      <c r="T13" s="2829"/>
      <c r="U13" s="2829"/>
      <c r="V13" s="2829"/>
      <c r="W13" s="2829"/>
      <c r="X13" s="2829"/>
      <c r="Y13" s="2829"/>
      <c r="Z13" s="2829"/>
      <c r="AA13" s="2829"/>
      <c r="AB13" s="2829"/>
      <c r="AC13" s="2829"/>
      <c r="AD13" s="2829"/>
    </row>
    <row r="14" spans="1:30" s="64" customFormat="1" ht="15" customHeight="1" x14ac:dyDescent="0.25">
      <c r="B14" s="44" t="s">
        <v>918</v>
      </c>
      <c r="C14" s="2830" t="s">
        <v>1047</v>
      </c>
      <c r="D14" s="2830"/>
      <c r="E14" s="2830"/>
      <c r="F14" s="2830"/>
      <c r="G14" s="2830"/>
      <c r="H14" s="2830"/>
      <c r="I14" s="2830"/>
      <c r="J14" s="2830"/>
      <c r="K14" s="2830"/>
      <c r="L14" s="2830"/>
      <c r="M14" s="2830"/>
      <c r="N14" s="2830"/>
      <c r="O14" s="2830"/>
      <c r="P14" s="2830"/>
      <c r="Q14" s="2830"/>
      <c r="R14" s="2830"/>
      <c r="S14" s="2830"/>
      <c r="T14" s="2830"/>
      <c r="U14" s="2830"/>
      <c r="V14" s="2830"/>
      <c r="W14" s="2830"/>
      <c r="X14" s="2830"/>
      <c r="Y14" s="2830"/>
      <c r="Z14" s="2830"/>
      <c r="AA14" s="2830"/>
      <c r="AB14" s="2830"/>
      <c r="AC14" s="2830"/>
      <c r="AD14" s="2830"/>
    </row>
    <row r="15" spans="1:30" s="64" customFormat="1" ht="15" customHeight="1" x14ac:dyDescent="0.25">
      <c r="B15" s="44" t="s">
        <v>955</v>
      </c>
      <c r="C15" s="2829" t="s">
        <v>1048</v>
      </c>
      <c r="D15" s="2829"/>
      <c r="E15" s="2829"/>
      <c r="F15" s="2829"/>
      <c r="G15" s="2829"/>
      <c r="H15" s="2829"/>
      <c r="I15" s="2829"/>
      <c r="J15" s="2829"/>
      <c r="K15" s="2829"/>
      <c r="L15" s="2829"/>
      <c r="M15" s="2829"/>
      <c r="N15" s="2829"/>
      <c r="O15" s="2829"/>
      <c r="P15" s="2829"/>
      <c r="Q15" s="2829"/>
      <c r="R15" s="2829"/>
      <c r="S15" s="2829"/>
      <c r="T15" s="2829"/>
      <c r="U15" s="2829"/>
      <c r="V15" s="2829"/>
      <c r="W15" s="2829"/>
      <c r="X15" s="2829"/>
      <c r="Y15" s="2829"/>
      <c r="Z15" s="2829"/>
      <c r="AA15" s="2829"/>
      <c r="AB15" s="2829"/>
      <c r="AC15" s="2829"/>
      <c r="AD15" s="2829"/>
    </row>
    <row r="16" spans="1:30" s="64" customFormat="1" ht="15" customHeight="1" x14ac:dyDescent="0.25">
      <c r="B16" s="62"/>
      <c r="C16" s="2829"/>
      <c r="D16" s="2829"/>
      <c r="E16" s="2829"/>
      <c r="F16" s="2829"/>
      <c r="G16" s="2829"/>
      <c r="H16" s="2829"/>
      <c r="I16" s="2829"/>
      <c r="J16" s="2829"/>
      <c r="K16" s="2829"/>
      <c r="L16" s="2829"/>
      <c r="M16" s="2829"/>
      <c r="N16" s="2829"/>
      <c r="O16" s="2829"/>
      <c r="P16" s="2829"/>
      <c r="Q16" s="2829"/>
      <c r="R16" s="2829"/>
      <c r="S16" s="2829"/>
      <c r="T16" s="2829"/>
      <c r="U16" s="2829"/>
      <c r="V16" s="2829"/>
      <c r="W16" s="2829"/>
      <c r="X16" s="2829"/>
      <c r="Y16" s="2829"/>
      <c r="Z16" s="2829"/>
      <c r="AA16" s="2829"/>
      <c r="AB16" s="2829"/>
      <c r="AC16" s="2829"/>
      <c r="AD16" s="2829"/>
    </row>
    <row r="17" spans="2:30" s="64" customFormat="1" ht="15" customHeight="1" x14ac:dyDescent="0.25">
      <c r="B17" s="44" t="s">
        <v>956</v>
      </c>
      <c r="C17" s="2830" t="s">
        <v>1049</v>
      </c>
      <c r="D17" s="2830"/>
      <c r="E17" s="2830"/>
      <c r="F17" s="2830"/>
      <c r="G17" s="2830"/>
      <c r="H17" s="2830"/>
      <c r="I17" s="2830"/>
      <c r="J17" s="2830"/>
      <c r="K17" s="2830"/>
      <c r="L17" s="2830"/>
      <c r="M17" s="2830"/>
      <c r="N17" s="2830"/>
      <c r="O17" s="2830"/>
      <c r="P17" s="2830"/>
      <c r="Q17" s="2830"/>
      <c r="R17" s="2830"/>
      <c r="S17" s="2830"/>
      <c r="T17" s="2830"/>
      <c r="U17" s="2830"/>
      <c r="V17" s="2830"/>
      <c r="W17" s="2830"/>
      <c r="X17" s="2830"/>
      <c r="Y17" s="2830"/>
      <c r="Z17" s="2830"/>
      <c r="AA17" s="2830"/>
      <c r="AB17" s="2830"/>
      <c r="AC17" s="2830"/>
      <c r="AD17" s="2830"/>
    </row>
    <row r="18" spans="2:30" s="64" customFormat="1" ht="15" customHeight="1" x14ac:dyDescent="0.25">
      <c r="B18" s="62"/>
      <c r="C18" s="62" t="s">
        <v>944</v>
      </c>
      <c r="D18" s="2829" t="s">
        <v>1050</v>
      </c>
      <c r="E18" s="2829"/>
      <c r="F18" s="2829"/>
      <c r="G18" s="2829"/>
      <c r="H18" s="2829"/>
      <c r="I18" s="2829"/>
      <c r="J18" s="2829"/>
      <c r="K18" s="2829"/>
      <c r="L18" s="2829"/>
      <c r="M18" s="2829"/>
      <c r="N18" s="2829"/>
      <c r="O18" s="2829"/>
      <c r="P18" s="2829"/>
      <c r="Q18" s="2829"/>
      <c r="R18" s="2829"/>
      <c r="S18" s="2829"/>
      <c r="T18" s="2829"/>
      <c r="U18" s="2829"/>
      <c r="V18" s="2829"/>
      <c r="W18" s="2829"/>
      <c r="X18" s="2829"/>
      <c r="Y18" s="2829"/>
      <c r="Z18" s="2829"/>
      <c r="AA18" s="2829"/>
      <c r="AB18" s="2829"/>
      <c r="AC18" s="2829"/>
      <c r="AD18" s="2829"/>
    </row>
    <row r="19" spans="2:30" s="64" customFormat="1" ht="15" customHeight="1" x14ac:dyDescent="0.25">
      <c r="B19" s="62"/>
      <c r="C19" s="62"/>
      <c r="D19" s="2829"/>
      <c r="E19" s="2829"/>
      <c r="F19" s="2829"/>
      <c r="G19" s="2829"/>
      <c r="H19" s="2829"/>
      <c r="I19" s="2829"/>
      <c r="J19" s="2829"/>
      <c r="K19" s="2829"/>
      <c r="L19" s="2829"/>
      <c r="M19" s="2829"/>
      <c r="N19" s="2829"/>
      <c r="O19" s="2829"/>
      <c r="P19" s="2829"/>
      <c r="Q19" s="2829"/>
      <c r="R19" s="2829"/>
      <c r="S19" s="2829"/>
      <c r="T19" s="2829"/>
      <c r="U19" s="2829"/>
      <c r="V19" s="2829"/>
      <c r="W19" s="2829"/>
      <c r="X19" s="2829"/>
      <c r="Y19" s="2829"/>
      <c r="Z19" s="2829"/>
      <c r="AA19" s="2829"/>
      <c r="AB19" s="2829"/>
      <c r="AC19" s="2829"/>
      <c r="AD19" s="2829"/>
    </row>
    <row r="20" spans="2:30" s="64" customFormat="1" ht="15" customHeight="1" x14ac:dyDescent="0.25">
      <c r="B20" s="62"/>
      <c r="C20" s="62" t="s">
        <v>945</v>
      </c>
      <c r="D20" s="2829" t="s">
        <v>946</v>
      </c>
      <c r="E20" s="2829"/>
      <c r="F20" s="2829"/>
      <c r="G20" s="2829"/>
      <c r="H20" s="2829"/>
      <c r="I20" s="2829"/>
      <c r="J20" s="2829"/>
      <c r="K20" s="2829"/>
      <c r="L20" s="2829"/>
      <c r="M20" s="2829"/>
      <c r="N20" s="2829"/>
      <c r="O20" s="2829"/>
      <c r="P20" s="2829"/>
      <c r="Q20" s="2829"/>
      <c r="R20" s="2829"/>
      <c r="S20" s="2829"/>
      <c r="T20" s="2829"/>
      <c r="U20" s="2829"/>
      <c r="V20" s="2829"/>
      <c r="W20" s="2829"/>
      <c r="X20" s="2829"/>
      <c r="Y20" s="2829"/>
      <c r="Z20" s="2829"/>
      <c r="AA20" s="2829"/>
      <c r="AB20" s="2829"/>
      <c r="AC20" s="2829"/>
      <c r="AD20" s="2829"/>
    </row>
    <row r="21" spans="2:30" s="64" customFormat="1" ht="15" customHeight="1" x14ac:dyDescent="0.25">
      <c r="B21" s="62"/>
      <c r="C21" s="62"/>
      <c r="D21" s="2829"/>
      <c r="E21" s="2829"/>
      <c r="F21" s="2829"/>
      <c r="G21" s="2829"/>
      <c r="H21" s="2829"/>
      <c r="I21" s="2829"/>
      <c r="J21" s="2829"/>
      <c r="K21" s="2829"/>
      <c r="L21" s="2829"/>
      <c r="M21" s="2829"/>
      <c r="N21" s="2829"/>
      <c r="O21" s="2829"/>
      <c r="P21" s="2829"/>
      <c r="Q21" s="2829"/>
      <c r="R21" s="2829"/>
      <c r="S21" s="2829"/>
      <c r="T21" s="2829"/>
      <c r="U21" s="2829"/>
      <c r="V21" s="2829"/>
      <c r="W21" s="2829"/>
      <c r="X21" s="2829"/>
      <c r="Y21" s="2829"/>
      <c r="Z21" s="2829"/>
      <c r="AA21" s="2829"/>
      <c r="AB21" s="2829"/>
      <c r="AC21" s="2829"/>
      <c r="AD21" s="2829"/>
    </row>
    <row r="22" spans="2:30" s="64" customFormat="1" ht="15" customHeight="1" x14ac:dyDescent="0.25">
      <c r="B22" s="44" t="s">
        <v>957</v>
      </c>
      <c r="C22" s="2829" t="s">
        <v>1289</v>
      </c>
      <c r="D22" s="2829"/>
      <c r="E22" s="2829"/>
      <c r="F22" s="2829"/>
      <c r="G22" s="2829"/>
      <c r="H22" s="2829"/>
      <c r="I22" s="2829"/>
      <c r="J22" s="2829"/>
      <c r="K22" s="2829"/>
      <c r="L22" s="2829"/>
      <c r="M22" s="2829"/>
      <c r="N22" s="2829"/>
      <c r="O22" s="2829"/>
      <c r="P22" s="2829"/>
      <c r="Q22" s="2829"/>
      <c r="R22" s="2829"/>
      <c r="S22" s="2829"/>
      <c r="T22" s="2829"/>
      <c r="U22" s="2829"/>
      <c r="V22" s="2829"/>
      <c r="W22" s="2829"/>
      <c r="X22" s="2829"/>
      <c r="Y22" s="2829"/>
      <c r="Z22" s="2829"/>
      <c r="AA22" s="2829"/>
      <c r="AB22" s="2829"/>
      <c r="AC22" s="2829"/>
      <c r="AD22" s="2829"/>
    </row>
    <row r="23" spans="2:30" s="64" customFormat="1" ht="15" customHeight="1" x14ac:dyDescent="0.25">
      <c r="B23" s="62"/>
      <c r="C23" s="2829"/>
      <c r="D23" s="2829"/>
      <c r="E23" s="2829"/>
      <c r="F23" s="2829"/>
      <c r="G23" s="2829"/>
      <c r="H23" s="2829"/>
      <c r="I23" s="2829"/>
      <c r="J23" s="2829"/>
      <c r="K23" s="2829"/>
      <c r="L23" s="2829"/>
      <c r="M23" s="2829"/>
      <c r="N23" s="2829"/>
      <c r="O23" s="2829"/>
      <c r="P23" s="2829"/>
      <c r="Q23" s="2829"/>
      <c r="R23" s="2829"/>
      <c r="S23" s="2829"/>
      <c r="T23" s="2829"/>
      <c r="U23" s="2829"/>
      <c r="V23" s="2829"/>
      <c r="W23" s="2829"/>
      <c r="X23" s="2829"/>
      <c r="Y23" s="2829"/>
      <c r="Z23" s="2829"/>
      <c r="AA23" s="2829"/>
      <c r="AB23" s="2829"/>
      <c r="AC23" s="2829"/>
      <c r="AD23" s="2829"/>
    </row>
    <row r="24" spans="2:30" s="64" customFormat="1" ht="15" customHeight="1" x14ac:dyDescent="0.25">
      <c r="B24" s="62"/>
      <c r="C24" s="2829"/>
      <c r="D24" s="2829"/>
      <c r="E24" s="2829"/>
      <c r="F24" s="2829"/>
      <c r="G24" s="2829"/>
      <c r="H24" s="2829"/>
      <c r="I24" s="2829"/>
      <c r="J24" s="2829"/>
      <c r="K24" s="2829"/>
      <c r="L24" s="2829"/>
      <c r="M24" s="2829"/>
      <c r="N24" s="2829"/>
      <c r="O24" s="2829"/>
      <c r="P24" s="2829"/>
      <c r="Q24" s="2829"/>
      <c r="R24" s="2829"/>
      <c r="S24" s="2829"/>
      <c r="T24" s="2829"/>
      <c r="U24" s="2829"/>
      <c r="V24" s="2829"/>
      <c r="W24" s="2829"/>
      <c r="X24" s="2829"/>
      <c r="Y24" s="2829"/>
      <c r="Z24" s="2829"/>
      <c r="AA24" s="2829"/>
      <c r="AB24" s="2829"/>
      <c r="AC24" s="2829"/>
      <c r="AD24" s="2829"/>
    </row>
    <row r="25" spans="2:30" s="64" customFormat="1" ht="15" customHeight="1" x14ac:dyDescent="0.25">
      <c r="B25" s="62"/>
      <c r="C25" s="2829"/>
      <c r="D25" s="2829"/>
      <c r="E25" s="2829"/>
      <c r="F25" s="2829"/>
      <c r="G25" s="2829"/>
      <c r="H25" s="2829"/>
      <c r="I25" s="2829"/>
      <c r="J25" s="2829"/>
      <c r="K25" s="2829"/>
      <c r="L25" s="2829"/>
      <c r="M25" s="2829"/>
      <c r="N25" s="2829"/>
      <c r="O25" s="2829"/>
      <c r="P25" s="2829"/>
      <c r="Q25" s="2829"/>
      <c r="R25" s="2829"/>
      <c r="S25" s="2829"/>
      <c r="T25" s="2829"/>
      <c r="U25" s="2829"/>
      <c r="V25" s="2829"/>
      <c r="W25" s="2829"/>
      <c r="X25" s="2829"/>
      <c r="Y25" s="2829"/>
      <c r="Z25" s="2829"/>
      <c r="AA25" s="2829"/>
      <c r="AB25" s="2829"/>
      <c r="AC25" s="2829"/>
      <c r="AD25" s="2829"/>
    </row>
    <row r="26" spans="2:30" s="64" customFormat="1" ht="15" customHeight="1" x14ac:dyDescent="0.25">
      <c r="B26" s="62"/>
      <c r="C26" s="62" t="s">
        <v>944</v>
      </c>
      <c r="D26" s="2829" t="s">
        <v>1051</v>
      </c>
      <c r="E26" s="2829"/>
      <c r="F26" s="2829"/>
      <c r="G26" s="2829"/>
      <c r="H26" s="2829"/>
      <c r="I26" s="2829"/>
      <c r="J26" s="2829"/>
      <c r="K26" s="2829"/>
      <c r="L26" s="2829"/>
      <c r="M26" s="2829"/>
      <c r="N26" s="2829"/>
      <c r="O26" s="2829"/>
      <c r="P26" s="2829"/>
      <c r="Q26" s="2829"/>
      <c r="R26" s="2829"/>
      <c r="S26" s="2829"/>
      <c r="T26" s="2829"/>
      <c r="U26" s="2829"/>
      <c r="V26" s="2829"/>
      <c r="W26" s="2829"/>
      <c r="X26" s="2829"/>
      <c r="Y26" s="2829"/>
      <c r="Z26" s="2829"/>
      <c r="AA26" s="2829"/>
      <c r="AB26" s="2829"/>
      <c r="AC26" s="2829"/>
      <c r="AD26" s="2829"/>
    </row>
    <row r="27" spans="2:30" s="64" customFormat="1" ht="15" customHeight="1" x14ac:dyDescent="0.25">
      <c r="B27" s="62"/>
      <c r="C27" s="62"/>
      <c r="D27" s="2829"/>
      <c r="E27" s="2829"/>
      <c r="F27" s="2829"/>
      <c r="G27" s="2829"/>
      <c r="H27" s="2829"/>
      <c r="I27" s="2829"/>
      <c r="J27" s="2829"/>
      <c r="K27" s="2829"/>
      <c r="L27" s="2829"/>
      <c r="M27" s="2829"/>
      <c r="N27" s="2829"/>
      <c r="O27" s="2829"/>
      <c r="P27" s="2829"/>
      <c r="Q27" s="2829"/>
      <c r="R27" s="2829"/>
      <c r="S27" s="2829"/>
      <c r="T27" s="2829"/>
      <c r="U27" s="2829"/>
      <c r="V27" s="2829"/>
      <c r="W27" s="2829"/>
      <c r="X27" s="2829"/>
      <c r="Y27" s="2829"/>
      <c r="Z27" s="2829"/>
      <c r="AA27" s="2829"/>
      <c r="AB27" s="2829"/>
      <c r="AC27" s="2829"/>
      <c r="AD27" s="2829"/>
    </row>
    <row r="28" spans="2:30" s="64" customFormat="1" ht="15" customHeight="1" x14ac:dyDescent="0.25">
      <c r="B28" s="62"/>
      <c r="C28" s="62"/>
      <c r="D28" s="2829"/>
      <c r="E28" s="2829"/>
      <c r="F28" s="2829"/>
      <c r="G28" s="2829"/>
      <c r="H28" s="2829"/>
      <c r="I28" s="2829"/>
      <c r="J28" s="2829"/>
      <c r="K28" s="2829"/>
      <c r="L28" s="2829"/>
      <c r="M28" s="2829"/>
      <c r="N28" s="2829"/>
      <c r="O28" s="2829"/>
      <c r="P28" s="2829"/>
      <c r="Q28" s="2829"/>
      <c r="R28" s="2829"/>
      <c r="S28" s="2829"/>
      <c r="T28" s="2829"/>
      <c r="U28" s="2829"/>
      <c r="V28" s="2829"/>
      <c r="W28" s="2829"/>
      <c r="X28" s="2829"/>
      <c r="Y28" s="2829"/>
      <c r="Z28" s="2829"/>
      <c r="AA28" s="2829"/>
      <c r="AB28" s="2829"/>
      <c r="AC28" s="2829"/>
      <c r="AD28" s="2829"/>
    </row>
    <row r="29" spans="2:30" s="64" customFormat="1" ht="15" customHeight="1" x14ac:dyDescent="0.25">
      <c r="B29" s="62"/>
      <c r="C29" s="62"/>
      <c r="D29" s="2829"/>
      <c r="E29" s="2829"/>
      <c r="F29" s="2829"/>
      <c r="G29" s="2829"/>
      <c r="H29" s="2829"/>
      <c r="I29" s="2829"/>
      <c r="J29" s="2829"/>
      <c r="K29" s="2829"/>
      <c r="L29" s="2829"/>
      <c r="M29" s="2829"/>
      <c r="N29" s="2829"/>
      <c r="O29" s="2829"/>
      <c r="P29" s="2829"/>
      <c r="Q29" s="2829"/>
      <c r="R29" s="2829"/>
      <c r="S29" s="2829"/>
      <c r="T29" s="2829"/>
      <c r="U29" s="2829"/>
      <c r="V29" s="2829"/>
      <c r="W29" s="2829"/>
      <c r="X29" s="2829"/>
      <c r="Y29" s="2829"/>
      <c r="Z29" s="2829"/>
      <c r="AA29" s="2829"/>
      <c r="AB29" s="2829"/>
      <c r="AC29" s="2829"/>
      <c r="AD29" s="2829"/>
    </row>
    <row r="30" spans="2:30" s="64" customFormat="1" ht="15" customHeight="1" x14ac:dyDescent="0.25">
      <c r="B30" s="62"/>
      <c r="C30" s="62"/>
      <c r="D30" s="2829"/>
      <c r="E30" s="2829"/>
      <c r="F30" s="2829"/>
      <c r="G30" s="2829"/>
      <c r="H30" s="2829"/>
      <c r="I30" s="2829"/>
      <c r="J30" s="2829"/>
      <c r="K30" s="2829"/>
      <c r="L30" s="2829"/>
      <c r="M30" s="2829"/>
      <c r="N30" s="2829"/>
      <c r="O30" s="2829"/>
      <c r="P30" s="2829"/>
      <c r="Q30" s="2829"/>
      <c r="R30" s="2829"/>
      <c r="S30" s="2829"/>
      <c r="T30" s="2829"/>
      <c r="U30" s="2829"/>
      <c r="V30" s="2829"/>
      <c r="W30" s="2829"/>
      <c r="X30" s="2829"/>
      <c r="Y30" s="2829"/>
      <c r="Z30" s="2829"/>
      <c r="AA30" s="2829"/>
      <c r="AB30" s="2829"/>
      <c r="AC30" s="2829"/>
      <c r="AD30" s="2829"/>
    </row>
    <row r="31" spans="2:30" s="64" customFormat="1" ht="15" customHeight="1" x14ac:dyDescent="0.25">
      <c r="B31" s="62"/>
      <c r="C31" s="62" t="s">
        <v>945</v>
      </c>
      <c r="D31" s="2829" t="s">
        <v>1052</v>
      </c>
      <c r="E31" s="2829"/>
      <c r="F31" s="2829"/>
      <c r="G31" s="2829"/>
      <c r="H31" s="2829"/>
      <c r="I31" s="2829"/>
      <c r="J31" s="2829"/>
      <c r="K31" s="2829"/>
      <c r="L31" s="2829"/>
      <c r="M31" s="2829"/>
      <c r="N31" s="2829"/>
      <c r="O31" s="2829"/>
      <c r="P31" s="2829"/>
      <c r="Q31" s="2829"/>
      <c r="R31" s="2829"/>
      <c r="S31" s="2829"/>
      <c r="T31" s="2829"/>
      <c r="U31" s="2829"/>
      <c r="V31" s="2829"/>
      <c r="W31" s="2829"/>
      <c r="X31" s="2829"/>
      <c r="Y31" s="2829"/>
      <c r="Z31" s="2829"/>
      <c r="AA31" s="2829"/>
      <c r="AB31" s="2829"/>
      <c r="AC31" s="2829"/>
      <c r="AD31" s="2829"/>
    </row>
    <row r="32" spans="2:30" s="64" customFormat="1" ht="15" customHeight="1" x14ac:dyDescent="0.25">
      <c r="B32" s="62"/>
      <c r="C32" s="62"/>
      <c r="D32" s="2829"/>
      <c r="E32" s="2829"/>
      <c r="F32" s="2829"/>
      <c r="G32" s="2829"/>
      <c r="H32" s="2829"/>
      <c r="I32" s="2829"/>
      <c r="J32" s="2829"/>
      <c r="K32" s="2829"/>
      <c r="L32" s="2829"/>
      <c r="M32" s="2829"/>
      <c r="N32" s="2829"/>
      <c r="O32" s="2829"/>
      <c r="P32" s="2829"/>
      <c r="Q32" s="2829"/>
      <c r="R32" s="2829"/>
      <c r="S32" s="2829"/>
      <c r="T32" s="2829"/>
      <c r="U32" s="2829"/>
      <c r="V32" s="2829"/>
      <c r="W32" s="2829"/>
      <c r="X32" s="2829"/>
      <c r="Y32" s="2829"/>
      <c r="Z32" s="2829"/>
      <c r="AA32" s="2829"/>
      <c r="AB32" s="2829"/>
      <c r="AC32" s="2829"/>
      <c r="AD32" s="2829"/>
    </row>
    <row r="33" spans="2:30" s="64" customFormat="1" ht="15" customHeight="1" x14ac:dyDescent="0.25">
      <c r="B33" s="62"/>
      <c r="C33" s="62"/>
      <c r="D33" s="2829"/>
      <c r="E33" s="2829"/>
      <c r="F33" s="2829"/>
      <c r="G33" s="2829"/>
      <c r="H33" s="2829"/>
      <c r="I33" s="2829"/>
      <c r="J33" s="2829"/>
      <c r="K33" s="2829"/>
      <c r="L33" s="2829"/>
      <c r="M33" s="2829"/>
      <c r="N33" s="2829"/>
      <c r="O33" s="2829"/>
      <c r="P33" s="2829"/>
      <c r="Q33" s="2829"/>
      <c r="R33" s="2829"/>
      <c r="S33" s="2829"/>
      <c r="T33" s="2829"/>
      <c r="U33" s="2829"/>
      <c r="V33" s="2829"/>
      <c r="W33" s="2829"/>
      <c r="X33" s="2829"/>
      <c r="Y33" s="2829"/>
      <c r="Z33" s="2829"/>
      <c r="AA33" s="2829"/>
      <c r="AB33" s="2829"/>
      <c r="AC33" s="2829"/>
      <c r="AD33" s="2829"/>
    </row>
    <row r="34" spans="2:30" s="64" customFormat="1" ht="15" customHeight="1" x14ac:dyDescent="0.25">
      <c r="B34" s="62"/>
      <c r="C34" s="62"/>
      <c r="D34" s="2829"/>
      <c r="E34" s="2829"/>
      <c r="F34" s="2829"/>
      <c r="G34" s="2829"/>
      <c r="H34" s="2829"/>
      <c r="I34" s="2829"/>
      <c r="J34" s="2829"/>
      <c r="K34" s="2829"/>
      <c r="L34" s="2829"/>
      <c r="M34" s="2829"/>
      <c r="N34" s="2829"/>
      <c r="O34" s="2829"/>
      <c r="P34" s="2829"/>
      <c r="Q34" s="2829"/>
      <c r="R34" s="2829"/>
      <c r="S34" s="2829"/>
      <c r="T34" s="2829"/>
      <c r="U34" s="2829"/>
      <c r="V34" s="2829"/>
      <c r="W34" s="2829"/>
      <c r="X34" s="2829"/>
      <c r="Y34" s="2829"/>
      <c r="Z34" s="2829"/>
      <c r="AA34" s="2829"/>
      <c r="AB34" s="2829"/>
      <c r="AC34" s="2829"/>
      <c r="AD34" s="2829"/>
    </row>
    <row r="35" spans="2:30" s="64" customFormat="1" ht="15" customHeight="1" x14ac:dyDescent="0.25">
      <c r="B35" s="62"/>
      <c r="C35" s="62" t="s">
        <v>947</v>
      </c>
      <c r="D35" s="2829" t="s">
        <v>1053</v>
      </c>
      <c r="E35" s="2829"/>
      <c r="F35" s="2829"/>
      <c r="G35" s="2829"/>
      <c r="H35" s="2829"/>
      <c r="I35" s="2829"/>
      <c r="J35" s="2829"/>
      <c r="K35" s="2829"/>
      <c r="L35" s="2829"/>
      <c r="M35" s="2829"/>
      <c r="N35" s="2829"/>
      <c r="O35" s="2829"/>
      <c r="P35" s="2829"/>
      <c r="Q35" s="2829"/>
      <c r="R35" s="2829"/>
      <c r="S35" s="2829"/>
      <c r="T35" s="2829"/>
      <c r="U35" s="2829"/>
      <c r="V35" s="2829"/>
      <c r="W35" s="2829"/>
      <c r="X35" s="2829"/>
      <c r="Y35" s="2829"/>
      <c r="Z35" s="2829"/>
      <c r="AA35" s="2829"/>
      <c r="AB35" s="2829"/>
      <c r="AC35" s="2829"/>
      <c r="AD35" s="2829"/>
    </row>
    <row r="36" spans="2:30" s="64" customFormat="1" ht="15" customHeight="1" x14ac:dyDescent="0.25">
      <c r="B36" s="62"/>
      <c r="C36" s="62"/>
      <c r="D36" s="2829"/>
      <c r="E36" s="2829"/>
      <c r="F36" s="2829"/>
      <c r="G36" s="2829"/>
      <c r="H36" s="2829"/>
      <c r="I36" s="2829"/>
      <c r="J36" s="2829"/>
      <c r="K36" s="2829"/>
      <c r="L36" s="2829"/>
      <c r="M36" s="2829"/>
      <c r="N36" s="2829"/>
      <c r="O36" s="2829"/>
      <c r="P36" s="2829"/>
      <c r="Q36" s="2829"/>
      <c r="R36" s="2829"/>
      <c r="S36" s="2829"/>
      <c r="T36" s="2829"/>
      <c r="U36" s="2829"/>
      <c r="V36" s="2829"/>
      <c r="W36" s="2829"/>
      <c r="X36" s="2829"/>
      <c r="Y36" s="2829"/>
      <c r="Z36" s="2829"/>
      <c r="AA36" s="2829"/>
      <c r="AB36" s="2829"/>
      <c r="AC36" s="2829"/>
      <c r="AD36" s="2829"/>
    </row>
    <row r="37" spans="2:30" s="64" customFormat="1" ht="15" customHeight="1" x14ac:dyDescent="0.25">
      <c r="B37" s="62"/>
      <c r="C37" s="62"/>
      <c r="D37" s="2829"/>
      <c r="E37" s="2829"/>
      <c r="F37" s="2829"/>
      <c r="G37" s="2829"/>
      <c r="H37" s="2829"/>
      <c r="I37" s="2829"/>
      <c r="J37" s="2829"/>
      <c r="K37" s="2829"/>
      <c r="L37" s="2829"/>
      <c r="M37" s="2829"/>
      <c r="N37" s="2829"/>
      <c r="O37" s="2829"/>
      <c r="P37" s="2829"/>
      <c r="Q37" s="2829"/>
      <c r="R37" s="2829"/>
      <c r="S37" s="2829"/>
      <c r="T37" s="2829"/>
      <c r="U37" s="2829"/>
      <c r="V37" s="2829"/>
      <c r="W37" s="2829"/>
      <c r="X37" s="2829"/>
      <c r="Y37" s="2829"/>
      <c r="Z37" s="2829"/>
      <c r="AA37" s="2829"/>
      <c r="AB37" s="2829"/>
      <c r="AC37" s="2829"/>
      <c r="AD37" s="2829"/>
    </row>
    <row r="38" spans="2:30" s="64" customFormat="1" ht="15" customHeight="1" x14ac:dyDescent="0.25">
      <c r="B38" s="62"/>
      <c r="C38" s="62"/>
      <c r="D38" s="2829"/>
      <c r="E38" s="2829"/>
      <c r="F38" s="2829"/>
      <c r="G38" s="2829"/>
      <c r="H38" s="2829"/>
      <c r="I38" s="2829"/>
      <c r="J38" s="2829"/>
      <c r="K38" s="2829"/>
      <c r="L38" s="2829"/>
      <c r="M38" s="2829"/>
      <c r="N38" s="2829"/>
      <c r="O38" s="2829"/>
      <c r="P38" s="2829"/>
      <c r="Q38" s="2829"/>
      <c r="R38" s="2829"/>
      <c r="S38" s="2829"/>
      <c r="T38" s="2829"/>
      <c r="U38" s="2829"/>
      <c r="V38" s="2829"/>
      <c r="W38" s="2829"/>
      <c r="X38" s="2829"/>
      <c r="Y38" s="2829"/>
      <c r="Z38" s="2829"/>
      <c r="AA38" s="2829"/>
      <c r="AB38" s="2829"/>
      <c r="AC38" s="2829"/>
      <c r="AD38" s="2829"/>
    </row>
    <row r="39" spans="2:30" s="64" customFormat="1" ht="15" customHeight="1" x14ac:dyDescent="0.25">
      <c r="B39" s="62"/>
      <c r="C39" s="62"/>
      <c r="D39" s="2829"/>
      <c r="E39" s="2829"/>
      <c r="F39" s="2829"/>
      <c r="G39" s="2829"/>
      <c r="H39" s="2829"/>
      <c r="I39" s="2829"/>
      <c r="J39" s="2829"/>
      <c r="K39" s="2829"/>
      <c r="L39" s="2829"/>
      <c r="M39" s="2829"/>
      <c r="N39" s="2829"/>
      <c r="O39" s="2829"/>
      <c r="P39" s="2829"/>
      <c r="Q39" s="2829"/>
      <c r="R39" s="2829"/>
      <c r="S39" s="2829"/>
      <c r="T39" s="2829"/>
      <c r="U39" s="2829"/>
      <c r="V39" s="2829"/>
      <c r="W39" s="2829"/>
      <c r="X39" s="2829"/>
      <c r="Y39" s="2829"/>
      <c r="Z39" s="2829"/>
      <c r="AA39" s="2829"/>
      <c r="AB39" s="2829"/>
      <c r="AC39" s="2829"/>
      <c r="AD39" s="2829"/>
    </row>
    <row r="40" spans="2:30" s="64" customFormat="1" ht="15" customHeight="1" x14ac:dyDescent="0.25">
      <c r="B40" s="62"/>
      <c r="C40" s="62"/>
      <c r="D40" s="2829"/>
      <c r="E40" s="2829"/>
      <c r="F40" s="2829"/>
      <c r="G40" s="2829"/>
      <c r="H40" s="2829"/>
      <c r="I40" s="2829"/>
      <c r="J40" s="2829"/>
      <c r="K40" s="2829"/>
      <c r="L40" s="2829"/>
      <c r="M40" s="2829"/>
      <c r="N40" s="2829"/>
      <c r="O40" s="2829"/>
      <c r="P40" s="2829"/>
      <c r="Q40" s="2829"/>
      <c r="R40" s="2829"/>
      <c r="S40" s="2829"/>
      <c r="T40" s="2829"/>
      <c r="U40" s="2829"/>
      <c r="V40" s="2829"/>
      <c r="W40" s="2829"/>
      <c r="X40" s="2829"/>
      <c r="Y40" s="2829"/>
      <c r="Z40" s="2829"/>
      <c r="AA40" s="2829"/>
      <c r="AB40" s="2829"/>
      <c r="AC40" s="2829"/>
      <c r="AD40" s="2829"/>
    </row>
    <row r="41" spans="2:30" s="64" customFormat="1" ht="15" customHeight="1" x14ac:dyDescent="0.25">
      <c r="B41" s="62"/>
      <c r="C41" s="62"/>
      <c r="D41" s="2829"/>
      <c r="E41" s="2829"/>
      <c r="F41" s="2829"/>
      <c r="G41" s="2829"/>
      <c r="H41" s="2829"/>
      <c r="I41" s="2829"/>
      <c r="J41" s="2829"/>
      <c r="K41" s="2829"/>
      <c r="L41" s="2829"/>
      <c r="M41" s="2829"/>
      <c r="N41" s="2829"/>
      <c r="O41" s="2829"/>
      <c r="P41" s="2829"/>
      <c r="Q41" s="2829"/>
      <c r="R41" s="2829"/>
      <c r="S41" s="2829"/>
      <c r="T41" s="2829"/>
      <c r="U41" s="2829"/>
      <c r="V41" s="2829"/>
      <c r="W41" s="2829"/>
      <c r="X41" s="2829"/>
      <c r="Y41" s="2829"/>
      <c r="Z41" s="2829"/>
      <c r="AA41" s="2829"/>
      <c r="AB41" s="2829"/>
      <c r="AC41" s="2829"/>
      <c r="AD41" s="2829"/>
    </row>
    <row r="42" spans="2:30" s="64" customFormat="1" ht="15" customHeight="1" x14ac:dyDescent="0.25">
      <c r="B42" s="62"/>
      <c r="C42" s="62" t="s">
        <v>948</v>
      </c>
      <c r="D42" s="2829" t="s">
        <v>1054</v>
      </c>
      <c r="E42" s="2829"/>
      <c r="F42" s="2829"/>
      <c r="G42" s="2829"/>
      <c r="H42" s="2829"/>
      <c r="I42" s="2829"/>
      <c r="J42" s="2829"/>
      <c r="K42" s="2829"/>
      <c r="L42" s="2829"/>
      <c r="M42" s="2829"/>
      <c r="N42" s="2829"/>
      <c r="O42" s="2829"/>
      <c r="P42" s="2829"/>
      <c r="Q42" s="2829"/>
      <c r="R42" s="2829"/>
      <c r="S42" s="2829"/>
      <c r="T42" s="2829"/>
      <c r="U42" s="2829"/>
      <c r="V42" s="2829"/>
      <c r="W42" s="2829"/>
      <c r="X42" s="2829"/>
      <c r="Y42" s="2829"/>
      <c r="Z42" s="2829"/>
      <c r="AA42" s="2829"/>
      <c r="AB42" s="2829"/>
      <c r="AC42" s="2829"/>
      <c r="AD42" s="2829"/>
    </row>
    <row r="43" spans="2:30" s="64" customFormat="1" ht="15" customHeight="1" x14ac:dyDescent="0.25">
      <c r="B43" s="62"/>
      <c r="C43" s="62"/>
      <c r="D43" s="2829"/>
      <c r="E43" s="2829"/>
      <c r="F43" s="2829"/>
      <c r="G43" s="2829"/>
      <c r="H43" s="2829"/>
      <c r="I43" s="2829"/>
      <c r="J43" s="2829"/>
      <c r="K43" s="2829"/>
      <c r="L43" s="2829"/>
      <c r="M43" s="2829"/>
      <c r="N43" s="2829"/>
      <c r="O43" s="2829"/>
      <c r="P43" s="2829"/>
      <c r="Q43" s="2829"/>
      <c r="R43" s="2829"/>
      <c r="S43" s="2829"/>
      <c r="T43" s="2829"/>
      <c r="U43" s="2829"/>
      <c r="V43" s="2829"/>
      <c r="W43" s="2829"/>
      <c r="X43" s="2829"/>
      <c r="Y43" s="2829"/>
      <c r="Z43" s="2829"/>
      <c r="AA43" s="2829"/>
      <c r="AB43" s="2829"/>
      <c r="AC43" s="2829"/>
      <c r="AD43" s="2829"/>
    </row>
    <row r="44" spans="2:30" s="64" customFormat="1" ht="15" customHeight="1" x14ac:dyDescent="0.25">
      <c r="B44" s="62"/>
      <c r="C44" s="62"/>
      <c r="D44" s="2829"/>
      <c r="E44" s="2829"/>
      <c r="F44" s="2829"/>
      <c r="G44" s="2829"/>
      <c r="H44" s="2829"/>
      <c r="I44" s="2829"/>
      <c r="J44" s="2829"/>
      <c r="K44" s="2829"/>
      <c r="L44" s="2829"/>
      <c r="M44" s="2829"/>
      <c r="N44" s="2829"/>
      <c r="O44" s="2829"/>
      <c r="P44" s="2829"/>
      <c r="Q44" s="2829"/>
      <c r="R44" s="2829"/>
      <c r="S44" s="2829"/>
      <c r="T44" s="2829"/>
      <c r="U44" s="2829"/>
      <c r="V44" s="2829"/>
      <c r="W44" s="2829"/>
      <c r="X44" s="2829"/>
      <c r="Y44" s="2829"/>
      <c r="Z44" s="2829"/>
      <c r="AA44" s="2829"/>
      <c r="AB44" s="2829"/>
      <c r="AC44" s="2829"/>
      <c r="AD44" s="2829"/>
    </row>
    <row r="45" spans="2:30" s="64" customFormat="1" ht="15" customHeight="1" x14ac:dyDescent="0.25">
      <c r="B45" s="62"/>
      <c r="C45" s="62"/>
      <c r="D45" s="2829"/>
      <c r="E45" s="2829"/>
      <c r="F45" s="2829"/>
      <c r="G45" s="2829"/>
      <c r="H45" s="2829"/>
      <c r="I45" s="2829"/>
      <c r="J45" s="2829"/>
      <c r="K45" s="2829"/>
      <c r="L45" s="2829"/>
      <c r="M45" s="2829"/>
      <c r="N45" s="2829"/>
      <c r="O45" s="2829"/>
      <c r="P45" s="2829"/>
      <c r="Q45" s="2829"/>
      <c r="R45" s="2829"/>
      <c r="S45" s="2829"/>
      <c r="T45" s="2829"/>
      <c r="U45" s="2829"/>
      <c r="V45" s="2829"/>
      <c r="W45" s="2829"/>
      <c r="X45" s="2829"/>
      <c r="Y45" s="2829"/>
      <c r="Z45" s="2829"/>
      <c r="AA45" s="2829"/>
      <c r="AB45" s="2829"/>
      <c r="AC45" s="2829"/>
      <c r="AD45" s="2829"/>
    </row>
    <row r="46" spans="2:30" s="64" customFormat="1" ht="15" customHeight="1" x14ac:dyDescent="0.25">
      <c r="B46" s="62"/>
      <c r="C46" s="62"/>
      <c r="D46" s="2829"/>
      <c r="E46" s="2829"/>
      <c r="F46" s="2829"/>
      <c r="G46" s="2829"/>
      <c r="H46" s="2829"/>
      <c r="I46" s="2829"/>
      <c r="J46" s="2829"/>
      <c r="K46" s="2829"/>
      <c r="L46" s="2829"/>
      <c r="M46" s="2829"/>
      <c r="N46" s="2829"/>
      <c r="O46" s="2829"/>
      <c r="P46" s="2829"/>
      <c r="Q46" s="2829"/>
      <c r="R46" s="2829"/>
      <c r="S46" s="2829"/>
      <c r="T46" s="2829"/>
      <c r="U46" s="2829"/>
      <c r="V46" s="2829"/>
      <c r="W46" s="2829"/>
      <c r="X46" s="2829"/>
      <c r="Y46" s="2829"/>
      <c r="Z46" s="2829"/>
      <c r="AA46" s="2829"/>
      <c r="AB46" s="2829"/>
      <c r="AC46" s="2829"/>
      <c r="AD46" s="2829"/>
    </row>
    <row r="47" spans="2:30" s="64" customFormat="1" ht="15" customHeight="1" x14ac:dyDescent="0.25">
      <c r="B47" s="62"/>
      <c r="C47" s="62"/>
      <c r="D47" s="2829"/>
      <c r="E47" s="2829"/>
      <c r="F47" s="2829"/>
      <c r="G47" s="2829"/>
      <c r="H47" s="2829"/>
      <c r="I47" s="2829"/>
      <c r="J47" s="2829"/>
      <c r="K47" s="2829"/>
      <c r="L47" s="2829"/>
      <c r="M47" s="2829"/>
      <c r="N47" s="2829"/>
      <c r="O47" s="2829"/>
      <c r="P47" s="2829"/>
      <c r="Q47" s="2829"/>
      <c r="R47" s="2829"/>
      <c r="S47" s="2829"/>
      <c r="T47" s="2829"/>
      <c r="U47" s="2829"/>
      <c r="V47" s="2829"/>
      <c r="W47" s="2829"/>
      <c r="X47" s="2829"/>
      <c r="Y47" s="2829"/>
      <c r="Z47" s="2829"/>
      <c r="AA47" s="2829"/>
      <c r="AB47" s="2829"/>
      <c r="AC47" s="2829"/>
      <c r="AD47" s="2829"/>
    </row>
    <row r="48" spans="2:30" s="64" customFormat="1" ht="15" customHeight="1" x14ac:dyDescent="0.25">
      <c r="B48" s="62"/>
      <c r="C48" s="62" t="s">
        <v>949</v>
      </c>
      <c r="D48" s="2829" t="s">
        <v>1055</v>
      </c>
      <c r="E48" s="2829"/>
      <c r="F48" s="2829"/>
      <c r="G48" s="2829"/>
      <c r="H48" s="2829"/>
      <c r="I48" s="2829"/>
      <c r="J48" s="2829"/>
      <c r="K48" s="2829"/>
      <c r="L48" s="2829"/>
      <c r="M48" s="2829"/>
      <c r="N48" s="2829"/>
      <c r="O48" s="2829"/>
      <c r="P48" s="2829"/>
      <c r="Q48" s="2829"/>
      <c r="R48" s="2829"/>
      <c r="S48" s="2829"/>
      <c r="T48" s="2829"/>
      <c r="U48" s="2829"/>
      <c r="V48" s="2829"/>
      <c r="W48" s="2829"/>
      <c r="X48" s="2829"/>
      <c r="Y48" s="2829"/>
      <c r="Z48" s="2829"/>
      <c r="AA48" s="2829"/>
      <c r="AB48" s="2829"/>
      <c r="AC48" s="2829"/>
      <c r="AD48" s="2829"/>
    </row>
    <row r="49" spans="2:30" s="64" customFormat="1" ht="15" customHeight="1" x14ac:dyDescent="0.25">
      <c r="B49" s="62"/>
      <c r="C49" s="62"/>
      <c r="D49" s="2829"/>
      <c r="E49" s="2829"/>
      <c r="F49" s="2829"/>
      <c r="G49" s="2829"/>
      <c r="H49" s="2829"/>
      <c r="I49" s="2829"/>
      <c r="J49" s="2829"/>
      <c r="K49" s="2829"/>
      <c r="L49" s="2829"/>
      <c r="M49" s="2829"/>
      <c r="N49" s="2829"/>
      <c r="O49" s="2829"/>
      <c r="P49" s="2829"/>
      <c r="Q49" s="2829"/>
      <c r="R49" s="2829"/>
      <c r="S49" s="2829"/>
      <c r="T49" s="2829"/>
      <c r="U49" s="2829"/>
      <c r="V49" s="2829"/>
      <c r="W49" s="2829"/>
      <c r="X49" s="2829"/>
      <c r="Y49" s="2829"/>
      <c r="Z49" s="2829"/>
      <c r="AA49" s="2829"/>
      <c r="AB49" s="2829"/>
      <c r="AC49" s="2829"/>
      <c r="AD49" s="2829"/>
    </row>
    <row r="50" spans="2:30" s="64" customFormat="1" ht="15" customHeight="1" x14ac:dyDescent="0.25">
      <c r="B50" s="62"/>
      <c r="C50" s="62"/>
      <c r="D50" s="2829"/>
      <c r="E50" s="2829"/>
      <c r="F50" s="2829"/>
      <c r="G50" s="2829"/>
      <c r="H50" s="2829"/>
      <c r="I50" s="2829"/>
      <c r="J50" s="2829"/>
      <c r="K50" s="2829"/>
      <c r="L50" s="2829"/>
      <c r="M50" s="2829"/>
      <c r="N50" s="2829"/>
      <c r="O50" s="2829"/>
      <c r="P50" s="2829"/>
      <c r="Q50" s="2829"/>
      <c r="R50" s="2829"/>
      <c r="S50" s="2829"/>
      <c r="T50" s="2829"/>
      <c r="U50" s="2829"/>
      <c r="V50" s="2829"/>
      <c r="W50" s="2829"/>
      <c r="X50" s="2829"/>
      <c r="Y50" s="2829"/>
      <c r="Z50" s="2829"/>
      <c r="AA50" s="2829"/>
      <c r="AB50" s="2829"/>
      <c r="AC50" s="2829"/>
      <c r="AD50" s="2829"/>
    </row>
    <row r="51" spans="2:30" s="64" customFormat="1" ht="15" customHeight="1" x14ac:dyDescent="0.25">
      <c r="B51" s="62"/>
      <c r="C51" s="62"/>
      <c r="D51" s="2829"/>
      <c r="E51" s="2829"/>
      <c r="F51" s="2829"/>
      <c r="G51" s="2829"/>
      <c r="H51" s="2829"/>
      <c r="I51" s="2829"/>
      <c r="J51" s="2829"/>
      <c r="K51" s="2829"/>
      <c r="L51" s="2829"/>
      <c r="M51" s="2829"/>
      <c r="N51" s="2829"/>
      <c r="O51" s="2829"/>
      <c r="P51" s="2829"/>
      <c r="Q51" s="2829"/>
      <c r="R51" s="2829"/>
      <c r="S51" s="2829"/>
      <c r="T51" s="2829"/>
      <c r="U51" s="2829"/>
      <c r="V51" s="2829"/>
      <c r="W51" s="2829"/>
      <c r="X51" s="2829"/>
      <c r="Y51" s="2829"/>
      <c r="Z51" s="2829"/>
      <c r="AA51" s="2829"/>
      <c r="AB51" s="2829"/>
      <c r="AC51" s="2829"/>
      <c r="AD51" s="2829"/>
    </row>
    <row r="52" spans="2:30" s="64" customFormat="1" ht="15" customHeight="1" x14ac:dyDescent="0.25">
      <c r="B52" s="44" t="s">
        <v>958</v>
      </c>
      <c r="C52" s="2829" t="s">
        <v>1056</v>
      </c>
      <c r="D52" s="2829"/>
      <c r="E52" s="2829"/>
      <c r="F52" s="2829"/>
      <c r="G52" s="2829"/>
      <c r="H52" s="2829"/>
      <c r="I52" s="2829"/>
      <c r="J52" s="2829"/>
      <c r="K52" s="2829"/>
      <c r="L52" s="2829"/>
      <c r="M52" s="2829"/>
      <c r="N52" s="2829"/>
      <c r="O52" s="2829"/>
      <c r="P52" s="2829"/>
      <c r="Q52" s="2829"/>
      <c r="R52" s="2829"/>
      <c r="S52" s="2829"/>
      <c r="T52" s="2829"/>
      <c r="U52" s="2829"/>
      <c r="V52" s="2829"/>
      <c r="W52" s="2829"/>
      <c r="X52" s="2829"/>
      <c r="Y52" s="2829"/>
      <c r="Z52" s="2829"/>
      <c r="AA52" s="2829"/>
      <c r="AB52" s="2829"/>
      <c r="AC52" s="2829"/>
      <c r="AD52" s="2829"/>
    </row>
    <row r="53" spans="2:30" s="64" customFormat="1" ht="15" customHeight="1" x14ac:dyDescent="0.25">
      <c r="B53" s="62"/>
      <c r="C53" s="2829"/>
      <c r="D53" s="2829"/>
      <c r="E53" s="2829"/>
      <c r="F53" s="2829"/>
      <c r="G53" s="2829"/>
      <c r="H53" s="2829"/>
      <c r="I53" s="2829"/>
      <c r="J53" s="2829"/>
      <c r="K53" s="2829"/>
      <c r="L53" s="2829"/>
      <c r="M53" s="2829"/>
      <c r="N53" s="2829"/>
      <c r="O53" s="2829"/>
      <c r="P53" s="2829"/>
      <c r="Q53" s="2829"/>
      <c r="R53" s="2829"/>
      <c r="S53" s="2829"/>
      <c r="T53" s="2829"/>
      <c r="U53" s="2829"/>
      <c r="V53" s="2829"/>
      <c r="W53" s="2829"/>
      <c r="X53" s="2829"/>
      <c r="Y53" s="2829"/>
      <c r="Z53" s="2829"/>
      <c r="AA53" s="2829"/>
      <c r="AB53" s="2829"/>
      <c r="AC53" s="2829"/>
      <c r="AD53" s="2829"/>
    </row>
    <row r="54" spans="2:30" s="64" customFormat="1" ht="15" customHeight="1" x14ac:dyDescent="0.25">
      <c r="B54" s="44" t="s">
        <v>959</v>
      </c>
      <c r="C54" s="2829" t="s">
        <v>1057</v>
      </c>
      <c r="D54" s="2829"/>
      <c r="E54" s="2829"/>
      <c r="F54" s="2829"/>
      <c r="G54" s="2829"/>
      <c r="H54" s="2829"/>
      <c r="I54" s="2829"/>
      <c r="J54" s="2829"/>
      <c r="K54" s="2829"/>
      <c r="L54" s="2829"/>
      <c r="M54" s="2829"/>
      <c r="N54" s="2829"/>
      <c r="O54" s="2829"/>
      <c r="P54" s="2829"/>
      <c r="Q54" s="2829"/>
      <c r="R54" s="2829"/>
      <c r="S54" s="2829"/>
      <c r="T54" s="2829"/>
      <c r="U54" s="2829"/>
      <c r="V54" s="2829"/>
      <c r="W54" s="2829"/>
      <c r="X54" s="2829"/>
      <c r="Y54" s="2829"/>
      <c r="Z54" s="2829"/>
      <c r="AA54" s="2829"/>
      <c r="AB54" s="2829"/>
      <c r="AC54" s="2829"/>
      <c r="AD54" s="2829"/>
    </row>
    <row r="55" spans="2:30" s="64" customFormat="1" ht="15" customHeight="1" x14ac:dyDescent="0.25">
      <c r="B55" s="62"/>
      <c r="C55" s="2829"/>
      <c r="D55" s="2829"/>
      <c r="E55" s="2829"/>
      <c r="F55" s="2829"/>
      <c r="G55" s="2829"/>
      <c r="H55" s="2829"/>
      <c r="I55" s="2829"/>
      <c r="J55" s="2829"/>
      <c r="K55" s="2829"/>
      <c r="L55" s="2829"/>
      <c r="M55" s="2829"/>
      <c r="N55" s="2829"/>
      <c r="O55" s="2829"/>
      <c r="P55" s="2829"/>
      <c r="Q55" s="2829"/>
      <c r="R55" s="2829"/>
      <c r="S55" s="2829"/>
      <c r="T55" s="2829"/>
      <c r="U55" s="2829"/>
      <c r="V55" s="2829"/>
      <c r="W55" s="2829"/>
      <c r="X55" s="2829"/>
      <c r="Y55" s="2829"/>
      <c r="Z55" s="2829"/>
      <c r="AA55" s="2829"/>
      <c r="AB55" s="2829"/>
      <c r="AC55" s="2829"/>
      <c r="AD55" s="2829"/>
    </row>
    <row r="56" spans="2:30" s="64" customFormat="1" ht="15" customHeight="1" x14ac:dyDescent="0.25">
      <c r="B56" s="62"/>
      <c r="C56" s="2829"/>
      <c r="D56" s="2829"/>
      <c r="E56" s="2829"/>
      <c r="F56" s="2829"/>
      <c r="G56" s="2829"/>
      <c r="H56" s="2829"/>
      <c r="I56" s="2829"/>
      <c r="J56" s="2829"/>
      <c r="K56" s="2829"/>
      <c r="L56" s="2829"/>
      <c r="M56" s="2829"/>
      <c r="N56" s="2829"/>
      <c r="O56" s="2829"/>
      <c r="P56" s="2829"/>
      <c r="Q56" s="2829"/>
      <c r="R56" s="2829"/>
      <c r="S56" s="2829"/>
      <c r="T56" s="2829"/>
      <c r="U56" s="2829"/>
      <c r="V56" s="2829"/>
      <c r="W56" s="2829"/>
      <c r="X56" s="2829"/>
      <c r="Y56" s="2829"/>
      <c r="Z56" s="2829"/>
      <c r="AA56" s="2829"/>
      <c r="AB56" s="2829"/>
      <c r="AC56" s="2829"/>
      <c r="AD56" s="2829"/>
    </row>
    <row r="57" spans="2:30" s="64" customFormat="1" ht="15" customHeight="1" x14ac:dyDescent="0.25">
      <c r="B57" s="44" t="s">
        <v>960</v>
      </c>
      <c r="C57" s="2829" t="s">
        <v>1058</v>
      </c>
      <c r="D57" s="2829"/>
      <c r="E57" s="2829"/>
      <c r="F57" s="2829"/>
      <c r="G57" s="2829"/>
      <c r="H57" s="2829"/>
      <c r="I57" s="2829"/>
      <c r="J57" s="2829"/>
      <c r="K57" s="2829"/>
      <c r="L57" s="2829"/>
      <c r="M57" s="2829"/>
      <c r="N57" s="2829"/>
      <c r="O57" s="2829"/>
      <c r="P57" s="2829"/>
      <c r="Q57" s="2829"/>
      <c r="R57" s="2829"/>
      <c r="S57" s="2829"/>
      <c r="T57" s="2829"/>
      <c r="U57" s="2829"/>
      <c r="V57" s="2829"/>
      <c r="W57" s="2829"/>
      <c r="X57" s="2829"/>
      <c r="Y57" s="2829"/>
      <c r="Z57" s="2829"/>
      <c r="AA57" s="2829"/>
      <c r="AB57" s="2829"/>
      <c r="AC57" s="2829"/>
      <c r="AD57" s="2829"/>
    </row>
    <row r="58" spans="2:30" s="64" customFormat="1" ht="15" customHeight="1" x14ac:dyDescent="0.25">
      <c r="B58" s="62"/>
      <c r="C58" s="2829"/>
      <c r="D58" s="2829"/>
      <c r="E58" s="2829"/>
      <c r="F58" s="2829"/>
      <c r="G58" s="2829"/>
      <c r="H58" s="2829"/>
      <c r="I58" s="2829"/>
      <c r="J58" s="2829"/>
      <c r="K58" s="2829"/>
      <c r="L58" s="2829"/>
      <c r="M58" s="2829"/>
      <c r="N58" s="2829"/>
      <c r="O58" s="2829"/>
      <c r="P58" s="2829"/>
      <c r="Q58" s="2829"/>
      <c r="R58" s="2829"/>
      <c r="S58" s="2829"/>
      <c r="T58" s="2829"/>
      <c r="U58" s="2829"/>
      <c r="V58" s="2829"/>
      <c r="W58" s="2829"/>
      <c r="X58" s="2829"/>
      <c r="Y58" s="2829"/>
      <c r="Z58" s="2829"/>
      <c r="AA58" s="2829"/>
      <c r="AB58" s="2829"/>
      <c r="AC58" s="2829"/>
      <c r="AD58" s="2829"/>
    </row>
    <row r="59" spans="2:30" s="64" customFormat="1" ht="15" customHeight="1" x14ac:dyDescent="0.25">
      <c r="B59" s="62"/>
      <c r="C59" s="2829"/>
      <c r="D59" s="2829"/>
      <c r="E59" s="2829"/>
      <c r="F59" s="2829"/>
      <c r="G59" s="2829"/>
      <c r="H59" s="2829"/>
      <c r="I59" s="2829"/>
      <c r="J59" s="2829"/>
      <c r="K59" s="2829"/>
      <c r="L59" s="2829"/>
      <c r="M59" s="2829"/>
      <c r="N59" s="2829"/>
      <c r="O59" s="2829"/>
      <c r="P59" s="2829"/>
      <c r="Q59" s="2829"/>
      <c r="R59" s="2829"/>
      <c r="S59" s="2829"/>
      <c r="T59" s="2829"/>
      <c r="U59" s="2829"/>
      <c r="V59" s="2829"/>
      <c r="W59" s="2829"/>
      <c r="X59" s="2829"/>
      <c r="Y59" s="2829"/>
      <c r="Z59" s="2829"/>
      <c r="AA59" s="2829"/>
      <c r="AB59" s="2829"/>
      <c r="AC59" s="2829"/>
      <c r="AD59" s="2829"/>
    </row>
    <row r="60" spans="2:30" s="64" customFormat="1" ht="15" customHeight="1" x14ac:dyDescent="0.25">
      <c r="B60" s="62"/>
      <c r="C60" s="2829"/>
      <c r="D60" s="2829"/>
      <c r="E60" s="2829"/>
      <c r="F60" s="2829"/>
      <c r="G60" s="2829"/>
      <c r="H60" s="2829"/>
      <c r="I60" s="2829"/>
      <c r="J60" s="2829"/>
      <c r="K60" s="2829"/>
      <c r="L60" s="2829"/>
      <c r="M60" s="2829"/>
      <c r="N60" s="2829"/>
      <c r="O60" s="2829"/>
      <c r="P60" s="2829"/>
      <c r="Q60" s="2829"/>
      <c r="R60" s="2829"/>
      <c r="S60" s="2829"/>
      <c r="T60" s="2829"/>
      <c r="U60" s="2829"/>
      <c r="V60" s="2829"/>
      <c r="W60" s="2829"/>
      <c r="X60" s="2829"/>
      <c r="Y60" s="2829"/>
      <c r="Z60" s="2829"/>
      <c r="AA60" s="2829"/>
      <c r="AB60" s="2829"/>
      <c r="AC60" s="2829"/>
      <c r="AD60" s="2829"/>
    </row>
    <row r="61" spans="2:30" s="64" customFormat="1" ht="15" customHeight="1" x14ac:dyDescent="0.25">
      <c r="B61" s="62"/>
      <c r="C61" s="2829"/>
      <c r="D61" s="2829"/>
      <c r="E61" s="2829"/>
      <c r="F61" s="2829"/>
      <c r="G61" s="2829"/>
      <c r="H61" s="2829"/>
      <c r="I61" s="2829"/>
      <c r="J61" s="2829"/>
      <c r="K61" s="2829"/>
      <c r="L61" s="2829"/>
      <c r="M61" s="2829"/>
      <c r="N61" s="2829"/>
      <c r="O61" s="2829"/>
      <c r="P61" s="2829"/>
      <c r="Q61" s="2829"/>
      <c r="R61" s="2829"/>
      <c r="S61" s="2829"/>
      <c r="T61" s="2829"/>
      <c r="U61" s="2829"/>
      <c r="V61" s="2829"/>
      <c r="W61" s="2829"/>
      <c r="X61" s="2829"/>
      <c r="Y61" s="2829"/>
      <c r="Z61" s="2829"/>
      <c r="AA61" s="2829"/>
      <c r="AB61" s="2829"/>
      <c r="AC61" s="2829"/>
      <c r="AD61" s="2829"/>
    </row>
    <row r="62" spans="2:30" s="64" customFormat="1" ht="15" customHeight="1" x14ac:dyDescent="0.25">
      <c r="B62" s="62"/>
      <c r="C62" s="2829"/>
      <c r="D62" s="2829"/>
      <c r="E62" s="2829"/>
      <c r="F62" s="2829"/>
      <c r="G62" s="2829"/>
      <c r="H62" s="2829"/>
      <c r="I62" s="2829"/>
      <c r="J62" s="2829"/>
      <c r="K62" s="2829"/>
      <c r="L62" s="2829"/>
      <c r="M62" s="2829"/>
      <c r="N62" s="2829"/>
      <c r="O62" s="2829"/>
      <c r="P62" s="2829"/>
      <c r="Q62" s="2829"/>
      <c r="R62" s="2829"/>
      <c r="S62" s="2829"/>
      <c r="T62" s="2829"/>
      <c r="U62" s="2829"/>
      <c r="V62" s="2829"/>
      <c r="W62" s="2829"/>
      <c r="X62" s="2829"/>
      <c r="Y62" s="2829"/>
      <c r="Z62" s="2829"/>
      <c r="AA62" s="2829"/>
      <c r="AB62" s="2829"/>
      <c r="AC62" s="2829"/>
      <c r="AD62" s="2829"/>
    </row>
    <row r="63" spans="2:30" s="64" customFormat="1" ht="15" customHeight="1" x14ac:dyDescent="0.25">
      <c r="B63" s="44" t="s">
        <v>961</v>
      </c>
      <c r="C63" s="2829" t="s">
        <v>1059</v>
      </c>
      <c r="D63" s="2829"/>
      <c r="E63" s="2829"/>
      <c r="F63" s="2829"/>
      <c r="G63" s="2829"/>
      <c r="H63" s="2829"/>
      <c r="I63" s="2829"/>
      <c r="J63" s="2829"/>
      <c r="K63" s="2829"/>
      <c r="L63" s="2829"/>
      <c r="M63" s="2829"/>
      <c r="N63" s="2829"/>
      <c r="O63" s="2829"/>
      <c r="P63" s="2829"/>
      <c r="Q63" s="2829"/>
      <c r="R63" s="2829"/>
      <c r="S63" s="2829"/>
      <c r="T63" s="2829"/>
      <c r="U63" s="2829"/>
      <c r="V63" s="2829"/>
      <c r="W63" s="2829"/>
      <c r="X63" s="2829"/>
      <c r="Y63" s="2829"/>
      <c r="Z63" s="2829"/>
      <c r="AA63" s="2829"/>
      <c r="AB63" s="2829"/>
      <c r="AC63" s="2829"/>
      <c r="AD63" s="2829"/>
    </row>
    <row r="64" spans="2:30" s="64" customFormat="1" ht="15" customHeight="1" x14ac:dyDescent="0.25">
      <c r="B64" s="62"/>
      <c r="C64" s="2829"/>
      <c r="D64" s="2829"/>
      <c r="E64" s="2829"/>
      <c r="F64" s="2829"/>
      <c r="G64" s="2829"/>
      <c r="H64" s="2829"/>
      <c r="I64" s="2829"/>
      <c r="J64" s="2829"/>
      <c r="K64" s="2829"/>
      <c r="L64" s="2829"/>
      <c r="M64" s="2829"/>
      <c r="N64" s="2829"/>
      <c r="O64" s="2829"/>
      <c r="P64" s="2829"/>
      <c r="Q64" s="2829"/>
      <c r="R64" s="2829"/>
      <c r="S64" s="2829"/>
      <c r="T64" s="2829"/>
      <c r="U64" s="2829"/>
      <c r="V64" s="2829"/>
      <c r="W64" s="2829"/>
      <c r="X64" s="2829"/>
      <c r="Y64" s="2829"/>
      <c r="Z64" s="2829"/>
      <c r="AA64" s="2829"/>
      <c r="AB64" s="2829"/>
      <c r="AC64" s="2829"/>
      <c r="AD64" s="2829"/>
    </row>
    <row r="65" spans="2:30" s="64" customFormat="1" ht="15" customHeight="1" x14ac:dyDescent="0.25">
      <c r="B65" s="44" t="s">
        <v>962</v>
      </c>
      <c r="C65" s="2829" t="s">
        <v>1060</v>
      </c>
      <c r="D65" s="2829"/>
      <c r="E65" s="2829"/>
      <c r="F65" s="2829"/>
      <c r="G65" s="2829"/>
      <c r="H65" s="2829"/>
      <c r="I65" s="2829"/>
      <c r="J65" s="2829"/>
      <c r="K65" s="2829"/>
      <c r="L65" s="2829"/>
      <c r="M65" s="2829"/>
      <c r="N65" s="2829"/>
      <c r="O65" s="2829"/>
      <c r="P65" s="2829"/>
      <c r="Q65" s="2829"/>
      <c r="R65" s="2829"/>
      <c r="S65" s="2829"/>
      <c r="T65" s="2829"/>
      <c r="U65" s="2829"/>
      <c r="V65" s="2829"/>
      <c r="W65" s="2829"/>
      <c r="X65" s="2829"/>
      <c r="Y65" s="2829"/>
      <c r="Z65" s="2829"/>
      <c r="AA65" s="2829"/>
      <c r="AB65" s="2829"/>
      <c r="AC65" s="2829"/>
      <c r="AD65" s="2829"/>
    </row>
    <row r="66" spans="2:30" s="64" customFormat="1" ht="15" customHeight="1" x14ac:dyDescent="0.25">
      <c r="B66" s="62"/>
      <c r="C66" s="2829"/>
      <c r="D66" s="2829"/>
      <c r="E66" s="2829"/>
      <c r="F66" s="2829"/>
      <c r="G66" s="2829"/>
      <c r="H66" s="2829"/>
      <c r="I66" s="2829"/>
      <c r="J66" s="2829"/>
      <c r="K66" s="2829"/>
      <c r="L66" s="2829"/>
      <c r="M66" s="2829"/>
      <c r="N66" s="2829"/>
      <c r="O66" s="2829"/>
      <c r="P66" s="2829"/>
      <c r="Q66" s="2829"/>
      <c r="R66" s="2829"/>
      <c r="S66" s="2829"/>
      <c r="T66" s="2829"/>
      <c r="U66" s="2829"/>
      <c r="V66" s="2829"/>
      <c r="W66" s="2829"/>
      <c r="X66" s="2829"/>
      <c r="Y66" s="2829"/>
      <c r="Z66" s="2829"/>
      <c r="AA66" s="2829"/>
      <c r="AB66" s="2829"/>
      <c r="AC66" s="2829"/>
      <c r="AD66" s="2829"/>
    </row>
    <row r="67" spans="2:30" s="64" customFormat="1" ht="15" customHeight="1" x14ac:dyDescent="0.25">
      <c r="B67" s="62"/>
      <c r="C67" s="2829"/>
      <c r="D67" s="2829"/>
      <c r="E67" s="2829"/>
      <c r="F67" s="2829"/>
      <c r="G67" s="2829"/>
      <c r="H67" s="2829"/>
      <c r="I67" s="2829"/>
      <c r="J67" s="2829"/>
      <c r="K67" s="2829"/>
      <c r="L67" s="2829"/>
      <c r="M67" s="2829"/>
      <c r="N67" s="2829"/>
      <c r="O67" s="2829"/>
      <c r="P67" s="2829"/>
      <c r="Q67" s="2829"/>
      <c r="R67" s="2829"/>
      <c r="S67" s="2829"/>
      <c r="T67" s="2829"/>
      <c r="U67" s="2829"/>
      <c r="V67" s="2829"/>
      <c r="W67" s="2829"/>
      <c r="X67" s="2829"/>
      <c r="Y67" s="2829"/>
      <c r="Z67" s="2829"/>
      <c r="AA67" s="2829"/>
      <c r="AB67" s="2829"/>
      <c r="AC67" s="2829"/>
      <c r="AD67" s="2829"/>
    </row>
    <row r="68" spans="2:30" s="64" customFormat="1" ht="15" customHeight="1" x14ac:dyDescent="0.25">
      <c r="B68" s="62"/>
      <c r="C68" s="2829"/>
      <c r="D68" s="2829"/>
      <c r="E68" s="2829"/>
      <c r="F68" s="2829"/>
      <c r="G68" s="2829"/>
      <c r="H68" s="2829"/>
      <c r="I68" s="2829"/>
      <c r="J68" s="2829"/>
      <c r="K68" s="2829"/>
      <c r="L68" s="2829"/>
      <c r="M68" s="2829"/>
      <c r="N68" s="2829"/>
      <c r="O68" s="2829"/>
      <c r="P68" s="2829"/>
      <c r="Q68" s="2829"/>
      <c r="R68" s="2829"/>
      <c r="S68" s="2829"/>
      <c r="T68" s="2829"/>
      <c r="U68" s="2829"/>
      <c r="V68" s="2829"/>
      <c r="W68" s="2829"/>
      <c r="X68" s="2829"/>
      <c r="Y68" s="2829"/>
      <c r="Z68" s="2829"/>
      <c r="AA68" s="2829"/>
      <c r="AB68" s="2829"/>
      <c r="AC68" s="2829"/>
      <c r="AD68" s="2829"/>
    </row>
    <row r="69" spans="2:30" s="64" customFormat="1" ht="15" customHeight="1" x14ac:dyDescent="0.25">
      <c r="B69" s="62"/>
      <c r="C69" s="2829"/>
      <c r="D69" s="2829"/>
      <c r="E69" s="2829"/>
      <c r="F69" s="2829"/>
      <c r="G69" s="2829"/>
      <c r="H69" s="2829"/>
      <c r="I69" s="2829"/>
      <c r="J69" s="2829"/>
      <c r="K69" s="2829"/>
      <c r="L69" s="2829"/>
      <c r="M69" s="2829"/>
      <c r="N69" s="2829"/>
      <c r="O69" s="2829"/>
      <c r="P69" s="2829"/>
      <c r="Q69" s="2829"/>
      <c r="R69" s="2829"/>
      <c r="S69" s="2829"/>
      <c r="T69" s="2829"/>
      <c r="U69" s="2829"/>
      <c r="V69" s="2829"/>
      <c r="W69" s="2829"/>
      <c r="X69" s="2829"/>
      <c r="Y69" s="2829"/>
      <c r="Z69" s="2829"/>
      <c r="AA69" s="2829"/>
      <c r="AB69" s="2829"/>
      <c r="AC69" s="2829"/>
      <c r="AD69" s="2829"/>
    </row>
    <row r="70" spans="2:30" s="64" customFormat="1" ht="15" customHeight="1" x14ac:dyDescent="0.25">
      <c r="B70" s="62"/>
      <c r="C70" s="2829"/>
      <c r="D70" s="2829"/>
      <c r="E70" s="2829"/>
      <c r="F70" s="2829"/>
      <c r="G70" s="2829"/>
      <c r="H70" s="2829"/>
      <c r="I70" s="2829"/>
      <c r="J70" s="2829"/>
      <c r="K70" s="2829"/>
      <c r="L70" s="2829"/>
      <c r="M70" s="2829"/>
      <c r="N70" s="2829"/>
      <c r="O70" s="2829"/>
      <c r="P70" s="2829"/>
      <c r="Q70" s="2829"/>
      <c r="R70" s="2829"/>
      <c r="S70" s="2829"/>
      <c r="T70" s="2829"/>
      <c r="U70" s="2829"/>
      <c r="V70" s="2829"/>
      <c r="W70" s="2829"/>
      <c r="X70" s="2829"/>
      <c r="Y70" s="2829"/>
      <c r="Z70" s="2829"/>
      <c r="AA70" s="2829"/>
      <c r="AB70" s="2829"/>
      <c r="AC70" s="2829"/>
      <c r="AD70" s="2829"/>
    </row>
    <row r="71" spans="2:30" s="64" customFormat="1" ht="15" customHeight="1" x14ac:dyDescent="0.25">
      <c r="B71" s="44" t="s">
        <v>963</v>
      </c>
      <c r="C71" s="2829" t="s">
        <v>1061</v>
      </c>
      <c r="D71" s="2829"/>
      <c r="E71" s="2829"/>
      <c r="F71" s="2829"/>
      <c r="G71" s="2829"/>
      <c r="H71" s="2829"/>
      <c r="I71" s="2829"/>
      <c r="J71" s="2829"/>
      <c r="K71" s="2829"/>
      <c r="L71" s="2829"/>
      <c r="M71" s="2829"/>
      <c r="N71" s="2829"/>
      <c r="O71" s="2829"/>
      <c r="P71" s="2829"/>
      <c r="Q71" s="2829"/>
      <c r="R71" s="2829"/>
      <c r="S71" s="2829"/>
      <c r="T71" s="2829"/>
      <c r="U71" s="2829"/>
      <c r="V71" s="2829"/>
      <c r="W71" s="2829"/>
      <c r="X71" s="2829"/>
      <c r="Y71" s="2829"/>
      <c r="Z71" s="2829"/>
      <c r="AA71" s="2829"/>
      <c r="AB71" s="2829"/>
      <c r="AC71" s="2829"/>
      <c r="AD71" s="2829"/>
    </row>
    <row r="72" spans="2:30" s="64" customFormat="1" ht="15" customHeight="1" x14ac:dyDescent="0.25">
      <c r="B72" s="62"/>
      <c r="C72" s="2829"/>
      <c r="D72" s="2829"/>
      <c r="E72" s="2829"/>
      <c r="F72" s="2829"/>
      <c r="G72" s="2829"/>
      <c r="H72" s="2829"/>
      <c r="I72" s="2829"/>
      <c r="J72" s="2829"/>
      <c r="K72" s="2829"/>
      <c r="L72" s="2829"/>
      <c r="M72" s="2829"/>
      <c r="N72" s="2829"/>
      <c r="O72" s="2829"/>
      <c r="P72" s="2829"/>
      <c r="Q72" s="2829"/>
      <c r="R72" s="2829"/>
      <c r="S72" s="2829"/>
      <c r="T72" s="2829"/>
      <c r="U72" s="2829"/>
      <c r="V72" s="2829"/>
      <c r="W72" s="2829"/>
      <c r="X72" s="2829"/>
      <c r="Y72" s="2829"/>
      <c r="Z72" s="2829"/>
      <c r="AA72" s="2829"/>
      <c r="AB72" s="2829"/>
      <c r="AC72" s="2829"/>
      <c r="AD72" s="2829"/>
    </row>
    <row r="73" spans="2:30" s="64" customFormat="1" ht="15" customHeight="1" x14ac:dyDescent="0.25">
      <c r="B73" s="44" t="s">
        <v>964</v>
      </c>
      <c r="C73" s="2830" t="s">
        <v>1062</v>
      </c>
      <c r="D73" s="2830"/>
      <c r="E73" s="2830"/>
      <c r="F73" s="2830"/>
      <c r="G73" s="2830"/>
      <c r="H73" s="2830"/>
      <c r="I73" s="2830"/>
      <c r="J73" s="2830"/>
      <c r="K73" s="2830"/>
      <c r="L73" s="2830"/>
      <c r="M73" s="2830"/>
      <c r="N73" s="2830"/>
      <c r="O73" s="2830"/>
      <c r="P73" s="2830"/>
      <c r="Q73" s="2830"/>
      <c r="R73" s="2830"/>
      <c r="S73" s="2830"/>
      <c r="T73" s="2830"/>
      <c r="U73" s="2830"/>
      <c r="V73" s="2830"/>
      <c r="W73" s="2830"/>
      <c r="X73" s="2830"/>
      <c r="Y73" s="2830"/>
      <c r="Z73" s="2830"/>
      <c r="AA73" s="2830"/>
      <c r="AB73" s="2830"/>
      <c r="AC73" s="2830"/>
      <c r="AD73" s="2830"/>
    </row>
    <row r="74" spans="2:30" s="64" customFormat="1" ht="15" customHeight="1" x14ac:dyDescent="0.25">
      <c r="B74" s="44" t="s">
        <v>965</v>
      </c>
      <c r="C74" s="2829" t="s">
        <v>1063</v>
      </c>
      <c r="D74" s="2829"/>
      <c r="E74" s="2829"/>
      <c r="F74" s="2829"/>
      <c r="G74" s="2829"/>
      <c r="H74" s="2829"/>
      <c r="I74" s="2829"/>
      <c r="J74" s="2829"/>
      <c r="K74" s="2829"/>
      <c r="L74" s="2829"/>
      <c r="M74" s="2829"/>
      <c r="N74" s="2829"/>
      <c r="O74" s="2829"/>
      <c r="P74" s="2829"/>
      <c r="Q74" s="2829"/>
      <c r="R74" s="2829"/>
      <c r="S74" s="2829"/>
      <c r="T74" s="2829"/>
      <c r="U74" s="2829"/>
      <c r="V74" s="2829"/>
      <c r="W74" s="2829"/>
      <c r="X74" s="2829"/>
      <c r="Y74" s="2829"/>
      <c r="Z74" s="2829"/>
      <c r="AA74" s="2829"/>
      <c r="AB74" s="2829"/>
      <c r="AC74" s="2829"/>
      <c r="AD74" s="2829"/>
    </row>
    <row r="75" spans="2:30" s="64" customFormat="1" ht="15" customHeight="1" x14ac:dyDescent="0.25">
      <c r="B75" s="62"/>
      <c r="C75" s="2829"/>
      <c r="D75" s="2829"/>
      <c r="E75" s="2829"/>
      <c r="F75" s="2829"/>
      <c r="G75" s="2829"/>
      <c r="H75" s="2829"/>
      <c r="I75" s="2829"/>
      <c r="J75" s="2829"/>
      <c r="K75" s="2829"/>
      <c r="L75" s="2829"/>
      <c r="M75" s="2829"/>
      <c r="N75" s="2829"/>
      <c r="O75" s="2829"/>
      <c r="P75" s="2829"/>
      <c r="Q75" s="2829"/>
      <c r="R75" s="2829"/>
      <c r="S75" s="2829"/>
      <c r="T75" s="2829"/>
      <c r="U75" s="2829"/>
      <c r="V75" s="2829"/>
      <c r="W75" s="2829"/>
      <c r="X75" s="2829"/>
      <c r="Y75" s="2829"/>
      <c r="Z75" s="2829"/>
      <c r="AA75" s="2829"/>
      <c r="AB75" s="2829"/>
      <c r="AC75" s="2829"/>
      <c r="AD75" s="2829"/>
    </row>
    <row r="76" spans="2:30" s="64" customFormat="1" ht="15" customHeight="1" x14ac:dyDescent="0.25">
      <c r="B76" s="44" t="s">
        <v>966</v>
      </c>
      <c r="C76" s="2829" t="s">
        <v>1064</v>
      </c>
      <c r="D76" s="2829"/>
      <c r="E76" s="2829"/>
      <c r="F76" s="2829"/>
      <c r="G76" s="2829"/>
      <c r="H76" s="2829"/>
      <c r="I76" s="2829"/>
      <c r="J76" s="2829"/>
      <c r="K76" s="2829"/>
      <c r="L76" s="2829"/>
      <c r="M76" s="2829"/>
      <c r="N76" s="2829"/>
      <c r="O76" s="2829"/>
      <c r="P76" s="2829"/>
      <c r="Q76" s="2829"/>
      <c r="R76" s="2829"/>
      <c r="S76" s="2829"/>
      <c r="T76" s="2829"/>
      <c r="U76" s="2829"/>
      <c r="V76" s="2829"/>
      <c r="W76" s="2829"/>
      <c r="X76" s="2829"/>
      <c r="Y76" s="2829"/>
      <c r="Z76" s="2829"/>
      <c r="AA76" s="2829"/>
      <c r="AB76" s="2829"/>
      <c r="AC76" s="2829"/>
      <c r="AD76" s="2829"/>
    </row>
    <row r="77" spans="2:30" s="64" customFormat="1" ht="15" customHeight="1" x14ac:dyDescent="0.25">
      <c r="B77" s="62"/>
      <c r="C77" s="2829"/>
      <c r="D77" s="2829"/>
      <c r="E77" s="2829"/>
      <c r="F77" s="2829"/>
      <c r="G77" s="2829"/>
      <c r="H77" s="2829"/>
      <c r="I77" s="2829"/>
      <c r="J77" s="2829"/>
      <c r="K77" s="2829"/>
      <c r="L77" s="2829"/>
      <c r="M77" s="2829"/>
      <c r="N77" s="2829"/>
      <c r="O77" s="2829"/>
      <c r="P77" s="2829"/>
      <c r="Q77" s="2829"/>
      <c r="R77" s="2829"/>
      <c r="S77" s="2829"/>
      <c r="T77" s="2829"/>
      <c r="U77" s="2829"/>
      <c r="V77" s="2829"/>
      <c r="W77" s="2829"/>
      <c r="X77" s="2829"/>
      <c r="Y77" s="2829"/>
      <c r="Z77" s="2829"/>
      <c r="AA77" s="2829"/>
      <c r="AB77" s="2829"/>
      <c r="AC77" s="2829"/>
      <c r="AD77" s="2829"/>
    </row>
    <row r="78" spans="2:30" s="64" customFormat="1" ht="15" customHeight="1" x14ac:dyDescent="0.25">
      <c r="B78" s="44" t="s">
        <v>967</v>
      </c>
      <c r="C78" s="2829" t="s">
        <v>1065</v>
      </c>
      <c r="D78" s="2829"/>
      <c r="E78" s="2829"/>
      <c r="F78" s="2829"/>
      <c r="G78" s="2829"/>
      <c r="H78" s="2829"/>
      <c r="I78" s="2829"/>
      <c r="J78" s="2829"/>
      <c r="K78" s="2829"/>
      <c r="L78" s="2829"/>
      <c r="M78" s="2829"/>
      <c r="N78" s="2829"/>
      <c r="O78" s="2829"/>
      <c r="P78" s="2829"/>
      <c r="Q78" s="2829"/>
      <c r="R78" s="2829"/>
      <c r="S78" s="2829"/>
      <c r="T78" s="2829"/>
      <c r="U78" s="2829"/>
      <c r="V78" s="2829"/>
      <c r="W78" s="2829"/>
      <c r="X78" s="2829"/>
      <c r="Y78" s="2829"/>
      <c r="Z78" s="2829"/>
      <c r="AA78" s="2829"/>
      <c r="AB78" s="2829"/>
      <c r="AC78" s="2829"/>
      <c r="AD78" s="2829"/>
    </row>
    <row r="79" spans="2:30" s="64" customFormat="1" ht="15" customHeight="1" x14ac:dyDescent="0.25">
      <c r="B79" s="62"/>
      <c r="C79" s="2829"/>
      <c r="D79" s="2829"/>
      <c r="E79" s="2829"/>
      <c r="F79" s="2829"/>
      <c r="G79" s="2829"/>
      <c r="H79" s="2829"/>
      <c r="I79" s="2829"/>
      <c r="J79" s="2829"/>
      <c r="K79" s="2829"/>
      <c r="L79" s="2829"/>
      <c r="M79" s="2829"/>
      <c r="N79" s="2829"/>
      <c r="O79" s="2829"/>
      <c r="P79" s="2829"/>
      <c r="Q79" s="2829"/>
      <c r="R79" s="2829"/>
      <c r="S79" s="2829"/>
      <c r="T79" s="2829"/>
      <c r="U79" s="2829"/>
      <c r="V79" s="2829"/>
      <c r="W79" s="2829"/>
      <c r="X79" s="2829"/>
      <c r="Y79" s="2829"/>
      <c r="Z79" s="2829"/>
      <c r="AA79" s="2829"/>
      <c r="AB79" s="2829"/>
      <c r="AC79" s="2829"/>
      <c r="AD79" s="2829"/>
    </row>
    <row r="80" spans="2:30" s="64" customFormat="1" ht="15" customHeight="1" x14ac:dyDescent="0.25">
      <c r="B80" s="62"/>
      <c r="C80" s="62" t="s">
        <v>944</v>
      </c>
      <c r="D80" s="2829" t="s">
        <v>1066</v>
      </c>
      <c r="E80" s="2829"/>
      <c r="F80" s="2829"/>
      <c r="G80" s="2829"/>
      <c r="H80" s="2829"/>
      <c r="I80" s="2829"/>
      <c r="J80" s="2829"/>
      <c r="K80" s="2829"/>
      <c r="L80" s="2829"/>
      <c r="M80" s="2829"/>
      <c r="N80" s="2829"/>
      <c r="O80" s="2829"/>
      <c r="P80" s="2829"/>
      <c r="Q80" s="2829"/>
      <c r="R80" s="2829"/>
      <c r="S80" s="2829"/>
      <c r="T80" s="2829"/>
      <c r="U80" s="2829"/>
      <c r="V80" s="2829"/>
      <c r="W80" s="2829"/>
      <c r="X80" s="2829"/>
      <c r="Y80" s="2829"/>
      <c r="Z80" s="2829"/>
      <c r="AA80" s="2829"/>
      <c r="AB80" s="2829"/>
      <c r="AC80" s="2829"/>
      <c r="AD80" s="2829"/>
    </row>
    <row r="81" spans="2:30" s="64" customFormat="1" ht="15" customHeight="1" x14ac:dyDescent="0.25">
      <c r="B81" s="62"/>
      <c r="C81" s="62"/>
      <c r="D81" s="2829"/>
      <c r="E81" s="2829"/>
      <c r="F81" s="2829"/>
      <c r="G81" s="2829"/>
      <c r="H81" s="2829"/>
      <c r="I81" s="2829"/>
      <c r="J81" s="2829"/>
      <c r="K81" s="2829"/>
      <c r="L81" s="2829"/>
      <c r="M81" s="2829"/>
      <c r="N81" s="2829"/>
      <c r="O81" s="2829"/>
      <c r="P81" s="2829"/>
      <c r="Q81" s="2829"/>
      <c r="R81" s="2829"/>
      <c r="S81" s="2829"/>
      <c r="T81" s="2829"/>
      <c r="U81" s="2829"/>
      <c r="V81" s="2829"/>
      <c r="W81" s="2829"/>
      <c r="X81" s="2829"/>
      <c r="Y81" s="2829"/>
      <c r="Z81" s="2829"/>
      <c r="AA81" s="2829"/>
      <c r="AB81" s="2829"/>
      <c r="AC81" s="2829"/>
      <c r="AD81" s="2829"/>
    </row>
    <row r="82" spans="2:30" s="64" customFormat="1" ht="15" customHeight="1" x14ac:dyDescent="0.25">
      <c r="B82" s="62"/>
      <c r="C82" s="62"/>
      <c r="D82" s="2829"/>
      <c r="E82" s="2829"/>
      <c r="F82" s="2829"/>
      <c r="G82" s="2829"/>
      <c r="H82" s="2829"/>
      <c r="I82" s="2829"/>
      <c r="J82" s="2829"/>
      <c r="K82" s="2829"/>
      <c r="L82" s="2829"/>
      <c r="M82" s="2829"/>
      <c r="N82" s="2829"/>
      <c r="O82" s="2829"/>
      <c r="P82" s="2829"/>
      <c r="Q82" s="2829"/>
      <c r="R82" s="2829"/>
      <c r="S82" s="2829"/>
      <c r="T82" s="2829"/>
      <c r="U82" s="2829"/>
      <c r="V82" s="2829"/>
      <c r="W82" s="2829"/>
      <c r="X82" s="2829"/>
      <c r="Y82" s="2829"/>
      <c r="Z82" s="2829"/>
      <c r="AA82" s="2829"/>
      <c r="AB82" s="2829"/>
      <c r="AC82" s="2829"/>
      <c r="AD82" s="2829"/>
    </row>
    <row r="83" spans="2:30" s="64" customFormat="1" ht="15" customHeight="1" x14ac:dyDescent="0.25">
      <c r="B83" s="62"/>
      <c r="C83" s="62" t="s">
        <v>945</v>
      </c>
      <c r="D83" s="2829" t="s">
        <v>1067</v>
      </c>
      <c r="E83" s="2829"/>
      <c r="F83" s="2829"/>
      <c r="G83" s="2829"/>
      <c r="H83" s="2829"/>
      <c r="I83" s="2829"/>
      <c r="J83" s="2829"/>
      <c r="K83" s="2829"/>
      <c r="L83" s="2829"/>
      <c r="M83" s="2829"/>
      <c r="N83" s="2829"/>
      <c r="O83" s="2829"/>
      <c r="P83" s="2829"/>
      <c r="Q83" s="2829"/>
      <c r="R83" s="2829"/>
      <c r="S83" s="2829"/>
      <c r="T83" s="2829"/>
      <c r="U83" s="2829"/>
      <c r="V83" s="2829"/>
      <c r="W83" s="2829"/>
      <c r="X83" s="2829"/>
      <c r="Y83" s="2829"/>
      <c r="Z83" s="2829"/>
      <c r="AA83" s="2829"/>
      <c r="AB83" s="2829"/>
      <c r="AC83" s="2829"/>
      <c r="AD83" s="2829"/>
    </row>
    <row r="84" spans="2:30" s="64" customFormat="1" ht="15" customHeight="1" x14ac:dyDescent="0.25">
      <c r="B84" s="62"/>
      <c r="C84" s="62"/>
      <c r="D84" s="2829"/>
      <c r="E84" s="2829"/>
      <c r="F84" s="2829"/>
      <c r="G84" s="2829"/>
      <c r="H84" s="2829"/>
      <c r="I84" s="2829"/>
      <c r="J84" s="2829"/>
      <c r="K84" s="2829"/>
      <c r="L84" s="2829"/>
      <c r="M84" s="2829"/>
      <c r="N84" s="2829"/>
      <c r="O84" s="2829"/>
      <c r="P84" s="2829"/>
      <c r="Q84" s="2829"/>
      <c r="R84" s="2829"/>
      <c r="S84" s="2829"/>
      <c r="T84" s="2829"/>
      <c r="U84" s="2829"/>
      <c r="V84" s="2829"/>
      <c r="W84" s="2829"/>
      <c r="X84" s="2829"/>
      <c r="Y84" s="2829"/>
      <c r="Z84" s="2829"/>
      <c r="AA84" s="2829"/>
      <c r="AB84" s="2829"/>
      <c r="AC84" s="2829"/>
      <c r="AD84" s="2829"/>
    </row>
    <row r="85" spans="2:30" s="64" customFormat="1" ht="15" customHeight="1" x14ac:dyDescent="0.25">
      <c r="B85" s="62"/>
      <c r="C85" s="62" t="s">
        <v>947</v>
      </c>
      <c r="D85" s="2829" t="s">
        <v>1068</v>
      </c>
      <c r="E85" s="2829"/>
      <c r="F85" s="2829"/>
      <c r="G85" s="2829"/>
      <c r="H85" s="2829"/>
      <c r="I85" s="2829"/>
      <c r="J85" s="2829"/>
      <c r="K85" s="2829"/>
      <c r="L85" s="2829"/>
      <c r="M85" s="2829"/>
      <c r="N85" s="2829"/>
      <c r="O85" s="2829"/>
      <c r="P85" s="2829"/>
      <c r="Q85" s="2829"/>
      <c r="R85" s="2829"/>
      <c r="S85" s="2829"/>
      <c r="T85" s="2829"/>
      <c r="U85" s="2829"/>
      <c r="V85" s="2829"/>
      <c r="W85" s="2829"/>
      <c r="X85" s="2829"/>
      <c r="Y85" s="2829"/>
      <c r="Z85" s="2829"/>
      <c r="AA85" s="2829"/>
      <c r="AB85" s="2829"/>
      <c r="AC85" s="2829"/>
      <c r="AD85" s="2829"/>
    </row>
    <row r="86" spans="2:30" s="64" customFormat="1" ht="15" customHeight="1" x14ac:dyDescent="0.25">
      <c r="B86" s="62"/>
      <c r="C86" s="62"/>
      <c r="D86" s="2829"/>
      <c r="E86" s="2829"/>
      <c r="F86" s="2829"/>
      <c r="G86" s="2829"/>
      <c r="H86" s="2829"/>
      <c r="I86" s="2829"/>
      <c r="J86" s="2829"/>
      <c r="K86" s="2829"/>
      <c r="L86" s="2829"/>
      <c r="M86" s="2829"/>
      <c r="N86" s="2829"/>
      <c r="O86" s="2829"/>
      <c r="P86" s="2829"/>
      <c r="Q86" s="2829"/>
      <c r="R86" s="2829"/>
      <c r="S86" s="2829"/>
      <c r="T86" s="2829"/>
      <c r="U86" s="2829"/>
      <c r="V86" s="2829"/>
      <c r="W86" s="2829"/>
      <c r="X86" s="2829"/>
      <c r="Y86" s="2829"/>
      <c r="Z86" s="2829"/>
      <c r="AA86" s="2829"/>
      <c r="AB86" s="2829"/>
      <c r="AC86" s="2829"/>
      <c r="AD86" s="2829"/>
    </row>
    <row r="87" spans="2:30" s="64" customFormat="1" ht="15" customHeight="1" x14ac:dyDescent="0.25">
      <c r="B87" s="62"/>
      <c r="C87" s="62"/>
      <c r="D87" s="2829"/>
      <c r="E87" s="2829"/>
      <c r="F87" s="2829"/>
      <c r="G87" s="2829"/>
      <c r="H87" s="2829"/>
      <c r="I87" s="2829"/>
      <c r="J87" s="2829"/>
      <c r="K87" s="2829"/>
      <c r="L87" s="2829"/>
      <c r="M87" s="2829"/>
      <c r="N87" s="2829"/>
      <c r="O87" s="2829"/>
      <c r="P87" s="2829"/>
      <c r="Q87" s="2829"/>
      <c r="R87" s="2829"/>
      <c r="S87" s="2829"/>
      <c r="T87" s="2829"/>
      <c r="U87" s="2829"/>
      <c r="V87" s="2829"/>
      <c r="W87" s="2829"/>
      <c r="X87" s="2829"/>
      <c r="Y87" s="2829"/>
      <c r="Z87" s="2829"/>
      <c r="AA87" s="2829"/>
      <c r="AB87" s="2829"/>
      <c r="AC87" s="2829"/>
      <c r="AD87" s="2829"/>
    </row>
    <row r="88" spans="2:30" s="64" customFormat="1" ht="15" customHeight="1" x14ac:dyDescent="0.25">
      <c r="B88" s="62"/>
      <c r="C88" s="62"/>
      <c r="D88" s="2829"/>
      <c r="E88" s="2829"/>
      <c r="F88" s="2829"/>
      <c r="G88" s="2829"/>
      <c r="H88" s="2829"/>
      <c r="I88" s="2829"/>
      <c r="J88" s="2829"/>
      <c r="K88" s="2829"/>
      <c r="L88" s="2829"/>
      <c r="M88" s="2829"/>
      <c r="N88" s="2829"/>
      <c r="O88" s="2829"/>
      <c r="P88" s="2829"/>
      <c r="Q88" s="2829"/>
      <c r="R88" s="2829"/>
      <c r="S88" s="2829"/>
      <c r="T88" s="2829"/>
      <c r="U88" s="2829"/>
      <c r="V88" s="2829"/>
      <c r="W88" s="2829"/>
      <c r="X88" s="2829"/>
      <c r="Y88" s="2829"/>
      <c r="Z88" s="2829"/>
      <c r="AA88" s="2829"/>
      <c r="AB88" s="2829"/>
      <c r="AC88" s="2829"/>
      <c r="AD88" s="2829"/>
    </row>
    <row r="89" spans="2:30" s="64" customFormat="1" ht="15" customHeight="1" x14ac:dyDescent="0.25">
      <c r="B89" s="62"/>
      <c r="C89" s="62"/>
      <c r="D89" s="2829"/>
      <c r="E89" s="2829"/>
      <c r="F89" s="2829"/>
      <c r="G89" s="2829"/>
      <c r="H89" s="2829"/>
      <c r="I89" s="2829"/>
      <c r="J89" s="2829"/>
      <c r="K89" s="2829"/>
      <c r="L89" s="2829"/>
      <c r="M89" s="2829"/>
      <c r="N89" s="2829"/>
      <c r="O89" s="2829"/>
      <c r="P89" s="2829"/>
      <c r="Q89" s="2829"/>
      <c r="R89" s="2829"/>
      <c r="S89" s="2829"/>
      <c r="T89" s="2829"/>
      <c r="U89" s="2829"/>
      <c r="V89" s="2829"/>
      <c r="W89" s="2829"/>
      <c r="X89" s="2829"/>
      <c r="Y89" s="2829"/>
      <c r="Z89" s="2829"/>
      <c r="AA89" s="2829"/>
      <c r="AB89" s="2829"/>
      <c r="AC89" s="2829"/>
      <c r="AD89" s="2829"/>
    </row>
    <row r="90" spans="2:30" s="64" customFormat="1" ht="15" customHeight="1" x14ac:dyDescent="0.25">
      <c r="B90" s="62"/>
      <c r="C90" s="62" t="s">
        <v>948</v>
      </c>
      <c r="D90" s="2829" t="s">
        <v>1069</v>
      </c>
      <c r="E90" s="2829"/>
      <c r="F90" s="2829"/>
      <c r="G90" s="2829"/>
      <c r="H90" s="2829"/>
      <c r="I90" s="2829"/>
      <c r="J90" s="2829"/>
      <c r="K90" s="2829"/>
      <c r="L90" s="2829"/>
      <c r="M90" s="2829"/>
      <c r="N90" s="2829"/>
      <c r="O90" s="2829"/>
      <c r="P90" s="2829"/>
      <c r="Q90" s="2829"/>
      <c r="R90" s="2829"/>
      <c r="S90" s="2829"/>
      <c r="T90" s="2829"/>
      <c r="U90" s="2829"/>
      <c r="V90" s="2829"/>
      <c r="W90" s="2829"/>
      <c r="X90" s="2829"/>
      <c r="Y90" s="2829"/>
      <c r="Z90" s="2829"/>
      <c r="AA90" s="2829"/>
      <c r="AB90" s="2829"/>
      <c r="AC90" s="2829"/>
      <c r="AD90" s="2829"/>
    </row>
    <row r="91" spans="2:30" s="64" customFormat="1" ht="15" customHeight="1" x14ac:dyDescent="0.25">
      <c r="B91" s="62"/>
      <c r="C91" s="62"/>
      <c r="D91" s="2829"/>
      <c r="E91" s="2829"/>
      <c r="F91" s="2829"/>
      <c r="G91" s="2829"/>
      <c r="H91" s="2829"/>
      <c r="I91" s="2829"/>
      <c r="J91" s="2829"/>
      <c r="K91" s="2829"/>
      <c r="L91" s="2829"/>
      <c r="M91" s="2829"/>
      <c r="N91" s="2829"/>
      <c r="O91" s="2829"/>
      <c r="P91" s="2829"/>
      <c r="Q91" s="2829"/>
      <c r="R91" s="2829"/>
      <c r="S91" s="2829"/>
      <c r="T91" s="2829"/>
      <c r="U91" s="2829"/>
      <c r="V91" s="2829"/>
      <c r="W91" s="2829"/>
      <c r="X91" s="2829"/>
      <c r="Y91" s="2829"/>
      <c r="Z91" s="2829"/>
      <c r="AA91" s="2829"/>
      <c r="AB91" s="2829"/>
      <c r="AC91" s="2829"/>
      <c r="AD91" s="2829"/>
    </row>
    <row r="92" spans="2:30" s="64" customFormat="1" ht="15" customHeight="1" x14ac:dyDescent="0.25">
      <c r="B92" s="62"/>
      <c r="C92" s="62"/>
      <c r="D92" s="2829"/>
      <c r="E92" s="2829"/>
      <c r="F92" s="2829"/>
      <c r="G92" s="2829"/>
      <c r="H92" s="2829"/>
      <c r="I92" s="2829"/>
      <c r="J92" s="2829"/>
      <c r="K92" s="2829"/>
      <c r="L92" s="2829"/>
      <c r="M92" s="2829"/>
      <c r="N92" s="2829"/>
      <c r="O92" s="2829"/>
      <c r="P92" s="2829"/>
      <c r="Q92" s="2829"/>
      <c r="R92" s="2829"/>
      <c r="S92" s="2829"/>
      <c r="T92" s="2829"/>
      <c r="U92" s="2829"/>
      <c r="V92" s="2829"/>
      <c r="W92" s="2829"/>
      <c r="X92" s="2829"/>
      <c r="Y92" s="2829"/>
      <c r="Z92" s="2829"/>
      <c r="AA92" s="2829"/>
      <c r="AB92" s="2829"/>
      <c r="AC92" s="2829"/>
      <c r="AD92" s="2829"/>
    </row>
    <row r="93" spans="2:30" s="64" customFormat="1" ht="15" customHeight="1" x14ac:dyDescent="0.25">
      <c r="B93" s="62"/>
      <c r="C93" s="62"/>
      <c r="D93" s="2829"/>
      <c r="E93" s="2829"/>
      <c r="F93" s="2829"/>
      <c r="G93" s="2829"/>
      <c r="H93" s="2829"/>
      <c r="I93" s="2829"/>
      <c r="J93" s="2829"/>
      <c r="K93" s="2829"/>
      <c r="L93" s="2829"/>
      <c r="M93" s="2829"/>
      <c r="N93" s="2829"/>
      <c r="O93" s="2829"/>
      <c r="P93" s="2829"/>
      <c r="Q93" s="2829"/>
      <c r="R93" s="2829"/>
      <c r="S93" s="2829"/>
      <c r="T93" s="2829"/>
      <c r="U93" s="2829"/>
      <c r="V93" s="2829"/>
      <c r="W93" s="2829"/>
      <c r="X93" s="2829"/>
      <c r="Y93" s="2829"/>
      <c r="Z93" s="2829"/>
      <c r="AA93" s="2829"/>
      <c r="AB93" s="2829"/>
      <c r="AC93" s="2829"/>
      <c r="AD93" s="2829"/>
    </row>
    <row r="94" spans="2:30" s="64" customFormat="1" ht="15" customHeight="1" x14ac:dyDescent="0.25">
      <c r="B94" s="62"/>
      <c r="C94" s="62"/>
      <c r="D94" s="2829"/>
      <c r="E94" s="2829"/>
      <c r="F94" s="2829"/>
      <c r="G94" s="2829"/>
      <c r="H94" s="2829"/>
      <c r="I94" s="2829"/>
      <c r="J94" s="2829"/>
      <c r="K94" s="2829"/>
      <c r="L94" s="2829"/>
      <c r="M94" s="2829"/>
      <c r="N94" s="2829"/>
      <c r="O94" s="2829"/>
      <c r="P94" s="2829"/>
      <c r="Q94" s="2829"/>
      <c r="R94" s="2829"/>
      <c r="S94" s="2829"/>
      <c r="T94" s="2829"/>
      <c r="U94" s="2829"/>
      <c r="V94" s="2829"/>
      <c r="W94" s="2829"/>
      <c r="X94" s="2829"/>
      <c r="Y94" s="2829"/>
      <c r="Z94" s="2829"/>
      <c r="AA94" s="2829"/>
      <c r="AB94" s="2829"/>
      <c r="AC94" s="2829"/>
      <c r="AD94" s="2829"/>
    </row>
    <row r="95" spans="2:30" s="64" customFormat="1" ht="15" customHeight="1" x14ac:dyDescent="0.25">
      <c r="B95" s="62"/>
      <c r="C95" s="62" t="s">
        <v>949</v>
      </c>
      <c r="D95" s="2829" t="s">
        <v>1070</v>
      </c>
      <c r="E95" s="2829"/>
      <c r="F95" s="2829"/>
      <c r="G95" s="2829"/>
      <c r="H95" s="2829"/>
      <c r="I95" s="2829"/>
      <c r="J95" s="2829"/>
      <c r="K95" s="2829"/>
      <c r="L95" s="2829"/>
      <c r="M95" s="2829"/>
      <c r="N95" s="2829"/>
      <c r="O95" s="2829"/>
      <c r="P95" s="2829"/>
      <c r="Q95" s="2829"/>
      <c r="R95" s="2829"/>
      <c r="S95" s="2829"/>
      <c r="T95" s="2829"/>
      <c r="U95" s="2829"/>
      <c r="V95" s="2829"/>
      <c r="W95" s="2829"/>
      <c r="X95" s="2829"/>
      <c r="Y95" s="2829"/>
      <c r="Z95" s="2829"/>
      <c r="AA95" s="2829"/>
      <c r="AB95" s="2829"/>
      <c r="AC95" s="2829"/>
      <c r="AD95" s="2829"/>
    </row>
    <row r="96" spans="2:30" s="64" customFormat="1" ht="15" customHeight="1" x14ac:dyDescent="0.25">
      <c r="B96" s="62"/>
      <c r="C96" s="62"/>
      <c r="D96" s="2829"/>
      <c r="E96" s="2829"/>
      <c r="F96" s="2829"/>
      <c r="G96" s="2829"/>
      <c r="H96" s="2829"/>
      <c r="I96" s="2829"/>
      <c r="J96" s="2829"/>
      <c r="K96" s="2829"/>
      <c r="L96" s="2829"/>
      <c r="M96" s="2829"/>
      <c r="N96" s="2829"/>
      <c r="O96" s="2829"/>
      <c r="P96" s="2829"/>
      <c r="Q96" s="2829"/>
      <c r="R96" s="2829"/>
      <c r="S96" s="2829"/>
      <c r="T96" s="2829"/>
      <c r="U96" s="2829"/>
      <c r="V96" s="2829"/>
      <c r="W96" s="2829"/>
      <c r="X96" s="2829"/>
      <c r="Y96" s="2829"/>
      <c r="Z96" s="2829"/>
      <c r="AA96" s="2829"/>
      <c r="AB96" s="2829"/>
      <c r="AC96" s="2829"/>
      <c r="AD96" s="2829"/>
    </row>
    <row r="97" spans="2:30" s="64" customFormat="1" ht="15" customHeight="1" x14ac:dyDescent="0.25">
      <c r="B97" s="62"/>
      <c r="C97" s="62"/>
      <c r="D97" s="2829"/>
      <c r="E97" s="2829"/>
      <c r="F97" s="2829"/>
      <c r="G97" s="2829"/>
      <c r="H97" s="2829"/>
      <c r="I97" s="2829"/>
      <c r="J97" s="2829"/>
      <c r="K97" s="2829"/>
      <c r="L97" s="2829"/>
      <c r="M97" s="2829"/>
      <c r="N97" s="2829"/>
      <c r="O97" s="2829"/>
      <c r="P97" s="2829"/>
      <c r="Q97" s="2829"/>
      <c r="R97" s="2829"/>
      <c r="S97" s="2829"/>
      <c r="T97" s="2829"/>
      <c r="U97" s="2829"/>
      <c r="V97" s="2829"/>
      <c r="W97" s="2829"/>
      <c r="X97" s="2829"/>
      <c r="Y97" s="2829"/>
      <c r="Z97" s="2829"/>
      <c r="AA97" s="2829"/>
      <c r="AB97" s="2829"/>
      <c r="AC97" s="2829"/>
      <c r="AD97" s="2829"/>
    </row>
    <row r="98" spans="2:30" s="64" customFormat="1" ht="15" customHeight="1" x14ac:dyDescent="0.25">
      <c r="B98" s="44" t="s">
        <v>968</v>
      </c>
      <c r="C98" s="2829" t="s">
        <v>1290</v>
      </c>
      <c r="D98" s="2829"/>
      <c r="E98" s="2829"/>
      <c r="F98" s="2829"/>
      <c r="G98" s="2829"/>
      <c r="H98" s="2829"/>
      <c r="I98" s="2829"/>
      <c r="J98" s="2829"/>
      <c r="K98" s="2829"/>
      <c r="L98" s="2829"/>
      <c r="M98" s="2829"/>
      <c r="N98" s="2829"/>
      <c r="O98" s="2829"/>
      <c r="P98" s="2829"/>
      <c r="Q98" s="2829"/>
      <c r="R98" s="2829"/>
      <c r="S98" s="2829"/>
      <c r="T98" s="2829"/>
      <c r="U98" s="2829"/>
      <c r="V98" s="2829"/>
      <c r="W98" s="2829"/>
      <c r="X98" s="2829"/>
      <c r="Y98" s="2829"/>
      <c r="Z98" s="2829"/>
      <c r="AA98" s="2829"/>
      <c r="AB98" s="2829"/>
      <c r="AC98" s="2829"/>
      <c r="AD98" s="2829"/>
    </row>
    <row r="99" spans="2:30" s="64" customFormat="1" ht="15" customHeight="1" x14ac:dyDescent="0.25">
      <c r="B99" s="62"/>
      <c r="C99" s="2829"/>
      <c r="D99" s="2829"/>
      <c r="E99" s="2829"/>
      <c r="F99" s="2829"/>
      <c r="G99" s="2829"/>
      <c r="H99" s="2829"/>
      <c r="I99" s="2829"/>
      <c r="J99" s="2829"/>
      <c r="K99" s="2829"/>
      <c r="L99" s="2829"/>
      <c r="M99" s="2829"/>
      <c r="N99" s="2829"/>
      <c r="O99" s="2829"/>
      <c r="P99" s="2829"/>
      <c r="Q99" s="2829"/>
      <c r="R99" s="2829"/>
      <c r="S99" s="2829"/>
      <c r="T99" s="2829"/>
      <c r="U99" s="2829"/>
      <c r="V99" s="2829"/>
      <c r="W99" s="2829"/>
      <c r="X99" s="2829"/>
      <c r="Y99" s="2829"/>
      <c r="Z99" s="2829"/>
      <c r="AA99" s="2829"/>
      <c r="AB99" s="2829"/>
      <c r="AC99" s="2829"/>
      <c r="AD99" s="2829"/>
    </row>
    <row r="100" spans="2:30" s="64" customFormat="1" ht="15" customHeight="1" x14ac:dyDescent="0.25">
      <c r="B100" s="62"/>
      <c r="C100" s="2829"/>
      <c r="D100" s="2829"/>
      <c r="E100" s="2829"/>
      <c r="F100" s="2829"/>
      <c r="G100" s="2829"/>
      <c r="H100" s="2829"/>
      <c r="I100" s="2829"/>
      <c r="J100" s="2829"/>
      <c r="K100" s="2829"/>
      <c r="L100" s="2829"/>
      <c r="M100" s="2829"/>
      <c r="N100" s="2829"/>
      <c r="O100" s="2829"/>
      <c r="P100" s="2829"/>
      <c r="Q100" s="2829"/>
      <c r="R100" s="2829"/>
      <c r="S100" s="2829"/>
      <c r="T100" s="2829"/>
      <c r="U100" s="2829"/>
      <c r="V100" s="2829"/>
      <c r="W100" s="2829"/>
      <c r="X100" s="2829"/>
      <c r="Y100" s="2829"/>
      <c r="Z100" s="2829"/>
      <c r="AA100" s="2829"/>
      <c r="AB100" s="2829"/>
      <c r="AC100" s="2829"/>
      <c r="AD100" s="2829"/>
    </row>
    <row r="101" spans="2:30" s="64" customFormat="1" ht="15" customHeight="1" x14ac:dyDescent="0.25">
      <c r="B101" s="44" t="s">
        <v>969</v>
      </c>
      <c r="C101" s="2829" t="s">
        <v>1071</v>
      </c>
      <c r="D101" s="2829"/>
      <c r="E101" s="2829"/>
      <c r="F101" s="2829"/>
      <c r="G101" s="2829"/>
      <c r="H101" s="2829"/>
      <c r="I101" s="2829"/>
      <c r="J101" s="2829"/>
      <c r="K101" s="2829"/>
      <c r="L101" s="2829"/>
      <c r="M101" s="2829"/>
      <c r="N101" s="2829"/>
      <c r="O101" s="2829"/>
      <c r="P101" s="2829"/>
      <c r="Q101" s="2829"/>
      <c r="R101" s="2829"/>
      <c r="S101" s="2829"/>
      <c r="T101" s="2829"/>
      <c r="U101" s="2829"/>
      <c r="V101" s="2829"/>
      <c r="W101" s="2829"/>
      <c r="X101" s="2829"/>
      <c r="Y101" s="2829"/>
      <c r="Z101" s="2829"/>
      <c r="AA101" s="2829"/>
      <c r="AB101" s="2829"/>
      <c r="AC101" s="2829"/>
      <c r="AD101" s="2829"/>
    </row>
    <row r="102" spans="2:30" s="64" customFormat="1" ht="15" customHeight="1" x14ac:dyDescent="0.25">
      <c r="B102" s="62"/>
      <c r="C102" s="2829"/>
      <c r="D102" s="2829"/>
      <c r="E102" s="2829"/>
      <c r="F102" s="2829"/>
      <c r="G102" s="2829"/>
      <c r="H102" s="2829"/>
      <c r="I102" s="2829"/>
      <c r="J102" s="2829"/>
      <c r="K102" s="2829"/>
      <c r="L102" s="2829"/>
      <c r="M102" s="2829"/>
      <c r="N102" s="2829"/>
      <c r="O102" s="2829"/>
      <c r="P102" s="2829"/>
      <c r="Q102" s="2829"/>
      <c r="R102" s="2829"/>
      <c r="S102" s="2829"/>
      <c r="T102" s="2829"/>
      <c r="U102" s="2829"/>
      <c r="V102" s="2829"/>
      <c r="W102" s="2829"/>
      <c r="X102" s="2829"/>
      <c r="Y102" s="2829"/>
      <c r="Z102" s="2829"/>
      <c r="AA102" s="2829"/>
      <c r="AB102" s="2829"/>
      <c r="AC102" s="2829"/>
      <c r="AD102" s="2829"/>
    </row>
    <row r="103" spans="2:30" s="64" customFormat="1" ht="15" customHeight="1" x14ac:dyDescent="0.25">
      <c r="B103" s="44" t="s">
        <v>970</v>
      </c>
      <c r="C103" s="2829" t="s">
        <v>1072</v>
      </c>
      <c r="D103" s="2829"/>
      <c r="E103" s="2829"/>
      <c r="F103" s="2829"/>
      <c r="G103" s="2829"/>
      <c r="H103" s="2829"/>
      <c r="I103" s="2829"/>
      <c r="J103" s="2829"/>
      <c r="K103" s="2829"/>
      <c r="L103" s="2829"/>
      <c r="M103" s="2829"/>
      <c r="N103" s="2829"/>
      <c r="O103" s="2829"/>
      <c r="P103" s="2829"/>
      <c r="Q103" s="2829"/>
      <c r="R103" s="2829"/>
      <c r="S103" s="2829"/>
      <c r="T103" s="2829"/>
      <c r="U103" s="2829"/>
      <c r="V103" s="2829"/>
      <c r="W103" s="2829"/>
      <c r="X103" s="2829"/>
      <c r="Y103" s="2829"/>
      <c r="Z103" s="2829"/>
      <c r="AA103" s="2829"/>
      <c r="AB103" s="2829"/>
      <c r="AC103" s="2829"/>
      <c r="AD103" s="2829"/>
    </row>
    <row r="104" spans="2:30" s="64" customFormat="1" ht="15" customHeight="1" x14ac:dyDescent="0.25">
      <c r="B104" s="62"/>
      <c r="C104" s="2829"/>
      <c r="D104" s="2829"/>
      <c r="E104" s="2829"/>
      <c r="F104" s="2829"/>
      <c r="G104" s="2829"/>
      <c r="H104" s="2829"/>
      <c r="I104" s="2829"/>
      <c r="J104" s="2829"/>
      <c r="K104" s="2829"/>
      <c r="L104" s="2829"/>
      <c r="M104" s="2829"/>
      <c r="N104" s="2829"/>
      <c r="O104" s="2829"/>
      <c r="P104" s="2829"/>
      <c r="Q104" s="2829"/>
      <c r="R104" s="2829"/>
      <c r="S104" s="2829"/>
      <c r="T104" s="2829"/>
      <c r="U104" s="2829"/>
      <c r="V104" s="2829"/>
      <c r="W104" s="2829"/>
      <c r="X104" s="2829"/>
      <c r="Y104" s="2829"/>
      <c r="Z104" s="2829"/>
      <c r="AA104" s="2829"/>
      <c r="AB104" s="2829"/>
      <c r="AC104" s="2829"/>
      <c r="AD104" s="2829"/>
    </row>
    <row r="105" spans="2:30" s="64" customFormat="1" ht="15" customHeight="1" x14ac:dyDescent="0.25">
      <c r="B105" s="44" t="s">
        <v>982</v>
      </c>
      <c r="C105" s="2829" t="s">
        <v>1291</v>
      </c>
      <c r="D105" s="2829"/>
      <c r="E105" s="2829"/>
      <c r="F105" s="2829"/>
      <c r="G105" s="2829"/>
      <c r="H105" s="2829"/>
      <c r="I105" s="2829"/>
      <c r="J105" s="2829"/>
      <c r="K105" s="2829"/>
      <c r="L105" s="2829"/>
      <c r="M105" s="2829"/>
      <c r="N105" s="2829"/>
      <c r="O105" s="2829"/>
      <c r="P105" s="2829"/>
      <c r="Q105" s="2829"/>
      <c r="R105" s="2829"/>
      <c r="S105" s="2829"/>
      <c r="T105" s="2829"/>
      <c r="U105" s="2829"/>
      <c r="V105" s="2829"/>
      <c r="W105" s="2829"/>
      <c r="X105" s="2829"/>
      <c r="Y105" s="2829"/>
      <c r="Z105" s="2829"/>
      <c r="AA105" s="2829"/>
      <c r="AB105" s="2829"/>
      <c r="AC105" s="2829"/>
      <c r="AD105" s="2829"/>
    </row>
    <row r="106" spans="2:30" s="64" customFormat="1" ht="15" customHeight="1" x14ac:dyDescent="0.25">
      <c r="B106" s="62"/>
      <c r="C106" s="2829"/>
      <c r="D106" s="2829"/>
      <c r="E106" s="2829"/>
      <c r="F106" s="2829"/>
      <c r="G106" s="2829"/>
      <c r="H106" s="2829"/>
      <c r="I106" s="2829"/>
      <c r="J106" s="2829"/>
      <c r="K106" s="2829"/>
      <c r="L106" s="2829"/>
      <c r="M106" s="2829"/>
      <c r="N106" s="2829"/>
      <c r="O106" s="2829"/>
      <c r="P106" s="2829"/>
      <c r="Q106" s="2829"/>
      <c r="R106" s="2829"/>
      <c r="S106" s="2829"/>
      <c r="T106" s="2829"/>
      <c r="U106" s="2829"/>
      <c r="V106" s="2829"/>
      <c r="W106" s="2829"/>
      <c r="X106" s="2829"/>
      <c r="Y106" s="2829"/>
      <c r="Z106" s="2829"/>
      <c r="AA106" s="2829"/>
      <c r="AB106" s="2829"/>
      <c r="AC106" s="2829"/>
      <c r="AD106" s="2829"/>
    </row>
    <row r="107" spans="2:30" s="64" customFormat="1" ht="15" customHeight="1" x14ac:dyDescent="0.25">
      <c r="B107" s="62"/>
      <c r="C107" s="2829"/>
      <c r="D107" s="2829"/>
      <c r="E107" s="2829"/>
      <c r="F107" s="2829"/>
      <c r="G107" s="2829"/>
      <c r="H107" s="2829"/>
      <c r="I107" s="2829"/>
      <c r="J107" s="2829"/>
      <c r="K107" s="2829"/>
      <c r="L107" s="2829"/>
      <c r="M107" s="2829"/>
      <c r="N107" s="2829"/>
      <c r="O107" s="2829"/>
      <c r="P107" s="2829"/>
      <c r="Q107" s="2829"/>
      <c r="R107" s="2829"/>
      <c r="S107" s="2829"/>
      <c r="T107" s="2829"/>
      <c r="U107" s="2829"/>
      <c r="V107" s="2829"/>
      <c r="W107" s="2829"/>
      <c r="X107" s="2829"/>
      <c r="Y107" s="2829"/>
      <c r="Z107" s="2829"/>
      <c r="AA107" s="2829"/>
      <c r="AB107" s="2829"/>
      <c r="AC107" s="2829"/>
      <c r="AD107" s="2829"/>
    </row>
    <row r="108" spans="2:30" s="64" customFormat="1" ht="15" customHeight="1" x14ac:dyDescent="0.25">
      <c r="B108" s="62"/>
      <c r="C108" s="2829"/>
      <c r="D108" s="2829"/>
      <c r="E108" s="2829"/>
      <c r="F108" s="2829"/>
      <c r="G108" s="2829"/>
      <c r="H108" s="2829"/>
      <c r="I108" s="2829"/>
      <c r="J108" s="2829"/>
      <c r="K108" s="2829"/>
      <c r="L108" s="2829"/>
      <c r="M108" s="2829"/>
      <c r="N108" s="2829"/>
      <c r="O108" s="2829"/>
      <c r="P108" s="2829"/>
      <c r="Q108" s="2829"/>
      <c r="R108" s="2829"/>
      <c r="S108" s="2829"/>
      <c r="T108" s="2829"/>
      <c r="U108" s="2829"/>
      <c r="V108" s="2829"/>
      <c r="W108" s="2829"/>
      <c r="X108" s="2829"/>
      <c r="Y108" s="2829"/>
      <c r="Z108" s="2829"/>
      <c r="AA108" s="2829"/>
      <c r="AB108" s="2829"/>
      <c r="AC108" s="2829"/>
      <c r="AD108" s="2829"/>
    </row>
    <row r="109" spans="2:30" s="64" customFormat="1" ht="15" customHeight="1" x14ac:dyDescent="0.25">
      <c r="B109" s="62"/>
      <c r="C109" s="2829"/>
      <c r="D109" s="2829"/>
      <c r="E109" s="2829"/>
      <c r="F109" s="2829"/>
      <c r="G109" s="2829"/>
      <c r="H109" s="2829"/>
      <c r="I109" s="2829"/>
      <c r="J109" s="2829"/>
      <c r="K109" s="2829"/>
      <c r="L109" s="2829"/>
      <c r="M109" s="2829"/>
      <c r="N109" s="2829"/>
      <c r="O109" s="2829"/>
      <c r="P109" s="2829"/>
      <c r="Q109" s="2829"/>
      <c r="R109" s="2829"/>
      <c r="S109" s="2829"/>
      <c r="T109" s="2829"/>
      <c r="U109" s="2829"/>
      <c r="V109" s="2829"/>
      <c r="W109" s="2829"/>
      <c r="X109" s="2829"/>
      <c r="Y109" s="2829"/>
      <c r="Z109" s="2829"/>
      <c r="AA109" s="2829"/>
      <c r="AB109" s="2829"/>
      <c r="AC109" s="2829"/>
      <c r="AD109" s="2829"/>
    </row>
    <row r="110" spans="2:30" s="64" customFormat="1" ht="15" customHeight="1" x14ac:dyDescent="0.25">
      <c r="B110" s="44" t="s">
        <v>984</v>
      </c>
      <c r="C110" s="2829" t="s">
        <v>1073</v>
      </c>
      <c r="D110" s="2829"/>
      <c r="E110" s="2829"/>
      <c r="F110" s="2829"/>
      <c r="G110" s="2829"/>
      <c r="H110" s="2829"/>
      <c r="I110" s="2829"/>
      <c r="J110" s="2829"/>
      <c r="K110" s="2829"/>
      <c r="L110" s="2829"/>
      <c r="M110" s="2829"/>
      <c r="N110" s="2829"/>
      <c r="O110" s="2829"/>
      <c r="P110" s="2829"/>
      <c r="Q110" s="2829"/>
      <c r="R110" s="2829"/>
      <c r="S110" s="2829"/>
      <c r="T110" s="2829"/>
      <c r="U110" s="2829"/>
      <c r="V110" s="2829"/>
      <c r="W110" s="2829"/>
      <c r="X110" s="2829"/>
      <c r="Y110" s="2829"/>
      <c r="Z110" s="2829"/>
      <c r="AA110" s="2829"/>
      <c r="AB110" s="2829"/>
      <c r="AC110" s="2829"/>
      <c r="AD110" s="2829"/>
    </row>
    <row r="111" spans="2:30" s="64" customFormat="1" ht="15" customHeight="1" x14ac:dyDescent="0.25">
      <c r="B111" s="62"/>
      <c r="C111" s="2829"/>
      <c r="D111" s="2829"/>
      <c r="E111" s="2829"/>
      <c r="F111" s="2829"/>
      <c r="G111" s="2829"/>
      <c r="H111" s="2829"/>
      <c r="I111" s="2829"/>
      <c r="J111" s="2829"/>
      <c r="K111" s="2829"/>
      <c r="L111" s="2829"/>
      <c r="M111" s="2829"/>
      <c r="N111" s="2829"/>
      <c r="O111" s="2829"/>
      <c r="P111" s="2829"/>
      <c r="Q111" s="2829"/>
      <c r="R111" s="2829"/>
      <c r="S111" s="2829"/>
      <c r="T111" s="2829"/>
      <c r="U111" s="2829"/>
      <c r="V111" s="2829"/>
      <c r="W111" s="2829"/>
      <c r="X111" s="2829"/>
      <c r="Y111" s="2829"/>
      <c r="Z111" s="2829"/>
      <c r="AA111" s="2829"/>
      <c r="AB111" s="2829"/>
      <c r="AC111" s="2829"/>
      <c r="AD111" s="2829"/>
    </row>
    <row r="112" spans="2:30" s="64" customFormat="1" ht="15" customHeight="1" x14ac:dyDescent="0.25">
      <c r="B112" s="44" t="s">
        <v>986</v>
      </c>
      <c r="C112" s="2829" t="s">
        <v>1074</v>
      </c>
      <c r="D112" s="2829"/>
      <c r="E112" s="2829"/>
      <c r="F112" s="2829"/>
      <c r="G112" s="2829"/>
      <c r="H112" s="2829"/>
      <c r="I112" s="2829"/>
      <c r="J112" s="2829"/>
      <c r="K112" s="2829"/>
      <c r="L112" s="2829"/>
      <c r="M112" s="2829"/>
      <c r="N112" s="2829"/>
      <c r="O112" s="2829"/>
      <c r="P112" s="2829"/>
      <c r="Q112" s="2829"/>
      <c r="R112" s="2829"/>
      <c r="S112" s="2829"/>
      <c r="T112" s="2829"/>
      <c r="U112" s="2829"/>
      <c r="V112" s="2829"/>
      <c r="W112" s="2829"/>
      <c r="X112" s="2829"/>
      <c r="Y112" s="2829"/>
      <c r="Z112" s="2829"/>
      <c r="AA112" s="2829"/>
      <c r="AB112" s="2829"/>
      <c r="AC112" s="2829"/>
      <c r="AD112" s="2829"/>
    </row>
    <row r="113" spans="2:30" s="64" customFormat="1" ht="15" customHeight="1" x14ac:dyDescent="0.25">
      <c r="B113" s="62"/>
      <c r="C113" s="2829"/>
      <c r="D113" s="2829"/>
      <c r="E113" s="2829"/>
      <c r="F113" s="2829"/>
      <c r="G113" s="2829"/>
      <c r="H113" s="2829"/>
      <c r="I113" s="2829"/>
      <c r="J113" s="2829"/>
      <c r="K113" s="2829"/>
      <c r="L113" s="2829"/>
      <c r="M113" s="2829"/>
      <c r="N113" s="2829"/>
      <c r="O113" s="2829"/>
      <c r="P113" s="2829"/>
      <c r="Q113" s="2829"/>
      <c r="R113" s="2829"/>
      <c r="S113" s="2829"/>
      <c r="T113" s="2829"/>
      <c r="U113" s="2829"/>
      <c r="V113" s="2829"/>
      <c r="W113" s="2829"/>
      <c r="X113" s="2829"/>
      <c r="Y113" s="2829"/>
      <c r="Z113" s="2829"/>
      <c r="AA113" s="2829"/>
      <c r="AB113" s="2829"/>
      <c r="AC113" s="2829"/>
      <c r="AD113" s="2829"/>
    </row>
    <row r="114" spans="2:30" s="64" customFormat="1" ht="15" customHeight="1" x14ac:dyDescent="0.25">
      <c r="B114" s="62"/>
      <c r="C114" s="2829"/>
      <c r="D114" s="2829"/>
      <c r="E114" s="2829"/>
      <c r="F114" s="2829"/>
      <c r="G114" s="2829"/>
      <c r="H114" s="2829"/>
      <c r="I114" s="2829"/>
      <c r="J114" s="2829"/>
      <c r="K114" s="2829"/>
      <c r="L114" s="2829"/>
      <c r="M114" s="2829"/>
      <c r="N114" s="2829"/>
      <c r="O114" s="2829"/>
      <c r="P114" s="2829"/>
      <c r="Q114" s="2829"/>
      <c r="R114" s="2829"/>
      <c r="S114" s="2829"/>
      <c r="T114" s="2829"/>
      <c r="U114" s="2829"/>
      <c r="V114" s="2829"/>
      <c r="W114" s="2829"/>
      <c r="X114" s="2829"/>
      <c r="Y114" s="2829"/>
      <c r="Z114" s="2829"/>
      <c r="AA114" s="2829"/>
      <c r="AB114" s="2829"/>
      <c r="AC114" s="2829"/>
      <c r="AD114" s="2829"/>
    </row>
    <row r="115" spans="2:30" s="64" customFormat="1" ht="15" customHeight="1" x14ac:dyDescent="0.25">
      <c r="B115" s="62"/>
      <c r="C115" s="2829"/>
      <c r="D115" s="2829"/>
      <c r="E115" s="2829"/>
      <c r="F115" s="2829"/>
      <c r="G115" s="2829"/>
      <c r="H115" s="2829"/>
      <c r="I115" s="2829"/>
      <c r="J115" s="2829"/>
      <c r="K115" s="2829"/>
      <c r="L115" s="2829"/>
      <c r="M115" s="2829"/>
      <c r="N115" s="2829"/>
      <c r="O115" s="2829"/>
      <c r="P115" s="2829"/>
      <c r="Q115" s="2829"/>
      <c r="R115" s="2829"/>
      <c r="S115" s="2829"/>
      <c r="T115" s="2829"/>
      <c r="U115" s="2829"/>
      <c r="V115" s="2829"/>
      <c r="W115" s="2829"/>
      <c r="X115" s="2829"/>
      <c r="Y115" s="2829"/>
      <c r="Z115" s="2829"/>
      <c r="AA115" s="2829"/>
      <c r="AB115" s="2829"/>
      <c r="AC115" s="2829"/>
      <c r="AD115" s="2829"/>
    </row>
    <row r="116" spans="2:30" s="64" customFormat="1" ht="15" customHeight="1" x14ac:dyDescent="0.25">
      <c r="B116" s="44" t="s">
        <v>988</v>
      </c>
      <c r="C116" s="2829" t="s">
        <v>1075</v>
      </c>
      <c r="D116" s="2829"/>
      <c r="E116" s="2829"/>
      <c r="F116" s="2829"/>
      <c r="G116" s="2829"/>
      <c r="H116" s="2829"/>
      <c r="I116" s="2829"/>
      <c r="J116" s="2829"/>
      <c r="K116" s="2829"/>
      <c r="L116" s="2829"/>
      <c r="M116" s="2829"/>
      <c r="N116" s="2829"/>
      <c r="O116" s="2829"/>
      <c r="P116" s="2829"/>
      <c r="Q116" s="2829"/>
      <c r="R116" s="2829"/>
      <c r="S116" s="2829"/>
      <c r="T116" s="2829"/>
      <c r="U116" s="2829"/>
      <c r="V116" s="2829"/>
      <c r="W116" s="2829"/>
      <c r="X116" s="2829"/>
      <c r="Y116" s="2829"/>
      <c r="Z116" s="2829"/>
      <c r="AA116" s="2829"/>
      <c r="AB116" s="2829"/>
      <c r="AC116" s="2829"/>
      <c r="AD116" s="2829"/>
    </row>
    <row r="117" spans="2:30" s="64" customFormat="1" ht="15" customHeight="1" x14ac:dyDescent="0.25">
      <c r="B117" s="62"/>
      <c r="C117" s="2829"/>
      <c r="D117" s="2829"/>
      <c r="E117" s="2829"/>
      <c r="F117" s="2829"/>
      <c r="G117" s="2829"/>
      <c r="H117" s="2829"/>
      <c r="I117" s="2829"/>
      <c r="J117" s="2829"/>
      <c r="K117" s="2829"/>
      <c r="L117" s="2829"/>
      <c r="M117" s="2829"/>
      <c r="N117" s="2829"/>
      <c r="O117" s="2829"/>
      <c r="P117" s="2829"/>
      <c r="Q117" s="2829"/>
      <c r="R117" s="2829"/>
      <c r="S117" s="2829"/>
      <c r="T117" s="2829"/>
      <c r="U117" s="2829"/>
      <c r="V117" s="2829"/>
      <c r="W117" s="2829"/>
      <c r="X117" s="2829"/>
      <c r="Y117" s="2829"/>
      <c r="Z117" s="2829"/>
      <c r="AA117" s="2829"/>
      <c r="AB117" s="2829"/>
      <c r="AC117" s="2829"/>
      <c r="AD117" s="2829"/>
    </row>
    <row r="118" spans="2:30" s="64" customFormat="1" ht="15" customHeight="1" x14ac:dyDescent="0.25">
      <c r="B118" s="44" t="s">
        <v>990</v>
      </c>
      <c r="C118" s="2829" t="s">
        <v>1076</v>
      </c>
      <c r="D118" s="2829"/>
      <c r="E118" s="2829"/>
      <c r="F118" s="2829"/>
      <c r="G118" s="2829"/>
      <c r="H118" s="2829"/>
      <c r="I118" s="2829"/>
      <c r="J118" s="2829"/>
      <c r="K118" s="2829"/>
      <c r="L118" s="2829"/>
      <c r="M118" s="2829"/>
      <c r="N118" s="2829"/>
      <c r="O118" s="2829"/>
      <c r="P118" s="2829"/>
      <c r="Q118" s="2829"/>
      <c r="R118" s="2829"/>
      <c r="S118" s="2829"/>
      <c r="T118" s="2829"/>
      <c r="U118" s="2829"/>
      <c r="V118" s="2829"/>
      <c r="W118" s="2829"/>
      <c r="X118" s="2829"/>
      <c r="Y118" s="2829"/>
      <c r="Z118" s="2829"/>
      <c r="AA118" s="2829"/>
      <c r="AB118" s="2829"/>
      <c r="AC118" s="2829"/>
      <c r="AD118" s="2829"/>
    </row>
    <row r="119" spans="2:30" s="64" customFormat="1" ht="15" customHeight="1" x14ac:dyDescent="0.25">
      <c r="B119" s="62"/>
      <c r="C119" s="2829"/>
      <c r="D119" s="2829"/>
      <c r="E119" s="2829"/>
      <c r="F119" s="2829"/>
      <c r="G119" s="2829"/>
      <c r="H119" s="2829"/>
      <c r="I119" s="2829"/>
      <c r="J119" s="2829"/>
      <c r="K119" s="2829"/>
      <c r="L119" s="2829"/>
      <c r="M119" s="2829"/>
      <c r="N119" s="2829"/>
      <c r="O119" s="2829"/>
      <c r="P119" s="2829"/>
      <c r="Q119" s="2829"/>
      <c r="R119" s="2829"/>
      <c r="S119" s="2829"/>
      <c r="T119" s="2829"/>
      <c r="U119" s="2829"/>
      <c r="V119" s="2829"/>
      <c r="W119" s="2829"/>
      <c r="X119" s="2829"/>
      <c r="Y119" s="2829"/>
      <c r="Z119" s="2829"/>
      <c r="AA119" s="2829"/>
      <c r="AB119" s="2829"/>
      <c r="AC119" s="2829"/>
      <c r="AD119" s="2829"/>
    </row>
    <row r="120" spans="2:30" s="64" customFormat="1" ht="15" customHeight="1" x14ac:dyDescent="0.25">
      <c r="B120" s="62"/>
      <c r="C120" s="2829"/>
      <c r="D120" s="2829"/>
      <c r="E120" s="2829"/>
      <c r="F120" s="2829"/>
      <c r="G120" s="2829"/>
      <c r="H120" s="2829"/>
      <c r="I120" s="2829"/>
      <c r="J120" s="2829"/>
      <c r="K120" s="2829"/>
      <c r="L120" s="2829"/>
      <c r="M120" s="2829"/>
      <c r="N120" s="2829"/>
      <c r="O120" s="2829"/>
      <c r="P120" s="2829"/>
      <c r="Q120" s="2829"/>
      <c r="R120" s="2829"/>
      <c r="S120" s="2829"/>
      <c r="T120" s="2829"/>
      <c r="U120" s="2829"/>
      <c r="V120" s="2829"/>
      <c r="W120" s="2829"/>
      <c r="X120" s="2829"/>
      <c r="Y120" s="2829"/>
      <c r="Z120" s="2829"/>
      <c r="AA120" s="2829"/>
      <c r="AB120" s="2829"/>
      <c r="AC120" s="2829"/>
      <c r="AD120" s="2829"/>
    </row>
    <row r="121" spans="2:30" s="64" customFormat="1" ht="15" customHeight="1" x14ac:dyDescent="0.25">
      <c r="B121" s="44" t="s">
        <v>992</v>
      </c>
      <c r="C121" s="2829" t="s">
        <v>1077</v>
      </c>
      <c r="D121" s="2829"/>
      <c r="E121" s="2829"/>
      <c r="F121" s="2829"/>
      <c r="G121" s="2829"/>
      <c r="H121" s="2829"/>
      <c r="I121" s="2829"/>
      <c r="J121" s="2829"/>
      <c r="K121" s="2829"/>
      <c r="L121" s="2829"/>
      <c r="M121" s="2829"/>
      <c r="N121" s="2829"/>
      <c r="O121" s="2829"/>
      <c r="P121" s="2829"/>
      <c r="Q121" s="2829"/>
      <c r="R121" s="2829"/>
      <c r="S121" s="2829"/>
      <c r="T121" s="2829"/>
      <c r="U121" s="2829"/>
      <c r="V121" s="2829"/>
      <c r="W121" s="2829"/>
      <c r="X121" s="2829"/>
      <c r="Y121" s="2829"/>
      <c r="Z121" s="2829"/>
      <c r="AA121" s="2829"/>
      <c r="AB121" s="2829"/>
      <c r="AC121" s="2829"/>
      <c r="AD121" s="2829"/>
    </row>
    <row r="122" spans="2:30" s="64" customFormat="1" ht="15" customHeight="1" x14ac:dyDescent="0.25">
      <c r="B122" s="62"/>
      <c r="C122" s="2829"/>
      <c r="D122" s="2829"/>
      <c r="E122" s="2829"/>
      <c r="F122" s="2829"/>
      <c r="G122" s="2829"/>
      <c r="H122" s="2829"/>
      <c r="I122" s="2829"/>
      <c r="J122" s="2829"/>
      <c r="K122" s="2829"/>
      <c r="L122" s="2829"/>
      <c r="M122" s="2829"/>
      <c r="N122" s="2829"/>
      <c r="O122" s="2829"/>
      <c r="P122" s="2829"/>
      <c r="Q122" s="2829"/>
      <c r="R122" s="2829"/>
      <c r="S122" s="2829"/>
      <c r="T122" s="2829"/>
      <c r="U122" s="2829"/>
      <c r="V122" s="2829"/>
      <c r="W122" s="2829"/>
      <c r="X122" s="2829"/>
      <c r="Y122" s="2829"/>
      <c r="Z122" s="2829"/>
      <c r="AA122" s="2829"/>
      <c r="AB122" s="2829"/>
      <c r="AC122" s="2829"/>
      <c r="AD122" s="2829"/>
    </row>
    <row r="123" spans="2:30" s="64" customFormat="1" ht="15" customHeight="1" x14ac:dyDescent="0.25">
      <c r="B123" s="62"/>
      <c r="C123" s="62" t="s">
        <v>944</v>
      </c>
      <c r="D123" s="2829" t="s">
        <v>1078</v>
      </c>
      <c r="E123" s="2829"/>
      <c r="F123" s="2829"/>
      <c r="G123" s="2829"/>
      <c r="H123" s="2829"/>
      <c r="I123" s="2829"/>
      <c r="J123" s="2829"/>
      <c r="K123" s="2829"/>
      <c r="L123" s="2829"/>
      <c r="M123" s="2829"/>
      <c r="N123" s="2829"/>
      <c r="O123" s="2829"/>
      <c r="P123" s="2829"/>
      <c r="Q123" s="2829"/>
      <c r="R123" s="2829"/>
      <c r="S123" s="2829"/>
      <c r="T123" s="2829"/>
      <c r="U123" s="2829"/>
      <c r="V123" s="2829"/>
      <c r="W123" s="2829"/>
      <c r="X123" s="2829"/>
      <c r="Y123" s="2829"/>
      <c r="Z123" s="2829"/>
      <c r="AA123" s="2829"/>
      <c r="AB123" s="2829"/>
      <c r="AC123" s="2829"/>
      <c r="AD123" s="2829"/>
    </row>
    <row r="124" spans="2:30" s="64" customFormat="1" ht="15" customHeight="1" x14ac:dyDescent="0.25">
      <c r="B124" s="62"/>
      <c r="C124" s="62"/>
      <c r="D124" s="2829"/>
      <c r="E124" s="2829"/>
      <c r="F124" s="2829"/>
      <c r="G124" s="2829"/>
      <c r="H124" s="2829"/>
      <c r="I124" s="2829"/>
      <c r="J124" s="2829"/>
      <c r="K124" s="2829"/>
      <c r="L124" s="2829"/>
      <c r="M124" s="2829"/>
      <c r="N124" s="2829"/>
      <c r="O124" s="2829"/>
      <c r="P124" s="2829"/>
      <c r="Q124" s="2829"/>
      <c r="R124" s="2829"/>
      <c r="S124" s="2829"/>
      <c r="T124" s="2829"/>
      <c r="U124" s="2829"/>
      <c r="V124" s="2829"/>
      <c r="W124" s="2829"/>
      <c r="X124" s="2829"/>
      <c r="Y124" s="2829"/>
      <c r="Z124" s="2829"/>
      <c r="AA124" s="2829"/>
      <c r="AB124" s="2829"/>
      <c r="AC124" s="2829"/>
      <c r="AD124" s="2829"/>
    </row>
    <row r="125" spans="2:30" s="64" customFormat="1" ht="15" customHeight="1" x14ac:dyDescent="0.25">
      <c r="B125" s="62"/>
      <c r="C125" s="62"/>
      <c r="D125" s="2829"/>
      <c r="E125" s="2829"/>
      <c r="F125" s="2829"/>
      <c r="G125" s="2829"/>
      <c r="H125" s="2829"/>
      <c r="I125" s="2829"/>
      <c r="J125" s="2829"/>
      <c r="K125" s="2829"/>
      <c r="L125" s="2829"/>
      <c r="M125" s="2829"/>
      <c r="N125" s="2829"/>
      <c r="O125" s="2829"/>
      <c r="P125" s="2829"/>
      <c r="Q125" s="2829"/>
      <c r="R125" s="2829"/>
      <c r="S125" s="2829"/>
      <c r="T125" s="2829"/>
      <c r="U125" s="2829"/>
      <c r="V125" s="2829"/>
      <c r="W125" s="2829"/>
      <c r="X125" s="2829"/>
      <c r="Y125" s="2829"/>
      <c r="Z125" s="2829"/>
      <c r="AA125" s="2829"/>
      <c r="AB125" s="2829"/>
      <c r="AC125" s="2829"/>
      <c r="AD125" s="2829"/>
    </row>
    <row r="126" spans="2:30" s="64" customFormat="1" ht="15" customHeight="1" x14ac:dyDescent="0.25">
      <c r="B126" s="62"/>
      <c r="C126" s="62"/>
      <c r="D126" s="2829"/>
      <c r="E126" s="2829"/>
      <c r="F126" s="2829"/>
      <c r="G126" s="2829"/>
      <c r="H126" s="2829"/>
      <c r="I126" s="2829"/>
      <c r="J126" s="2829"/>
      <c r="K126" s="2829"/>
      <c r="L126" s="2829"/>
      <c r="M126" s="2829"/>
      <c r="N126" s="2829"/>
      <c r="O126" s="2829"/>
      <c r="P126" s="2829"/>
      <c r="Q126" s="2829"/>
      <c r="R126" s="2829"/>
      <c r="S126" s="2829"/>
      <c r="T126" s="2829"/>
      <c r="U126" s="2829"/>
      <c r="V126" s="2829"/>
      <c r="W126" s="2829"/>
      <c r="X126" s="2829"/>
      <c r="Y126" s="2829"/>
      <c r="Z126" s="2829"/>
      <c r="AA126" s="2829"/>
      <c r="AB126" s="2829"/>
      <c r="AC126" s="2829"/>
      <c r="AD126" s="2829"/>
    </row>
    <row r="127" spans="2:30" s="64" customFormat="1" ht="15" customHeight="1" x14ac:dyDescent="0.25">
      <c r="B127" s="62"/>
      <c r="C127" s="62"/>
      <c r="D127" s="2829"/>
      <c r="E127" s="2829"/>
      <c r="F127" s="2829"/>
      <c r="G127" s="2829"/>
      <c r="H127" s="2829"/>
      <c r="I127" s="2829"/>
      <c r="J127" s="2829"/>
      <c r="K127" s="2829"/>
      <c r="L127" s="2829"/>
      <c r="M127" s="2829"/>
      <c r="N127" s="2829"/>
      <c r="O127" s="2829"/>
      <c r="P127" s="2829"/>
      <c r="Q127" s="2829"/>
      <c r="R127" s="2829"/>
      <c r="S127" s="2829"/>
      <c r="T127" s="2829"/>
      <c r="U127" s="2829"/>
      <c r="V127" s="2829"/>
      <c r="W127" s="2829"/>
      <c r="X127" s="2829"/>
      <c r="Y127" s="2829"/>
      <c r="Z127" s="2829"/>
      <c r="AA127" s="2829"/>
      <c r="AB127" s="2829"/>
      <c r="AC127" s="2829"/>
      <c r="AD127" s="2829"/>
    </row>
    <row r="128" spans="2:30" s="64" customFormat="1" ht="15" customHeight="1" x14ac:dyDescent="0.25">
      <c r="B128" s="62"/>
      <c r="C128" s="62" t="s">
        <v>945</v>
      </c>
      <c r="D128" s="2829" t="s">
        <v>1079</v>
      </c>
      <c r="E128" s="2829"/>
      <c r="F128" s="2829"/>
      <c r="G128" s="2829"/>
      <c r="H128" s="2829"/>
      <c r="I128" s="2829"/>
      <c r="J128" s="2829"/>
      <c r="K128" s="2829"/>
      <c r="L128" s="2829"/>
      <c r="M128" s="2829"/>
      <c r="N128" s="2829"/>
      <c r="O128" s="2829"/>
      <c r="P128" s="2829"/>
      <c r="Q128" s="2829"/>
      <c r="R128" s="2829"/>
      <c r="S128" s="2829"/>
      <c r="T128" s="2829"/>
      <c r="U128" s="2829"/>
      <c r="V128" s="2829"/>
      <c r="W128" s="2829"/>
      <c r="X128" s="2829"/>
      <c r="Y128" s="2829"/>
      <c r="Z128" s="2829"/>
      <c r="AA128" s="2829"/>
      <c r="AB128" s="2829"/>
      <c r="AC128" s="2829"/>
      <c r="AD128" s="2829"/>
    </row>
    <row r="129" spans="2:30" s="64" customFormat="1" ht="15" customHeight="1" x14ac:dyDescent="0.25">
      <c r="B129" s="62"/>
      <c r="C129" s="62"/>
      <c r="D129" s="2829"/>
      <c r="E129" s="2829"/>
      <c r="F129" s="2829"/>
      <c r="G129" s="2829"/>
      <c r="H129" s="2829"/>
      <c r="I129" s="2829"/>
      <c r="J129" s="2829"/>
      <c r="K129" s="2829"/>
      <c r="L129" s="2829"/>
      <c r="M129" s="2829"/>
      <c r="N129" s="2829"/>
      <c r="O129" s="2829"/>
      <c r="P129" s="2829"/>
      <c r="Q129" s="2829"/>
      <c r="R129" s="2829"/>
      <c r="S129" s="2829"/>
      <c r="T129" s="2829"/>
      <c r="U129" s="2829"/>
      <c r="V129" s="2829"/>
      <c r="W129" s="2829"/>
      <c r="X129" s="2829"/>
      <c r="Y129" s="2829"/>
      <c r="Z129" s="2829"/>
      <c r="AA129" s="2829"/>
      <c r="AB129" s="2829"/>
      <c r="AC129" s="2829"/>
      <c r="AD129" s="2829"/>
    </row>
    <row r="130" spans="2:30" s="64" customFormat="1" ht="15" customHeight="1" x14ac:dyDescent="0.25">
      <c r="B130" s="62"/>
      <c r="C130" s="62"/>
      <c r="D130" s="2829"/>
      <c r="E130" s="2829"/>
      <c r="F130" s="2829"/>
      <c r="G130" s="2829"/>
      <c r="H130" s="2829"/>
      <c r="I130" s="2829"/>
      <c r="J130" s="2829"/>
      <c r="K130" s="2829"/>
      <c r="L130" s="2829"/>
      <c r="M130" s="2829"/>
      <c r="N130" s="2829"/>
      <c r="O130" s="2829"/>
      <c r="P130" s="2829"/>
      <c r="Q130" s="2829"/>
      <c r="R130" s="2829"/>
      <c r="S130" s="2829"/>
      <c r="T130" s="2829"/>
      <c r="U130" s="2829"/>
      <c r="V130" s="2829"/>
      <c r="W130" s="2829"/>
      <c r="X130" s="2829"/>
      <c r="Y130" s="2829"/>
      <c r="Z130" s="2829"/>
      <c r="AA130" s="2829"/>
      <c r="AB130" s="2829"/>
      <c r="AC130" s="2829"/>
      <c r="AD130" s="2829"/>
    </row>
    <row r="131" spans="2:30" s="64" customFormat="1" ht="15" customHeight="1" x14ac:dyDescent="0.25">
      <c r="B131" s="62"/>
      <c r="C131" s="62" t="s">
        <v>947</v>
      </c>
      <c r="D131" s="2829" t="s">
        <v>1080</v>
      </c>
      <c r="E131" s="2829"/>
      <c r="F131" s="2829"/>
      <c r="G131" s="2829"/>
      <c r="H131" s="2829"/>
      <c r="I131" s="2829"/>
      <c r="J131" s="2829"/>
      <c r="K131" s="2829"/>
      <c r="L131" s="2829"/>
      <c r="M131" s="2829"/>
      <c r="N131" s="2829"/>
      <c r="O131" s="2829"/>
      <c r="P131" s="2829"/>
      <c r="Q131" s="2829"/>
      <c r="R131" s="2829"/>
      <c r="S131" s="2829"/>
      <c r="T131" s="2829"/>
      <c r="U131" s="2829"/>
      <c r="V131" s="2829"/>
      <c r="W131" s="2829"/>
      <c r="X131" s="2829"/>
      <c r="Y131" s="2829"/>
      <c r="Z131" s="2829"/>
      <c r="AA131" s="2829"/>
      <c r="AB131" s="2829"/>
      <c r="AC131" s="2829"/>
      <c r="AD131" s="2829"/>
    </row>
    <row r="132" spans="2:30" s="64" customFormat="1" ht="15" customHeight="1" x14ac:dyDescent="0.25">
      <c r="B132" s="62"/>
      <c r="C132" s="62"/>
      <c r="D132" s="2829"/>
      <c r="E132" s="2829"/>
      <c r="F132" s="2829"/>
      <c r="G132" s="2829"/>
      <c r="H132" s="2829"/>
      <c r="I132" s="2829"/>
      <c r="J132" s="2829"/>
      <c r="K132" s="2829"/>
      <c r="L132" s="2829"/>
      <c r="M132" s="2829"/>
      <c r="N132" s="2829"/>
      <c r="O132" s="2829"/>
      <c r="P132" s="2829"/>
      <c r="Q132" s="2829"/>
      <c r="R132" s="2829"/>
      <c r="S132" s="2829"/>
      <c r="T132" s="2829"/>
      <c r="U132" s="2829"/>
      <c r="V132" s="2829"/>
      <c r="W132" s="2829"/>
      <c r="X132" s="2829"/>
      <c r="Y132" s="2829"/>
      <c r="Z132" s="2829"/>
      <c r="AA132" s="2829"/>
      <c r="AB132" s="2829"/>
      <c r="AC132" s="2829"/>
      <c r="AD132" s="2829"/>
    </row>
    <row r="133" spans="2:30" s="64" customFormat="1" ht="15" customHeight="1" x14ac:dyDescent="0.25">
      <c r="B133" s="62"/>
      <c r="C133" s="62"/>
      <c r="D133" s="2829"/>
      <c r="E133" s="2829"/>
      <c r="F133" s="2829"/>
      <c r="G133" s="2829"/>
      <c r="H133" s="2829"/>
      <c r="I133" s="2829"/>
      <c r="J133" s="2829"/>
      <c r="K133" s="2829"/>
      <c r="L133" s="2829"/>
      <c r="M133" s="2829"/>
      <c r="N133" s="2829"/>
      <c r="O133" s="2829"/>
      <c r="P133" s="2829"/>
      <c r="Q133" s="2829"/>
      <c r="R133" s="2829"/>
      <c r="S133" s="2829"/>
      <c r="T133" s="2829"/>
      <c r="U133" s="2829"/>
      <c r="V133" s="2829"/>
      <c r="W133" s="2829"/>
      <c r="X133" s="2829"/>
      <c r="Y133" s="2829"/>
      <c r="Z133" s="2829"/>
      <c r="AA133" s="2829"/>
      <c r="AB133" s="2829"/>
      <c r="AC133" s="2829"/>
      <c r="AD133" s="2829"/>
    </row>
    <row r="134" spans="2:30" s="64" customFormat="1" ht="15" customHeight="1" x14ac:dyDescent="0.25">
      <c r="B134" s="62"/>
      <c r="C134" s="62"/>
      <c r="D134" s="2829"/>
      <c r="E134" s="2829"/>
      <c r="F134" s="2829"/>
      <c r="G134" s="2829"/>
      <c r="H134" s="2829"/>
      <c r="I134" s="2829"/>
      <c r="J134" s="2829"/>
      <c r="K134" s="2829"/>
      <c r="L134" s="2829"/>
      <c r="M134" s="2829"/>
      <c r="N134" s="2829"/>
      <c r="O134" s="2829"/>
      <c r="P134" s="2829"/>
      <c r="Q134" s="2829"/>
      <c r="R134" s="2829"/>
      <c r="S134" s="2829"/>
      <c r="T134" s="2829"/>
      <c r="U134" s="2829"/>
      <c r="V134" s="2829"/>
      <c r="W134" s="2829"/>
      <c r="X134" s="2829"/>
      <c r="Y134" s="2829"/>
      <c r="Z134" s="2829"/>
      <c r="AA134" s="2829"/>
      <c r="AB134" s="2829"/>
      <c r="AC134" s="2829"/>
      <c r="AD134" s="2829"/>
    </row>
    <row r="135" spans="2:30" s="64" customFormat="1" ht="15" customHeight="1" x14ac:dyDescent="0.25">
      <c r="B135" s="62"/>
      <c r="C135" s="62" t="s">
        <v>948</v>
      </c>
      <c r="D135" s="2829" t="s">
        <v>1081</v>
      </c>
      <c r="E135" s="2829"/>
      <c r="F135" s="2829"/>
      <c r="G135" s="2829"/>
      <c r="H135" s="2829"/>
      <c r="I135" s="2829"/>
      <c r="J135" s="2829"/>
      <c r="K135" s="2829"/>
      <c r="L135" s="2829"/>
      <c r="M135" s="2829"/>
      <c r="N135" s="2829"/>
      <c r="O135" s="2829"/>
      <c r="P135" s="2829"/>
      <c r="Q135" s="2829"/>
      <c r="R135" s="2829"/>
      <c r="S135" s="2829"/>
      <c r="T135" s="2829"/>
      <c r="U135" s="2829"/>
      <c r="V135" s="2829"/>
      <c r="W135" s="2829"/>
      <c r="X135" s="2829"/>
      <c r="Y135" s="2829"/>
      <c r="Z135" s="2829"/>
      <c r="AA135" s="2829"/>
      <c r="AB135" s="2829"/>
      <c r="AC135" s="2829"/>
      <c r="AD135" s="2829"/>
    </row>
    <row r="136" spans="2:30" s="64" customFormat="1" ht="15" customHeight="1" x14ac:dyDescent="0.25">
      <c r="B136" s="62"/>
      <c r="C136" s="62"/>
      <c r="D136" s="2829"/>
      <c r="E136" s="2829"/>
      <c r="F136" s="2829"/>
      <c r="G136" s="2829"/>
      <c r="H136" s="2829"/>
      <c r="I136" s="2829"/>
      <c r="J136" s="2829"/>
      <c r="K136" s="2829"/>
      <c r="L136" s="2829"/>
      <c r="M136" s="2829"/>
      <c r="N136" s="2829"/>
      <c r="O136" s="2829"/>
      <c r="P136" s="2829"/>
      <c r="Q136" s="2829"/>
      <c r="R136" s="2829"/>
      <c r="S136" s="2829"/>
      <c r="T136" s="2829"/>
      <c r="U136" s="2829"/>
      <c r="V136" s="2829"/>
      <c r="W136" s="2829"/>
      <c r="X136" s="2829"/>
      <c r="Y136" s="2829"/>
      <c r="Z136" s="2829"/>
      <c r="AA136" s="2829"/>
      <c r="AB136" s="2829"/>
      <c r="AC136" s="2829"/>
      <c r="AD136" s="2829"/>
    </row>
    <row r="137" spans="2:30" s="64" customFormat="1" ht="15" customHeight="1" x14ac:dyDescent="0.25">
      <c r="B137" s="62"/>
      <c r="C137" s="62"/>
      <c r="D137" s="2829"/>
      <c r="E137" s="2829"/>
      <c r="F137" s="2829"/>
      <c r="G137" s="2829"/>
      <c r="H137" s="2829"/>
      <c r="I137" s="2829"/>
      <c r="J137" s="2829"/>
      <c r="K137" s="2829"/>
      <c r="L137" s="2829"/>
      <c r="M137" s="2829"/>
      <c r="N137" s="2829"/>
      <c r="O137" s="2829"/>
      <c r="P137" s="2829"/>
      <c r="Q137" s="2829"/>
      <c r="R137" s="2829"/>
      <c r="S137" s="2829"/>
      <c r="T137" s="2829"/>
      <c r="U137" s="2829"/>
      <c r="V137" s="2829"/>
      <c r="W137" s="2829"/>
      <c r="X137" s="2829"/>
      <c r="Y137" s="2829"/>
      <c r="Z137" s="2829"/>
      <c r="AA137" s="2829"/>
      <c r="AB137" s="2829"/>
      <c r="AC137" s="2829"/>
      <c r="AD137" s="2829"/>
    </row>
    <row r="138" spans="2:30" s="64" customFormat="1" ht="15" customHeight="1" x14ac:dyDescent="0.25">
      <c r="B138" s="62"/>
      <c r="C138" s="62"/>
      <c r="D138" s="2829"/>
      <c r="E138" s="2829"/>
      <c r="F138" s="2829"/>
      <c r="G138" s="2829"/>
      <c r="H138" s="2829"/>
      <c r="I138" s="2829"/>
      <c r="J138" s="2829"/>
      <c r="K138" s="2829"/>
      <c r="L138" s="2829"/>
      <c r="M138" s="2829"/>
      <c r="N138" s="2829"/>
      <c r="O138" s="2829"/>
      <c r="P138" s="2829"/>
      <c r="Q138" s="2829"/>
      <c r="R138" s="2829"/>
      <c r="S138" s="2829"/>
      <c r="T138" s="2829"/>
      <c r="U138" s="2829"/>
      <c r="V138" s="2829"/>
      <c r="W138" s="2829"/>
      <c r="X138" s="2829"/>
      <c r="Y138" s="2829"/>
      <c r="Z138" s="2829"/>
      <c r="AA138" s="2829"/>
      <c r="AB138" s="2829"/>
      <c r="AC138" s="2829"/>
      <c r="AD138" s="2829"/>
    </row>
    <row r="139" spans="2:30" s="64" customFormat="1" ht="15" customHeight="1" x14ac:dyDescent="0.25">
      <c r="B139" s="62"/>
      <c r="C139" s="62" t="s">
        <v>949</v>
      </c>
      <c r="D139" s="2829" t="s">
        <v>1082</v>
      </c>
      <c r="E139" s="2829"/>
      <c r="F139" s="2829"/>
      <c r="G139" s="2829"/>
      <c r="H139" s="2829"/>
      <c r="I139" s="2829"/>
      <c r="J139" s="2829"/>
      <c r="K139" s="2829"/>
      <c r="L139" s="2829"/>
      <c r="M139" s="2829"/>
      <c r="N139" s="2829"/>
      <c r="O139" s="2829"/>
      <c r="P139" s="2829"/>
      <c r="Q139" s="2829"/>
      <c r="R139" s="2829"/>
      <c r="S139" s="2829"/>
      <c r="T139" s="2829"/>
      <c r="U139" s="2829"/>
      <c r="V139" s="2829"/>
      <c r="W139" s="2829"/>
      <c r="X139" s="2829"/>
      <c r="Y139" s="2829"/>
      <c r="Z139" s="2829"/>
      <c r="AA139" s="2829"/>
      <c r="AB139" s="2829"/>
      <c r="AC139" s="2829"/>
      <c r="AD139" s="2829"/>
    </row>
    <row r="140" spans="2:30" s="64" customFormat="1" ht="15" customHeight="1" x14ac:dyDescent="0.25">
      <c r="B140" s="62"/>
      <c r="C140" s="62"/>
      <c r="D140" s="2829"/>
      <c r="E140" s="2829"/>
      <c r="F140" s="2829"/>
      <c r="G140" s="2829"/>
      <c r="H140" s="2829"/>
      <c r="I140" s="2829"/>
      <c r="J140" s="2829"/>
      <c r="K140" s="2829"/>
      <c r="L140" s="2829"/>
      <c r="M140" s="2829"/>
      <c r="N140" s="2829"/>
      <c r="O140" s="2829"/>
      <c r="P140" s="2829"/>
      <c r="Q140" s="2829"/>
      <c r="R140" s="2829"/>
      <c r="S140" s="2829"/>
      <c r="T140" s="2829"/>
      <c r="U140" s="2829"/>
      <c r="V140" s="2829"/>
      <c r="W140" s="2829"/>
      <c r="X140" s="2829"/>
      <c r="Y140" s="2829"/>
      <c r="Z140" s="2829"/>
      <c r="AA140" s="2829"/>
      <c r="AB140" s="2829"/>
      <c r="AC140" s="2829"/>
      <c r="AD140" s="2829"/>
    </row>
    <row r="141" spans="2:30" s="64" customFormat="1" ht="15" customHeight="1" x14ac:dyDescent="0.25">
      <c r="B141" s="62"/>
      <c r="C141" s="62"/>
      <c r="D141" s="2829"/>
      <c r="E141" s="2829"/>
      <c r="F141" s="2829"/>
      <c r="G141" s="2829"/>
      <c r="H141" s="2829"/>
      <c r="I141" s="2829"/>
      <c r="J141" s="2829"/>
      <c r="K141" s="2829"/>
      <c r="L141" s="2829"/>
      <c r="M141" s="2829"/>
      <c r="N141" s="2829"/>
      <c r="O141" s="2829"/>
      <c r="P141" s="2829"/>
      <c r="Q141" s="2829"/>
      <c r="R141" s="2829"/>
      <c r="S141" s="2829"/>
      <c r="T141" s="2829"/>
      <c r="U141" s="2829"/>
      <c r="V141" s="2829"/>
      <c r="W141" s="2829"/>
      <c r="X141" s="2829"/>
      <c r="Y141" s="2829"/>
      <c r="Z141" s="2829"/>
      <c r="AA141" s="2829"/>
      <c r="AB141" s="2829"/>
      <c r="AC141" s="2829"/>
      <c r="AD141" s="2829"/>
    </row>
    <row r="142" spans="2:30" s="64" customFormat="1" ht="15" customHeight="1" x14ac:dyDescent="0.25">
      <c r="B142" s="62"/>
      <c r="C142" s="62"/>
      <c r="D142" s="2829"/>
      <c r="E142" s="2829"/>
      <c r="F142" s="2829"/>
      <c r="G142" s="2829"/>
      <c r="H142" s="2829"/>
      <c r="I142" s="2829"/>
      <c r="J142" s="2829"/>
      <c r="K142" s="2829"/>
      <c r="L142" s="2829"/>
      <c r="M142" s="2829"/>
      <c r="N142" s="2829"/>
      <c r="O142" s="2829"/>
      <c r="P142" s="2829"/>
      <c r="Q142" s="2829"/>
      <c r="R142" s="2829"/>
      <c r="S142" s="2829"/>
      <c r="T142" s="2829"/>
      <c r="U142" s="2829"/>
      <c r="V142" s="2829"/>
      <c r="W142" s="2829"/>
      <c r="X142" s="2829"/>
      <c r="Y142" s="2829"/>
      <c r="Z142" s="2829"/>
      <c r="AA142" s="2829"/>
      <c r="AB142" s="2829"/>
      <c r="AC142" s="2829"/>
      <c r="AD142" s="2829"/>
    </row>
    <row r="143" spans="2:30" s="64" customFormat="1" ht="15" customHeight="1" x14ac:dyDescent="0.25">
      <c r="B143" s="62"/>
      <c r="C143" s="62" t="s">
        <v>950</v>
      </c>
      <c r="D143" s="2829" t="s">
        <v>1083</v>
      </c>
      <c r="E143" s="2829"/>
      <c r="F143" s="2829"/>
      <c r="G143" s="2829"/>
      <c r="H143" s="2829"/>
      <c r="I143" s="2829"/>
      <c r="J143" s="2829"/>
      <c r="K143" s="2829"/>
      <c r="L143" s="2829"/>
      <c r="M143" s="2829"/>
      <c r="N143" s="2829"/>
      <c r="O143" s="2829"/>
      <c r="P143" s="2829"/>
      <c r="Q143" s="2829"/>
      <c r="R143" s="2829"/>
      <c r="S143" s="2829"/>
      <c r="T143" s="2829"/>
      <c r="U143" s="2829"/>
      <c r="V143" s="2829"/>
      <c r="W143" s="2829"/>
      <c r="X143" s="2829"/>
      <c r="Y143" s="2829"/>
      <c r="Z143" s="2829"/>
      <c r="AA143" s="2829"/>
      <c r="AB143" s="2829"/>
      <c r="AC143" s="2829"/>
      <c r="AD143" s="2829"/>
    </row>
    <row r="144" spans="2:30" s="64" customFormat="1" ht="15" customHeight="1" x14ac:dyDescent="0.25">
      <c r="B144" s="62"/>
      <c r="C144" s="62"/>
      <c r="D144" s="2829"/>
      <c r="E144" s="2829"/>
      <c r="F144" s="2829"/>
      <c r="G144" s="2829"/>
      <c r="H144" s="2829"/>
      <c r="I144" s="2829"/>
      <c r="J144" s="2829"/>
      <c r="K144" s="2829"/>
      <c r="L144" s="2829"/>
      <c r="M144" s="2829"/>
      <c r="N144" s="2829"/>
      <c r="O144" s="2829"/>
      <c r="P144" s="2829"/>
      <c r="Q144" s="2829"/>
      <c r="R144" s="2829"/>
      <c r="S144" s="2829"/>
      <c r="T144" s="2829"/>
      <c r="U144" s="2829"/>
      <c r="V144" s="2829"/>
      <c r="W144" s="2829"/>
      <c r="X144" s="2829"/>
      <c r="Y144" s="2829"/>
      <c r="Z144" s="2829"/>
      <c r="AA144" s="2829"/>
      <c r="AB144" s="2829"/>
      <c r="AC144" s="2829"/>
      <c r="AD144" s="2829"/>
    </row>
    <row r="145" spans="2:30" s="64" customFormat="1" ht="15" customHeight="1" x14ac:dyDescent="0.25">
      <c r="B145" s="62"/>
      <c r="C145" s="62"/>
      <c r="D145" s="2829"/>
      <c r="E145" s="2829"/>
      <c r="F145" s="2829"/>
      <c r="G145" s="2829"/>
      <c r="H145" s="2829"/>
      <c r="I145" s="2829"/>
      <c r="J145" s="2829"/>
      <c r="K145" s="2829"/>
      <c r="L145" s="2829"/>
      <c r="M145" s="2829"/>
      <c r="N145" s="2829"/>
      <c r="O145" s="2829"/>
      <c r="P145" s="2829"/>
      <c r="Q145" s="2829"/>
      <c r="R145" s="2829"/>
      <c r="S145" s="2829"/>
      <c r="T145" s="2829"/>
      <c r="U145" s="2829"/>
      <c r="V145" s="2829"/>
      <c r="W145" s="2829"/>
      <c r="X145" s="2829"/>
      <c r="Y145" s="2829"/>
      <c r="Z145" s="2829"/>
      <c r="AA145" s="2829"/>
      <c r="AB145" s="2829"/>
      <c r="AC145" s="2829"/>
      <c r="AD145" s="2829"/>
    </row>
    <row r="146" spans="2:30" s="64" customFormat="1" ht="15" customHeight="1" x14ac:dyDescent="0.25">
      <c r="B146" s="62"/>
      <c r="C146" s="62"/>
      <c r="D146" s="2829"/>
      <c r="E146" s="2829"/>
      <c r="F146" s="2829"/>
      <c r="G146" s="2829"/>
      <c r="H146" s="2829"/>
      <c r="I146" s="2829"/>
      <c r="J146" s="2829"/>
      <c r="K146" s="2829"/>
      <c r="L146" s="2829"/>
      <c r="M146" s="2829"/>
      <c r="N146" s="2829"/>
      <c r="O146" s="2829"/>
      <c r="P146" s="2829"/>
      <c r="Q146" s="2829"/>
      <c r="R146" s="2829"/>
      <c r="S146" s="2829"/>
      <c r="T146" s="2829"/>
      <c r="U146" s="2829"/>
      <c r="V146" s="2829"/>
      <c r="W146" s="2829"/>
      <c r="X146" s="2829"/>
      <c r="Y146" s="2829"/>
      <c r="Z146" s="2829"/>
      <c r="AA146" s="2829"/>
      <c r="AB146" s="2829"/>
      <c r="AC146" s="2829"/>
      <c r="AD146" s="2829"/>
    </row>
    <row r="147" spans="2:30" s="64" customFormat="1" ht="15" customHeight="1" x14ac:dyDescent="0.25">
      <c r="B147" s="62"/>
      <c r="C147" s="62" t="s">
        <v>951</v>
      </c>
      <c r="D147" s="2829" t="s">
        <v>1084</v>
      </c>
      <c r="E147" s="2829"/>
      <c r="F147" s="2829"/>
      <c r="G147" s="2829"/>
      <c r="H147" s="2829"/>
      <c r="I147" s="2829"/>
      <c r="J147" s="2829"/>
      <c r="K147" s="2829"/>
      <c r="L147" s="2829"/>
      <c r="M147" s="2829"/>
      <c r="N147" s="2829"/>
      <c r="O147" s="2829"/>
      <c r="P147" s="2829"/>
      <c r="Q147" s="2829"/>
      <c r="R147" s="2829"/>
      <c r="S147" s="2829"/>
      <c r="T147" s="2829"/>
      <c r="U147" s="2829"/>
      <c r="V147" s="2829"/>
      <c r="W147" s="2829"/>
      <c r="X147" s="2829"/>
      <c r="Y147" s="2829"/>
      <c r="Z147" s="2829"/>
      <c r="AA147" s="2829"/>
      <c r="AB147" s="2829"/>
      <c r="AC147" s="2829"/>
      <c r="AD147" s="2829"/>
    </row>
    <row r="148" spans="2:30" s="64" customFormat="1" ht="15" customHeight="1" x14ac:dyDescent="0.25">
      <c r="B148" s="62"/>
      <c r="C148" s="62"/>
      <c r="D148" s="2829"/>
      <c r="E148" s="2829"/>
      <c r="F148" s="2829"/>
      <c r="G148" s="2829"/>
      <c r="H148" s="2829"/>
      <c r="I148" s="2829"/>
      <c r="J148" s="2829"/>
      <c r="K148" s="2829"/>
      <c r="L148" s="2829"/>
      <c r="M148" s="2829"/>
      <c r="N148" s="2829"/>
      <c r="O148" s="2829"/>
      <c r="P148" s="2829"/>
      <c r="Q148" s="2829"/>
      <c r="R148" s="2829"/>
      <c r="S148" s="2829"/>
      <c r="T148" s="2829"/>
      <c r="U148" s="2829"/>
      <c r="V148" s="2829"/>
      <c r="W148" s="2829"/>
      <c r="X148" s="2829"/>
      <c r="Y148" s="2829"/>
      <c r="Z148" s="2829"/>
      <c r="AA148" s="2829"/>
      <c r="AB148" s="2829"/>
      <c r="AC148" s="2829"/>
      <c r="AD148" s="2829"/>
    </row>
    <row r="149" spans="2:30" s="64" customFormat="1" ht="15" customHeight="1" x14ac:dyDescent="0.25">
      <c r="B149" s="62"/>
      <c r="C149" s="62"/>
      <c r="D149" s="2829"/>
      <c r="E149" s="2829"/>
      <c r="F149" s="2829"/>
      <c r="G149" s="2829"/>
      <c r="H149" s="2829"/>
      <c r="I149" s="2829"/>
      <c r="J149" s="2829"/>
      <c r="K149" s="2829"/>
      <c r="L149" s="2829"/>
      <c r="M149" s="2829"/>
      <c r="N149" s="2829"/>
      <c r="O149" s="2829"/>
      <c r="P149" s="2829"/>
      <c r="Q149" s="2829"/>
      <c r="R149" s="2829"/>
      <c r="S149" s="2829"/>
      <c r="T149" s="2829"/>
      <c r="U149" s="2829"/>
      <c r="V149" s="2829"/>
      <c r="W149" s="2829"/>
      <c r="X149" s="2829"/>
      <c r="Y149" s="2829"/>
      <c r="Z149" s="2829"/>
      <c r="AA149" s="2829"/>
      <c r="AB149" s="2829"/>
      <c r="AC149" s="2829"/>
      <c r="AD149" s="2829"/>
    </row>
    <row r="150" spans="2:30" s="64" customFormat="1" ht="15" customHeight="1" x14ac:dyDescent="0.25">
      <c r="B150" s="62"/>
      <c r="C150" s="62"/>
      <c r="D150" s="2829"/>
      <c r="E150" s="2829"/>
      <c r="F150" s="2829"/>
      <c r="G150" s="2829"/>
      <c r="H150" s="2829"/>
      <c r="I150" s="2829"/>
      <c r="J150" s="2829"/>
      <c r="K150" s="2829"/>
      <c r="L150" s="2829"/>
      <c r="M150" s="2829"/>
      <c r="N150" s="2829"/>
      <c r="O150" s="2829"/>
      <c r="P150" s="2829"/>
      <c r="Q150" s="2829"/>
      <c r="R150" s="2829"/>
      <c r="S150" s="2829"/>
      <c r="T150" s="2829"/>
      <c r="U150" s="2829"/>
      <c r="V150" s="2829"/>
      <c r="W150" s="2829"/>
      <c r="X150" s="2829"/>
      <c r="Y150" s="2829"/>
      <c r="Z150" s="2829"/>
      <c r="AA150" s="2829"/>
      <c r="AB150" s="2829"/>
      <c r="AC150" s="2829"/>
      <c r="AD150" s="2829"/>
    </row>
    <row r="151" spans="2:30" s="64" customFormat="1" ht="15" customHeight="1" x14ac:dyDescent="0.25">
      <c r="B151" s="62"/>
      <c r="C151" s="62" t="s">
        <v>952</v>
      </c>
      <c r="D151" s="2829" t="s">
        <v>1085</v>
      </c>
      <c r="E151" s="2829"/>
      <c r="F151" s="2829"/>
      <c r="G151" s="2829"/>
      <c r="H151" s="2829"/>
      <c r="I151" s="2829"/>
      <c r="J151" s="2829"/>
      <c r="K151" s="2829"/>
      <c r="L151" s="2829"/>
      <c r="M151" s="2829"/>
      <c r="N151" s="2829"/>
      <c r="O151" s="2829"/>
      <c r="P151" s="2829"/>
      <c r="Q151" s="2829"/>
      <c r="R151" s="2829"/>
      <c r="S151" s="2829"/>
      <c r="T151" s="2829"/>
      <c r="U151" s="2829"/>
      <c r="V151" s="2829"/>
      <c r="W151" s="2829"/>
      <c r="X151" s="2829"/>
      <c r="Y151" s="2829"/>
      <c r="Z151" s="2829"/>
      <c r="AA151" s="2829"/>
      <c r="AB151" s="2829"/>
      <c r="AC151" s="2829"/>
      <c r="AD151" s="2829"/>
    </row>
    <row r="152" spans="2:30" s="64" customFormat="1" ht="15" customHeight="1" x14ac:dyDescent="0.25">
      <c r="B152" s="62"/>
      <c r="C152" s="62"/>
      <c r="D152" s="2829"/>
      <c r="E152" s="2829"/>
      <c r="F152" s="2829"/>
      <c r="G152" s="2829"/>
      <c r="H152" s="2829"/>
      <c r="I152" s="2829"/>
      <c r="J152" s="2829"/>
      <c r="K152" s="2829"/>
      <c r="L152" s="2829"/>
      <c r="M152" s="2829"/>
      <c r="N152" s="2829"/>
      <c r="O152" s="2829"/>
      <c r="P152" s="2829"/>
      <c r="Q152" s="2829"/>
      <c r="R152" s="2829"/>
      <c r="S152" s="2829"/>
      <c r="T152" s="2829"/>
      <c r="U152" s="2829"/>
      <c r="V152" s="2829"/>
      <c r="W152" s="2829"/>
      <c r="X152" s="2829"/>
      <c r="Y152" s="2829"/>
      <c r="Z152" s="2829"/>
      <c r="AA152" s="2829"/>
      <c r="AB152" s="2829"/>
      <c r="AC152" s="2829"/>
      <c r="AD152" s="2829"/>
    </row>
    <row r="153" spans="2:30" s="64" customFormat="1" ht="15" customHeight="1" x14ac:dyDescent="0.25">
      <c r="B153" s="62"/>
      <c r="C153" s="62"/>
      <c r="D153" s="2829"/>
      <c r="E153" s="2829"/>
      <c r="F153" s="2829"/>
      <c r="G153" s="2829"/>
      <c r="H153" s="2829"/>
      <c r="I153" s="2829"/>
      <c r="J153" s="2829"/>
      <c r="K153" s="2829"/>
      <c r="L153" s="2829"/>
      <c r="M153" s="2829"/>
      <c r="N153" s="2829"/>
      <c r="O153" s="2829"/>
      <c r="P153" s="2829"/>
      <c r="Q153" s="2829"/>
      <c r="R153" s="2829"/>
      <c r="S153" s="2829"/>
      <c r="T153" s="2829"/>
      <c r="U153" s="2829"/>
      <c r="V153" s="2829"/>
      <c r="W153" s="2829"/>
      <c r="X153" s="2829"/>
      <c r="Y153" s="2829"/>
      <c r="Z153" s="2829"/>
      <c r="AA153" s="2829"/>
      <c r="AB153" s="2829"/>
      <c r="AC153" s="2829"/>
      <c r="AD153" s="2829"/>
    </row>
    <row r="154" spans="2:30" s="64" customFormat="1" ht="15" customHeight="1" x14ac:dyDescent="0.25">
      <c r="B154" s="62"/>
      <c r="C154" s="62"/>
      <c r="D154" s="2829"/>
      <c r="E154" s="2829"/>
      <c r="F154" s="2829"/>
      <c r="G154" s="2829"/>
      <c r="H154" s="2829"/>
      <c r="I154" s="2829"/>
      <c r="J154" s="2829"/>
      <c r="K154" s="2829"/>
      <c r="L154" s="2829"/>
      <c r="M154" s="2829"/>
      <c r="N154" s="2829"/>
      <c r="O154" s="2829"/>
      <c r="P154" s="2829"/>
      <c r="Q154" s="2829"/>
      <c r="R154" s="2829"/>
      <c r="S154" s="2829"/>
      <c r="T154" s="2829"/>
      <c r="U154" s="2829"/>
      <c r="V154" s="2829"/>
      <c r="W154" s="2829"/>
      <c r="X154" s="2829"/>
      <c r="Y154" s="2829"/>
      <c r="Z154" s="2829"/>
      <c r="AA154" s="2829"/>
      <c r="AB154" s="2829"/>
      <c r="AC154" s="2829"/>
      <c r="AD154" s="2829"/>
    </row>
    <row r="155" spans="2:30" s="64" customFormat="1" ht="15" customHeight="1" x14ac:dyDescent="0.25">
      <c r="B155" s="62"/>
      <c r="C155" s="62"/>
      <c r="D155" s="2829"/>
      <c r="E155" s="2829"/>
      <c r="F155" s="2829"/>
      <c r="G155" s="2829"/>
      <c r="H155" s="2829"/>
      <c r="I155" s="2829"/>
      <c r="J155" s="2829"/>
      <c r="K155" s="2829"/>
      <c r="L155" s="2829"/>
      <c r="M155" s="2829"/>
      <c r="N155" s="2829"/>
      <c r="O155" s="2829"/>
      <c r="P155" s="2829"/>
      <c r="Q155" s="2829"/>
      <c r="R155" s="2829"/>
      <c r="S155" s="2829"/>
      <c r="T155" s="2829"/>
      <c r="U155" s="2829"/>
      <c r="V155" s="2829"/>
      <c r="W155" s="2829"/>
      <c r="X155" s="2829"/>
      <c r="Y155" s="2829"/>
      <c r="Z155" s="2829"/>
      <c r="AA155" s="2829"/>
      <c r="AB155" s="2829"/>
      <c r="AC155" s="2829"/>
      <c r="AD155" s="2829"/>
    </row>
    <row r="156" spans="2:30" s="64" customFormat="1" ht="15" customHeight="1" x14ac:dyDescent="0.25">
      <c r="B156" s="62"/>
      <c r="C156" s="62"/>
      <c r="D156" s="44" t="s">
        <v>913</v>
      </c>
      <c r="E156" s="2829" t="s">
        <v>1086</v>
      </c>
      <c r="F156" s="2829"/>
      <c r="G156" s="2829"/>
      <c r="H156" s="2829"/>
      <c r="I156" s="2829"/>
      <c r="J156" s="2829"/>
      <c r="K156" s="2829"/>
      <c r="L156" s="2829"/>
      <c r="M156" s="2829"/>
      <c r="N156" s="2829"/>
      <c r="O156" s="2829"/>
      <c r="P156" s="2829"/>
      <c r="Q156" s="2829"/>
      <c r="R156" s="2829"/>
      <c r="S156" s="2829"/>
      <c r="T156" s="2829"/>
      <c r="U156" s="2829"/>
      <c r="V156" s="2829"/>
      <c r="W156" s="2829"/>
      <c r="X156" s="2829"/>
      <c r="Y156" s="2829"/>
      <c r="Z156" s="2829"/>
      <c r="AA156" s="2829"/>
      <c r="AB156" s="2829"/>
      <c r="AC156" s="2829"/>
      <c r="AD156" s="2829"/>
    </row>
    <row r="157" spans="2:30" s="64" customFormat="1" ht="15" customHeight="1" x14ac:dyDescent="0.25">
      <c r="B157" s="62"/>
      <c r="C157" s="62"/>
      <c r="D157" s="62"/>
      <c r="E157" s="2829"/>
      <c r="F157" s="2829"/>
      <c r="G157" s="2829"/>
      <c r="H157" s="2829"/>
      <c r="I157" s="2829"/>
      <c r="J157" s="2829"/>
      <c r="K157" s="2829"/>
      <c r="L157" s="2829"/>
      <c r="M157" s="2829"/>
      <c r="N157" s="2829"/>
      <c r="O157" s="2829"/>
      <c r="P157" s="2829"/>
      <c r="Q157" s="2829"/>
      <c r="R157" s="2829"/>
      <c r="S157" s="2829"/>
      <c r="T157" s="2829"/>
      <c r="U157" s="2829"/>
      <c r="V157" s="2829"/>
      <c r="W157" s="2829"/>
      <c r="X157" s="2829"/>
      <c r="Y157" s="2829"/>
      <c r="Z157" s="2829"/>
      <c r="AA157" s="2829"/>
      <c r="AB157" s="2829"/>
      <c r="AC157" s="2829"/>
      <c r="AD157" s="2829"/>
    </row>
    <row r="158" spans="2:30" s="64" customFormat="1" ht="15" customHeight="1" x14ac:dyDescent="0.25">
      <c r="B158" s="62"/>
      <c r="C158" s="62"/>
      <c r="D158" s="62"/>
      <c r="E158" s="2829"/>
      <c r="F158" s="2829"/>
      <c r="G158" s="2829"/>
      <c r="H158" s="2829"/>
      <c r="I158" s="2829"/>
      <c r="J158" s="2829"/>
      <c r="K158" s="2829"/>
      <c r="L158" s="2829"/>
      <c r="M158" s="2829"/>
      <c r="N158" s="2829"/>
      <c r="O158" s="2829"/>
      <c r="P158" s="2829"/>
      <c r="Q158" s="2829"/>
      <c r="R158" s="2829"/>
      <c r="S158" s="2829"/>
      <c r="T158" s="2829"/>
      <c r="U158" s="2829"/>
      <c r="V158" s="2829"/>
      <c r="W158" s="2829"/>
      <c r="X158" s="2829"/>
      <c r="Y158" s="2829"/>
      <c r="Z158" s="2829"/>
      <c r="AA158" s="2829"/>
      <c r="AB158" s="2829"/>
      <c r="AC158" s="2829"/>
      <c r="AD158" s="2829"/>
    </row>
    <row r="159" spans="2:30" s="64" customFormat="1" ht="15" customHeight="1" x14ac:dyDescent="0.25">
      <c r="B159" s="62"/>
      <c r="C159" s="62"/>
      <c r="D159" s="44" t="s">
        <v>914</v>
      </c>
      <c r="E159" s="2829" t="s">
        <v>1087</v>
      </c>
      <c r="F159" s="2829"/>
      <c r="G159" s="2829"/>
      <c r="H159" s="2829"/>
      <c r="I159" s="2829"/>
      <c r="J159" s="2829"/>
      <c r="K159" s="2829"/>
      <c r="L159" s="2829"/>
      <c r="M159" s="2829"/>
      <c r="N159" s="2829"/>
      <c r="O159" s="2829"/>
      <c r="P159" s="2829"/>
      <c r="Q159" s="2829"/>
      <c r="R159" s="2829"/>
      <c r="S159" s="2829"/>
      <c r="T159" s="2829"/>
      <c r="U159" s="2829"/>
      <c r="V159" s="2829"/>
      <c r="W159" s="2829"/>
      <c r="X159" s="2829"/>
      <c r="Y159" s="2829"/>
      <c r="Z159" s="2829"/>
      <c r="AA159" s="2829"/>
      <c r="AB159" s="2829"/>
      <c r="AC159" s="2829"/>
      <c r="AD159" s="2829"/>
    </row>
    <row r="160" spans="2:30" s="64" customFormat="1" ht="15" customHeight="1" x14ac:dyDescent="0.25">
      <c r="B160" s="62"/>
      <c r="C160" s="62"/>
      <c r="D160" s="62"/>
      <c r="E160" s="2829"/>
      <c r="F160" s="2829"/>
      <c r="G160" s="2829"/>
      <c r="H160" s="2829"/>
      <c r="I160" s="2829"/>
      <c r="J160" s="2829"/>
      <c r="K160" s="2829"/>
      <c r="L160" s="2829"/>
      <c r="M160" s="2829"/>
      <c r="N160" s="2829"/>
      <c r="O160" s="2829"/>
      <c r="P160" s="2829"/>
      <c r="Q160" s="2829"/>
      <c r="R160" s="2829"/>
      <c r="S160" s="2829"/>
      <c r="T160" s="2829"/>
      <c r="U160" s="2829"/>
      <c r="V160" s="2829"/>
      <c r="W160" s="2829"/>
      <c r="X160" s="2829"/>
      <c r="Y160" s="2829"/>
      <c r="Z160" s="2829"/>
      <c r="AA160" s="2829"/>
      <c r="AB160" s="2829"/>
      <c r="AC160" s="2829"/>
      <c r="AD160" s="2829"/>
    </row>
    <row r="161" spans="2:30" s="64" customFormat="1" ht="15" customHeight="1" x14ac:dyDescent="0.25">
      <c r="B161" s="44" t="s">
        <v>994</v>
      </c>
      <c r="C161" s="2829" t="s">
        <v>1088</v>
      </c>
      <c r="D161" s="2829"/>
      <c r="E161" s="2829"/>
      <c r="F161" s="2829"/>
      <c r="G161" s="2829"/>
      <c r="H161" s="2829"/>
      <c r="I161" s="2829"/>
      <c r="J161" s="2829"/>
      <c r="K161" s="2829"/>
      <c r="L161" s="2829"/>
      <c r="M161" s="2829"/>
      <c r="N161" s="2829"/>
      <c r="O161" s="2829"/>
      <c r="P161" s="2829"/>
      <c r="Q161" s="2829"/>
      <c r="R161" s="2829"/>
      <c r="S161" s="2829"/>
      <c r="T161" s="2829"/>
      <c r="U161" s="2829"/>
      <c r="V161" s="2829"/>
      <c r="W161" s="2829"/>
      <c r="X161" s="2829"/>
      <c r="Y161" s="2829"/>
      <c r="Z161" s="2829"/>
      <c r="AA161" s="2829"/>
      <c r="AB161" s="2829"/>
      <c r="AC161" s="2829"/>
      <c r="AD161" s="2829"/>
    </row>
    <row r="162" spans="2:30" s="64" customFormat="1" ht="15" customHeight="1" x14ac:dyDescent="0.25">
      <c r="B162" s="62"/>
      <c r="C162" s="2829"/>
      <c r="D162" s="2829"/>
      <c r="E162" s="2829"/>
      <c r="F162" s="2829"/>
      <c r="G162" s="2829"/>
      <c r="H162" s="2829"/>
      <c r="I162" s="2829"/>
      <c r="J162" s="2829"/>
      <c r="K162" s="2829"/>
      <c r="L162" s="2829"/>
      <c r="M162" s="2829"/>
      <c r="N162" s="2829"/>
      <c r="O162" s="2829"/>
      <c r="P162" s="2829"/>
      <c r="Q162" s="2829"/>
      <c r="R162" s="2829"/>
      <c r="S162" s="2829"/>
      <c r="T162" s="2829"/>
      <c r="U162" s="2829"/>
      <c r="V162" s="2829"/>
      <c r="W162" s="2829"/>
      <c r="X162" s="2829"/>
      <c r="Y162" s="2829"/>
      <c r="Z162" s="2829"/>
      <c r="AA162" s="2829"/>
      <c r="AB162" s="2829"/>
      <c r="AC162" s="2829"/>
      <c r="AD162" s="2829"/>
    </row>
    <row r="163" spans="2:30" s="64" customFormat="1" ht="15" customHeight="1" x14ac:dyDescent="0.25">
      <c r="B163" s="62"/>
      <c r="C163" s="2829"/>
      <c r="D163" s="2829"/>
      <c r="E163" s="2829"/>
      <c r="F163" s="2829"/>
      <c r="G163" s="2829"/>
      <c r="H163" s="2829"/>
      <c r="I163" s="2829"/>
      <c r="J163" s="2829"/>
      <c r="K163" s="2829"/>
      <c r="L163" s="2829"/>
      <c r="M163" s="2829"/>
      <c r="N163" s="2829"/>
      <c r="O163" s="2829"/>
      <c r="P163" s="2829"/>
      <c r="Q163" s="2829"/>
      <c r="R163" s="2829"/>
      <c r="S163" s="2829"/>
      <c r="T163" s="2829"/>
      <c r="U163" s="2829"/>
      <c r="V163" s="2829"/>
      <c r="W163" s="2829"/>
      <c r="X163" s="2829"/>
      <c r="Y163" s="2829"/>
      <c r="Z163" s="2829"/>
      <c r="AA163" s="2829"/>
      <c r="AB163" s="2829"/>
      <c r="AC163" s="2829"/>
      <c r="AD163" s="2829"/>
    </row>
    <row r="164" spans="2:30" s="64" customFormat="1" ht="15" customHeight="1" x14ac:dyDescent="0.25">
      <c r="B164" s="62"/>
      <c r="C164" s="2829"/>
      <c r="D164" s="2829"/>
      <c r="E164" s="2829"/>
      <c r="F164" s="2829"/>
      <c r="G164" s="2829"/>
      <c r="H164" s="2829"/>
      <c r="I164" s="2829"/>
      <c r="J164" s="2829"/>
      <c r="K164" s="2829"/>
      <c r="L164" s="2829"/>
      <c r="M164" s="2829"/>
      <c r="N164" s="2829"/>
      <c r="O164" s="2829"/>
      <c r="P164" s="2829"/>
      <c r="Q164" s="2829"/>
      <c r="R164" s="2829"/>
      <c r="S164" s="2829"/>
      <c r="T164" s="2829"/>
      <c r="U164" s="2829"/>
      <c r="V164" s="2829"/>
      <c r="W164" s="2829"/>
      <c r="X164" s="2829"/>
      <c r="Y164" s="2829"/>
      <c r="Z164" s="2829"/>
      <c r="AA164" s="2829"/>
      <c r="AB164" s="2829"/>
      <c r="AC164" s="2829"/>
      <c r="AD164" s="2829"/>
    </row>
    <row r="165" spans="2:30" s="64" customFormat="1" ht="15" customHeight="1" x14ac:dyDescent="0.25">
      <c r="B165" s="62"/>
      <c r="C165" s="2829"/>
      <c r="D165" s="2829"/>
      <c r="E165" s="2829"/>
      <c r="F165" s="2829"/>
      <c r="G165" s="2829"/>
      <c r="H165" s="2829"/>
      <c r="I165" s="2829"/>
      <c r="J165" s="2829"/>
      <c r="K165" s="2829"/>
      <c r="L165" s="2829"/>
      <c r="M165" s="2829"/>
      <c r="N165" s="2829"/>
      <c r="O165" s="2829"/>
      <c r="P165" s="2829"/>
      <c r="Q165" s="2829"/>
      <c r="R165" s="2829"/>
      <c r="S165" s="2829"/>
      <c r="T165" s="2829"/>
      <c r="U165" s="2829"/>
      <c r="V165" s="2829"/>
      <c r="W165" s="2829"/>
      <c r="X165" s="2829"/>
      <c r="Y165" s="2829"/>
      <c r="Z165" s="2829"/>
      <c r="AA165" s="2829"/>
      <c r="AB165" s="2829"/>
      <c r="AC165" s="2829"/>
      <c r="AD165" s="2829"/>
    </row>
    <row r="166" spans="2:30" s="64" customFormat="1" ht="15" customHeight="1" x14ac:dyDescent="0.25">
      <c r="B166" s="62"/>
      <c r="C166" s="2829"/>
      <c r="D166" s="2829"/>
      <c r="E166" s="2829"/>
      <c r="F166" s="2829"/>
      <c r="G166" s="2829"/>
      <c r="H166" s="2829"/>
      <c r="I166" s="2829"/>
      <c r="J166" s="2829"/>
      <c r="K166" s="2829"/>
      <c r="L166" s="2829"/>
      <c r="M166" s="2829"/>
      <c r="N166" s="2829"/>
      <c r="O166" s="2829"/>
      <c r="P166" s="2829"/>
      <c r="Q166" s="2829"/>
      <c r="R166" s="2829"/>
      <c r="S166" s="2829"/>
      <c r="T166" s="2829"/>
      <c r="U166" s="2829"/>
      <c r="V166" s="2829"/>
      <c r="W166" s="2829"/>
      <c r="X166" s="2829"/>
      <c r="Y166" s="2829"/>
      <c r="Z166" s="2829"/>
      <c r="AA166" s="2829"/>
      <c r="AB166" s="2829"/>
      <c r="AC166" s="2829"/>
      <c r="AD166" s="2829"/>
    </row>
    <row r="167" spans="2:30" s="64" customFormat="1" ht="15" customHeight="1" x14ac:dyDescent="0.25">
      <c r="B167" s="65"/>
      <c r="C167" s="60" t="s">
        <v>950</v>
      </c>
      <c r="D167" s="2825" t="s">
        <v>971</v>
      </c>
      <c r="E167" s="2825"/>
      <c r="F167" s="2825"/>
      <c r="G167" s="2825"/>
      <c r="H167" s="2825"/>
      <c r="I167" s="2825"/>
      <c r="J167" s="2825"/>
      <c r="K167" s="2825"/>
      <c r="L167" s="2825"/>
      <c r="M167" s="2825"/>
      <c r="N167" s="2825"/>
      <c r="O167" s="2825"/>
      <c r="P167" s="2825"/>
      <c r="Q167" s="2825"/>
      <c r="R167" s="2825"/>
      <c r="S167" s="2825"/>
      <c r="T167" s="2825"/>
      <c r="U167" s="2825"/>
      <c r="V167" s="2825"/>
      <c r="W167" s="2825"/>
      <c r="X167" s="2825"/>
      <c r="Y167" s="2825"/>
      <c r="Z167" s="2825"/>
      <c r="AA167" s="2825"/>
      <c r="AB167" s="2825"/>
      <c r="AC167" s="2825"/>
      <c r="AD167" s="2825"/>
    </row>
    <row r="168" spans="2:30" s="64" customFormat="1" ht="15" customHeight="1" x14ac:dyDescent="0.25">
      <c r="B168" s="65"/>
      <c r="C168" s="60" t="s">
        <v>951</v>
      </c>
      <c r="D168" s="2825" t="s">
        <v>972</v>
      </c>
      <c r="E168" s="2825"/>
      <c r="F168" s="2825"/>
      <c r="G168" s="2825"/>
      <c r="H168" s="2825"/>
      <c r="I168" s="2825"/>
      <c r="J168" s="2825"/>
      <c r="K168" s="2825"/>
      <c r="L168" s="2825"/>
      <c r="M168" s="2825"/>
      <c r="N168" s="2825"/>
      <c r="O168" s="2825"/>
      <c r="P168" s="2825"/>
      <c r="Q168" s="2825"/>
      <c r="R168" s="2825"/>
      <c r="S168" s="2825"/>
      <c r="T168" s="2825"/>
      <c r="U168" s="2825"/>
      <c r="V168" s="2825"/>
      <c r="W168" s="2825"/>
      <c r="X168" s="2825"/>
      <c r="Y168" s="2825"/>
      <c r="Z168" s="2825"/>
      <c r="AA168" s="2825"/>
      <c r="AB168" s="2825"/>
      <c r="AC168" s="2825"/>
      <c r="AD168" s="2825"/>
    </row>
    <row r="169" spans="2:30" s="64" customFormat="1" ht="15" customHeight="1" x14ac:dyDescent="0.25">
      <c r="B169" s="65"/>
      <c r="C169" s="60" t="s">
        <v>952</v>
      </c>
      <c r="D169" s="2825" t="s">
        <v>973</v>
      </c>
      <c r="E169" s="2825"/>
      <c r="F169" s="2825"/>
      <c r="G169" s="2825"/>
      <c r="H169" s="2825"/>
      <c r="I169" s="2825"/>
      <c r="J169" s="2825"/>
      <c r="K169" s="2825"/>
      <c r="L169" s="2825"/>
      <c r="M169" s="2825"/>
      <c r="N169" s="2825"/>
      <c r="O169" s="2825"/>
      <c r="P169" s="2825"/>
      <c r="Q169" s="2825"/>
      <c r="R169" s="2825"/>
      <c r="S169" s="2825"/>
      <c r="T169" s="2825"/>
      <c r="U169" s="2825"/>
      <c r="V169" s="2825"/>
      <c r="W169" s="2825"/>
      <c r="X169" s="2825"/>
      <c r="Y169" s="2825"/>
      <c r="Z169" s="2825"/>
      <c r="AA169" s="2825"/>
      <c r="AB169" s="2825"/>
      <c r="AC169" s="2825"/>
      <c r="AD169" s="2825"/>
    </row>
    <row r="170" spans="2:30" s="64" customFormat="1" ht="15" customHeight="1" x14ac:dyDescent="0.25">
      <c r="B170" s="65"/>
      <c r="C170" s="60" t="s">
        <v>953</v>
      </c>
      <c r="D170" s="2825" t="s">
        <v>974</v>
      </c>
      <c r="E170" s="2825"/>
      <c r="F170" s="2825"/>
      <c r="G170" s="2825"/>
      <c r="H170" s="2825"/>
      <c r="I170" s="2825"/>
      <c r="J170" s="2825"/>
      <c r="K170" s="2825"/>
      <c r="L170" s="2825"/>
      <c r="M170" s="2825"/>
      <c r="N170" s="2825"/>
      <c r="O170" s="2825"/>
      <c r="P170" s="2825"/>
      <c r="Q170" s="2825"/>
      <c r="R170" s="2825"/>
      <c r="S170" s="2825"/>
      <c r="T170" s="2825"/>
      <c r="U170" s="2825"/>
      <c r="V170" s="2825"/>
      <c r="W170" s="2825"/>
      <c r="X170" s="2825"/>
      <c r="Y170" s="2825"/>
      <c r="Z170" s="2825"/>
      <c r="AA170" s="2825"/>
      <c r="AB170" s="2825"/>
      <c r="AC170" s="2825"/>
      <c r="AD170" s="2825"/>
    </row>
    <row r="171" spans="2:30" s="64" customFormat="1" ht="15" customHeight="1" x14ac:dyDescent="0.25">
      <c r="B171" s="65"/>
      <c r="C171" s="60" t="s">
        <v>954</v>
      </c>
      <c r="D171" s="2825" t="s">
        <v>975</v>
      </c>
      <c r="E171" s="2825"/>
      <c r="F171" s="2825"/>
      <c r="G171" s="2825"/>
      <c r="H171" s="2825"/>
      <c r="I171" s="2825"/>
      <c r="J171" s="2825"/>
      <c r="K171" s="2825"/>
      <c r="L171" s="2825"/>
      <c r="M171" s="2825"/>
      <c r="N171" s="2825"/>
      <c r="O171" s="2825"/>
      <c r="P171" s="2825"/>
      <c r="Q171" s="2825"/>
      <c r="R171" s="2825"/>
      <c r="S171" s="2825"/>
      <c r="T171" s="2825"/>
      <c r="U171" s="2825"/>
      <c r="V171" s="2825"/>
      <c r="W171" s="2825"/>
      <c r="X171" s="2825"/>
      <c r="Y171" s="2825"/>
      <c r="Z171" s="2825"/>
      <c r="AA171" s="2825"/>
      <c r="AB171" s="2825"/>
      <c r="AC171" s="2825"/>
      <c r="AD171" s="2825"/>
    </row>
    <row r="172" spans="2:30" s="64" customFormat="1" ht="15" customHeight="1" x14ac:dyDescent="0.25">
      <c r="B172" s="65"/>
      <c r="C172" s="60" t="s">
        <v>976</v>
      </c>
      <c r="D172" s="2825" t="s">
        <v>977</v>
      </c>
      <c r="E172" s="2825"/>
      <c r="F172" s="2825"/>
      <c r="G172" s="2825"/>
      <c r="H172" s="2825"/>
      <c r="I172" s="2825"/>
      <c r="J172" s="2825"/>
      <c r="K172" s="2825"/>
      <c r="L172" s="2825"/>
      <c r="M172" s="2825"/>
      <c r="N172" s="2825"/>
      <c r="O172" s="2825"/>
      <c r="P172" s="2825"/>
      <c r="Q172" s="2825"/>
      <c r="R172" s="2825"/>
      <c r="S172" s="2825"/>
      <c r="T172" s="2825"/>
      <c r="U172" s="2825"/>
      <c r="V172" s="2825"/>
      <c r="W172" s="2825"/>
      <c r="X172" s="2825"/>
      <c r="Y172" s="2825"/>
      <c r="Z172" s="2825"/>
      <c r="AA172" s="2825"/>
      <c r="AB172" s="2825"/>
      <c r="AC172" s="2825"/>
      <c r="AD172" s="2825"/>
    </row>
    <row r="173" spans="2:30" s="64" customFormat="1" ht="15" customHeight="1" x14ac:dyDescent="0.25">
      <c r="B173" s="65"/>
      <c r="C173" s="60" t="s">
        <v>978</v>
      </c>
      <c r="D173" s="2835" t="s">
        <v>979</v>
      </c>
      <c r="E173" s="2835"/>
      <c r="F173" s="2835"/>
      <c r="G173" s="2835"/>
      <c r="H173" s="2835"/>
      <c r="I173" s="2835"/>
      <c r="J173" s="2835"/>
      <c r="K173" s="2835"/>
      <c r="L173" s="2835"/>
      <c r="M173" s="2835"/>
      <c r="N173" s="2835"/>
      <c r="O173" s="2835"/>
      <c r="P173" s="2835"/>
      <c r="Q173" s="2835"/>
      <c r="R173" s="2835"/>
      <c r="S173" s="2835"/>
      <c r="T173" s="2835"/>
      <c r="U173" s="2835"/>
      <c r="V173" s="2835"/>
      <c r="W173" s="2835"/>
      <c r="X173" s="2835"/>
      <c r="Y173" s="2835"/>
      <c r="Z173" s="2835"/>
      <c r="AA173" s="2835"/>
      <c r="AB173" s="2835"/>
      <c r="AC173" s="2835"/>
      <c r="AD173" s="2835"/>
    </row>
    <row r="174" spans="2:30" s="64" customFormat="1" ht="15" customHeight="1" x14ac:dyDescent="0.25">
      <c r="B174" s="65"/>
      <c r="C174" s="60"/>
      <c r="D174" s="2835"/>
      <c r="E174" s="2835"/>
      <c r="F174" s="2835"/>
      <c r="G174" s="2835"/>
      <c r="H174" s="2835"/>
      <c r="I174" s="2835"/>
      <c r="J174" s="2835"/>
      <c r="K174" s="2835"/>
      <c r="L174" s="2835"/>
      <c r="M174" s="2835"/>
      <c r="N174" s="2835"/>
      <c r="O174" s="2835"/>
      <c r="P174" s="2835"/>
      <c r="Q174" s="2835"/>
      <c r="R174" s="2835"/>
      <c r="S174" s="2835"/>
      <c r="T174" s="2835"/>
      <c r="U174" s="2835"/>
      <c r="V174" s="2835"/>
      <c r="W174" s="2835"/>
      <c r="X174" s="2835"/>
      <c r="Y174" s="2835"/>
      <c r="Z174" s="2835"/>
      <c r="AA174" s="2835"/>
      <c r="AB174" s="2835"/>
      <c r="AC174" s="2835"/>
      <c r="AD174" s="2835"/>
    </row>
    <row r="175" spans="2:30" s="64" customFormat="1" ht="15" customHeight="1" x14ac:dyDescent="0.25">
      <c r="B175" s="65"/>
      <c r="C175" s="60" t="s">
        <v>980</v>
      </c>
      <c r="D175" s="2835" t="s">
        <v>981</v>
      </c>
      <c r="E175" s="2835"/>
      <c r="F175" s="2835"/>
      <c r="G175" s="2835"/>
      <c r="H175" s="2835"/>
      <c r="I175" s="2835"/>
      <c r="J175" s="2835"/>
      <c r="K175" s="2835"/>
      <c r="L175" s="2835"/>
      <c r="M175" s="2835"/>
      <c r="N175" s="2835"/>
      <c r="O175" s="2835"/>
      <c r="P175" s="2835"/>
      <c r="Q175" s="2835"/>
      <c r="R175" s="2835"/>
      <c r="S175" s="2835"/>
      <c r="T175" s="2835"/>
      <c r="U175" s="2835"/>
      <c r="V175" s="2835"/>
      <c r="W175" s="2835"/>
      <c r="X175" s="2835"/>
      <c r="Y175" s="2835"/>
      <c r="Z175" s="2835"/>
      <c r="AA175" s="2835"/>
      <c r="AB175" s="2835"/>
      <c r="AC175" s="2835"/>
      <c r="AD175" s="2835"/>
    </row>
    <row r="176" spans="2:30" s="64" customFormat="1" ht="15" customHeight="1" x14ac:dyDescent="0.25">
      <c r="B176" s="65"/>
      <c r="C176" s="65"/>
      <c r="D176" s="2835"/>
      <c r="E176" s="2835"/>
      <c r="F176" s="2835"/>
      <c r="G176" s="2835"/>
      <c r="H176" s="2835"/>
      <c r="I176" s="2835"/>
      <c r="J176" s="2835"/>
      <c r="K176" s="2835"/>
      <c r="L176" s="2835"/>
      <c r="M176" s="2835"/>
      <c r="N176" s="2835"/>
      <c r="O176" s="2835"/>
      <c r="P176" s="2835"/>
      <c r="Q176" s="2835"/>
      <c r="R176" s="2835"/>
      <c r="S176" s="2835"/>
      <c r="T176" s="2835"/>
      <c r="U176" s="2835"/>
      <c r="V176" s="2835"/>
      <c r="W176" s="2835"/>
      <c r="X176" s="2835"/>
      <c r="Y176" s="2835"/>
      <c r="Z176" s="2835"/>
      <c r="AA176" s="2835"/>
      <c r="AB176" s="2835"/>
      <c r="AC176" s="2835"/>
      <c r="AD176" s="2835"/>
    </row>
    <row r="177" spans="2:30" s="64" customFormat="1" ht="15" customHeight="1" x14ac:dyDescent="0.25">
      <c r="B177" s="66" t="s">
        <v>995</v>
      </c>
      <c r="C177" s="2825" t="s">
        <v>983</v>
      </c>
      <c r="D177" s="2825"/>
      <c r="E177" s="2825"/>
      <c r="F177" s="2825"/>
      <c r="G177" s="2825"/>
      <c r="H177" s="2825"/>
      <c r="I177" s="2825"/>
      <c r="J177" s="2825"/>
      <c r="K177" s="2825"/>
      <c r="L177" s="2825"/>
      <c r="M177" s="2825"/>
      <c r="N177" s="2825"/>
      <c r="O177" s="2825"/>
      <c r="P177" s="2825"/>
      <c r="Q177" s="2825"/>
      <c r="R177" s="2825"/>
      <c r="S177" s="2825"/>
      <c r="T177" s="2825"/>
      <c r="U177" s="2825"/>
      <c r="V177" s="2825"/>
      <c r="W177" s="2825"/>
      <c r="X177" s="2825"/>
      <c r="Y177" s="2825"/>
      <c r="Z177" s="2825"/>
      <c r="AA177" s="2825"/>
      <c r="AB177" s="2825"/>
      <c r="AC177" s="2825"/>
      <c r="AD177" s="2825"/>
    </row>
    <row r="178" spans="2:30" s="64" customFormat="1" ht="15" customHeight="1" x14ac:dyDescent="0.25">
      <c r="B178" s="66" t="s">
        <v>1145</v>
      </c>
      <c r="C178" s="2825" t="s">
        <v>985</v>
      </c>
      <c r="D178" s="2825"/>
      <c r="E178" s="2825"/>
      <c r="F178" s="2825"/>
      <c r="G178" s="2825"/>
      <c r="H178" s="2825"/>
      <c r="I178" s="2825"/>
      <c r="J178" s="2825"/>
      <c r="K178" s="2825"/>
      <c r="L178" s="2825"/>
      <c r="M178" s="2825"/>
      <c r="N178" s="2825"/>
      <c r="O178" s="2825"/>
      <c r="P178" s="2825"/>
      <c r="Q178" s="2825"/>
      <c r="R178" s="2825"/>
      <c r="S178" s="2825"/>
      <c r="T178" s="2825"/>
      <c r="U178" s="2825"/>
      <c r="V178" s="2825"/>
      <c r="W178" s="2825"/>
      <c r="X178" s="2825"/>
      <c r="Y178" s="2825"/>
      <c r="Z178" s="2825"/>
      <c r="AA178" s="2825"/>
      <c r="AB178" s="2825"/>
      <c r="AC178" s="2825"/>
      <c r="AD178" s="2825"/>
    </row>
    <row r="179" spans="2:30" s="64" customFormat="1" ht="15" customHeight="1" x14ac:dyDescent="0.25">
      <c r="B179" s="66" t="s">
        <v>1146</v>
      </c>
      <c r="C179" s="2835" t="s">
        <v>987</v>
      </c>
      <c r="D179" s="2835"/>
      <c r="E179" s="2835"/>
      <c r="F179" s="2835"/>
      <c r="G179" s="2835"/>
      <c r="H179" s="2835"/>
      <c r="I179" s="2835"/>
      <c r="J179" s="2835"/>
      <c r="K179" s="2835"/>
      <c r="L179" s="2835"/>
      <c r="M179" s="2835"/>
      <c r="N179" s="2835"/>
      <c r="O179" s="2835"/>
      <c r="P179" s="2835"/>
      <c r="Q179" s="2835"/>
      <c r="R179" s="2835"/>
      <c r="S179" s="2835"/>
      <c r="T179" s="2835"/>
      <c r="U179" s="2835"/>
      <c r="V179" s="2835"/>
      <c r="W179" s="2835"/>
      <c r="X179" s="2835"/>
      <c r="Y179" s="2835"/>
      <c r="Z179" s="2835"/>
      <c r="AA179" s="2835"/>
      <c r="AB179" s="2835"/>
      <c r="AC179" s="2835"/>
      <c r="AD179" s="2835"/>
    </row>
    <row r="180" spans="2:30" s="64" customFormat="1" ht="15" customHeight="1" x14ac:dyDescent="0.25">
      <c r="B180" s="65"/>
      <c r="C180" s="2835"/>
      <c r="D180" s="2835"/>
      <c r="E180" s="2835"/>
      <c r="F180" s="2835"/>
      <c r="G180" s="2835"/>
      <c r="H180" s="2835"/>
      <c r="I180" s="2835"/>
      <c r="J180" s="2835"/>
      <c r="K180" s="2835"/>
      <c r="L180" s="2835"/>
      <c r="M180" s="2835"/>
      <c r="N180" s="2835"/>
      <c r="O180" s="2835"/>
      <c r="P180" s="2835"/>
      <c r="Q180" s="2835"/>
      <c r="R180" s="2835"/>
      <c r="S180" s="2835"/>
      <c r="T180" s="2835"/>
      <c r="U180" s="2835"/>
      <c r="V180" s="2835"/>
      <c r="W180" s="2835"/>
      <c r="X180" s="2835"/>
      <c r="Y180" s="2835"/>
      <c r="Z180" s="2835"/>
      <c r="AA180" s="2835"/>
      <c r="AB180" s="2835"/>
      <c r="AC180" s="2835"/>
      <c r="AD180" s="2835"/>
    </row>
    <row r="181" spans="2:30" s="64" customFormat="1" ht="15" customHeight="1" x14ac:dyDescent="0.25">
      <c r="B181" s="66" t="s">
        <v>1147</v>
      </c>
      <c r="C181" s="2835" t="s">
        <v>989</v>
      </c>
      <c r="D181" s="2835"/>
      <c r="E181" s="2835"/>
      <c r="F181" s="2835"/>
      <c r="G181" s="2835"/>
      <c r="H181" s="2835"/>
      <c r="I181" s="2835"/>
      <c r="J181" s="2835"/>
      <c r="K181" s="2835"/>
      <c r="L181" s="2835"/>
      <c r="M181" s="2835"/>
      <c r="N181" s="2835"/>
      <c r="O181" s="2835"/>
      <c r="P181" s="2835"/>
      <c r="Q181" s="2835"/>
      <c r="R181" s="2835"/>
      <c r="S181" s="2835"/>
      <c r="T181" s="2835"/>
      <c r="U181" s="2835"/>
      <c r="V181" s="2835"/>
      <c r="W181" s="2835"/>
      <c r="X181" s="2835"/>
      <c r="Y181" s="2835"/>
      <c r="Z181" s="2835"/>
      <c r="AA181" s="2835"/>
      <c r="AB181" s="2835"/>
      <c r="AC181" s="2835"/>
      <c r="AD181" s="2835"/>
    </row>
    <row r="182" spans="2:30" s="64" customFormat="1" ht="15" customHeight="1" x14ac:dyDescent="0.25">
      <c r="B182" s="65"/>
      <c r="C182" s="2835"/>
      <c r="D182" s="2835"/>
      <c r="E182" s="2835"/>
      <c r="F182" s="2835"/>
      <c r="G182" s="2835"/>
      <c r="H182" s="2835"/>
      <c r="I182" s="2835"/>
      <c r="J182" s="2835"/>
      <c r="K182" s="2835"/>
      <c r="L182" s="2835"/>
      <c r="M182" s="2835"/>
      <c r="N182" s="2835"/>
      <c r="O182" s="2835"/>
      <c r="P182" s="2835"/>
      <c r="Q182" s="2835"/>
      <c r="R182" s="2835"/>
      <c r="S182" s="2835"/>
      <c r="T182" s="2835"/>
      <c r="U182" s="2835"/>
      <c r="V182" s="2835"/>
      <c r="W182" s="2835"/>
      <c r="X182" s="2835"/>
      <c r="Y182" s="2835"/>
      <c r="Z182" s="2835"/>
      <c r="AA182" s="2835"/>
      <c r="AB182" s="2835"/>
      <c r="AC182" s="2835"/>
      <c r="AD182" s="2835"/>
    </row>
    <row r="183" spans="2:30" s="64" customFormat="1" ht="15" customHeight="1" x14ac:dyDescent="0.25">
      <c r="B183" s="66" t="s">
        <v>1148</v>
      </c>
      <c r="C183" s="2835" t="s">
        <v>991</v>
      </c>
      <c r="D183" s="2835"/>
      <c r="E183" s="2835"/>
      <c r="F183" s="2835"/>
      <c r="G183" s="2835"/>
      <c r="H183" s="2835"/>
      <c r="I183" s="2835"/>
      <c r="J183" s="2835"/>
      <c r="K183" s="2835"/>
      <c r="L183" s="2835"/>
      <c r="M183" s="2835"/>
      <c r="N183" s="2835"/>
      <c r="O183" s="2835"/>
      <c r="P183" s="2835"/>
      <c r="Q183" s="2835"/>
      <c r="R183" s="2835"/>
      <c r="S183" s="2835"/>
      <c r="T183" s="2835"/>
      <c r="U183" s="2835"/>
      <c r="V183" s="2835"/>
      <c r="W183" s="2835"/>
      <c r="X183" s="2835"/>
      <c r="Y183" s="2835"/>
      <c r="Z183" s="2835"/>
      <c r="AA183" s="2835"/>
      <c r="AB183" s="2835"/>
      <c r="AC183" s="2835"/>
      <c r="AD183" s="2835"/>
    </row>
    <row r="184" spans="2:30" s="64" customFormat="1" ht="15" customHeight="1" x14ac:dyDescent="0.25">
      <c r="B184" s="65"/>
      <c r="C184" s="2835"/>
      <c r="D184" s="2835"/>
      <c r="E184" s="2835"/>
      <c r="F184" s="2835"/>
      <c r="G184" s="2835"/>
      <c r="H184" s="2835"/>
      <c r="I184" s="2835"/>
      <c r="J184" s="2835"/>
      <c r="K184" s="2835"/>
      <c r="L184" s="2835"/>
      <c r="M184" s="2835"/>
      <c r="N184" s="2835"/>
      <c r="O184" s="2835"/>
      <c r="P184" s="2835"/>
      <c r="Q184" s="2835"/>
      <c r="R184" s="2835"/>
      <c r="S184" s="2835"/>
      <c r="T184" s="2835"/>
      <c r="U184" s="2835"/>
      <c r="V184" s="2835"/>
      <c r="W184" s="2835"/>
      <c r="X184" s="2835"/>
      <c r="Y184" s="2835"/>
      <c r="Z184" s="2835"/>
      <c r="AA184" s="2835"/>
      <c r="AB184" s="2835"/>
      <c r="AC184" s="2835"/>
      <c r="AD184" s="2835"/>
    </row>
    <row r="185" spans="2:30" s="64" customFormat="1" ht="15" customHeight="1" x14ac:dyDescent="0.25">
      <c r="B185" s="65"/>
      <c r="C185" s="2835"/>
      <c r="D185" s="2835"/>
      <c r="E185" s="2835"/>
      <c r="F185" s="2835"/>
      <c r="G185" s="2835"/>
      <c r="H185" s="2835"/>
      <c r="I185" s="2835"/>
      <c r="J185" s="2835"/>
      <c r="K185" s="2835"/>
      <c r="L185" s="2835"/>
      <c r="M185" s="2835"/>
      <c r="N185" s="2835"/>
      <c r="O185" s="2835"/>
      <c r="P185" s="2835"/>
      <c r="Q185" s="2835"/>
      <c r="R185" s="2835"/>
      <c r="S185" s="2835"/>
      <c r="T185" s="2835"/>
      <c r="U185" s="2835"/>
      <c r="V185" s="2835"/>
      <c r="W185" s="2835"/>
      <c r="X185" s="2835"/>
      <c r="Y185" s="2835"/>
      <c r="Z185" s="2835"/>
      <c r="AA185" s="2835"/>
      <c r="AB185" s="2835"/>
      <c r="AC185" s="2835"/>
      <c r="AD185" s="2835"/>
    </row>
    <row r="186" spans="2:30" s="64" customFormat="1" ht="15" customHeight="1" x14ac:dyDescent="0.25">
      <c r="B186" s="65"/>
      <c r="C186" s="2835"/>
      <c r="D186" s="2835"/>
      <c r="E186" s="2835"/>
      <c r="F186" s="2835"/>
      <c r="G186" s="2835"/>
      <c r="H186" s="2835"/>
      <c r="I186" s="2835"/>
      <c r="J186" s="2835"/>
      <c r="K186" s="2835"/>
      <c r="L186" s="2835"/>
      <c r="M186" s="2835"/>
      <c r="N186" s="2835"/>
      <c r="O186" s="2835"/>
      <c r="P186" s="2835"/>
      <c r="Q186" s="2835"/>
      <c r="R186" s="2835"/>
      <c r="S186" s="2835"/>
      <c r="T186" s="2835"/>
      <c r="U186" s="2835"/>
      <c r="V186" s="2835"/>
      <c r="W186" s="2835"/>
      <c r="X186" s="2835"/>
      <c r="Y186" s="2835"/>
      <c r="Z186" s="2835"/>
      <c r="AA186" s="2835"/>
      <c r="AB186" s="2835"/>
      <c r="AC186" s="2835"/>
      <c r="AD186" s="2835"/>
    </row>
    <row r="187" spans="2:30" s="64" customFormat="1" ht="15" customHeight="1" x14ac:dyDescent="0.25">
      <c r="B187" s="65"/>
      <c r="C187" s="2835"/>
      <c r="D187" s="2835"/>
      <c r="E187" s="2835"/>
      <c r="F187" s="2835"/>
      <c r="G187" s="2835"/>
      <c r="H187" s="2835"/>
      <c r="I187" s="2835"/>
      <c r="J187" s="2835"/>
      <c r="K187" s="2835"/>
      <c r="L187" s="2835"/>
      <c r="M187" s="2835"/>
      <c r="N187" s="2835"/>
      <c r="O187" s="2835"/>
      <c r="P187" s="2835"/>
      <c r="Q187" s="2835"/>
      <c r="R187" s="2835"/>
      <c r="S187" s="2835"/>
      <c r="T187" s="2835"/>
      <c r="U187" s="2835"/>
      <c r="V187" s="2835"/>
      <c r="W187" s="2835"/>
      <c r="X187" s="2835"/>
      <c r="Y187" s="2835"/>
      <c r="Z187" s="2835"/>
      <c r="AA187" s="2835"/>
      <c r="AB187" s="2835"/>
      <c r="AC187" s="2835"/>
      <c r="AD187" s="2835"/>
    </row>
    <row r="188" spans="2:30" s="64" customFormat="1" ht="15" customHeight="1" x14ac:dyDescent="0.25">
      <c r="B188" s="66" t="s">
        <v>1149</v>
      </c>
      <c r="C188" s="2825" t="s">
        <v>1111</v>
      </c>
      <c r="D188" s="2825"/>
      <c r="E188" s="2825"/>
      <c r="F188" s="2825"/>
      <c r="G188" s="2825"/>
      <c r="H188" s="2825"/>
      <c r="I188" s="2825"/>
      <c r="J188" s="2825"/>
      <c r="K188" s="2825"/>
      <c r="L188" s="2825"/>
      <c r="M188" s="2825"/>
      <c r="N188" s="2825"/>
      <c r="O188" s="2825"/>
      <c r="P188" s="2825"/>
      <c r="Q188" s="2825"/>
      <c r="R188" s="2825"/>
      <c r="S188" s="2825"/>
      <c r="T188" s="2825"/>
      <c r="U188" s="2825"/>
      <c r="V188" s="2825"/>
      <c r="W188" s="2825"/>
      <c r="X188" s="2825"/>
      <c r="Y188" s="2825"/>
      <c r="Z188" s="2825"/>
      <c r="AA188" s="2825"/>
      <c r="AB188" s="2825"/>
      <c r="AC188" s="2825"/>
      <c r="AD188" s="2825"/>
    </row>
    <row r="189" spans="2:30" s="64" customFormat="1" ht="15" customHeight="1" x14ac:dyDescent="0.25">
      <c r="B189" s="65"/>
      <c r="C189" s="60" t="s">
        <v>944</v>
      </c>
      <c r="D189" s="2835" t="s">
        <v>1112</v>
      </c>
      <c r="E189" s="2835"/>
      <c r="F189" s="2835"/>
      <c r="G189" s="2835"/>
      <c r="H189" s="2835"/>
      <c r="I189" s="2835"/>
      <c r="J189" s="2835"/>
      <c r="K189" s="2835"/>
      <c r="L189" s="2835"/>
      <c r="M189" s="2835"/>
      <c r="N189" s="2835"/>
      <c r="O189" s="2835"/>
      <c r="P189" s="2835"/>
      <c r="Q189" s="2835"/>
      <c r="R189" s="2835"/>
      <c r="S189" s="2835"/>
      <c r="T189" s="2835"/>
      <c r="U189" s="2835"/>
      <c r="V189" s="2835"/>
      <c r="W189" s="2835"/>
      <c r="X189" s="2835"/>
      <c r="Y189" s="2835"/>
      <c r="Z189" s="2835"/>
      <c r="AA189" s="2835"/>
      <c r="AB189" s="2835"/>
      <c r="AC189" s="2835"/>
      <c r="AD189" s="2835"/>
    </row>
    <row r="190" spans="2:30" s="64" customFormat="1" ht="15" customHeight="1" x14ac:dyDescent="0.25">
      <c r="B190" s="65"/>
      <c r="C190" s="65"/>
      <c r="D190" s="2835"/>
      <c r="E190" s="2835"/>
      <c r="F190" s="2835"/>
      <c r="G190" s="2835"/>
      <c r="H190" s="2835"/>
      <c r="I190" s="2835"/>
      <c r="J190" s="2835"/>
      <c r="K190" s="2835"/>
      <c r="L190" s="2835"/>
      <c r="M190" s="2835"/>
      <c r="N190" s="2835"/>
      <c r="O190" s="2835"/>
      <c r="P190" s="2835"/>
      <c r="Q190" s="2835"/>
      <c r="R190" s="2835"/>
      <c r="S190" s="2835"/>
      <c r="T190" s="2835"/>
      <c r="U190" s="2835"/>
      <c r="V190" s="2835"/>
      <c r="W190" s="2835"/>
      <c r="X190" s="2835"/>
      <c r="Y190" s="2835"/>
      <c r="Z190" s="2835"/>
      <c r="AA190" s="2835"/>
      <c r="AB190" s="2835"/>
      <c r="AC190" s="2835"/>
      <c r="AD190" s="2835"/>
    </row>
    <row r="191" spans="2:30" s="64" customFormat="1" ht="15" customHeight="1" x14ac:dyDescent="0.25">
      <c r="B191" s="65"/>
      <c r="C191" s="65"/>
      <c r="D191" s="2835"/>
      <c r="E191" s="2835"/>
      <c r="F191" s="2835"/>
      <c r="G191" s="2835"/>
      <c r="H191" s="2835"/>
      <c r="I191" s="2835"/>
      <c r="J191" s="2835"/>
      <c r="K191" s="2835"/>
      <c r="L191" s="2835"/>
      <c r="M191" s="2835"/>
      <c r="N191" s="2835"/>
      <c r="O191" s="2835"/>
      <c r="P191" s="2835"/>
      <c r="Q191" s="2835"/>
      <c r="R191" s="2835"/>
      <c r="S191" s="2835"/>
      <c r="T191" s="2835"/>
      <c r="U191" s="2835"/>
      <c r="V191" s="2835"/>
      <c r="W191" s="2835"/>
      <c r="X191" s="2835"/>
      <c r="Y191" s="2835"/>
      <c r="Z191" s="2835"/>
      <c r="AA191" s="2835"/>
      <c r="AB191" s="2835"/>
      <c r="AC191" s="2835"/>
      <c r="AD191" s="2835"/>
    </row>
    <row r="192" spans="2:30" s="64" customFormat="1" ht="15" customHeight="1" x14ac:dyDescent="0.25">
      <c r="B192" s="65"/>
      <c r="C192" s="65"/>
      <c r="D192" s="2835"/>
      <c r="E192" s="2835"/>
      <c r="F192" s="2835"/>
      <c r="G192" s="2835"/>
      <c r="H192" s="2835"/>
      <c r="I192" s="2835"/>
      <c r="J192" s="2835"/>
      <c r="K192" s="2835"/>
      <c r="L192" s="2835"/>
      <c r="M192" s="2835"/>
      <c r="N192" s="2835"/>
      <c r="O192" s="2835"/>
      <c r="P192" s="2835"/>
      <c r="Q192" s="2835"/>
      <c r="R192" s="2835"/>
      <c r="S192" s="2835"/>
      <c r="T192" s="2835"/>
      <c r="U192" s="2835"/>
      <c r="V192" s="2835"/>
      <c r="W192" s="2835"/>
      <c r="X192" s="2835"/>
      <c r="Y192" s="2835"/>
      <c r="Z192" s="2835"/>
      <c r="AA192" s="2835"/>
      <c r="AB192" s="2835"/>
      <c r="AC192" s="2835"/>
      <c r="AD192" s="2835"/>
    </row>
    <row r="193" spans="2:30" s="64" customFormat="1" ht="15" customHeight="1" x14ac:dyDescent="0.25">
      <c r="B193" s="65"/>
      <c r="C193" s="65"/>
      <c r="D193" s="2835"/>
      <c r="E193" s="2835"/>
      <c r="F193" s="2835"/>
      <c r="G193" s="2835"/>
      <c r="H193" s="2835"/>
      <c r="I193" s="2835"/>
      <c r="J193" s="2835"/>
      <c r="K193" s="2835"/>
      <c r="L193" s="2835"/>
      <c r="M193" s="2835"/>
      <c r="N193" s="2835"/>
      <c r="O193" s="2835"/>
      <c r="P193" s="2835"/>
      <c r="Q193" s="2835"/>
      <c r="R193" s="2835"/>
      <c r="S193" s="2835"/>
      <c r="T193" s="2835"/>
      <c r="U193" s="2835"/>
      <c r="V193" s="2835"/>
      <c r="W193" s="2835"/>
      <c r="X193" s="2835"/>
      <c r="Y193" s="2835"/>
      <c r="Z193" s="2835"/>
      <c r="AA193" s="2835"/>
      <c r="AB193" s="2835"/>
      <c r="AC193" s="2835"/>
      <c r="AD193" s="2835"/>
    </row>
    <row r="194" spans="2:30" s="64" customFormat="1" ht="15" customHeight="1" x14ac:dyDescent="0.25">
      <c r="B194" s="65"/>
      <c r="C194" s="60" t="s">
        <v>945</v>
      </c>
      <c r="D194" s="2835" t="s">
        <v>993</v>
      </c>
      <c r="E194" s="2835"/>
      <c r="F194" s="2835"/>
      <c r="G194" s="2835"/>
      <c r="H194" s="2835"/>
      <c r="I194" s="2835"/>
      <c r="J194" s="2835"/>
      <c r="K194" s="2835"/>
      <c r="L194" s="2835"/>
      <c r="M194" s="2835"/>
      <c r="N194" s="2835"/>
      <c r="O194" s="2835"/>
      <c r="P194" s="2835"/>
      <c r="Q194" s="2835"/>
      <c r="R194" s="2835"/>
      <c r="S194" s="2835"/>
      <c r="T194" s="2835"/>
      <c r="U194" s="2835"/>
      <c r="V194" s="2835"/>
      <c r="W194" s="2835"/>
      <c r="X194" s="2835"/>
      <c r="Y194" s="2835"/>
      <c r="Z194" s="2835"/>
      <c r="AA194" s="2835"/>
      <c r="AB194" s="2835"/>
      <c r="AC194" s="2835"/>
      <c r="AD194" s="2835"/>
    </row>
    <row r="195" spans="2:30" s="64" customFormat="1" ht="15" customHeight="1" x14ac:dyDescent="0.25">
      <c r="B195" s="65"/>
      <c r="C195" s="65"/>
      <c r="D195" s="2835"/>
      <c r="E195" s="2835"/>
      <c r="F195" s="2835"/>
      <c r="G195" s="2835"/>
      <c r="H195" s="2835"/>
      <c r="I195" s="2835"/>
      <c r="J195" s="2835"/>
      <c r="K195" s="2835"/>
      <c r="L195" s="2835"/>
      <c r="M195" s="2835"/>
      <c r="N195" s="2835"/>
      <c r="O195" s="2835"/>
      <c r="P195" s="2835"/>
      <c r="Q195" s="2835"/>
      <c r="R195" s="2835"/>
      <c r="S195" s="2835"/>
      <c r="T195" s="2835"/>
      <c r="U195" s="2835"/>
      <c r="V195" s="2835"/>
      <c r="W195" s="2835"/>
      <c r="X195" s="2835"/>
      <c r="Y195" s="2835"/>
      <c r="Z195" s="2835"/>
      <c r="AA195" s="2835"/>
      <c r="AB195" s="2835"/>
      <c r="AC195" s="2835"/>
      <c r="AD195" s="2835"/>
    </row>
    <row r="196" spans="2:30" s="64" customFormat="1" ht="15" customHeight="1" x14ac:dyDescent="0.25">
      <c r="B196" s="65"/>
      <c r="C196" s="65"/>
      <c r="D196" s="2835"/>
      <c r="E196" s="2835"/>
      <c r="F196" s="2835"/>
      <c r="G196" s="2835"/>
      <c r="H196" s="2835"/>
      <c r="I196" s="2835"/>
      <c r="J196" s="2835"/>
      <c r="K196" s="2835"/>
      <c r="L196" s="2835"/>
      <c r="M196" s="2835"/>
      <c r="N196" s="2835"/>
      <c r="O196" s="2835"/>
      <c r="P196" s="2835"/>
      <c r="Q196" s="2835"/>
      <c r="R196" s="2835"/>
      <c r="S196" s="2835"/>
      <c r="T196" s="2835"/>
      <c r="U196" s="2835"/>
      <c r="V196" s="2835"/>
      <c r="W196" s="2835"/>
      <c r="X196" s="2835"/>
      <c r="Y196" s="2835"/>
      <c r="Z196" s="2835"/>
      <c r="AA196" s="2835"/>
      <c r="AB196" s="2835"/>
      <c r="AC196" s="2835"/>
      <c r="AD196" s="2835"/>
    </row>
    <row r="197" spans="2:30" s="64" customFormat="1" ht="15" customHeight="1" x14ac:dyDescent="0.25">
      <c r="B197" s="65"/>
      <c r="C197" s="65"/>
      <c r="D197" s="2835"/>
      <c r="E197" s="2835"/>
      <c r="F197" s="2835"/>
      <c r="G197" s="2835"/>
      <c r="H197" s="2835"/>
      <c r="I197" s="2835"/>
      <c r="J197" s="2835"/>
      <c r="K197" s="2835"/>
      <c r="L197" s="2835"/>
      <c r="M197" s="2835"/>
      <c r="N197" s="2835"/>
      <c r="O197" s="2835"/>
      <c r="P197" s="2835"/>
      <c r="Q197" s="2835"/>
      <c r="R197" s="2835"/>
      <c r="S197" s="2835"/>
      <c r="T197" s="2835"/>
      <c r="U197" s="2835"/>
      <c r="V197" s="2835"/>
      <c r="W197" s="2835"/>
      <c r="X197" s="2835"/>
      <c r="Y197" s="2835"/>
      <c r="Z197" s="2835"/>
      <c r="AA197" s="2835"/>
      <c r="AB197" s="2835"/>
      <c r="AC197" s="2835"/>
      <c r="AD197" s="2835"/>
    </row>
    <row r="198" spans="2:30" s="64" customFormat="1" ht="15" customHeight="1" x14ac:dyDescent="0.25">
      <c r="B198" s="65"/>
      <c r="C198" s="65"/>
      <c r="D198" s="2835"/>
      <c r="E198" s="2835"/>
      <c r="F198" s="2835"/>
      <c r="G198" s="2835"/>
      <c r="H198" s="2835"/>
      <c r="I198" s="2835"/>
      <c r="J198" s="2835"/>
      <c r="K198" s="2835"/>
      <c r="L198" s="2835"/>
      <c r="M198" s="2835"/>
      <c r="N198" s="2835"/>
      <c r="O198" s="2835"/>
      <c r="P198" s="2835"/>
      <c r="Q198" s="2835"/>
      <c r="R198" s="2835"/>
      <c r="S198" s="2835"/>
      <c r="T198" s="2835"/>
      <c r="U198" s="2835"/>
      <c r="V198" s="2835"/>
      <c r="W198" s="2835"/>
      <c r="X198" s="2835"/>
      <c r="Y198" s="2835"/>
      <c r="Z198" s="2835"/>
      <c r="AA198" s="2835"/>
      <c r="AB198" s="2835"/>
      <c r="AC198" s="2835"/>
      <c r="AD198" s="2835"/>
    </row>
    <row r="199" spans="2:30" s="64" customFormat="1" ht="15" customHeight="1" x14ac:dyDescent="0.25">
      <c r="B199" s="65"/>
      <c r="C199" s="60" t="s">
        <v>947</v>
      </c>
      <c r="D199" s="2835" t="s">
        <v>1113</v>
      </c>
      <c r="E199" s="2835"/>
      <c r="F199" s="2835"/>
      <c r="G199" s="2835"/>
      <c r="H199" s="2835"/>
      <c r="I199" s="2835"/>
      <c r="J199" s="2835"/>
      <c r="K199" s="2835"/>
      <c r="L199" s="2835"/>
      <c r="M199" s="2835"/>
      <c r="N199" s="2835"/>
      <c r="O199" s="2835"/>
      <c r="P199" s="2835"/>
      <c r="Q199" s="2835"/>
      <c r="R199" s="2835"/>
      <c r="S199" s="2835"/>
      <c r="T199" s="2835"/>
      <c r="U199" s="2835"/>
      <c r="V199" s="2835"/>
      <c r="W199" s="2835"/>
      <c r="X199" s="2835"/>
      <c r="Y199" s="2835"/>
      <c r="Z199" s="2835"/>
      <c r="AA199" s="2835"/>
      <c r="AB199" s="2835"/>
      <c r="AC199" s="2835"/>
      <c r="AD199" s="2835"/>
    </row>
    <row r="200" spans="2:30" s="64" customFormat="1" ht="15" customHeight="1" x14ac:dyDescent="0.25">
      <c r="B200" s="65"/>
      <c r="C200" s="65"/>
      <c r="D200" s="2835"/>
      <c r="E200" s="2835"/>
      <c r="F200" s="2835"/>
      <c r="G200" s="2835"/>
      <c r="H200" s="2835"/>
      <c r="I200" s="2835"/>
      <c r="J200" s="2835"/>
      <c r="K200" s="2835"/>
      <c r="L200" s="2835"/>
      <c r="M200" s="2835"/>
      <c r="N200" s="2835"/>
      <c r="O200" s="2835"/>
      <c r="P200" s="2835"/>
      <c r="Q200" s="2835"/>
      <c r="R200" s="2835"/>
      <c r="S200" s="2835"/>
      <c r="T200" s="2835"/>
      <c r="U200" s="2835"/>
      <c r="V200" s="2835"/>
      <c r="W200" s="2835"/>
      <c r="X200" s="2835"/>
      <c r="Y200" s="2835"/>
      <c r="Z200" s="2835"/>
      <c r="AA200" s="2835"/>
      <c r="AB200" s="2835"/>
      <c r="AC200" s="2835"/>
      <c r="AD200" s="2835"/>
    </row>
    <row r="201" spans="2:30" s="64" customFormat="1" ht="15" customHeight="1" x14ac:dyDescent="0.25">
      <c r="B201" s="65"/>
      <c r="C201" s="65"/>
      <c r="D201" s="2835"/>
      <c r="E201" s="2835"/>
      <c r="F201" s="2835"/>
      <c r="G201" s="2835"/>
      <c r="H201" s="2835"/>
      <c r="I201" s="2835"/>
      <c r="J201" s="2835"/>
      <c r="K201" s="2835"/>
      <c r="L201" s="2835"/>
      <c r="M201" s="2835"/>
      <c r="N201" s="2835"/>
      <c r="O201" s="2835"/>
      <c r="P201" s="2835"/>
      <c r="Q201" s="2835"/>
      <c r="R201" s="2835"/>
      <c r="S201" s="2835"/>
      <c r="T201" s="2835"/>
      <c r="U201" s="2835"/>
      <c r="V201" s="2835"/>
      <c r="W201" s="2835"/>
      <c r="X201" s="2835"/>
      <c r="Y201" s="2835"/>
      <c r="Z201" s="2835"/>
      <c r="AA201" s="2835"/>
      <c r="AB201" s="2835"/>
      <c r="AC201" s="2835"/>
      <c r="AD201" s="2835"/>
    </row>
    <row r="202" spans="2:30" s="64" customFormat="1" ht="15" customHeight="1" x14ac:dyDescent="0.25">
      <c r="B202" s="66" t="s">
        <v>1150</v>
      </c>
      <c r="C202" s="2835" t="s">
        <v>1114</v>
      </c>
      <c r="D202" s="2835"/>
      <c r="E202" s="2835"/>
      <c r="F202" s="2835"/>
      <c r="G202" s="2835"/>
      <c r="H202" s="2835"/>
      <c r="I202" s="2835"/>
      <c r="J202" s="2835"/>
      <c r="K202" s="2835"/>
      <c r="L202" s="2835"/>
      <c r="M202" s="2835"/>
      <c r="N202" s="2835"/>
      <c r="O202" s="2835"/>
      <c r="P202" s="2835"/>
      <c r="Q202" s="2835"/>
      <c r="R202" s="2835"/>
      <c r="S202" s="2835"/>
      <c r="T202" s="2835"/>
      <c r="U202" s="2835"/>
      <c r="V202" s="2835"/>
      <c r="W202" s="2835"/>
      <c r="X202" s="2835"/>
      <c r="Y202" s="2835"/>
      <c r="Z202" s="2835"/>
      <c r="AA202" s="2835"/>
      <c r="AB202" s="2835"/>
      <c r="AC202" s="2835"/>
      <c r="AD202" s="2835"/>
    </row>
    <row r="203" spans="2:30" s="64" customFormat="1" ht="15" customHeight="1" x14ac:dyDescent="0.25">
      <c r="B203" s="65"/>
      <c r="C203" s="2835"/>
      <c r="D203" s="2835"/>
      <c r="E203" s="2835"/>
      <c r="F203" s="2835"/>
      <c r="G203" s="2835"/>
      <c r="H203" s="2835"/>
      <c r="I203" s="2835"/>
      <c r="J203" s="2835"/>
      <c r="K203" s="2835"/>
      <c r="L203" s="2835"/>
      <c r="M203" s="2835"/>
      <c r="N203" s="2835"/>
      <c r="O203" s="2835"/>
      <c r="P203" s="2835"/>
      <c r="Q203" s="2835"/>
      <c r="R203" s="2835"/>
      <c r="S203" s="2835"/>
      <c r="T203" s="2835"/>
      <c r="U203" s="2835"/>
      <c r="V203" s="2835"/>
      <c r="W203" s="2835"/>
      <c r="X203" s="2835"/>
      <c r="Y203" s="2835"/>
      <c r="Z203" s="2835"/>
      <c r="AA203" s="2835"/>
      <c r="AB203" s="2835"/>
      <c r="AC203" s="2835"/>
      <c r="AD203" s="2835"/>
    </row>
    <row r="204" spans="2:30" s="64" customFormat="1" ht="15" customHeight="1" x14ac:dyDescent="0.25">
      <c r="B204" s="65"/>
      <c r="C204" s="2835"/>
      <c r="D204" s="2835"/>
      <c r="E204" s="2835"/>
      <c r="F204" s="2835"/>
      <c r="G204" s="2835"/>
      <c r="H204" s="2835"/>
      <c r="I204" s="2835"/>
      <c r="J204" s="2835"/>
      <c r="K204" s="2835"/>
      <c r="L204" s="2835"/>
      <c r="M204" s="2835"/>
      <c r="N204" s="2835"/>
      <c r="O204" s="2835"/>
      <c r="P204" s="2835"/>
      <c r="Q204" s="2835"/>
      <c r="R204" s="2835"/>
      <c r="S204" s="2835"/>
      <c r="T204" s="2835"/>
      <c r="U204" s="2835"/>
      <c r="V204" s="2835"/>
      <c r="W204" s="2835"/>
      <c r="X204" s="2835"/>
      <c r="Y204" s="2835"/>
      <c r="Z204" s="2835"/>
      <c r="AA204" s="2835"/>
      <c r="AB204" s="2835"/>
      <c r="AC204" s="2835"/>
      <c r="AD204" s="2835"/>
    </row>
    <row r="205" spans="2:30" s="64" customFormat="1" ht="15" customHeight="1" x14ac:dyDescent="0.25">
      <c r="B205" s="65"/>
      <c r="C205" s="2835"/>
      <c r="D205" s="2835"/>
      <c r="E205" s="2835"/>
      <c r="F205" s="2835"/>
      <c r="G205" s="2835"/>
      <c r="H205" s="2835"/>
      <c r="I205" s="2835"/>
      <c r="J205" s="2835"/>
      <c r="K205" s="2835"/>
      <c r="L205" s="2835"/>
      <c r="M205" s="2835"/>
      <c r="N205" s="2835"/>
      <c r="O205" s="2835"/>
      <c r="P205" s="2835"/>
      <c r="Q205" s="2835"/>
      <c r="R205" s="2835"/>
      <c r="S205" s="2835"/>
      <c r="T205" s="2835"/>
      <c r="U205" s="2835"/>
      <c r="V205" s="2835"/>
      <c r="W205" s="2835"/>
      <c r="X205" s="2835"/>
      <c r="Y205" s="2835"/>
      <c r="Z205" s="2835"/>
      <c r="AA205" s="2835"/>
      <c r="AB205" s="2835"/>
      <c r="AC205" s="2835"/>
      <c r="AD205" s="2835"/>
    </row>
    <row r="206" spans="2:30" s="64" customFormat="1" ht="15" customHeight="1" x14ac:dyDescent="0.25">
      <c r="B206" s="65"/>
      <c r="C206" s="2835"/>
      <c r="D206" s="2835"/>
      <c r="E206" s="2835"/>
      <c r="F206" s="2835"/>
      <c r="G206" s="2835"/>
      <c r="H206" s="2835"/>
      <c r="I206" s="2835"/>
      <c r="J206" s="2835"/>
      <c r="K206" s="2835"/>
      <c r="L206" s="2835"/>
      <c r="M206" s="2835"/>
      <c r="N206" s="2835"/>
      <c r="O206" s="2835"/>
      <c r="P206" s="2835"/>
      <c r="Q206" s="2835"/>
      <c r="R206" s="2835"/>
      <c r="S206" s="2835"/>
      <c r="T206" s="2835"/>
      <c r="U206" s="2835"/>
      <c r="V206" s="2835"/>
      <c r="W206" s="2835"/>
      <c r="X206" s="2835"/>
      <c r="Y206" s="2835"/>
      <c r="Z206" s="2835"/>
      <c r="AA206" s="2835"/>
      <c r="AB206" s="2835"/>
      <c r="AC206" s="2835"/>
      <c r="AD206" s="2835"/>
    </row>
    <row r="207" spans="2:30" s="64" customFormat="1" ht="15" customHeight="1" x14ac:dyDescent="0.25">
      <c r="B207" s="65"/>
      <c r="C207" s="2835"/>
      <c r="D207" s="2835"/>
      <c r="E207" s="2835"/>
      <c r="F207" s="2835"/>
      <c r="G207" s="2835"/>
      <c r="H207" s="2835"/>
      <c r="I207" s="2835"/>
      <c r="J207" s="2835"/>
      <c r="K207" s="2835"/>
      <c r="L207" s="2835"/>
      <c r="M207" s="2835"/>
      <c r="N207" s="2835"/>
      <c r="O207" s="2835"/>
      <c r="P207" s="2835"/>
      <c r="Q207" s="2835"/>
      <c r="R207" s="2835"/>
      <c r="S207" s="2835"/>
      <c r="T207" s="2835"/>
      <c r="U207" s="2835"/>
      <c r="V207" s="2835"/>
      <c r="W207" s="2835"/>
      <c r="X207" s="2835"/>
      <c r="Y207" s="2835"/>
      <c r="Z207" s="2835"/>
      <c r="AA207" s="2835"/>
      <c r="AB207" s="2835"/>
      <c r="AC207" s="2835"/>
      <c r="AD207" s="2835"/>
    </row>
    <row r="208" spans="2:30" s="64" customFormat="1" ht="15" customHeight="1" x14ac:dyDescent="0.25">
      <c r="B208" s="66" t="s">
        <v>1151</v>
      </c>
      <c r="C208" s="2835" t="s">
        <v>1115</v>
      </c>
      <c r="D208" s="2835"/>
      <c r="E208" s="2835"/>
      <c r="F208" s="2835"/>
      <c r="G208" s="2835"/>
      <c r="H208" s="2835"/>
      <c r="I208" s="2835"/>
      <c r="J208" s="2835"/>
      <c r="K208" s="2835"/>
      <c r="L208" s="2835"/>
      <c r="M208" s="2835"/>
      <c r="N208" s="2835"/>
      <c r="O208" s="2835"/>
      <c r="P208" s="2835"/>
      <c r="Q208" s="2835"/>
      <c r="R208" s="2835"/>
      <c r="S208" s="2835"/>
      <c r="T208" s="2835"/>
      <c r="U208" s="2835"/>
      <c r="V208" s="2835"/>
      <c r="W208" s="2835"/>
      <c r="X208" s="2835"/>
      <c r="Y208" s="2835"/>
      <c r="Z208" s="2835"/>
      <c r="AA208" s="2835"/>
      <c r="AB208" s="2835"/>
      <c r="AC208" s="2835"/>
      <c r="AD208" s="2835"/>
    </row>
    <row r="209" spans="1:30" s="64" customFormat="1" ht="15" customHeight="1" x14ac:dyDescent="0.25">
      <c r="B209" s="65"/>
      <c r="C209" s="2835"/>
      <c r="D209" s="2835"/>
      <c r="E209" s="2835"/>
      <c r="F209" s="2835"/>
      <c r="G209" s="2835"/>
      <c r="H209" s="2835"/>
      <c r="I209" s="2835"/>
      <c r="J209" s="2835"/>
      <c r="K209" s="2835"/>
      <c r="L209" s="2835"/>
      <c r="M209" s="2835"/>
      <c r="N209" s="2835"/>
      <c r="O209" s="2835"/>
      <c r="P209" s="2835"/>
      <c r="Q209" s="2835"/>
      <c r="R209" s="2835"/>
      <c r="S209" s="2835"/>
      <c r="T209" s="2835"/>
      <c r="U209" s="2835"/>
      <c r="V209" s="2835"/>
      <c r="W209" s="2835"/>
      <c r="X209" s="2835"/>
      <c r="Y209" s="2835"/>
      <c r="Z209" s="2835"/>
      <c r="AA209" s="2835"/>
      <c r="AB209" s="2835"/>
      <c r="AC209" s="2835"/>
      <c r="AD209" s="2835"/>
    </row>
    <row r="210" spans="1:30" ht="15" customHeight="1" thickBot="1" x14ac:dyDescent="0.3">
      <c r="A210" s="3"/>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30" ht="15" customHeight="1" thickBot="1" x14ac:dyDescent="0.3">
      <c r="A211" s="3"/>
      <c r="B211" s="2776" t="s">
        <v>1001</v>
      </c>
      <c r="C211" s="2776"/>
      <c r="D211" s="2776"/>
      <c r="E211" s="2776"/>
      <c r="F211" s="2776"/>
      <c r="G211" s="2776"/>
      <c r="H211" s="2776"/>
      <c r="I211" s="2776"/>
      <c r="J211" s="2776"/>
      <c r="K211" s="2776"/>
      <c r="L211" s="2776"/>
      <c r="M211" s="2776"/>
      <c r="N211" s="2776"/>
      <c r="O211" s="2776"/>
      <c r="P211" s="2776"/>
      <c r="Q211" s="2776"/>
      <c r="R211" s="2776"/>
      <c r="S211" s="2776"/>
      <c r="T211" s="2776"/>
      <c r="U211" s="2776"/>
      <c r="V211" s="2776"/>
      <c r="W211" s="2776"/>
      <c r="X211" s="2776"/>
      <c r="Y211" s="2776"/>
      <c r="Z211" s="2776"/>
      <c r="AA211" s="2776"/>
      <c r="AB211" s="2776"/>
      <c r="AC211" s="2776"/>
      <c r="AD211" s="2776"/>
    </row>
    <row r="212" spans="1:30" ht="1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row>
    <row r="213" spans="1:30" ht="15" customHeight="1" x14ac:dyDescent="0.25">
      <c r="A213" s="3"/>
      <c r="B213" s="2831" t="str">
        <f>IF('T1-Application Cover Page'!B7&lt;&gt;"",'T1-Application Cover Page'!B7,"")</f>
        <v/>
      </c>
      <c r="C213" s="2832"/>
      <c r="D213" s="2832"/>
      <c r="E213" s="2832"/>
      <c r="F213" s="2832"/>
      <c r="G213" s="2832"/>
      <c r="H213" s="2832"/>
      <c r="I213" s="2832"/>
      <c r="J213" s="2832"/>
      <c r="K213" s="2832"/>
      <c r="L213" s="2832"/>
      <c r="M213" s="2832"/>
      <c r="N213" s="2832"/>
      <c r="O213" s="2832"/>
      <c r="P213" s="2832"/>
      <c r="Q213" s="2832"/>
      <c r="R213" s="2832"/>
      <c r="S213" s="2832"/>
      <c r="T213" s="2832"/>
      <c r="U213" s="2832"/>
      <c r="V213" s="2832"/>
      <c r="W213" s="2832"/>
      <c r="X213" s="2832"/>
      <c r="Y213" s="2832"/>
      <c r="Z213" s="2832"/>
      <c r="AA213" s="2832"/>
      <c r="AB213" s="2832"/>
      <c r="AC213" s="2832"/>
      <c r="AD213" s="2833"/>
    </row>
    <row r="214" spans="1:30" ht="15" customHeight="1" x14ac:dyDescent="0.25">
      <c r="A214" s="3"/>
      <c r="B214" s="2834" t="s">
        <v>996</v>
      </c>
      <c r="C214" s="2834"/>
      <c r="D214" s="2834"/>
      <c r="E214" s="2834"/>
      <c r="F214" s="2834"/>
      <c r="G214" s="2834"/>
      <c r="H214" s="2834"/>
      <c r="I214" s="2834"/>
      <c r="J214" s="2834"/>
      <c r="K214" s="2834"/>
      <c r="L214" s="2834"/>
      <c r="M214" s="2834"/>
      <c r="N214" s="2834"/>
      <c r="O214" s="2834"/>
      <c r="P214" s="2834"/>
      <c r="Q214" s="2834"/>
      <c r="R214" s="2834"/>
      <c r="S214" s="2834"/>
      <c r="T214" s="2834"/>
      <c r="U214" s="2834"/>
      <c r="V214" s="2834"/>
      <c r="W214" s="2834"/>
      <c r="X214" s="2834"/>
      <c r="Y214" s="2834"/>
      <c r="Z214" s="2834"/>
      <c r="AA214" s="2834"/>
      <c r="AB214" s="2834"/>
      <c r="AC214" s="2834"/>
      <c r="AD214" s="2834"/>
    </row>
    <row r="215" spans="1:30" ht="1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row>
    <row r="216" spans="1:30" ht="15" customHeight="1" x14ac:dyDescent="0.25">
      <c r="A216" s="3"/>
      <c r="B216" s="322" t="s">
        <v>997</v>
      </c>
      <c r="C216" s="322"/>
      <c r="D216" s="322"/>
      <c r="E216" s="322"/>
      <c r="F216" s="322"/>
      <c r="G216" s="322"/>
      <c r="H216" s="322"/>
      <c r="I216" s="322"/>
      <c r="J216" s="322"/>
      <c r="K216" s="322"/>
      <c r="L216" s="322"/>
      <c r="M216" s="322"/>
      <c r="N216" s="322"/>
      <c r="O216" s="322"/>
      <c r="P216" s="3"/>
      <c r="Q216" s="322" t="s">
        <v>998</v>
      </c>
      <c r="R216" s="322"/>
      <c r="S216" s="322"/>
      <c r="T216" s="322"/>
      <c r="U216" s="322"/>
      <c r="V216" s="322"/>
      <c r="W216" s="322"/>
      <c r="X216" s="322"/>
      <c r="Y216" s="322"/>
      <c r="Z216" s="322"/>
      <c r="AA216" s="322"/>
      <c r="AB216" s="322"/>
      <c r="AC216" s="322"/>
      <c r="AD216" s="322"/>
    </row>
    <row r="217" spans="1:30" ht="1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row>
    <row r="218" spans="1:30" ht="15" customHeight="1" x14ac:dyDescent="0.25">
      <c r="A218" s="3"/>
      <c r="B218" s="2797"/>
      <c r="C218" s="2797"/>
      <c r="D218" s="2797"/>
      <c r="E218" s="2797"/>
      <c r="F218" s="2797"/>
      <c r="G218" s="2797"/>
      <c r="H218" s="2797"/>
      <c r="I218" s="2797"/>
      <c r="J218" s="2797"/>
      <c r="K218" s="2797"/>
      <c r="L218" s="2797"/>
      <c r="M218" s="2797"/>
      <c r="N218" s="2797"/>
      <c r="O218" s="2797"/>
      <c r="P218" s="3"/>
      <c r="Q218" s="2797"/>
      <c r="R218" s="2797"/>
      <c r="S218" s="2797"/>
      <c r="T218" s="2797"/>
      <c r="U218" s="2797"/>
      <c r="V218" s="2797"/>
      <c r="W218" s="2797"/>
      <c r="X218" s="2797"/>
      <c r="Y218" s="2797"/>
      <c r="Z218" s="2797"/>
      <c r="AA218" s="2797"/>
      <c r="AB218" s="2797"/>
      <c r="AC218" s="2797"/>
      <c r="AD218" s="2797"/>
    </row>
    <row r="219" spans="1:30" ht="15" customHeight="1" x14ac:dyDescent="0.25">
      <c r="A219" s="3"/>
      <c r="B219" s="2797"/>
      <c r="C219" s="2797"/>
      <c r="D219" s="2797"/>
      <c r="E219" s="2797"/>
      <c r="F219" s="2797"/>
      <c r="G219" s="2797"/>
      <c r="H219" s="2797"/>
      <c r="I219" s="2797"/>
      <c r="J219" s="2797"/>
      <c r="K219" s="2797"/>
      <c r="L219" s="2797"/>
      <c r="M219" s="2797"/>
      <c r="N219" s="2797"/>
      <c r="O219" s="2797"/>
      <c r="P219" s="3"/>
      <c r="Q219" s="2797"/>
      <c r="R219" s="2797"/>
      <c r="S219" s="2797"/>
      <c r="T219" s="2797"/>
      <c r="U219" s="2797"/>
      <c r="V219" s="2797"/>
      <c r="W219" s="2797"/>
      <c r="X219" s="2797"/>
      <c r="Y219" s="2797"/>
      <c r="Z219" s="2797"/>
      <c r="AA219" s="2797"/>
      <c r="AB219" s="2797"/>
      <c r="AC219" s="2797"/>
      <c r="AD219" s="2797"/>
    </row>
    <row r="220" spans="1:30" ht="15" customHeight="1" x14ac:dyDescent="0.25">
      <c r="A220" s="3"/>
      <c r="B220" s="2798"/>
      <c r="C220" s="2798"/>
      <c r="D220" s="2798"/>
      <c r="E220" s="2798"/>
      <c r="F220" s="2798"/>
      <c r="G220" s="2798"/>
      <c r="H220" s="2798"/>
      <c r="I220" s="2798"/>
      <c r="J220" s="2798"/>
      <c r="K220" s="2798"/>
      <c r="L220" s="2798"/>
      <c r="M220" s="2798"/>
      <c r="N220" s="2798"/>
      <c r="O220" s="2798"/>
      <c r="P220" s="3"/>
      <c r="Q220" s="2798"/>
      <c r="R220" s="2798"/>
      <c r="S220" s="2798"/>
      <c r="T220" s="2798"/>
      <c r="U220" s="2798"/>
      <c r="V220" s="2798"/>
      <c r="W220" s="2798"/>
      <c r="X220" s="2798"/>
      <c r="Y220" s="2798"/>
      <c r="Z220" s="2798"/>
      <c r="AA220" s="2798"/>
      <c r="AB220" s="2798"/>
      <c r="AC220" s="2798"/>
      <c r="AD220" s="2798"/>
    </row>
    <row r="221" spans="1:30" ht="15" customHeight="1" x14ac:dyDescent="0.25">
      <c r="A221" s="3"/>
      <c r="B221" s="2799" t="s">
        <v>999</v>
      </c>
      <c r="C221" s="2799"/>
      <c r="D221" s="2799"/>
      <c r="E221" s="2799"/>
      <c r="F221" s="2799"/>
      <c r="G221" s="2799"/>
      <c r="H221" s="2799"/>
      <c r="I221" s="2799"/>
      <c r="J221" s="2799"/>
      <c r="K221" s="2799"/>
      <c r="L221" s="2799"/>
      <c r="M221" s="2799"/>
      <c r="N221" s="2799"/>
      <c r="O221" s="2799"/>
      <c r="P221" s="3"/>
      <c r="Q221" s="2799" t="s">
        <v>1000</v>
      </c>
      <c r="R221" s="2799"/>
      <c r="S221" s="2799"/>
      <c r="T221" s="2799"/>
      <c r="U221" s="2799"/>
      <c r="V221" s="2799"/>
      <c r="W221" s="2799"/>
      <c r="X221" s="2799"/>
      <c r="Y221" s="2799"/>
      <c r="Z221" s="2799"/>
      <c r="AA221" s="2799"/>
      <c r="AB221" s="2799"/>
      <c r="AC221" s="2799"/>
      <c r="AD221" s="2799"/>
    </row>
    <row r="222" spans="1:30" ht="1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spans="1:30" ht="15" customHeight="1" x14ac:dyDescent="0.25">
      <c r="A223" s="3"/>
      <c r="B223" s="2797"/>
      <c r="C223" s="2797"/>
      <c r="D223" s="2797"/>
      <c r="E223" s="2797"/>
      <c r="F223" s="2797"/>
      <c r="G223" s="2797"/>
      <c r="H223" s="2797"/>
      <c r="I223" s="2797"/>
      <c r="J223" s="2797"/>
      <c r="K223" s="2797"/>
      <c r="L223" s="2797"/>
      <c r="M223" s="2797"/>
      <c r="N223" s="2797"/>
      <c r="O223" s="2797"/>
      <c r="P223" s="3"/>
      <c r="Q223" s="2797"/>
      <c r="R223" s="2797"/>
      <c r="S223" s="2797"/>
      <c r="T223" s="2797"/>
      <c r="U223" s="2797"/>
      <c r="V223" s="2797"/>
      <c r="W223" s="2797"/>
      <c r="X223" s="2797"/>
      <c r="Y223" s="2797"/>
      <c r="Z223" s="2797"/>
      <c r="AA223" s="2797"/>
      <c r="AB223" s="2797"/>
      <c r="AC223" s="2797"/>
      <c r="AD223" s="2797"/>
    </row>
    <row r="224" spans="1:30" ht="15" customHeight="1" x14ac:dyDescent="0.25">
      <c r="A224" s="3"/>
      <c r="B224" s="2798"/>
      <c r="C224" s="2798"/>
      <c r="D224" s="2798"/>
      <c r="E224" s="2798"/>
      <c r="F224" s="2798"/>
      <c r="G224" s="2798"/>
      <c r="H224" s="2798"/>
      <c r="I224" s="2798"/>
      <c r="J224" s="2798"/>
      <c r="K224" s="2798"/>
      <c r="L224" s="2798"/>
      <c r="M224" s="2798"/>
      <c r="N224" s="2798"/>
      <c r="O224" s="2798"/>
      <c r="P224" s="3"/>
      <c r="Q224" s="2798"/>
      <c r="R224" s="2798"/>
      <c r="S224" s="2798"/>
      <c r="T224" s="2798"/>
      <c r="U224" s="2798"/>
      <c r="V224" s="2798"/>
      <c r="W224" s="2798"/>
      <c r="X224" s="2798"/>
      <c r="Y224" s="2798"/>
      <c r="Z224" s="2798"/>
      <c r="AA224" s="2798"/>
      <c r="AB224" s="2798"/>
      <c r="AC224" s="2798"/>
      <c r="AD224" s="2798"/>
    </row>
    <row r="225" spans="1:30" ht="15" customHeight="1" x14ac:dyDescent="0.25">
      <c r="A225" s="3"/>
      <c r="B225" s="2799" t="s">
        <v>920</v>
      </c>
      <c r="C225" s="2799"/>
      <c r="D225" s="2799"/>
      <c r="E225" s="2799"/>
      <c r="F225" s="2799"/>
      <c r="G225" s="2799"/>
      <c r="H225" s="2799"/>
      <c r="I225" s="2799"/>
      <c r="J225" s="2799"/>
      <c r="K225" s="2799"/>
      <c r="L225" s="2799"/>
      <c r="M225" s="2799"/>
      <c r="N225" s="2799"/>
      <c r="O225" s="2799"/>
      <c r="P225" s="3"/>
      <c r="Q225" s="2799" t="s">
        <v>920</v>
      </c>
      <c r="R225" s="2799"/>
      <c r="S225" s="2799"/>
      <c r="T225" s="2799"/>
      <c r="U225" s="2799"/>
      <c r="V225" s="2799"/>
      <c r="W225" s="2799"/>
      <c r="X225" s="2799"/>
      <c r="Y225" s="2799"/>
      <c r="Z225" s="2799"/>
      <c r="AA225" s="2799"/>
      <c r="AB225" s="2799"/>
      <c r="AC225" s="2799"/>
      <c r="AD225" s="2799"/>
    </row>
    <row r="226" spans="1:30" ht="1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spans="1:30" ht="15" customHeight="1" x14ac:dyDescent="0.25">
      <c r="A227" s="3"/>
      <c r="B227" s="2797"/>
      <c r="C227" s="2797"/>
      <c r="D227" s="2797"/>
      <c r="E227" s="2797"/>
      <c r="F227" s="2797"/>
      <c r="G227" s="2797"/>
      <c r="H227" s="2797"/>
      <c r="I227" s="2797"/>
      <c r="J227" s="2797"/>
      <c r="K227" s="2797"/>
      <c r="L227" s="2797"/>
      <c r="M227" s="2797"/>
      <c r="N227" s="2797"/>
      <c r="O227" s="2797"/>
      <c r="P227" s="3"/>
      <c r="Q227" s="2797"/>
      <c r="R227" s="2797"/>
      <c r="S227" s="2797"/>
      <c r="T227" s="2797"/>
      <c r="U227" s="2797"/>
      <c r="V227" s="2797"/>
      <c r="W227" s="2797"/>
      <c r="X227" s="2797"/>
      <c r="Y227" s="2797"/>
      <c r="Z227" s="2797"/>
      <c r="AA227" s="2797"/>
      <c r="AB227" s="2797"/>
      <c r="AC227" s="2797"/>
      <c r="AD227" s="2797"/>
    </row>
    <row r="228" spans="1:30" ht="15" customHeight="1" x14ac:dyDescent="0.25">
      <c r="A228" s="3"/>
      <c r="B228" s="2798"/>
      <c r="C228" s="2798"/>
      <c r="D228" s="2798"/>
      <c r="E228" s="2798"/>
      <c r="F228" s="2798"/>
      <c r="G228" s="2798"/>
      <c r="H228" s="2798"/>
      <c r="I228" s="2798"/>
      <c r="J228" s="2798"/>
      <c r="K228" s="2798"/>
      <c r="L228" s="2798"/>
      <c r="M228" s="2798"/>
      <c r="N228" s="2798"/>
      <c r="O228" s="2798"/>
      <c r="P228" s="3"/>
      <c r="Q228" s="2798"/>
      <c r="R228" s="2798"/>
      <c r="S228" s="2798"/>
      <c r="T228" s="2798"/>
      <c r="U228" s="2798"/>
      <c r="V228" s="2798"/>
      <c r="W228" s="2798"/>
      <c r="X228" s="2798"/>
      <c r="Y228" s="2798"/>
      <c r="Z228" s="2798"/>
      <c r="AA228" s="2798"/>
      <c r="AB228" s="2798"/>
      <c r="AC228" s="2798"/>
      <c r="AD228" s="2798"/>
    </row>
    <row r="229" spans="1:30" ht="15" customHeight="1" x14ac:dyDescent="0.25">
      <c r="A229" s="3"/>
      <c r="B229" s="2799" t="s">
        <v>921</v>
      </c>
      <c r="C229" s="2799"/>
      <c r="D229" s="2799"/>
      <c r="E229" s="2799"/>
      <c r="F229" s="2799"/>
      <c r="G229" s="2799"/>
      <c r="H229" s="2799"/>
      <c r="I229" s="2799"/>
      <c r="J229" s="2799"/>
      <c r="K229" s="2799"/>
      <c r="L229" s="2799"/>
      <c r="M229" s="2799"/>
      <c r="N229" s="2799"/>
      <c r="O229" s="2799"/>
      <c r="P229" s="3"/>
      <c r="Q229" s="2799" t="s">
        <v>921</v>
      </c>
      <c r="R229" s="2799"/>
      <c r="S229" s="2799"/>
      <c r="T229" s="2799"/>
      <c r="U229" s="2799"/>
      <c r="V229" s="2799"/>
      <c r="W229" s="2799"/>
      <c r="X229" s="2799"/>
      <c r="Y229" s="2799"/>
      <c r="Z229" s="2799"/>
      <c r="AA229" s="2799"/>
      <c r="AB229" s="2799"/>
      <c r="AC229" s="2799"/>
      <c r="AD229" s="2799"/>
    </row>
    <row r="230" spans="1:30" ht="1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spans="1:30" ht="15" customHeight="1" x14ac:dyDescent="0.25">
      <c r="A231" s="3"/>
      <c r="B231" s="207"/>
      <c r="C231" s="207"/>
      <c r="D231" s="207"/>
      <c r="E231" s="207"/>
      <c r="F231" s="207"/>
      <c r="G231" s="207"/>
      <c r="H231" s="207"/>
      <c r="I231" s="207"/>
      <c r="J231" s="207"/>
      <c r="K231" s="207"/>
      <c r="L231" s="207"/>
      <c r="M231" s="207"/>
      <c r="N231" s="207"/>
      <c r="O231" s="207"/>
      <c r="P231" s="207"/>
      <c r="Q231" s="207"/>
      <c r="R231" s="207"/>
      <c r="S231" s="207"/>
      <c r="T231" s="207"/>
      <c r="U231" s="207"/>
      <c r="V231" s="207"/>
      <c r="W231" s="207"/>
      <c r="X231" s="207"/>
      <c r="Y231" s="207"/>
      <c r="Z231" s="207"/>
      <c r="AA231" s="207"/>
      <c r="AB231" s="207"/>
      <c r="AC231" s="207"/>
      <c r="AD231" s="207"/>
    </row>
    <row r="232" spans="1:30" ht="15" customHeight="1" x14ac:dyDescent="0.25"/>
  </sheetData>
  <sheetProtection algorithmName="SHA-512" hashValue="dEuFL7NIEH/BJX3WQxeQ9r3V6D4T+r5zZqNUWOR9PCw5tvSrWsXBd+stiFcq82C7xH+K/dAhbigq0k4phryttA==" saltValue="kKJ33V2mGyPk+ZrLzYyVnQ==" spinCount="100000" sheet="1" objects="1" scenarios="1" selectLockedCells="1"/>
  <mergeCells count="89">
    <mergeCell ref="C12:AD13"/>
    <mergeCell ref="C14:AD14"/>
    <mergeCell ref="B2:AD2"/>
    <mergeCell ref="B4:AD4"/>
    <mergeCell ref="C6:AD6"/>
    <mergeCell ref="C7:AD7"/>
    <mergeCell ref="C8:AD11"/>
    <mergeCell ref="D18:AD19"/>
    <mergeCell ref="C15:AD16"/>
    <mergeCell ref="C17:AD17"/>
    <mergeCell ref="D20:AD21"/>
    <mergeCell ref="C71:AD72"/>
    <mergeCell ref="C22:AD25"/>
    <mergeCell ref="C52:AD53"/>
    <mergeCell ref="C54:AD56"/>
    <mergeCell ref="C57:AD62"/>
    <mergeCell ref="C63:AD64"/>
    <mergeCell ref="C65:AD70"/>
    <mergeCell ref="D26:AD30"/>
    <mergeCell ref="D31:AD34"/>
    <mergeCell ref="D35:AD41"/>
    <mergeCell ref="D42:AD47"/>
    <mergeCell ref="D48:AD51"/>
    <mergeCell ref="D175:AD176"/>
    <mergeCell ref="D167:AD167"/>
    <mergeCell ref="D168:AD168"/>
    <mergeCell ref="D169:AD169"/>
    <mergeCell ref="D170:AD170"/>
    <mergeCell ref="D171:AD171"/>
    <mergeCell ref="D172:AD172"/>
    <mergeCell ref="D173:AD174"/>
    <mergeCell ref="B211:AD211"/>
    <mergeCell ref="C177:AD177"/>
    <mergeCell ref="C178:AD178"/>
    <mergeCell ref="C179:AD180"/>
    <mergeCell ref="C181:AD182"/>
    <mergeCell ref="C183:AD187"/>
    <mergeCell ref="C188:AD188"/>
    <mergeCell ref="D189:AD193"/>
    <mergeCell ref="D194:AD198"/>
    <mergeCell ref="D199:AD201"/>
    <mergeCell ref="C202:AD207"/>
    <mergeCell ref="C208:AD209"/>
    <mergeCell ref="B213:AD213"/>
    <mergeCell ref="B214:AD214"/>
    <mergeCell ref="B216:O216"/>
    <mergeCell ref="Q216:AD216"/>
    <mergeCell ref="B218:O220"/>
    <mergeCell ref="Q218:AD220"/>
    <mergeCell ref="B221:O221"/>
    <mergeCell ref="Q221:AD221"/>
    <mergeCell ref="B223:O224"/>
    <mergeCell ref="Q223:AD224"/>
    <mergeCell ref="B225:O225"/>
    <mergeCell ref="Q225:AD225"/>
    <mergeCell ref="B227:O228"/>
    <mergeCell ref="Q227:AD228"/>
    <mergeCell ref="B229:O229"/>
    <mergeCell ref="Q229:AD229"/>
    <mergeCell ref="B231:AD231"/>
    <mergeCell ref="D85:AD89"/>
    <mergeCell ref="D90:AD94"/>
    <mergeCell ref="C105:AD109"/>
    <mergeCell ref="C110:AD111"/>
    <mergeCell ref="D95:AD97"/>
    <mergeCell ref="C98:AD100"/>
    <mergeCell ref="C101:AD102"/>
    <mergeCell ref="C103:AD104"/>
    <mergeCell ref="D80:AD82"/>
    <mergeCell ref="D83:AD84"/>
    <mergeCell ref="C73:AD73"/>
    <mergeCell ref="C74:AD75"/>
    <mergeCell ref="C76:AD77"/>
    <mergeCell ref="C78:AD79"/>
    <mergeCell ref="C116:AD117"/>
    <mergeCell ref="C118:AD120"/>
    <mergeCell ref="E159:AD160"/>
    <mergeCell ref="C112:AD115"/>
    <mergeCell ref="C161:AD166"/>
    <mergeCell ref="C121:AD122"/>
    <mergeCell ref="D123:AD127"/>
    <mergeCell ref="D128:AD130"/>
    <mergeCell ref="D131:AD134"/>
    <mergeCell ref="D135:AD138"/>
    <mergeCell ref="D139:AD142"/>
    <mergeCell ref="D143:AD146"/>
    <mergeCell ref="D147:AD150"/>
    <mergeCell ref="D151:AD155"/>
    <mergeCell ref="E156:AD158"/>
  </mergeCells>
  <printOptions horizontalCentered="1"/>
  <pageMargins left="0.5" right="0.5" top="0.5" bottom="0.5" header="0.3" footer="0.3"/>
  <pageSetup scale="97" fitToHeight="0" orientation="portrait" r:id="rId1"/>
  <headerFooter>
    <oddFooter>&amp;C&amp;P</oddFooter>
  </headerFooter>
  <rowBreaks count="4" manualBreakCount="4">
    <brk id="51" max="16383" man="1"/>
    <brk id="100" max="16383" man="1"/>
    <brk id="150" max="16383" man="1"/>
    <brk id="198" max="16383" man="1"/>
  </rowBreaks>
  <ignoredErrors>
    <ignoredError sqref="B6:B7"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M120"/>
  <sheetViews>
    <sheetView workbookViewId="0"/>
  </sheetViews>
  <sheetFormatPr defaultRowHeight="15" x14ac:dyDescent="0.25"/>
  <cols>
    <col min="1" max="1" width="29.140625" bestFit="1" customWidth="1"/>
    <col min="2" max="2" width="3.28515625" customWidth="1"/>
    <col min="4" max="4" width="3.28515625" customWidth="1"/>
    <col min="5" max="5" width="16.28515625" customWidth="1"/>
    <col min="6" max="6" width="3.28515625" customWidth="1"/>
    <col min="7" max="7" width="23.28515625" bestFit="1" customWidth="1"/>
    <col min="8" max="8" width="3.28515625" customWidth="1"/>
    <col min="9" max="9" width="30" customWidth="1"/>
  </cols>
  <sheetData>
    <row r="1" spans="1:9" x14ac:dyDescent="0.25">
      <c r="A1" t="s">
        <v>67</v>
      </c>
      <c r="C1" t="s">
        <v>66</v>
      </c>
      <c r="E1" t="s">
        <v>104</v>
      </c>
      <c r="G1" t="s">
        <v>446</v>
      </c>
    </row>
    <row r="2" spans="1:9" x14ac:dyDescent="0.25">
      <c r="A2" t="s">
        <v>3</v>
      </c>
      <c r="C2" t="s">
        <v>7</v>
      </c>
      <c r="E2" t="s">
        <v>100</v>
      </c>
      <c r="G2" t="s">
        <v>447</v>
      </c>
      <c r="I2" t="s">
        <v>660</v>
      </c>
    </row>
    <row r="3" spans="1:9" x14ac:dyDescent="0.25">
      <c r="A3" t="s">
        <v>4</v>
      </c>
      <c r="C3" t="s">
        <v>6</v>
      </c>
      <c r="E3" t="s">
        <v>103</v>
      </c>
      <c r="G3" t="s">
        <v>448</v>
      </c>
      <c r="I3" s="2" t="str">
        <f>IF(OR(AND('T7-Match'!I11&gt;0,'T7-Match'!AB11&lt;&gt;"YES"),AND('T7-Match'!I13&gt;0,'T7-Match'!AB13&lt;&gt;"YES"),AND('T7-Match'!I15&gt;0,'T7-Match'!AB15&lt;&gt;"YES"),AND('T7-Match'!I17&gt;0,'T7-Match'!AB17&lt;&gt;"YES"),AND('T7-Match'!I19&gt;0,'T7-Match'!AB19&lt;&gt;"YES")),"NO","YES")</f>
        <v>YES</v>
      </c>
    </row>
    <row r="4" spans="1:9" x14ac:dyDescent="0.25">
      <c r="A4" t="s">
        <v>5</v>
      </c>
      <c r="C4" t="s">
        <v>22</v>
      </c>
      <c r="G4" t="s">
        <v>449</v>
      </c>
      <c r="I4" s="2" t="str">
        <f>IF(OR(AND('T7-Match'!I22&gt;0,'T7-Match'!AB22&lt;&gt;"YES"),AND('T7-Match'!I25&gt;0,'T7-Match'!AB25&lt;&gt;"YES"),AND('T7-Match'!I27&gt;0,'T7-Match'!AB27&lt;&gt;"YES"),AND('T7-Match'!I30&gt;0,'T7-Match'!AB30&lt;&gt;"YES"),AND('T7-Match'!I32&gt;0,'T7-Match'!AB32&lt;&gt;"YES")),"NO","YES")</f>
        <v>YES</v>
      </c>
    </row>
    <row r="5" spans="1:9" x14ac:dyDescent="0.25">
      <c r="C5" t="s">
        <v>8</v>
      </c>
      <c r="E5" t="s">
        <v>105</v>
      </c>
      <c r="G5" t="s">
        <v>450</v>
      </c>
      <c r="I5" s="2" t="str">
        <f>IF(OR(AND('T7-Match'!I34&gt;0,'T7-Match'!AB34&lt;&gt;"YES"),AND('T7-Match'!I37&gt;0,'T7-Match'!AB37&lt;&gt;"YES"),AND('T7-Match'!I40&gt;0,'T7-Match'!AB40&lt;&gt;"YES"),AND('T7-Match'!I42&gt;0,'T7-Match'!AB42&lt;&gt;"YES"),AND('T7-Match'!I45&gt;0,'T7-Match'!AB45&lt;&gt;"YES")),"NO","YES")</f>
        <v>YES</v>
      </c>
    </row>
    <row r="6" spans="1:9" x14ac:dyDescent="0.25">
      <c r="A6" t="s">
        <v>65</v>
      </c>
      <c r="C6" t="s">
        <v>9</v>
      </c>
      <c r="E6" t="s">
        <v>100</v>
      </c>
      <c r="G6" t="s">
        <v>451</v>
      </c>
    </row>
    <row r="7" spans="1:9" x14ac:dyDescent="0.25">
      <c r="A7" t="s">
        <v>57</v>
      </c>
      <c r="C7" t="s">
        <v>10</v>
      </c>
      <c r="E7" t="s">
        <v>103</v>
      </c>
      <c r="G7" t="s">
        <v>452</v>
      </c>
    </row>
    <row r="8" spans="1:9" x14ac:dyDescent="0.25">
      <c r="A8" t="s">
        <v>3</v>
      </c>
      <c r="C8" t="s">
        <v>11</v>
      </c>
      <c r="E8" t="s">
        <v>101</v>
      </c>
      <c r="G8" t="s">
        <v>453</v>
      </c>
      <c r="I8" t="s">
        <v>670</v>
      </c>
    </row>
    <row r="9" spans="1:9" x14ac:dyDescent="0.25">
      <c r="A9" t="s">
        <v>5</v>
      </c>
      <c r="C9" t="s">
        <v>13</v>
      </c>
      <c r="G9" t="s">
        <v>454</v>
      </c>
      <c r="I9" t="s">
        <v>665</v>
      </c>
    </row>
    <row r="10" spans="1:9" x14ac:dyDescent="0.25">
      <c r="C10" t="s">
        <v>12</v>
      </c>
      <c r="E10" t="s">
        <v>250</v>
      </c>
      <c r="G10" t="s">
        <v>455</v>
      </c>
      <c r="I10" t="s">
        <v>666</v>
      </c>
    </row>
    <row r="11" spans="1:9" x14ac:dyDescent="0.25">
      <c r="A11" s="1" t="s">
        <v>64</v>
      </c>
      <c r="C11" t="s">
        <v>14</v>
      </c>
      <c r="E11" t="s">
        <v>201</v>
      </c>
      <c r="G11" t="s">
        <v>456</v>
      </c>
      <c r="I11" t="s">
        <v>664</v>
      </c>
    </row>
    <row r="12" spans="1:9" x14ac:dyDescent="0.25">
      <c r="A12" t="s">
        <v>68</v>
      </c>
      <c r="C12" t="s">
        <v>15</v>
      </c>
      <c r="E12" t="s">
        <v>241</v>
      </c>
      <c r="G12" t="s">
        <v>457</v>
      </c>
      <c r="I12" t="s">
        <v>662</v>
      </c>
    </row>
    <row r="13" spans="1:9" x14ac:dyDescent="0.25">
      <c r="A13" t="s">
        <v>69</v>
      </c>
      <c r="C13" t="s">
        <v>16</v>
      </c>
      <c r="G13" t="s">
        <v>458</v>
      </c>
      <c r="I13" t="s">
        <v>667</v>
      </c>
    </row>
    <row r="14" spans="1:9" x14ac:dyDescent="0.25">
      <c r="A14" t="s">
        <v>70</v>
      </c>
      <c r="C14" t="s">
        <v>20</v>
      </c>
      <c r="E14" t="s">
        <v>784</v>
      </c>
      <c r="G14" t="s">
        <v>459</v>
      </c>
      <c r="I14" t="s">
        <v>663</v>
      </c>
    </row>
    <row r="15" spans="1:9" x14ac:dyDescent="0.25">
      <c r="A15" t="s">
        <v>71</v>
      </c>
      <c r="C15" t="s">
        <v>17</v>
      </c>
      <c r="E15" t="s">
        <v>785</v>
      </c>
      <c r="G15" t="s">
        <v>460</v>
      </c>
      <c r="I15" t="s">
        <v>668</v>
      </c>
    </row>
    <row r="16" spans="1:9" x14ac:dyDescent="0.25">
      <c r="A16" t="s">
        <v>72</v>
      </c>
      <c r="C16" t="s">
        <v>18</v>
      </c>
      <c r="E16" t="s">
        <v>786</v>
      </c>
      <c r="I16" t="s">
        <v>669</v>
      </c>
    </row>
    <row r="17" spans="1:13" x14ac:dyDescent="0.25">
      <c r="C17" t="s">
        <v>19</v>
      </c>
      <c r="E17" t="s">
        <v>783</v>
      </c>
      <c r="G17" t="s">
        <v>461</v>
      </c>
    </row>
    <row r="18" spans="1:13" x14ac:dyDescent="0.25">
      <c r="A18" t="s">
        <v>200</v>
      </c>
      <c r="C18" t="s">
        <v>21</v>
      </c>
      <c r="E18" t="s">
        <v>787</v>
      </c>
      <c r="G18" t="s">
        <v>462</v>
      </c>
    </row>
    <row r="19" spans="1:13" x14ac:dyDescent="0.25">
      <c r="A19" t="s">
        <v>201</v>
      </c>
      <c r="C19" t="s">
        <v>23</v>
      </c>
    </row>
    <row r="20" spans="1:13" x14ac:dyDescent="0.25">
      <c r="A20" t="s">
        <v>202</v>
      </c>
      <c r="C20" t="s">
        <v>24</v>
      </c>
      <c r="I20" t="s">
        <v>675</v>
      </c>
      <c r="J20" t="s">
        <v>1247</v>
      </c>
      <c r="M20" s="80" t="s">
        <v>678</v>
      </c>
    </row>
    <row r="21" spans="1:13" x14ac:dyDescent="0.25">
      <c r="A21" t="s">
        <v>199</v>
      </c>
      <c r="C21" t="s">
        <v>27</v>
      </c>
      <c r="M21" s="81" t="s">
        <v>681</v>
      </c>
    </row>
    <row r="22" spans="1:13" x14ac:dyDescent="0.25">
      <c r="C22" t="s">
        <v>26</v>
      </c>
      <c r="J22" t="s">
        <v>1248</v>
      </c>
      <c r="M22" s="80" t="s">
        <v>831</v>
      </c>
    </row>
    <row r="23" spans="1:13" x14ac:dyDescent="0.25">
      <c r="A23" t="s">
        <v>408</v>
      </c>
      <c r="C23" t="s">
        <v>25</v>
      </c>
      <c r="M23" s="81" t="s">
        <v>680</v>
      </c>
    </row>
    <row r="24" spans="1:13" x14ac:dyDescent="0.25">
      <c r="A24" t="s">
        <v>409</v>
      </c>
      <c r="C24" t="s">
        <v>28</v>
      </c>
      <c r="M24" s="80" t="s">
        <v>679</v>
      </c>
    </row>
    <row r="25" spans="1:13" x14ac:dyDescent="0.25">
      <c r="A25" t="s">
        <v>410</v>
      </c>
      <c r="C25" t="s">
        <v>29</v>
      </c>
      <c r="M25" s="81" t="s">
        <v>677</v>
      </c>
    </row>
    <row r="26" spans="1:13" x14ac:dyDescent="0.25">
      <c r="C26" t="s">
        <v>31</v>
      </c>
      <c r="M26" s="80" t="s">
        <v>676</v>
      </c>
    </row>
    <row r="27" spans="1:13" x14ac:dyDescent="0.25">
      <c r="A27" t="s">
        <v>411</v>
      </c>
      <c r="C27" t="s">
        <v>30</v>
      </c>
      <c r="M27" s="81" t="s">
        <v>800</v>
      </c>
    </row>
    <row r="28" spans="1:13" x14ac:dyDescent="0.25">
      <c r="A28" t="s">
        <v>409</v>
      </c>
      <c r="C28" t="s">
        <v>32</v>
      </c>
      <c r="M28" s="80" t="s">
        <v>1246</v>
      </c>
    </row>
    <row r="29" spans="1:13" x14ac:dyDescent="0.25">
      <c r="A29" t="s">
        <v>410</v>
      </c>
      <c r="C29" t="s">
        <v>39</v>
      </c>
      <c r="M29" s="82" t="s">
        <v>1248</v>
      </c>
    </row>
    <row r="30" spans="1:13" x14ac:dyDescent="0.25">
      <c r="C30" t="s">
        <v>40</v>
      </c>
      <c r="I30" t="s">
        <v>734</v>
      </c>
    </row>
    <row r="31" spans="1:13" x14ac:dyDescent="0.25">
      <c r="A31" t="s">
        <v>412</v>
      </c>
      <c r="C31" t="s">
        <v>33</v>
      </c>
      <c r="I31" t="s">
        <v>732</v>
      </c>
    </row>
    <row r="32" spans="1:13" x14ac:dyDescent="0.25">
      <c r="A32" t="s">
        <v>413</v>
      </c>
      <c r="C32" t="s">
        <v>35</v>
      </c>
      <c r="I32" t="s">
        <v>727</v>
      </c>
    </row>
    <row r="33" spans="1:9" x14ac:dyDescent="0.25">
      <c r="C33" t="s">
        <v>36</v>
      </c>
      <c r="I33" t="s">
        <v>733</v>
      </c>
    </row>
    <row r="34" spans="1:9" x14ac:dyDescent="0.25">
      <c r="A34" t="s">
        <v>414</v>
      </c>
      <c r="C34" t="s">
        <v>37</v>
      </c>
    </row>
    <row r="35" spans="1:9" x14ac:dyDescent="0.25">
      <c r="A35" t="s">
        <v>415</v>
      </c>
      <c r="C35" t="s">
        <v>34</v>
      </c>
    </row>
    <row r="36" spans="1:9" x14ac:dyDescent="0.25">
      <c r="A36" t="s">
        <v>410</v>
      </c>
      <c r="C36" t="s">
        <v>38</v>
      </c>
      <c r="I36" t="s">
        <v>735</v>
      </c>
    </row>
    <row r="37" spans="1:9" x14ac:dyDescent="0.25">
      <c r="A37" t="s">
        <v>416</v>
      </c>
      <c r="C37" t="s">
        <v>41</v>
      </c>
      <c r="I37" t="s">
        <v>728</v>
      </c>
    </row>
    <row r="38" spans="1:9" x14ac:dyDescent="0.25">
      <c r="A38" t="s">
        <v>417</v>
      </c>
      <c r="C38" t="s">
        <v>42</v>
      </c>
      <c r="I38" t="s">
        <v>729</v>
      </c>
    </row>
    <row r="39" spans="1:9" x14ac:dyDescent="0.25">
      <c r="A39" t="s">
        <v>418</v>
      </c>
      <c r="C39" t="s">
        <v>43</v>
      </c>
      <c r="I39" t="s">
        <v>736</v>
      </c>
    </row>
    <row r="40" spans="1:9" x14ac:dyDescent="0.25">
      <c r="C40" t="s">
        <v>44</v>
      </c>
    </row>
    <row r="41" spans="1:9" x14ac:dyDescent="0.25">
      <c r="A41" t="s">
        <v>225</v>
      </c>
      <c r="C41" t="s">
        <v>45</v>
      </c>
    </row>
    <row r="42" spans="1:9" x14ac:dyDescent="0.25">
      <c r="A42" t="s">
        <v>419</v>
      </c>
      <c r="C42" t="s">
        <v>46</v>
      </c>
      <c r="I42" t="s">
        <v>748</v>
      </c>
    </row>
    <row r="43" spans="1:9" x14ac:dyDescent="0.25">
      <c r="A43" t="s">
        <v>421</v>
      </c>
      <c r="C43" t="s">
        <v>47</v>
      </c>
      <c r="I43" t="s">
        <v>749</v>
      </c>
    </row>
    <row r="44" spans="1:9" x14ac:dyDescent="0.25">
      <c r="A44" t="s">
        <v>420</v>
      </c>
      <c r="C44" t="s">
        <v>48</v>
      </c>
      <c r="I44" t="s">
        <v>747</v>
      </c>
    </row>
    <row r="45" spans="1:9" x14ac:dyDescent="0.25">
      <c r="C45" t="s">
        <v>49</v>
      </c>
    </row>
    <row r="46" spans="1:9" x14ac:dyDescent="0.25">
      <c r="A46" t="s">
        <v>428</v>
      </c>
      <c r="C46" t="s">
        <v>50</v>
      </c>
    </row>
    <row r="47" spans="1:9" x14ac:dyDescent="0.25">
      <c r="A47" t="s">
        <v>795</v>
      </c>
      <c r="C47" t="s">
        <v>52</v>
      </c>
    </row>
    <row r="48" spans="1:9" x14ac:dyDescent="0.25">
      <c r="A48" t="s">
        <v>832</v>
      </c>
      <c r="C48" t="s">
        <v>51</v>
      </c>
    </row>
    <row r="49" spans="1:3" x14ac:dyDescent="0.25">
      <c r="C49" t="s">
        <v>53</v>
      </c>
    </row>
    <row r="50" spans="1:3" x14ac:dyDescent="0.25">
      <c r="A50" t="s">
        <v>429</v>
      </c>
      <c r="C50" t="s">
        <v>55</v>
      </c>
    </row>
    <row r="51" spans="1:3" x14ac:dyDescent="0.25">
      <c r="A51" t="s">
        <v>430</v>
      </c>
      <c r="C51" t="s">
        <v>54</v>
      </c>
    </row>
    <row r="52" spans="1:3" x14ac:dyDescent="0.25">
      <c r="A52" t="s">
        <v>431</v>
      </c>
      <c r="C52" t="s">
        <v>56</v>
      </c>
    </row>
    <row r="54" spans="1:3" x14ac:dyDescent="0.25">
      <c r="A54" t="s">
        <v>432</v>
      </c>
    </row>
    <row r="55" spans="1:3" x14ac:dyDescent="0.25">
      <c r="A55" t="s">
        <v>416</v>
      </c>
    </row>
    <row r="56" spans="1:3" x14ac:dyDescent="0.25">
      <c r="A56" t="s">
        <v>415</v>
      </c>
    </row>
    <row r="57" spans="1:3" x14ac:dyDescent="0.25">
      <c r="A57" t="s">
        <v>410</v>
      </c>
    </row>
    <row r="59" spans="1:3" x14ac:dyDescent="0.25">
      <c r="A59" t="s">
        <v>433</v>
      </c>
    </row>
    <row r="60" spans="1:3" x14ac:dyDescent="0.25">
      <c r="A60" t="s">
        <v>435</v>
      </c>
    </row>
    <row r="61" spans="1:3" x14ac:dyDescent="0.25">
      <c r="A61" t="s">
        <v>417</v>
      </c>
    </row>
    <row r="62" spans="1:3" x14ac:dyDescent="0.25">
      <c r="A62" t="s">
        <v>436</v>
      </c>
    </row>
    <row r="64" spans="1:3" x14ac:dyDescent="0.25">
      <c r="A64" t="s">
        <v>437</v>
      </c>
    </row>
    <row r="65" spans="1:1" x14ac:dyDescent="0.25">
      <c r="A65" t="s">
        <v>416</v>
      </c>
    </row>
    <row r="66" spans="1:1" x14ac:dyDescent="0.25">
      <c r="A66" t="s">
        <v>415</v>
      </c>
    </row>
    <row r="67" spans="1:1" x14ac:dyDescent="0.25">
      <c r="A67" t="s">
        <v>410</v>
      </c>
    </row>
    <row r="69" spans="1:1" x14ac:dyDescent="0.25">
      <c r="A69" t="s">
        <v>438</v>
      </c>
    </row>
    <row r="70" spans="1:1" x14ac:dyDescent="0.25">
      <c r="A70" t="s">
        <v>416</v>
      </c>
    </row>
    <row r="71" spans="1:1" x14ac:dyDescent="0.25">
      <c r="A71" t="s">
        <v>415</v>
      </c>
    </row>
    <row r="72" spans="1:1" x14ac:dyDescent="0.25">
      <c r="A72" t="s">
        <v>410</v>
      </c>
    </row>
    <row r="74" spans="1:1" x14ac:dyDescent="0.25">
      <c r="A74" t="s">
        <v>440</v>
      </c>
    </row>
    <row r="75" spans="1:1" x14ac:dyDescent="0.25">
      <c r="A75" t="s">
        <v>434</v>
      </c>
    </row>
    <row r="76" spans="1:1" x14ac:dyDescent="0.25">
      <c r="A76" t="s">
        <v>441</v>
      </c>
    </row>
    <row r="78" spans="1:1" x14ac:dyDescent="0.25">
      <c r="A78" t="s">
        <v>442</v>
      </c>
    </row>
    <row r="79" spans="1:1" x14ac:dyDescent="0.25">
      <c r="A79" t="s">
        <v>439</v>
      </c>
    </row>
    <row r="81" spans="1:1" x14ac:dyDescent="0.25">
      <c r="A81" t="s">
        <v>443</v>
      </c>
    </row>
    <row r="82" spans="1:1" x14ac:dyDescent="0.25">
      <c r="A82" t="s">
        <v>416</v>
      </c>
    </row>
    <row r="83" spans="1:1" x14ac:dyDescent="0.25">
      <c r="A83" t="s">
        <v>415</v>
      </c>
    </row>
    <row r="84" spans="1:1" x14ac:dyDescent="0.25">
      <c r="A84" t="s">
        <v>410</v>
      </c>
    </row>
    <row r="86" spans="1:1" x14ac:dyDescent="0.25">
      <c r="A86" t="s">
        <v>444</v>
      </c>
    </row>
    <row r="87" spans="1:1" x14ac:dyDescent="0.25">
      <c r="A87" t="s">
        <v>416</v>
      </c>
    </row>
    <row r="88" spans="1:1" x14ac:dyDescent="0.25">
      <c r="A88" t="s">
        <v>415</v>
      </c>
    </row>
    <row r="89" spans="1:1" x14ac:dyDescent="0.25">
      <c r="A89" t="s">
        <v>410</v>
      </c>
    </row>
    <row r="91" spans="1:1" x14ac:dyDescent="0.25">
      <c r="A91" t="s">
        <v>422</v>
      </c>
    </row>
    <row r="92" spans="1:1" x14ac:dyDescent="0.25">
      <c r="A92" t="s">
        <v>224</v>
      </c>
    </row>
    <row r="93" spans="1:1" x14ac:dyDescent="0.25">
      <c r="A93" t="s">
        <v>226</v>
      </c>
    </row>
    <row r="95" spans="1:1" x14ac:dyDescent="0.25">
      <c r="A95" t="s">
        <v>423</v>
      </c>
    </row>
    <row r="96" spans="1:1" x14ac:dyDescent="0.25">
      <c r="A96" t="s">
        <v>1217</v>
      </c>
    </row>
    <row r="97" spans="1:1" x14ac:dyDescent="0.25">
      <c r="A97" t="s">
        <v>1218</v>
      </c>
    </row>
    <row r="98" spans="1:1" x14ac:dyDescent="0.25">
      <c r="A98" t="s">
        <v>1219</v>
      </c>
    </row>
    <row r="103" spans="1:1" x14ac:dyDescent="0.25">
      <c r="A103" t="s">
        <v>426</v>
      </c>
    </row>
    <row r="104" spans="1:1" x14ac:dyDescent="0.25">
      <c r="A104" t="s">
        <v>268</v>
      </c>
    </row>
    <row r="105" spans="1:1" x14ac:dyDescent="0.25">
      <c r="A105" t="s">
        <v>229</v>
      </c>
    </row>
    <row r="107" spans="1:1" x14ac:dyDescent="0.25">
      <c r="A107" t="s">
        <v>427</v>
      </c>
    </row>
    <row r="108" spans="1:1" x14ac:dyDescent="0.25">
      <c r="A108" t="s">
        <v>284</v>
      </c>
    </row>
    <row r="109" spans="1:1" x14ac:dyDescent="0.25">
      <c r="A109" t="s">
        <v>229</v>
      </c>
    </row>
    <row r="110" spans="1:1" x14ac:dyDescent="0.25">
      <c r="A110" t="s">
        <v>283</v>
      </c>
    </row>
    <row r="112" spans="1:1" x14ac:dyDescent="0.25">
      <c r="A112" t="s">
        <v>424</v>
      </c>
    </row>
    <row r="113" spans="1:1" x14ac:dyDescent="0.25">
      <c r="A113" t="s">
        <v>796</v>
      </c>
    </row>
    <row r="114" spans="1:1" x14ac:dyDescent="0.25">
      <c r="A114" t="s">
        <v>323</v>
      </c>
    </row>
    <row r="116" spans="1:1" x14ac:dyDescent="0.25">
      <c r="A116" t="s">
        <v>425</v>
      </c>
    </row>
    <row r="117" spans="1:1" x14ac:dyDescent="0.25">
      <c r="A117" t="s">
        <v>316</v>
      </c>
    </row>
    <row r="118" spans="1:1" x14ac:dyDescent="0.25">
      <c r="A118" t="s">
        <v>317</v>
      </c>
    </row>
    <row r="119" spans="1:1" x14ac:dyDescent="0.25">
      <c r="A119" t="s">
        <v>318</v>
      </c>
    </row>
    <row r="120" spans="1:1" x14ac:dyDescent="0.25">
      <c r="A120" t="s">
        <v>319</v>
      </c>
    </row>
  </sheetData>
  <sortState xmlns:xlrd2="http://schemas.microsoft.com/office/spreadsheetml/2017/richdata2" ref="M20:M25">
    <sortCondition ref="M20"/>
  </sortState>
  <pageMargins left="0.7" right="0.7" top="0.75" bottom="0.75" header="0.3" footer="0.3"/>
  <pageSetup orientation="portrait"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E155"/>
  <sheetViews>
    <sheetView showGridLines="0" workbookViewId="0">
      <selection activeCell="B12" sqref="B12:AD16"/>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45" t="s">
        <v>768</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2:30" ht="15" customHeight="1" thickBot="1" x14ac:dyDescent="0.3"/>
    <row r="4" spans="2:30" ht="15" customHeight="1" thickBot="1" x14ac:dyDescent="0.3">
      <c r="B4" s="151" t="s">
        <v>584</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row>
    <row r="5" spans="2:30" ht="15" customHeight="1" x14ac:dyDescent="0.25"/>
    <row r="6" spans="2:30" ht="15" customHeight="1" x14ac:dyDescent="0.25">
      <c r="B6" s="134" t="s">
        <v>590</v>
      </c>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row>
    <row r="7" spans="2:30" ht="15" customHeight="1" x14ac:dyDescent="0.25">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row>
    <row r="8" spans="2:30" ht="15" customHeight="1" x14ac:dyDescent="0.25"/>
    <row r="9" spans="2:30" ht="15" customHeight="1" x14ac:dyDescent="0.25">
      <c r="B9" s="135" t="s">
        <v>591</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row>
    <row r="10" spans="2:30" ht="13.5" customHeight="1" x14ac:dyDescent="0.25">
      <c r="B10" s="236" t="s">
        <v>592</v>
      </c>
      <c r="C10" s="236"/>
      <c r="D10" s="236"/>
      <c r="E10" s="236"/>
      <c r="F10" s="236"/>
      <c r="G10" s="236"/>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row>
    <row r="11" spans="2:30" ht="15" customHeight="1" x14ac:dyDescent="0.25">
      <c r="B11" s="236"/>
      <c r="C11" s="236"/>
      <c r="D11" s="236"/>
      <c r="E11" s="236"/>
      <c r="F11" s="236"/>
      <c r="G11" s="236"/>
      <c r="H11" s="236"/>
      <c r="I11" s="236"/>
      <c r="J11" s="236"/>
      <c r="K11" s="236"/>
      <c r="L11" s="236"/>
      <c r="M11" s="236"/>
      <c r="N11" s="236"/>
      <c r="O11" s="236"/>
      <c r="P11" s="236"/>
      <c r="Q11" s="236"/>
      <c r="R11" s="236"/>
      <c r="S11" s="236"/>
      <c r="T11" s="236"/>
      <c r="U11" s="236"/>
      <c r="V11" s="236"/>
      <c r="W11" s="236"/>
      <c r="X11" s="236"/>
      <c r="Y11" s="236"/>
      <c r="Z11" s="236"/>
      <c r="AA11" s="236"/>
      <c r="AB11" s="236"/>
      <c r="AC11" s="236"/>
      <c r="AD11" s="236"/>
    </row>
    <row r="12" spans="2:30" ht="15" customHeight="1" x14ac:dyDescent="0.25">
      <c r="B12" s="123"/>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5"/>
    </row>
    <row r="13" spans="2:30" ht="15" customHeight="1" x14ac:dyDescent="0.25">
      <c r="B13" s="237"/>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9"/>
    </row>
    <row r="14" spans="2:30" ht="15" customHeight="1" x14ac:dyDescent="0.25">
      <c r="B14" s="237"/>
      <c r="C14" s="238"/>
      <c r="D14" s="238"/>
      <c r="E14" s="238"/>
      <c r="F14" s="238"/>
      <c r="G14" s="238"/>
      <c r="H14" s="238"/>
      <c r="I14" s="238"/>
      <c r="J14" s="238"/>
      <c r="K14" s="238"/>
      <c r="L14" s="238"/>
      <c r="M14" s="238"/>
      <c r="N14" s="238"/>
      <c r="O14" s="238"/>
      <c r="P14" s="238"/>
      <c r="Q14" s="238"/>
      <c r="R14" s="238"/>
      <c r="S14" s="238"/>
      <c r="T14" s="238"/>
      <c r="U14" s="238"/>
      <c r="V14" s="238"/>
      <c r="W14" s="238"/>
      <c r="X14" s="238"/>
      <c r="Y14" s="238"/>
      <c r="Z14" s="238"/>
      <c r="AA14" s="238"/>
      <c r="AB14" s="238"/>
      <c r="AC14" s="238"/>
      <c r="AD14" s="239"/>
    </row>
    <row r="15" spans="2:30" ht="15" customHeight="1" x14ac:dyDescent="0.25">
      <c r="B15" s="237"/>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9"/>
    </row>
    <row r="16" spans="2:30" ht="15" customHeight="1" x14ac:dyDescent="0.25">
      <c r="B16" s="126"/>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8"/>
    </row>
    <row r="17" spans="2:30" ht="15" customHeight="1" x14ac:dyDescent="0.25"/>
    <row r="18" spans="2:30" ht="15" customHeight="1" x14ac:dyDescent="0.25">
      <c r="B18" s="135" t="s">
        <v>593</v>
      </c>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row>
    <row r="19" spans="2:30" ht="12" customHeight="1" x14ac:dyDescent="0.25">
      <c r="B19" s="236" t="s">
        <v>1020</v>
      </c>
      <c r="C19" s="236"/>
      <c r="D19" s="236"/>
      <c r="E19" s="236"/>
      <c r="F19" s="236"/>
      <c r="G19" s="236"/>
      <c r="H19" s="236"/>
      <c r="I19" s="236"/>
      <c r="J19" s="236"/>
      <c r="K19" s="236"/>
      <c r="L19" s="236"/>
      <c r="M19" s="236"/>
      <c r="N19" s="236"/>
      <c r="O19" s="236"/>
      <c r="P19" s="236"/>
      <c r="Q19" s="236"/>
      <c r="R19" s="236"/>
      <c r="S19" s="236"/>
      <c r="T19" s="236"/>
      <c r="U19" s="236"/>
      <c r="V19" s="236"/>
      <c r="W19" s="236"/>
      <c r="X19" s="236"/>
      <c r="Y19" s="236"/>
      <c r="Z19" s="236"/>
      <c r="AA19" s="236"/>
      <c r="AB19" s="236"/>
      <c r="AC19" s="236"/>
      <c r="AD19" s="236"/>
    </row>
    <row r="20" spans="2:30" ht="15" customHeight="1" x14ac:dyDescent="0.25">
      <c r="B20" s="236"/>
      <c r="C20" s="236"/>
      <c r="D20" s="236"/>
      <c r="E20" s="236"/>
      <c r="F20" s="236"/>
      <c r="G20" s="236"/>
      <c r="H20" s="236"/>
      <c r="I20" s="236"/>
      <c r="J20" s="236"/>
      <c r="K20" s="236"/>
      <c r="L20" s="236"/>
      <c r="M20" s="236"/>
      <c r="N20" s="236"/>
      <c r="O20" s="236"/>
      <c r="P20" s="236"/>
      <c r="Q20" s="236"/>
      <c r="R20" s="236"/>
      <c r="S20" s="236"/>
      <c r="T20" s="236"/>
      <c r="U20" s="236"/>
      <c r="V20" s="236"/>
      <c r="W20" s="236"/>
      <c r="X20" s="236"/>
      <c r="Y20" s="236"/>
      <c r="Z20" s="236"/>
      <c r="AA20" s="236"/>
      <c r="AB20" s="236"/>
      <c r="AC20" s="236"/>
      <c r="AD20" s="236"/>
    </row>
    <row r="21" spans="2:30" ht="15" customHeight="1" x14ac:dyDescent="0.25">
      <c r="B21" s="123"/>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5"/>
    </row>
    <row r="22" spans="2:30" ht="15" customHeight="1" x14ac:dyDescent="0.25">
      <c r="B22" s="237"/>
      <c r="C22" s="238"/>
      <c r="D22" s="238"/>
      <c r="E22" s="238"/>
      <c r="F22" s="238"/>
      <c r="G22" s="238"/>
      <c r="H22" s="238"/>
      <c r="I22" s="238"/>
      <c r="J22" s="238"/>
      <c r="K22" s="238"/>
      <c r="L22" s="238"/>
      <c r="M22" s="238"/>
      <c r="N22" s="238"/>
      <c r="O22" s="238"/>
      <c r="P22" s="238"/>
      <c r="Q22" s="238"/>
      <c r="R22" s="238"/>
      <c r="S22" s="238"/>
      <c r="T22" s="238"/>
      <c r="U22" s="238"/>
      <c r="V22" s="238"/>
      <c r="W22" s="238"/>
      <c r="X22" s="238"/>
      <c r="Y22" s="238"/>
      <c r="Z22" s="238"/>
      <c r="AA22" s="238"/>
      <c r="AB22" s="238"/>
      <c r="AC22" s="238"/>
      <c r="AD22" s="239"/>
    </row>
    <row r="23" spans="2:30" ht="15" customHeight="1" x14ac:dyDescent="0.25">
      <c r="B23" s="237"/>
      <c r="C23" s="238"/>
      <c r="D23" s="238"/>
      <c r="E23" s="238"/>
      <c r="F23" s="238"/>
      <c r="G23" s="238"/>
      <c r="H23" s="238"/>
      <c r="I23" s="238"/>
      <c r="J23" s="238"/>
      <c r="K23" s="238"/>
      <c r="L23" s="238"/>
      <c r="M23" s="238"/>
      <c r="N23" s="238"/>
      <c r="O23" s="238"/>
      <c r="P23" s="238"/>
      <c r="Q23" s="238"/>
      <c r="R23" s="238"/>
      <c r="S23" s="238"/>
      <c r="T23" s="238"/>
      <c r="U23" s="238"/>
      <c r="V23" s="238"/>
      <c r="W23" s="238"/>
      <c r="X23" s="238"/>
      <c r="Y23" s="238"/>
      <c r="Z23" s="238"/>
      <c r="AA23" s="238"/>
      <c r="AB23" s="238"/>
      <c r="AC23" s="238"/>
      <c r="AD23" s="239"/>
    </row>
    <row r="24" spans="2:30" ht="15" customHeight="1" x14ac:dyDescent="0.25">
      <c r="B24" s="237"/>
      <c r="C24" s="238"/>
      <c r="D24" s="238"/>
      <c r="E24" s="238"/>
      <c r="F24" s="238"/>
      <c r="G24" s="238"/>
      <c r="H24" s="238"/>
      <c r="I24" s="238"/>
      <c r="J24" s="238"/>
      <c r="K24" s="238"/>
      <c r="L24" s="238"/>
      <c r="M24" s="238"/>
      <c r="N24" s="238"/>
      <c r="O24" s="238"/>
      <c r="P24" s="238"/>
      <c r="Q24" s="238"/>
      <c r="R24" s="238"/>
      <c r="S24" s="238"/>
      <c r="T24" s="238"/>
      <c r="U24" s="238"/>
      <c r="V24" s="238"/>
      <c r="W24" s="238"/>
      <c r="X24" s="238"/>
      <c r="Y24" s="238"/>
      <c r="Z24" s="238"/>
      <c r="AA24" s="238"/>
      <c r="AB24" s="238"/>
      <c r="AC24" s="238"/>
      <c r="AD24" s="239"/>
    </row>
    <row r="25" spans="2:30" ht="15" customHeight="1" x14ac:dyDescent="0.25">
      <c r="B25" s="126"/>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8"/>
    </row>
    <row r="26" spans="2:30" ht="15" customHeight="1" x14ac:dyDescent="0.25"/>
    <row r="27" spans="2:30" ht="15" customHeight="1" x14ac:dyDescent="0.25">
      <c r="B27" s="135" t="s">
        <v>1021</v>
      </c>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row>
    <row r="28" spans="2:30" ht="15" customHeight="1" x14ac:dyDescent="0.25">
      <c r="B28" s="236" t="s">
        <v>1102</v>
      </c>
      <c r="C28" s="236"/>
      <c r="D28" s="236"/>
      <c r="E28" s="236"/>
      <c r="F28" s="236"/>
      <c r="G28" s="236"/>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row>
    <row r="29" spans="2:30" ht="15" customHeight="1" x14ac:dyDescent="0.25">
      <c r="B29" s="236"/>
      <c r="C29" s="236"/>
      <c r="D29" s="236"/>
      <c r="E29" s="236"/>
      <c r="F29" s="236"/>
      <c r="G29" s="236"/>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row>
    <row r="30" spans="2:30" ht="15" customHeight="1" x14ac:dyDescent="0.25">
      <c r="B30" s="236"/>
      <c r="C30" s="236"/>
      <c r="D30" s="236"/>
      <c r="E30" s="236"/>
      <c r="F30" s="236"/>
      <c r="G30" s="236"/>
      <c r="H30" s="236"/>
      <c r="I30" s="236"/>
      <c r="J30" s="236"/>
      <c r="K30" s="236"/>
      <c r="L30" s="236"/>
      <c r="M30" s="236"/>
      <c r="N30" s="236"/>
      <c r="O30" s="236"/>
      <c r="P30" s="236"/>
      <c r="Q30" s="236"/>
      <c r="R30" s="236"/>
      <c r="S30" s="236"/>
      <c r="T30" s="236"/>
      <c r="U30" s="236"/>
      <c r="V30" s="236"/>
      <c r="W30" s="236"/>
      <c r="X30" s="236"/>
      <c r="Y30" s="236"/>
      <c r="Z30" s="236"/>
      <c r="AA30" s="236"/>
      <c r="AB30" s="236"/>
      <c r="AC30" s="236"/>
      <c r="AD30" s="236"/>
    </row>
    <row r="31" spans="2:30" ht="15" customHeight="1" x14ac:dyDescent="0.25">
      <c r="B31" s="236"/>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row>
    <row r="32" spans="2:30" ht="15" customHeight="1" x14ac:dyDescent="0.25">
      <c r="B32" s="236"/>
      <c r="C32" s="236"/>
      <c r="D32" s="236"/>
      <c r="E32" s="236"/>
      <c r="F32" s="236"/>
      <c r="G32" s="236"/>
      <c r="H32" s="236"/>
      <c r="I32" s="236"/>
      <c r="J32" s="236"/>
      <c r="K32" s="236"/>
      <c r="L32" s="236"/>
      <c r="M32" s="236"/>
      <c r="N32" s="236"/>
      <c r="O32" s="236"/>
      <c r="P32" s="236"/>
      <c r="Q32" s="236"/>
      <c r="R32" s="236"/>
      <c r="S32" s="236"/>
      <c r="T32" s="236"/>
      <c r="U32" s="236"/>
      <c r="V32" s="236"/>
      <c r="W32" s="236"/>
      <c r="X32" s="236"/>
      <c r="Y32" s="236"/>
      <c r="Z32" s="236"/>
      <c r="AA32" s="236"/>
      <c r="AB32" s="236"/>
      <c r="AC32" s="236"/>
      <c r="AD32" s="236"/>
    </row>
    <row r="33" spans="1:30" ht="6" customHeight="1" x14ac:dyDescent="0.25">
      <c r="B33" s="236"/>
      <c r="C33" s="236"/>
      <c r="D33" s="236"/>
      <c r="E33" s="236"/>
      <c r="F33" s="236"/>
      <c r="G33" s="236"/>
      <c r="H33" s="236"/>
      <c r="I33" s="236"/>
      <c r="J33" s="236"/>
      <c r="K33" s="236"/>
      <c r="L33" s="236"/>
      <c r="M33" s="236"/>
      <c r="N33" s="236"/>
      <c r="O33" s="236"/>
      <c r="P33" s="236"/>
      <c r="Q33" s="236"/>
      <c r="R33" s="236"/>
      <c r="S33" s="236"/>
      <c r="T33" s="236"/>
      <c r="U33" s="236"/>
      <c r="V33" s="236"/>
      <c r="W33" s="236"/>
      <c r="X33" s="236"/>
      <c r="Y33" s="236"/>
      <c r="Z33" s="236"/>
      <c r="AA33" s="236"/>
      <c r="AB33" s="236"/>
      <c r="AC33" s="236"/>
      <c r="AD33" s="236"/>
    </row>
    <row r="34" spans="1:30" ht="15" customHeight="1" x14ac:dyDescent="0.25">
      <c r="B34" s="123"/>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5"/>
    </row>
    <row r="35" spans="1:30" ht="15" customHeight="1" x14ac:dyDescent="0.25">
      <c r="B35" s="237"/>
      <c r="C35" s="238"/>
      <c r="D35" s="238"/>
      <c r="E35" s="238"/>
      <c r="F35" s="238"/>
      <c r="G35" s="238"/>
      <c r="H35" s="238"/>
      <c r="I35" s="238"/>
      <c r="J35" s="238"/>
      <c r="K35" s="238"/>
      <c r="L35" s="238"/>
      <c r="M35" s="238"/>
      <c r="N35" s="238"/>
      <c r="O35" s="238"/>
      <c r="P35" s="238"/>
      <c r="Q35" s="238"/>
      <c r="R35" s="238"/>
      <c r="S35" s="238"/>
      <c r="T35" s="238"/>
      <c r="U35" s="238"/>
      <c r="V35" s="238"/>
      <c r="W35" s="238"/>
      <c r="X35" s="238"/>
      <c r="Y35" s="238"/>
      <c r="Z35" s="238"/>
      <c r="AA35" s="238"/>
      <c r="AB35" s="238"/>
      <c r="AC35" s="238"/>
      <c r="AD35" s="239"/>
    </row>
    <row r="36" spans="1:30" ht="15" customHeight="1" x14ac:dyDescent="0.25">
      <c r="B36" s="237"/>
      <c r="C36" s="238"/>
      <c r="D36" s="238"/>
      <c r="E36" s="238"/>
      <c r="F36" s="238"/>
      <c r="G36" s="238"/>
      <c r="H36" s="238"/>
      <c r="I36" s="238"/>
      <c r="J36" s="238"/>
      <c r="K36" s="238"/>
      <c r="L36" s="238"/>
      <c r="M36" s="238"/>
      <c r="N36" s="238"/>
      <c r="O36" s="238"/>
      <c r="P36" s="238"/>
      <c r="Q36" s="238"/>
      <c r="R36" s="238"/>
      <c r="S36" s="238"/>
      <c r="T36" s="238"/>
      <c r="U36" s="238"/>
      <c r="V36" s="238"/>
      <c r="W36" s="238"/>
      <c r="X36" s="238"/>
      <c r="Y36" s="238"/>
      <c r="Z36" s="238"/>
      <c r="AA36" s="238"/>
      <c r="AB36" s="238"/>
      <c r="AC36" s="238"/>
      <c r="AD36" s="239"/>
    </row>
    <row r="37" spans="1:30" ht="15" customHeight="1" x14ac:dyDescent="0.25">
      <c r="B37" s="237"/>
      <c r="C37" s="238"/>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9"/>
    </row>
    <row r="38" spans="1:30" ht="15" customHeight="1" x14ac:dyDescent="0.25">
      <c r="B38" s="126"/>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8"/>
    </row>
    <row r="39" spans="1:30" ht="15" customHeight="1" x14ac:dyDescent="0.25"/>
    <row r="40" spans="1:30" ht="15" customHeight="1" x14ac:dyDescent="0.25">
      <c r="B40" s="135" t="s">
        <v>594</v>
      </c>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row>
    <row r="41" spans="1:30" ht="15" customHeight="1" x14ac:dyDescent="0.25">
      <c r="B41" s="236" t="s">
        <v>595</v>
      </c>
      <c r="C41" s="236"/>
      <c r="D41" s="236"/>
      <c r="E41" s="236"/>
      <c r="F41" s="236"/>
      <c r="G41" s="236"/>
      <c r="H41" s="236"/>
      <c r="I41" s="236"/>
      <c r="J41" s="236"/>
      <c r="K41" s="236"/>
      <c r="L41" s="236"/>
      <c r="M41" s="236"/>
      <c r="N41" s="236"/>
      <c r="O41" s="236"/>
      <c r="P41" s="236"/>
      <c r="Q41" s="236"/>
      <c r="R41" s="236"/>
      <c r="S41" s="236"/>
      <c r="T41" s="236"/>
      <c r="U41" s="236"/>
      <c r="V41" s="236"/>
      <c r="W41" s="236"/>
      <c r="X41" s="236"/>
      <c r="Y41" s="236"/>
      <c r="Z41" s="236"/>
      <c r="AA41" s="236"/>
      <c r="AB41" s="236"/>
      <c r="AC41" s="236"/>
      <c r="AD41" s="236"/>
    </row>
    <row r="42" spans="1:30" ht="24.75" customHeight="1" x14ac:dyDescent="0.25">
      <c r="B42" s="236"/>
      <c r="C42" s="236"/>
      <c r="D42" s="236"/>
      <c r="E42" s="236"/>
      <c r="F42" s="236"/>
      <c r="G42" s="236"/>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row>
    <row r="43" spans="1:30" ht="15" customHeight="1" x14ac:dyDescent="0.25">
      <c r="B43" s="123"/>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5"/>
    </row>
    <row r="44" spans="1:30" ht="15" customHeight="1" x14ac:dyDescent="0.25">
      <c r="B44" s="237"/>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9"/>
    </row>
    <row r="45" spans="1:30" ht="15" customHeight="1" x14ac:dyDescent="0.25">
      <c r="B45" s="237"/>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9"/>
    </row>
    <row r="46" spans="1:30" ht="15" customHeight="1" x14ac:dyDescent="0.25">
      <c r="B46" s="237"/>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9"/>
    </row>
    <row r="47" spans="1:30" ht="15" customHeight="1" x14ac:dyDescent="0.25">
      <c r="B47" s="126"/>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8"/>
    </row>
    <row r="48" spans="1:30" ht="15" customHeight="1" x14ac:dyDescent="0.25">
      <c r="A48"/>
      <c r="B48" s="110"/>
      <c r="C48" s="110"/>
      <c r="D48" s="110"/>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row>
    <row r="49" spans="2:30" ht="15" customHeight="1" x14ac:dyDescent="0.25">
      <c r="B49" s="240" t="s">
        <v>1330</v>
      </c>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2"/>
      <c r="AB49" s="131"/>
      <c r="AC49" s="132"/>
      <c r="AD49" s="133"/>
    </row>
    <row r="50" spans="2:30" ht="15" customHeight="1" x14ac:dyDescent="0.25"/>
    <row r="51" spans="2:30" ht="15" customHeight="1" x14ac:dyDescent="0.25">
      <c r="B51" s="135" t="s">
        <v>596</v>
      </c>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row>
    <row r="52" spans="2:30" ht="15" customHeight="1" x14ac:dyDescent="0.25">
      <c r="B52" s="236" t="s">
        <v>597</v>
      </c>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row>
    <row r="53" spans="2:30" ht="15" customHeight="1" x14ac:dyDescent="0.25">
      <c r="B53" s="236"/>
      <c r="C53" s="236"/>
      <c r="D53" s="236"/>
      <c r="E53" s="236"/>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6"/>
      <c r="AD53" s="236"/>
    </row>
    <row r="54" spans="2:30" ht="15" customHeight="1" x14ac:dyDescent="0.25">
      <c r="B54" s="123"/>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5"/>
    </row>
    <row r="55" spans="2:30" ht="15" customHeight="1" x14ac:dyDescent="0.25">
      <c r="B55" s="237"/>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9"/>
    </row>
    <row r="56" spans="2:30" ht="15" customHeight="1" x14ac:dyDescent="0.25">
      <c r="B56" s="237"/>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239"/>
    </row>
    <row r="57" spans="2:30" ht="15" customHeight="1" x14ac:dyDescent="0.25">
      <c r="B57" s="237"/>
      <c r="C57" s="238"/>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239"/>
    </row>
    <row r="58" spans="2:30" ht="15" customHeight="1" x14ac:dyDescent="0.25">
      <c r="B58" s="126"/>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8"/>
    </row>
    <row r="59" spans="2:30" ht="15" customHeight="1" x14ac:dyDescent="0.25"/>
    <row r="60" spans="2:30" ht="15" customHeight="1" x14ac:dyDescent="0.25">
      <c r="B60" s="135" t="s">
        <v>108</v>
      </c>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row>
    <row r="61" spans="2:30" ht="15" customHeight="1" x14ac:dyDescent="0.25">
      <c r="B61" s="236" t="s">
        <v>1022</v>
      </c>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row>
    <row r="62" spans="2:30" ht="15" customHeight="1" x14ac:dyDescent="0.25">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row>
    <row r="63" spans="2:30" ht="15" customHeight="1" x14ac:dyDescent="0.25">
      <c r="B63" s="123"/>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5"/>
    </row>
    <row r="64" spans="2:30" ht="15" customHeight="1" x14ac:dyDescent="0.25">
      <c r="B64" s="237"/>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9"/>
    </row>
    <row r="65" spans="2:30" ht="15" customHeight="1" x14ac:dyDescent="0.25">
      <c r="B65" s="237"/>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9"/>
    </row>
    <row r="66" spans="2:30" ht="15" customHeight="1" x14ac:dyDescent="0.25">
      <c r="B66" s="237"/>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9"/>
    </row>
    <row r="67" spans="2:30" ht="15" customHeight="1" x14ac:dyDescent="0.25">
      <c r="B67" s="126"/>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7"/>
      <c r="AB67" s="127"/>
      <c r="AC67" s="127"/>
      <c r="AD67" s="128"/>
    </row>
    <row r="68" spans="2:30" ht="15" customHeight="1" thickBot="1" x14ac:dyDescent="0.3"/>
    <row r="69" spans="2:30" ht="15" customHeight="1" thickBot="1" x14ac:dyDescent="0.3">
      <c r="B69" s="151" t="s">
        <v>587</v>
      </c>
      <c r="C69" s="151"/>
      <c r="D69" s="151"/>
      <c r="E69" s="151"/>
      <c r="F69" s="151"/>
      <c r="G69" s="151"/>
      <c r="H69" s="151"/>
      <c r="I69" s="151"/>
      <c r="J69" s="151"/>
      <c r="K69" s="151"/>
      <c r="L69" s="151"/>
      <c r="M69" s="151"/>
      <c r="N69" s="151"/>
      <c r="O69" s="151"/>
      <c r="P69" s="151"/>
      <c r="Q69" s="151"/>
      <c r="R69" s="151"/>
      <c r="S69" s="151"/>
      <c r="T69" s="151"/>
      <c r="U69" s="151"/>
      <c r="V69" s="151"/>
      <c r="W69" s="151"/>
      <c r="X69" s="151"/>
      <c r="Y69" s="151"/>
      <c r="Z69" s="151"/>
      <c r="AA69" s="151"/>
      <c r="AB69" s="151"/>
      <c r="AC69" s="151"/>
      <c r="AD69" s="151"/>
    </row>
    <row r="70" spans="2:30" ht="15" customHeight="1" x14ac:dyDescent="0.25"/>
    <row r="71" spans="2:30" ht="15" customHeight="1" x14ac:dyDescent="0.25">
      <c r="B71" s="135" t="s">
        <v>598</v>
      </c>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row>
    <row r="72" spans="2:30" ht="15" customHeight="1" x14ac:dyDescent="0.25"/>
    <row r="73" spans="2:30" ht="15" customHeight="1" x14ac:dyDescent="0.25">
      <c r="B73" s="135" t="s">
        <v>585</v>
      </c>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row>
    <row r="74" spans="2:30" ht="15" customHeight="1" x14ac:dyDescent="0.25">
      <c r="B74" s="123"/>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5"/>
    </row>
    <row r="75" spans="2:30" ht="15" customHeight="1" x14ac:dyDescent="0.25">
      <c r="B75" s="237"/>
      <c r="C75" s="238"/>
      <c r="D75" s="238"/>
      <c r="E75" s="238"/>
      <c r="F75" s="238"/>
      <c r="G75" s="238"/>
      <c r="H75" s="238"/>
      <c r="I75" s="238"/>
      <c r="J75" s="238"/>
      <c r="K75" s="238"/>
      <c r="L75" s="238"/>
      <c r="M75" s="238"/>
      <c r="N75" s="238"/>
      <c r="O75" s="238"/>
      <c r="P75" s="238"/>
      <c r="Q75" s="238"/>
      <c r="R75" s="238"/>
      <c r="S75" s="238"/>
      <c r="T75" s="238"/>
      <c r="U75" s="238"/>
      <c r="V75" s="238"/>
      <c r="W75" s="238"/>
      <c r="X75" s="238"/>
      <c r="Y75" s="238"/>
      <c r="Z75" s="238"/>
      <c r="AA75" s="238"/>
      <c r="AB75" s="238"/>
      <c r="AC75" s="238"/>
      <c r="AD75" s="239"/>
    </row>
    <row r="76" spans="2:30" ht="15" customHeight="1" x14ac:dyDescent="0.25">
      <c r="B76" s="237"/>
      <c r="C76" s="238"/>
      <c r="D76" s="238"/>
      <c r="E76" s="238"/>
      <c r="F76" s="238"/>
      <c r="G76" s="238"/>
      <c r="H76" s="238"/>
      <c r="I76" s="238"/>
      <c r="J76" s="238"/>
      <c r="K76" s="238"/>
      <c r="L76" s="238"/>
      <c r="M76" s="238"/>
      <c r="N76" s="238"/>
      <c r="O76" s="238"/>
      <c r="P76" s="238"/>
      <c r="Q76" s="238"/>
      <c r="R76" s="238"/>
      <c r="S76" s="238"/>
      <c r="T76" s="238"/>
      <c r="U76" s="238"/>
      <c r="V76" s="238"/>
      <c r="W76" s="238"/>
      <c r="X76" s="238"/>
      <c r="Y76" s="238"/>
      <c r="Z76" s="238"/>
      <c r="AA76" s="238"/>
      <c r="AB76" s="238"/>
      <c r="AC76" s="238"/>
      <c r="AD76" s="239"/>
    </row>
    <row r="77" spans="2:30" ht="15" customHeight="1" x14ac:dyDescent="0.25">
      <c r="B77" s="237"/>
      <c r="C77" s="238"/>
      <c r="D77" s="238"/>
      <c r="E77" s="238"/>
      <c r="F77" s="238"/>
      <c r="G77" s="238"/>
      <c r="H77" s="238"/>
      <c r="I77" s="238"/>
      <c r="J77" s="238"/>
      <c r="K77" s="238"/>
      <c r="L77" s="238"/>
      <c r="M77" s="238"/>
      <c r="N77" s="238"/>
      <c r="O77" s="238"/>
      <c r="P77" s="238"/>
      <c r="Q77" s="238"/>
      <c r="R77" s="238"/>
      <c r="S77" s="238"/>
      <c r="T77" s="238"/>
      <c r="U77" s="238"/>
      <c r="V77" s="238"/>
      <c r="W77" s="238"/>
      <c r="X77" s="238"/>
      <c r="Y77" s="238"/>
      <c r="Z77" s="238"/>
      <c r="AA77" s="238"/>
      <c r="AB77" s="238"/>
      <c r="AC77" s="238"/>
      <c r="AD77" s="239"/>
    </row>
    <row r="78" spans="2:30" ht="15" customHeight="1" x14ac:dyDescent="0.25">
      <c r="B78" s="126"/>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8"/>
    </row>
    <row r="79" spans="2:30" ht="15" customHeight="1" x14ac:dyDescent="0.25"/>
    <row r="80" spans="2:30" ht="15" customHeight="1" x14ac:dyDescent="0.25">
      <c r="B80" s="135" t="s">
        <v>599</v>
      </c>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c r="AD80" s="135"/>
    </row>
    <row r="81" spans="2:30" ht="15" customHeight="1" x14ac:dyDescent="0.25">
      <c r="B81" s="123"/>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5"/>
    </row>
    <row r="82" spans="2:30" ht="15" customHeight="1" x14ac:dyDescent="0.25">
      <c r="B82" s="237"/>
      <c r="C82" s="238"/>
      <c r="D82" s="238"/>
      <c r="E82" s="238"/>
      <c r="F82" s="238"/>
      <c r="G82" s="238"/>
      <c r="H82" s="238"/>
      <c r="I82" s="238"/>
      <c r="J82" s="238"/>
      <c r="K82" s="238"/>
      <c r="L82" s="238"/>
      <c r="M82" s="238"/>
      <c r="N82" s="238"/>
      <c r="O82" s="238"/>
      <c r="P82" s="238"/>
      <c r="Q82" s="238"/>
      <c r="R82" s="238"/>
      <c r="S82" s="238"/>
      <c r="T82" s="238"/>
      <c r="U82" s="238"/>
      <c r="V82" s="238"/>
      <c r="W82" s="238"/>
      <c r="X82" s="238"/>
      <c r="Y82" s="238"/>
      <c r="Z82" s="238"/>
      <c r="AA82" s="238"/>
      <c r="AB82" s="238"/>
      <c r="AC82" s="238"/>
      <c r="AD82" s="239"/>
    </row>
    <row r="83" spans="2:30" ht="15" customHeight="1" x14ac:dyDescent="0.25">
      <c r="B83" s="237"/>
      <c r="C83" s="238"/>
      <c r="D83" s="238"/>
      <c r="E83" s="238"/>
      <c r="F83" s="238"/>
      <c r="G83" s="238"/>
      <c r="H83" s="238"/>
      <c r="I83" s="238"/>
      <c r="J83" s="238"/>
      <c r="K83" s="238"/>
      <c r="L83" s="238"/>
      <c r="M83" s="238"/>
      <c r="N83" s="238"/>
      <c r="O83" s="238"/>
      <c r="P83" s="238"/>
      <c r="Q83" s="238"/>
      <c r="R83" s="238"/>
      <c r="S83" s="238"/>
      <c r="T83" s="238"/>
      <c r="U83" s="238"/>
      <c r="V83" s="238"/>
      <c r="W83" s="238"/>
      <c r="X83" s="238"/>
      <c r="Y83" s="238"/>
      <c r="Z83" s="238"/>
      <c r="AA83" s="238"/>
      <c r="AB83" s="238"/>
      <c r="AC83" s="238"/>
      <c r="AD83" s="239"/>
    </row>
    <row r="84" spans="2:30" ht="15" customHeight="1" x14ac:dyDescent="0.25">
      <c r="B84" s="237"/>
      <c r="C84" s="238"/>
      <c r="D84" s="238"/>
      <c r="E84" s="238"/>
      <c r="F84" s="238"/>
      <c r="G84" s="238"/>
      <c r="H84" s="238"/>
      <c r="I84" s="238"/>
      <c r="J84" s="238"/>
      <c r="K84" s="238"/>
      <c r="L84" s="238"/>
      <c r="M84" s="238"/>
      <c r="N84" s="238"/>
      <c r="O84" s="238"/>
      <c r="P84" s="238"/>
      <c r="Q84" s="238"/>
      <c r="R84" s="238"/>
      <c r="S84" s="238"/>
      <c r="T84" s="238"/>
      <c r="U84" s="238"/>
      <c r="V84" s="238"/>
      <c r="W84" s="238"/>
      <c r="X84" s="238"/>
      <c r="Y84" s="238"/>
      <c r="Z84" s="238"/>
      <c r="AA84" s="238"/>
      <c r="AB84" s="238"/>
      <c r="AC84" s="238"/>
      <c r="AD84" s="239"/>
    </row>
    <row r="85" spans="2:30" ht="15" customHeight="1" x14ac:dyDescent="0.25">
      <c r="B85" s="126"/>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8"/>
    </row>
    <row r="86" spans="2:30" ht="15" customHeight="1" x14ac:dyDescent="0.25"/>
    <row r="87" spans="2:30" ht="15" customHeight="1" x14ac:dyDescent="0.25">
      <c r="B87" s="135" t="s">
        <v>586</v>
      </c>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row>
    <row r="88" spans="2:30" ht="15" customHeight="1" x14ac:dyDescent="0.25">
      <c r="B88" s="123"/>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5"/>
    </row>
    <row r="89" spans="2:30" ht="15" customHeight="1" x14ac:dyDescent="0.25">
      <c r="B89" s="237"/>
      <c r="C89" s="238"/>
      <c r="D89" s="238"/>
      <c r="E89" s="238"/>
      <c r="F89" s="238"/>
      <c r="G89" s="238"/>
      <c r="H89" s="238"/>
      <c r="I89" s="238"/>
      <c r="J89" s="238"/>
      <c r="K89" s="238"/>
      <c r="L89" s="238"/>
      <c r="M89" s="238"/>
      <c r="N89" s="238"/>
      <c r="O89" s="238"/>
      <c r="P89" s="238"/>
      <c r="Q89" s="238"/>
      <c r="R89" s="238"/>
      <c r="S89" s="238"/>
      <c r="T89" s="238"/>
      <c r="U89" s="238"/>
      <c r="V89" s="238"/>
      <c r="W89" s="238"/>
      <c r="X89" s="238"/>
      <c r="Y89" s="238"/>
      <c r="Z89" s="238"/>
      <c r="AA89" s="238"/>
      <c r="AB89" s="238"/>
      <c r="AC89" s="238"/>
      <c r="AD89" s="239"/>
    </row>
    <row r="90" spans="2:30" ht="15" customHeight="1" x14ac:dyDescent="0.25">
      <c r="B90" s="237"/>
      <c r="C90" s="238"/>
      <c r="D90" s="238"/>
      <c r="E90" s="238"/>
      <c r="F90" s="238"/>
      <c r="G90" s="238"/>
      <c r="H90" s="238"/>
      <c r="I90" s="238"/>
      <c r="J90" s="238"/>
      <c r="K90" s="238"/>
      <c r="L90" s="238"/>
      <c r="M90" s="238"/>
      <c r="N90" s="238"/>
      <c r="O90" s="238"/>
      <c r="P90" s="238"/>
      <c r="Q90" s="238"/>
      <c r="R90" s="238"/>
      <c r="S90" s="238"/>
      <c r="T90" s="238"/>
      <c r="U90" s="238"/>
      <c r="V90" s="238"/>
      <c r="W90" s="238"/>
      <c r="X90" s="238"/>
      <c r="Y90" s="238"/>
      <c r="Z90" s="238"/>
      <c r="AA90" s="238"/>
      <c r="AB90" s="238"/>
      <c r="AC90" s="238"/>
      <c r="AD90" s="239"/>
    </row>
    <row r="91" spans="2:30" ht="15" customHeight="1" x14ac:dyDescent="0.25">
      <c r="B91" s="237"/>
      <c r="C91" s="238"/>
      <c r="D91" s="238"/>
      <c r="E91" s="238"/>
      <c r="F91" s="238"/>
      <c r="G91" s="238"/>
      <c r="H91" s="238"/>
      <c r="I91" s="238"/>
      <c r="J91" s="238"/>
      <c r="K91" s="238"/>
      <c r="L91" s="238"/>
      <c r="M91" s="238"/>
      <c r="N91" s="238"/>
      <c r="O91" s="238"/>
      <c r="P91" s="238"/>
      <c r="Q91" s="238"/>
      <c r="R91" s="238"/>
      <c r="S91" s="238"/>
      <c r="T91" s="238"/>
      <c r="U91" s="238"/>
      <c r="V91" s="238"/>
      <c r="W91" s="238"/>
      <c r="X91" s="238"/>
      <c r="Y91" s="238"/>
      <c r="Z91" s="238"/>
      <c r="AA91" s="238"/>
      <c r="AB91" s="238"/>
      <c r="AC91" s="238"/>
      <c r="AD91" s="239"/>
    </row>
    <row r="92" spans="2:30" ht="15" customHeight="1" x14ac:dyDescent="0.25">
      <c r="B92" s="126"/>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8"/>
    </row>
    <row r="93" spans="2:30" ht="15" customHeight="1" x14ac:dyDescent="0.25"/>
    <row r="94" spans="2:30" ht="15" customHeight="1" x14ac:dyDescent="0.25">
      <c r="B94" s="144" t="s">
        <v>805</v>
      </c>
      <c r="C94" s="144"/>
      <c r="D94" s="144"/>
      <c r="E94" s="144"/>
      <c r="F94" s="144"/>
      <c r="G94" s="144"/>
      <c r="H94" s="144"/>
      <c r="I94" s="144"/>
      <c r="J94" s="144"/>
      <c r="K94" s="144"/>
      <c r="L94" s="144"/>
      <c r="M94" s="144"/>
      <c r="N94" s="144"/>
      <c r="O94" s="144"/>
      <c r="P94" s="144"/>
      <c r="Q94" s="144"/>
      <c r="R94" s="144"/>
      <c r="S94" s="144"/>
      <c r="T94" s="144"/>
      <c r="U94" s="16"/>
      <c r="V94" s="16"/>
      <c r="W94" s="16"/>
      <c r="X94" s="16"/>
      <c r="Y94" s="16"/>
      <c r="Z94" s="16"/>
      <c r="AA94" s="16"/>
      <c r="AB94" s="16"/>
      <c r="AC94" s="16"/>
      <c r="AD94" s="16"/>
    </row>
    <row r="95" spans="2:30" ht="15" customHeight="1" x14ac:dyDescent="0.25">
      <c r="B95" s="144"/>
      <c r="C95" s="144"/>
      <c r="D95" s="144"/>
      <c r="E95" s="144"/>
      <c r="F95" s="144"/>
      <c r="G95" s="144"/>
      <c r="H95" s="144"/>
      <c r="I95" s="144"/>
      <c r="J95" s="144"/>
      <c r="K95" s="144"/>
      <c r="L95" s="144"/>
      <c r="M95" s="144"/>
      <c r="N95" s="144"/>
      <c r="O95" s="144"/>
      <c r="P95" s="144"/>
      <c r="Q95" s="144"/>
      <c r="R95" s="144"/>
      <c r="S95" s="144"/>
      <c r="T95" s="144"/>
      <c r="U95" s="129" t="s">
        <v>60</v>
      </c>
      <c r="V95" s="129"/>
      <c r="W95" s="129"/>
      <c r="X95" s="129"/>
      <c r="Y95" s="129"/>
      <c r="Z95" s="129"/>
      <c r="AA95" s="129"/>
      <c r="AB95" s="131"/>
      <c r="AC95" s="132"/>
      <c r="AD95" s="133"/>
    </row>
    <row r="96" spans="2:30" ht="15" customHeight="1" thickBot="1" x14ac:dyDescent="0.3"/>
    <row r="97" spans="2:30" ht="15" customHeight="1" thickBot="1" x14ac:dyDescent="0.3">
      <c r="B97" s="151" t="s">
        <v>1411</v>
      </c>
      <c r="C97" s="151"/>
      <c r="D97" s="151"/>
      <c r="E97" s="151"/>
      <c r="F97" s="151"/>
      <c r="G97" s="151"/>
      <c r="H97" s="151"/>
      <c r="I97" s="151"/>
      <c r="J97" s="151"/>
      <c r="K97" s="151"/>
      <c r="L97" s="151"/>
      <c r="M97" s="151"/>
      <c r="N97" s="151"/>
      <c r="O97" s="151"/>
      <c r="P97" s="151"/>
      <c r="Q97" s="151"/>
      <c r="R97" s="151"/>
      <c r="S97" s="151"/>
      <c r="T97" s="151"/>
      <c r="U97" s="151"/>
      <c r="V97" s="151"/>
      <c r="W97" s="151"/>
      <c r="X97" s="151"/>
      <c r="Y97" s="151"/>
      <c r="Z97" s="151"/>
      <c r="AA97" s="151"/>
      <c r="AB97" s="151"/>
      <c r="AC97" s="151"/>
      <c r="AD97" s="151"/>
    </row>
    <row r="98" spans="2:30" ht="15" customHeight="1" x14ac:dyDescent="0.25"/>
    <row r="99" spans="2:30" ht="15" customHeight="1" x14ac:dyDescent="0.25">
      <c r="B99" s="134" t="s">
        <v>1179</v>
      </c>
      <c r="C99" s="134"/>
      <c r="D99" s="134"/>
      <c r="E99" s="134"/>
      <c r="F99" s="134"/>
      <c r="G99" s="134"/>
      <c r="H99" s="134"/>
      <c r="I99" s="134"/>
      <c r="J99" s="134"/>
      <c r="K99" s="134"/>
      <c r="L99" s="134"/>
      <c r="M99" s="134"/>
      <c r="N99" s="134"/>
      <c r="O99" s="134"/>
      <c r="P99" s="134"/>
      <c r="Q99" s="134"/>
      <c r="R99" s="134"/>
      <c r="S99" s="134"/>
      <c r="T99" s="134"/>
      <c r="U99" s="22"/>
      <c r="V99" s="22"/>
      <c r="W99" s="22"/>
      <c r="X99" s="22"/>
      <c r="Y99" s="22"/>
      <c r="Z99" s="22"/>
      <c r="AA99" s="22"/>
      <c r="AB99" s="22"/>
      <c r="AC99" s="22"/>
      <c r="AD99" s="22"/>
    </row>
    <row r="100" spans="2:30" ht="15" customHeight="1" x14ac:dyDescent="0.25">
      <c r="B100" s="134"/>
      <c r="C100" s="134"/>
      <c r="D100" s="134"/>
      <c r="E100" s="134"/>
      <c r="F100" s="134"/>
      <c r="G100" s="134"/>
      <c r="H100" s="134"/>
      <c r="I100" s="134"/>
      <c r="J100" s="134"/>
      <c r="K100" s="134"/>
      <c r="L100" s="134"/>
      <c r="M100" s="134"/>
      <c r="N100" s="134"/>
      <c r="O100" s="134"/>
      <c r="P100" s="134"/>
      <c r="Q100" s="134"/>
      <c r="R100" s="134"/>
      <c r="S100" s="134"/>
      <c r="T100" s="134"/>
      <c r="U100" s="22"/>
      <c r="V100" s="22"/>
      <c r="W100" s="22"/>
      <c r="X100" s="22"/>
      <c r="Y100" s="22"/>
      <c r="Z100" s="22"/>
      <c r="AA100" s="22"/>
      <c r="AB100" s="22"/>
      <c r="AC100" s="22"/>
      <c r="AD100" s="22"/>
    </row>
    <row r="101" spans="2:30" ht="15" customHeight="1" x14ac:dyDescent="0.25">
      <c r="B101" s="134"/>
      <c r="C101" s="134"/>
      <c r="D101" s="134"/>
      <c r="E101" s="134"/>
      <c r="F101" s="134"/>
      <c r="G101" s="134"/>
      <c r="H101" s="134"/>
      <c r="I101" s="134"/>
      <c r="J101" s="134"/>
      <c r="K101" s="134"/>
      <c r="L101" s="134"/>
      <c r="M101" s="134"/>
      <c r="N101" s="134"/>
      <c r="O101" s="134"/>
      <c r="P101" s="134"/>
      <c r="Q101" s="134"/>
      <c r="R101" s="134"/>
      <c r="S101" s="134"/>
      <c r="T101" s="134"/>
      <c r="U101" s="22"/>
      <c r="V101" s="22"/>
      <c r="W101" s="22"/>
      <c r="X101" s="22"/>
      <c r="Y101" s="22"/>
      <c r="Z101" s="22"/>
      <c r="AA101" s="22"/>
      <c r="AB101" s="22"/>
      <c r="AC101" s="22"/>
      <c r="AD101" s="22"/>
    </row>
    <row r="102" spans="2:30" ht="15" customHeight="1" x14ac:dyDescent="0.25">
      <c r="B102" s="134"/>
      <c r="C102" s="134"/>
      <c r="D102" s="134"/>
      <c r="E102" s="134"/>
      <c r="F102" s="134"/>
      <c r="G102" s="134"/>
      <c r="H102" s="134"/>
      <c r="I102" s="134"/>
      <c r="J102" s="134"/>
      <c r="K102" s="134"/>
      <c r="L102" s="134"/>
      <c r="M102" s="134"/>
      <c r="N102" s="134"/>
      <c r="O102" s="134"/>
      <c r="P102" s="134"/>
      <c r="Q102" s="134"/>
      <c r="R102" s="134"/>
      <c r="S102" s="134"/>
      <c r="T102" s="134"/>
      <c r="U102" s="129" t="s">
        <v>60</v>
      </c>
      <c r="V102" s="129"/>
      <c r="W102" s="129"/>
      <c r="X102" s="129"/>
      <c r="Y102" s="129"/>
      <c r="Z102" s="129"/>
      <c r="AA102" s="129"/>
      <c r="AB102" s="131"/>
      <c r="AC102" s="132"/>
      <c r="AD102" s="133"/>
    </row>
    <row r="103" spans="2:30" ht="15" customHeight="1" x14ac:dyDescent="0.25"/>
    <row r="104" spans="2:30" ht="15" customHeight="1" x14ac:dyDescent="0.25">
      <c r="B104" s="135" t="s">
        <v>874</v>
      </c>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row>
    <row r="105" spans="2:30" ht="15" customHeight="1" x14ac:dyDescent="0.25">
      <c r="B105" s="236" t="s">
        <v>1369</v>
      </c>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row>
    <row r="106" spans="2:30" ht="15" customHeight="1" x14ac:dyDescent="0.25">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row>
    <row r="107" spans="2:30" ht="15" customHeight="1" x14ac:dyDescent="0.25">
      <c r="B107" s="123"/>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5"/>
    </row>
    <row r="108" spans="2:30" ht="15" customHeight="1" x14ac:dyDescent="0.25">
      <c r="B108" s="237"/>
      <c r="C108" s="238"/>
      <c r="D108" s="238"/>
      <c r="E108" s="238"/>
      <c r="F108" s="238"/>
      <c r="G108" s="238"/>
      <c r="H108" s="238"/>
      <c r="I108" s="238"/>
      <c r="J108" s="238"/>
      <c r="K108" s="238"/>
      <c r="L108" s="238"/>
      <c r="M108" s="238"/>
      <c r="N108" s="238"/>
      <c r="O108" s="238"/>
      <c r="P108" s="238"/>
      <c r="Q108" s="238"/>
      <c r="R108" s="238"/>
      <c r="S108" s="238"/>
      <c r="T108" s="238"/>
      <c r="U108" s="238"/>
      <c r="V108" s="238"/>
      <c r="W108" s="238"/>
      <c r="X108" s="238"/>
      <c r="Y108" s="238"/>
      <c r="Z108" s="238"/>
      <c r="AA108" s="238"/>
      <c r="AB108" s="238"/>
      <c r="AC108" s="238"/>
      <c r="AD108" s="239"/>
    </row>
    <row r="109" spans="2:30" ht="15" customHeight="1" x14ac:dyDescent="0.25">
      <c r="B109" s="237"/>
      <c r="C109" s="238"/>
      <c r="D109" s="238"/>
      <c r="E109" s="238"/>
      <c r="F109" s="238"/>
      <c r="G109" s="238"/>
      <c r="H109" s="238"/>
      <c r="I109" s="238"/>
      <c r="J109" s="238"/>
      <c r="K109" s="238"/>
      <c r="L109" s="238"/>
      <c r="M109" s="238"/>
      <c r="N109" s="238"/>
      <c r="O109" s="238"/>
      <c r="P109" s="238"/>
      <c r="Q109" s="238"/>
      <c r="R109" s="238"/>
      <c r="S109" s="238"/>
      <c r="T109" s="238"/>
      <c r="U109" s="238"/>
      <c r="V109" s="238"/>
      <c r="W109" s="238"/>
      <c r="X109" s="238"/>
      <c r="Y109" s="238"/>
      <c r="Z109" s="238"/>
      <c r="AA109" s="238"/>
      <c r="AB109" s="238"/>
      <c r="AC109" s="238"/>
      <c r="AD109" s="239"/>
    </row>
    <row r="110" spans="2:30" ht="15" customHeight="1" x14ac:dyDescent="0.25">
      <c r="B110" s="237"/>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c r="AA110" s="238"/>
      <c r="AB110" s="238"/>
      <c r="AC110" s="238"/>
      <c r="AD110" s="239"/>
    </row>
    <row r="111" spans="2:30" ht="15" customHeight="1" x14ac:dyDescent="0.25">
      <c r="B111" s="126"/>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c r="AA111" s="127"/>
      <c r="AB111" s="127"/>
      <c r="AC111" s="127"/>
      <c r="AD111" s="128"/>
    </row>
    <row r="112" spans="2:30" ht="15" customHeight="1" x14ac:dyDescent="0.25"/>
    <row r="113" spans="2:30" ht="15" customHeight="1" x14ac:dyDescent="0.25">
      <c r="B113" s="135" t="s">
        <v>109</v>
      </c>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c r="AD113" s="135"/>
    </row>
    <row r="114" spans="2:30" ht="15" customHeight="1" x14ac:dyDescent="0.25">
      <c r="B114" s="236" t="s">
        <v>1370</v>
      </c>
      <c r="C114" s="236"/>
      <c r="D114" s="236"/>
      <c r="E114" s="236"/>
      <c r="F114" s="236"/>
      <c r="G114" s="236"/>
      <c r="H114" s="236"/>
      <c r="I114" s="236"/>
      <c r="J114" s="236"/>
      <c r="K114" s="236"/>
      <c r="L114" s="236"/>
      <c r="M114" s="236"/>
      <c r="N114" s="236"/>
      <c r="O114" s="236"/>
      <c r="P114" s="236"/>
      <c r="Q114" s="236"/>
      <c r="R114" s="236"/>
      <c r="S114" s="236"/>
      <c r="T114" s="236"/>
      <c r="U114" s="236"/>
      <c r="V114" s="236"/>
      <c r="W114" s="236"/>
      <c r="X114" s="236"/>
      <c r="Y114" s="236"/>
      <c r="Z114" s="236"/>
      <c r="AA114" s="236"/>
      <c r="AB114" s="236"/>
      <c r="AC114" s="236"/>
      <c r="AD114" s="236"/>
    </row>
    <row r="115" spans="2:30" ht="15" customHeight="1" x14ac:dyDescent="0.25">
      <c r="B115" s="236"/>
      <c r="C115" s="236"/>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row>
    <row r="116" spans="2:30" ht="15" customHeight="1" x14ac:dyDescent="0.25">
      <c r="B116" s="236"/>
      <c r="C116" s="236"/>
      <c r="D116" s="236"/>
      <c r="E116" s="236"/>
      <c r="F116" s="236"/>
      <c r="G116" s="236"/>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row>
    <row r="117" spans="2:30" ht="15" customHeight="1" x14ac:dyDescent="0.25">
      <c r="B117" s="236"/>
      <c r="C117" s="236"/>
      <c r="D117" s="236"/>
      <c r="E117" s="236"/>
      <c r="F117" s="236"/>
      <c r="G117" s="236"/>
      <c r="H117" s="236"/>
      <c r="I117" s="236"/>
      <c r="J117" s="236"/>
      <c r="K117" s="236"/>
      <c r="L117" s="236"/>
      <c r="M117" s="236"/>
      <c r="N117" s="236"/>
      <c r="O117" s="236"/>
      <c r="P117" s="236"/>
      <c r="Q117" s="236"/>
      <c r="R117" s="236"/>
      <c r="S117" s="236"/>
      <c r="T117" s="236"/>
      <c r="U117" s="236"/>
      <c r="V117" s="236"/>
      <c r="W117" s="236"/>
      <c r="X117" s="236"/>
      <c r="Y117" s="236"/>
      <c r="Z117" s="236"/>
      <c r="AA117" s="236"/>
      <c r="AB117" s="236"/>
      <c r="AC117" s="236"/>
      <c r="AD117" s="236"/>
    </row>
    <row r="118" spans="2:30" ht="15" customHeight="1" x14ac:dyDescent="0.25">
      <c r="B118" s="123"/>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5"/>
    </row>
    <row r="119" spans="2:30" ht="15" customHeight="1" x14ac:dyDescent="0.25">
      <c r="B119" s="237"/>
      <c r="C119" s="238"/>
      <c r="D119" s="238"/>
      <c r="E119" s="238"/>
      <c r="F119" s="238"/>
      <c r="G119" s="238"/>
      <c r="H119" s="238"/>
      <c r="I119" s="238"/>
      <c r="J119" s="238"/>
      <c r="K119" s="238"/>
      <c r="L119" s="238"/>
      <c r="M119" s="238"/>
      <c r="N119" s="238"/>
      <c r="O119" s="238"/>
      <c r="P119" s="238"/>
      <c r="Q119" s="238"/>
      <c r="R119" s="238"/>
      <c r="S119" s="238"/>
      <c r="T119" s="238"/>
      <c r="U119" s="238"/>
      <c r="V119" s="238"/>
      <c r="W119" s="238"/>
      <c r="X119" s="238"/>
      <c r="Y119" s="238"/>
      <c r="Z119" s="238"/>
      <c r="AA119" s="238"/>
      <c r="AB119" s="238"/>
      <c r="AC119" s="238"/>
      <c r="AD119" s="239"/>
    </row>
    <row r="120" spans="2:30" ht="15" customHeight="1" x14ac:dyDescent="0.25">
      <c r="B120" s="237"/>
      <c r="C120" s="238"/>
      <c r="D120" s="238"/>
      <c r="E120" s="238"/>
      <c r="F120" s="238"/>
      <c r="G120" s="238"/>
      <c r="H120" s="238"/>
      <c r="I120" s="238"/>
      <c r="J120" s="238"/>
      <c r="K120" s="238"/>
      <c r="L120" s="238"/>
      <c r="M120" s="238"/>
      <c r="N120" s="238"/>
      <c r="O120" s="238"/>
      <c r="P120" s="238"/>
      <c r="Q120" s="238"/>
      <c r="R120" s="238"/>
      <c r="S120" s="238"/>
      <c r="T120" s="238"/>
      <c r="U120" s="238"/>
      <c r="V120" s="238"/>
      <c r="W120" s="238"/>
      <c r="X120" s="238"/>
      <c r="Y120" s="238"/>
      <c r="Z120" s="238"/>
      <c r="AA120" s="238"/>
      <c r="AB120" s="238"/>
      <c r="AC120" s="238"/>
      <c r="AD120" s="239"/>
    </row>
    <row r="121" spans="2:30" ht="15" customHeight="1" x14ac:dyDescent="0.25">
      <c r="B121" s="237"/>
      <c r="C121" s="238"/>
      <c r="D121" s="238"/>
      <c r="E121" s="238"/>
      <c r="F121" s="238"/>
      <c r="G121" s="238"/>
      <c r="H121" s="238"/>
      <c r="I121" s="238"/>
      <c r="J121" s="238"/>
      <c r="K121" s="238"/>
      <c r="L121" s="238"/>
      <c r="M121" s="238"/>
      <c r="N121" s="238"/>
      <c r="O121" s="238"/>
      <c r="P121" s="238"/>
      <c r="Q121" s="238"/>
      <c r="R121" s="238"/>
      <c r="S121" s="238"/>
      <c r="T121" s="238"/>
      <c r="U121" s="238"/>
      <c r="V121" s="238"/>
      <c r="W121" s="238"/>
      <c r="X121" s="238"/>
      <c r="Y121" s="238"/>
      <c r="Z121" s="238"/>
      <c r="AA121" s="238"/>
      <c r="AB121" s="238"/>
      <c r="AC121" s="238"/>
      <c r="AD121" s="239"/>
    </row>
    <row r="122" spans="2:30" ht="15" customHeight="1" x14ac:dyDescent="0.25">
      <c r="B122" s="126"/>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7"/>
      <c r="AB122" s="127"/>
      <c r="AC122" s="127"/>
      <c r="AD122" s="128"/>
    </row>
    <row r="123" spans="2:30" ht="15" customHeight="1" x14ac:dyDescent="0.25"/>
    <row r="124" spans="2:30" ht="15" customHeight="1" x14ac:dyDescent="0.25">
      <c r="B124" s="135" t="s">
        <v>110</v>
      </c>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row>
    <row r="125" spans="2:30" ht="15" customHeight="1" x14ac:dyDescent="0.25">
      <c r="B125" s="236" t="s">
        <v>1440</v>
      </c>
      <c r="C125" s="236"/>
      <c r="D125" s="236"/>
      <c r="E125" s="236"/>
      <c r="F125" s="236"/>
      <c r="G125" s="236"/>
      <c r="H125" s="236"/>
      <c r="I125" s="236"/>
      <c r="J125" s="236"/>
      <c r="K125" s="236"/>
      <c r="L125" s="236"/>
      <c r="M125" s="236"/>
      <c r="N125" s="236"/>
      <c r="O125" s="236"/>
      <c r="P125" s="236"/>
      <c r="Q125" s="236"/>
      <c r="R125" s="236"/>
      <c r="S125" s="236"/>
      <c r="T125" s="236"/>
      <c r="U125" s="236"/>
      <c r="V125" s="236"/>
      <c r="W125" s="236"/>
      <c r="X125" s="236"/>
      <c r="Y125" s="236"/>
      <c r="Z125" s="236"/>
      <c r="AA125" s="236"/>
      <c r="AB125" s="236"/>
      <c r="AC125" s="236"/>
      <c r="AD125" s="236"/>
    </row>
    <row r="126" spans="2:30" ht="15" customHeight="1" x14ac:dyDescent="0.25">
      <c r="B126" s="236"/>
      <c r="C126" s="236"/>
      <c r="D126" s="236"/>
      <c r="E126" s="236"/>
      <c r="F126" s="236"/>
      <c r="G126" s="236"/>
      <c r="H126" s="236"/>
      <c r="I126" s="236"/>
      <c r="J126" s="236"/>
      <c r="K126" s="236"/>
      <c r="L126" s="236"/>
      <c r="M126" s="236"/>
      <c r="N126" s="236"/>
      <c r="O126" s="236"/>
      <c r="P126" s="236"/>
      <c r="Q126" s="236"/>
      <c r="R126" s="236"/>
      <c r="S126" s="236"/>
      <c r="T126" s="236"/>
      <c r="U126" s="236"/>
      <c r="V126" s="236"/>
      <c r="W126" s="236"/>
      <c r="X126" s="236"/>
      <c r="Y126" s="236"/>
      <c r="Z126" s="236"/>
      <c r="AA126" s="236"/>
      <c r="AB126" s="236"/>
      <c r="AC126" s="236"/>
      <c r="AD126" s="236"/>
    </row>
    <row r="127" spans="2:30" ht="15" customHeight="1" x14ac:dyDescent="0.25">
      <c r="B127" s="236"/>
      <c r="C127" s="236"/>
      <c r="D127" s="236"/>
      <c r="E127" s="236"/>
      <c r="F127" s="236"/>
      <c r="G127" s="236"/>
      <c r="H127" s="236"/>
      <c r="I127" s="236"/>
      <c r="J127" s="236"/>
      <c r="K127" s="236"/>
      <c r="L127" s="236"/>
      <c r="M127" s="236"/>
      <c r="N127" s="236"/>
      <c r="O127" s="236"/>
      <c r="P127" s="236"/>
      <c r="Q127" s="236"/>
      <c r="R127" s="236"/>
      <c r="S127" s="236"/>
      <c r="T127" s="236"/>
      <c r="U127" s="236"/>
      <c r="V127" s="236"/>
      <c r="W127" s="236"/>
      <c r="X127" s="236"/>
      <c r="Y127" s="236"/>
      <c r="Z127" s="236"/>
      <c r="AA127" s="236"/>
      <c r="AB127" s="236"/>
      <c r="AC127" s="236"/>
      <c r="AD127" s="236"/>
    </row>
    <row r="128" spans="2:30" ht="15" customHeight="1" x14ac:dyDescent="0.25">
      <c r="B128" s="236"/>
      <c r="C128" s="236"/>
      <c r="D128" s="236"/>
      <c r="E128" s="236"/>
      <c r="F128" s="236"/>
      <c r="G128" s="236"/>
      <c r="H128" s="236"/>
      <c r="I128" s="236"/>
      <c r="J128" s="236"/>
      <c r="K128" s="236"/>
      <c r="L128" s="236"/>
      <c r="M128" s="236"/>
      <c r="N128" s="236"/>
      <c r="O128" s="236"/>
      <c r="P128" s="236"/>
      <c r="Q128" s="236"/>
      <c r="R128" s="236"/>
      <c r="S128" s="236"/>
      <c r="T128" s="236"/>
      <c r="U128" s="236"/>
      <c r="V128" s="236"/>
      <c r="W128" s="236"/>
      <c r="X128" s="236"/>
      <c r="Y128" s="236"/>
      <c r="Z128" s="236"/>
      <c r="AA128" s="236"/>
      <c r="AB128" s="236"/>
      <c r="AC128" s="236"/>
      <c r="AD128" s="236"/>
    </row>
    <row r="129" spans="2:30" ht="15" customHeight="1" x14ac:dyDescent="0.25">
      <c r="B129" s="236"/>
      <c r="C129" s="236"/>
      <c r="D129" s="236"/>
      <c r="E129" s="236"/>
      <c r="F129" s="236"/>
      <c r="G129" s="236"/>
      <c r="H129" s="236"/>
      <c r="I129" s="236"/>
      <c r="J129" s="236"/>
      <c r="K129" s="236"/>
      <c r="L129" s="236"/>
      <c r="M129" s="236"/>
      <c r="N129" s="236"/>
      <c r="O129" s="236"/>
      <c r="P129" s="236"/>
      <c r="Q129" s="236"/>
      <c r="R129" s="236"/>
      <c r="S129" s="236"/>
      <c r="T129" s="236"/>
      <c r="U129" s="236"/>
      <c r="V129" s="236"/>
      <c r="W129" s="236"/>
      <c r="X129" s="236"/>
      <c r="Y129" s="236"/>
      <c r="Z129" s="236"/>
      <c r="AA129" s="236"/>
      <c r="AB129" s="236"/>
      <c r="AC129" s="236"/>
      <c r="AD129" s="236"/>
    </row>
    <row r="130" spans="2:30" ht="8.25" customHeight="1" x14ac:dyDescent="0.25">
      <c r="B130" s="236"/>
      <c r="C130" s="236"/>
      <c r="D130" s="236"/>
      <c r="E130" s="236"/>
      <c r="F130" s="236"/>
      <c r="G130" s="236"/>
      <c r="H130" s="236"/>
      <c r="I130" s="236"/>
      <c r="J130" s="236"/>
      <c r="K130" s="236"/>
      <c r="L130" s="236"/>
      <c r="M130" s="236"/>
      <c r="N130" s="236"/>
      <c r="O130" s="236"/>
      <c r="P130" s="236"/>
      <c r="Q130" s="236"/>
      <c r="R130" s="236"/>
      <c r="S130" s="236"/>
      <c r="T130" s="236"/>
      <c r="U130" s="236"/>
      <c r="V130" s="236"/>
      <c r="W130" s="236"/>
      <c r="X130" s="236"/>
      <c r="Y130" s="236"/>
      <c r="Z130" s="236"/>
      <c r="AA130" s="236"/>
      <c r="AB130" s="236"/>
      <c r="AC130" s="236"/>
      <c r="AD130" s="236"/>
    </row>
    <row r="131" spans="2:30" ht="15" customHeight="1" x14ac:dyDescent="0.25">
      <c r="B131" s="123"/>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5"/>
    </row>
    <row r="132" spans="2:30" ht="15" customHeight="1" x14ac:dyDescent="0.25">
      <c r="B132" s="237"/>
      <c r="C132" s="238"/>
      <c r="D132" s="238"/>
      <c r="E132" s="238"/>
      <c r="F132" s="238"/>
      <c r="G132" s="238"/>
      <c r="H132" s="238"/>
      <c r="I132" s="238"/>
      <c r="J132" s="238"/>
      <c r="K132" s="238"/>
      <c r="L132" s="238"/>
      <c r="M132" s="238"/>
      <c r="N132" s="238"/>
      <c r="O132" s="238"/>
      <c r="P132" s="238"/>
      <c r="Q132" s="238"/>
      <c r="R132" s="238"/>
      <c r="S132" s="238"/>
      <c r="T132" s="238"/>
      <c r="U132" s="238"/>
      <c r="V132" s="238"/>
      <c r="W132" s="238"/>
      <c r="X132" s="238"/>
      <c r="Y132" s="238"/>
      <c r="Z132" s="238"/>
      <c r="AA132" s="238"/>
      <c r="AB132" s="238"/>
      <c r="AC132" s="238"/>
      <c r="AD132" s="239"/>
    </row>
    <row r="133" spans="2:30" ht="15" customHeight="1" x14ac:dyDescent="0.25">
      <c r="B133" s="237"/>
      <c r="C133" s="238"/>
      <c r="D133" s="238"/>
      <c r="E133" s="238"/>
      <c r="F133" s="238"/>
      <c r="G133" s="238"/>
      <c r="H133" s="238"/>
      <c r="I133" s="238"/>
      <c r="J133" s="238"/>
      <c r="K133" s="238"/>
      <c r="L133" s="238"/>
      <c r="M133" s="238"/>
      <c r="N133" s="238"/>
      <c r="O133" s="238"/>
      <c r="P133" s="238"/>
      <c r="Q133" s="238"/>
      <c r="R133" s="238"/>
      <c r="S133" s="238"/>
      <c r="T133" s="238"/>
      <c r="U133" s="238"/>
      <c r="V133" s="238"/>
      <c r="W133" s="238"/>
      <c r="X133" s="238"/>
      <c r="Y133" s="238"/>
      <c r="Z133" s="238"/>
      <c r="AA133" s="238"/>
      <c r="AB133" s="238"/>
      <c r="AC133" s="238"/>
      <c r="AD133" s="239"/>
    </row>
    <row r="134" spans="2:30" ht="15" customHeight="1" x14ac:dyDescent="0.25">
      <c r="B134" s="237"/>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9"/>
    </row>
    <row r="135" spans="2:30" ht="15" customHeight="1" x14ac:dyDescent="0.25">
      <c r="B135" s="126"/>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8"/>
    </row>
    <row r="136" spans="2:30" ht="15" customHeight="1" x14ac:dyDescent="0.25"/>
    <row r="137" spans="2:30" ht="15" customHeight="1" x14ac:dyDescent="0.25">
      <c r="B137" s="135" t="s">
        <v>873</v>
      </c>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row>
    <row r="138" spans="2:30" ht="15" customHeight="1" x14ac:dyDescent="0.25">
      <c r="B138" s="236" t="s">
        <v>875</v>
      </c>
      <c r="C138" s="236"/>
      <c r="D138" s="236"/>
      <c r="E138" s="236"/>
      <c r="F138" s="236"/>
      <c r="G138" s="236"/>
      <c r="H138" s="236"/>
      <c r="I138" s="236"/>
      <c r="J138" s="236"/>
      <c r="K138" s="236"/>
      <c r="L138" s="236"/>
      <c r="M138" s="236"/>
      <c r="N138" s="236"/>
      <c r="O138" s="236"/>
      <c r="P138" s="236"/>
      <c r="Q138" s="236"/>
      <c r="R138" s="236"/>
      <c r="S138" s="236"/>
      <c r="T138" s="236"/>
      <c r="U138" s="236"/>
      <c r="V138" s="236"/>
      <c r="W138" s="236"/>
      <c r="X138" s="236"/>
      <c r="Y138" s="236"/>
      <c r="Z138" s="236"/>
      <c r="AA138" s="236"/>
      <c r="AB138" s="236"/>
      <c r="AC138" s="236"/>
      <c r="AD138" s="236"/>
    </row>
    <row r="139" spans="2:30" ht="15" customHeight="1" x14ac:dyDescent="0.25">
      <c r="B139" s="236"/>
      <c r="C139" s="236"/>
      <c r="D139" s="236"/>
      <c r="E139" s="236"/>
      <c r="F139" s="236"/>
      <c r="G139" s="236"/>
      <c r="H139" s="236"/>
      <c r="I139" s="236"/>
      <c r="J139" s="236"/>
      <c r="K139" s="236"/>
      <c r="L139" s="236"/>
      <c r="M139" s="236"/>
      <c r="N139" s="236"/>
      <c r="O139" s="236"/>
      <c r="P139" s="236"/>
      <c r="Q139" s="236"/>
      <c r="R139" s="236"/>
      <c r="S139" s="236"/>
      <c r="T139" s="236"/>
      <c r="U139" s="236"/>
      <c r="V139" s="236"/>
      <c r="W139" s="236"/>
      <c r="X139" s="236"/>
      <c r="Y139" s="236"/>
      <c r="Z139" s="236"/>
      <c r="AA139" s="236"/>
      <c r="AB139" s="236"/>
      <c r="AC139" s="236"/>
      <c r="AD139" s="236"/>
    </row>
    <row r="140" spans="2:30" ht="15" customHeight="1" x14ac:dyDescent="0.25">
      <c r="B140" s="123"/>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5"/>
    </row>
    <row r="141" spans="2:30" ht="15" customHeight="1" x14ac:dyDescent="0.25">
      <c r="B141" s="237"/>
      <c r="C141" s="238"/>
      <c r="D141" s="238"/>
      <c r="E141" s="238"/>
      <c r="F141" s="238"/>
      <c r="G141" s="238"/>
      <c r="H141" s="238"/>
      <c r="I141" s="238"/>
      <c r="J141" s="238"/>
      <c r="K141" s="238"/>
      <c r="L141" s="238"/>
      <c r="M141" s="238"/>
      <c r="N141" s="238"/>
      <c r="O141" s="238"/>
      <c r="P141" s="238"/>
      <c r="Q141" s="238"/>
      <c r="R141" s="238"/>
      <c r="S141" s="238"/>
      <c r="T141" s="238"/>
      <c r="U141" s="238"/>
      <c r="V141" s="238"/>
      <c r="W141" s="238"/>
      <c r="X141" s="238"/>
      <c r="Y141" s="238"/>
      <c r="Z141" s="238"/>
      <c r="AA141" s="238"/>
      <c r="AB141" s="238"/>
      <c r="AC141" s="238"/>
      <c r="AD141" s="239"/>
    </row>
    <row r="142" spans="2:30" ht="15" customHeight="1" x14ac:dyDescent="0.25">
      <c r="B142" s="237"/>
      <c r="C142" s="238"/>
      <c r="D142" s="238"/>
      <c r="E142" s="238"/>
      <c r="F142" s="238"/>
      <c r="G142" s="238"/>
      <c r="H142" s="238"/>
      <c r="I142" s="238"/>
      <c r="J142" s="238"/>
      <c r="K142" s="238"/>
      <c r="L142" s="238"/>
      <c r="M142" s="238"/>
      <c r="N142" s="238"/>
      <c r="O142" s="238"/>
      <c r="P142" s="238"/>
      <c r="Q142" s="238"/>
      <c r="R142" s="238"/>
      <c r="S142" s="238"/>
      <c r="T142" s="238"/>
      <c r="U142" s="238"/>
      <c r="V142" s="238"/>
      <c r="W142" s="238"/>
      <c r="X142" s="238"/>
      <c r="Y142" s="238"/>
      <c r="Z142" s="238"/>
      <c r="AA142" s="238"/>
      <c r="AB142" s="238"/>
      <c r="AC142" s="238"/>
      <c r="AD142" s="239"/>
    </row>
    <row r="143" spans="2:30" ht="15" customHeight="1" x14ac:dyDescent="0.25">
      <c r="B143" s="237"/>
      <c r="C143" s="238"/>
      <c r="D143" s="238"/>
      <c r="E143" s="238"/>
      <c r="F143" s="238"/>
      <c r="G143" s="238"/>
      <c r="H143" s="238"/>
      <c r="I143" s="238"/>
      <c r="J143" s="238"/>
      <c r="K143" s="238"/>
      <c r="L143" s="238"/>
      <c r="M143" s="238"/>
      <c r="N143" s="238"/>
      <c r="O143" s="238"/>
      <c r="P143" s="238"/>
      <c r="Q143" s="238"/>
      <c r="R143" s="238"/>
      <c r="S143" s="238"/>
      <c r="T143" s="238"/>
      <c r="U143" s="238"/>
      <c r="V143" s="238"/>
      <c r="W143" s="238"/>
      <c r="X143" s="238"/>
      <c r="Y143" s="238"/>
      <c r="Z143" s="238"/>
      <c r="AA143" s="238"/>
      <c r="AB143" s="238"/>
      <c r="AC143" s="238"/>
      <c r="AD143" s="239"/>
    </row>
    <row r="144" spans="2:30" ht="15" customHeight="1" x14ac:dyDescent="0.25">
      <c r="B144" s="126"/>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8"/>
    </row>
    <row r="145" spans="2:30" ht="15" customHeight="1" x14ac:dyDescent="0.25"/>
    <row r="146" spans="2:30" ht="15" customHeight="1" x14ac:dyDescent="0.25">
      <c r="B146" s="170"/>
      <c r="C146" s="170"/>
      <c r="D146" s="170"/>
      <c r="E146" s="170"/>
      <c r="F146" s="170"/>
      <c r="G146" s="170"/>
      <c r="H146" s="170"/>
      <c r="I146" s="170"/>
      <c r="J146" s="170"/>
      <c r="K146" s="170"/>
      <c r="L146" s="170"/>
      <c r="M146" s="170"/>
      <c r="N146" s="170"/>
      <c r="O146" s="170"/>
      <c r="P146" s="170"/>
      <c r="Q146" s="170"/>
      <c r="R146" s="170"/>
      <c r="S146" s="170"/>
      <c r="T146" s="170"/>
      <c r="U146" s="170"/>
      <c r="V146" s="170"/>
      <c r="W146" s="170"/>
      <c r="X146" s="170"/>
      <c r="Y146" s="170"/>
      <c r="Z146" s="170"/>
      <c r="AA146" s="170"/>
      <c r="AB146" s="170"/>
      <c r="AC146" s="170"/>
      <c r="AD146" s="170"/>
    </row>
    <row r="147" spans="2:30" ht="15" customHeight="1" x14ac:dyDescent="0.25"/>
    <row r="148" spans="2:30" ht="15" hidden="1" customHeight="1" x14ac:dyDescent="0.25"/>
    <row r="149" spans="2:30" ht="15" hidden="1" customHeight="1" x14ac:dyDescent="0.25">
      <c r="B149" s="170"/>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row>
    <row r="150" spans="2:30" ht="15" hidden="1" customHeight="1" x14ac:dyDescent="0.25"/>
    <row r="151" spans="2:30" ht="15" hidden="1" customHeight="1" x14ac:dyDescent="0.25"/>
    <row r="152" spans="2:30" ht="15" hidden="1" customHeight="1" x14ac:dyDescent="0.25"/>
    <row r="153" spans="2:30" ht="15" hidden="1" customHeight="1" x14ac:dyDescent="0.25"/>
    <row r="154" spans="2:30" ht="15" hidden="1" customHeight="1" x14ac:dyDescent="0.25"/>
    <row r="155" spans="2:30" ht="15" hidden="1" customHeight="1" x14ac:dyDescent="0.25"/>
  </sheetData>
  <sheetProtection algorithmName="SHA-512" hashValue="mMuAOuU/s5UQ1XpgNUr/Y2syO3QHXUPJnAfeMc0ZGx0M9CvqYDF0L0tvciq6ScklhvHGNUEo/n5a9N4Riq9LiQ==" saltValue="6e1kWcJd1N1GIPtTBSeVKw==" spinCount="100000" sheet="1" selectLockedCells="1"/>
  <mergeCells count="52">
    <mergeCell ref="B104:AD104"/>
    <mergeCell ref="B94:T95"/>
    <mergeCell ref="U102:AA102"/>
    <mergeCell ref="AB102:AD102"/>
    <mergeCell ref="B99:T102"/>
    <mergeCell ref="B97:AD97"/>
    <mergeCell ref="B19:AD20"/>
    <mergeCell ref="B28:AD33"/>
    <mergeCell ref="B41:AD42"/>
    <mergeCell ref="B21:AD25"/>
    <mergeCell ref="B63:AD67"/>
    <mergeCell ref="B34:AD38"/>
    <mergeCell ref="B51:AD51"/>
    <mergeCell ref="AB49:AD49"/>
    <mergeCell ref="B49:AA49"/>
    <mergeCell ref="B40:AD40"/>
    <mergeCell ref="B2:AD2"/>
    <mergeCell ref="B9:AD9"/>
    <mergeCell ref="B4:AD4"/>
    <mergeCell ref="B12:AD16"/>
    <mergeCell ref="B18:AD18"/>
    <mergeCell ref="B10:AD11"/>
    <mergeCell ref="B6:AD7"/>
    <mergeCell ref="B69:AD69"/>
    <mergeCell ref="B61:AD62"/>
    <mergeCell ref="AB95:AD95"/>
    <mergeCell ref="B43:AD47"/>
    <mergeCell ref="B54:AD58"/>
    <mergeCell ref="B52:AD53"/>
    <mergeCell ref="B71:AD71"/>
    <mergeCell ref="B73:AD73"/>
    <mergeCell ref="B74:AD78"/>
    <mergeCell ref="B81:AD85"/>
    <mergeCell ref="B88:AD92"/>
    <mergeCell ref="B80:AD80"/>
    <mergeCell ref="B87:AD87"/>
    <mergeCell ref="B113:AD113"/>
    <mergeCell ref="B60:AD60"/>
    <mergeCell ref="B27:AD27"/>
    <mergeCell ref="B149:AD149"/>
    <mergeCell ref="B105:AD106"/>
    <mergeCell ref="B146:AD146"/>
    <mergeCell ref="B124:AD124"/>
    <mergeCell ref="B125:AD130"/>
    <mergeCell ref="B118:AD122"/>
    <mergeCell ref="B131:AD135"/>
    <mergeCell ref="B114:AD117"/>
    <mergeCell ref="B107:AD111"/>
    <mergeCell ref="B137:AD137"/>
    <mergeCell ref="B138:AD139"/>
    <mergeCell ref="B140:AD144"/>
    <mergeCell ref="U95:AA95"/>
  </mergeCells>
  <printOptions horizontalCentered="1"/>
  <pageMargins left="0.5" right="0.5" top="0.5" bottom="0.5" header="0.3" footer="0.3"/>
  <pageSetup scale="93" fitToHeight="0" orientation="portrait" r:id="rId1"/>
  <headerFooter>
    <oddFooter>&amp;C&amp;P</oddFooter>
  </headerFooter>
  <rowBreaks count="2" manualBreakCount="2">
    <brk id="48" max="33" man="1"/>
    <brk id="142" max="3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Validation!$E$2:$E$3</xm:f>
          </x14:formula1>
          <xm:sqref>AB95:AD95 AB102:AD102 AB49:AD49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E80"/>
  <sheetViews>
    <sheetView workbookViewId="0">
      <selection activeCell="J10" sqref="J10:L10"/>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365" t="s">
        <v>769</v>
      </c>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row>
    <row r="3" spans="2:30" ht="15.75" thickBot="1" x14ac:dyDescent="0.3"/>
    <row r="4" spans="2:30" ht="15.75" thickBot="1" x14ac:dyDescent="0.3">
      <c r="B4" s="151" t="s">
        <v>578</v>
      </c>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row>
    <row r="5" spans="2:30" ht="15.75" thickBot="1" x14ac:dyDescent="0.3"/>
    <row r="6" spans="2:30" x14ac:dyDescent="0.25">
      <c r="B6" s="366"/>
      <c r="C6" s="367"/>
      <c r="D6" s="367"/>
      <c r="E6" s="367"/>
      <c r="F6" s="367"/>
      <c r="G6" s="367"/>
      <c r="H6" s="367"/>
      <c r="I6" s="368"/>
      <c r="J6" s="372" t="s">
        <v>479</v>
      </c>
      <c r="K6" s="261"/>
      <c r="L6" s="261"/>
      <c r="M6" s="261" t="s">
        <v>478</v>
      </c>
      <c r="N6" s="261"/>
      <c r="O6" s="261"/>
      <c r="P6" s="261" t="s">
        <v>477</v>
      </c>
      <c r="Q6" s="261"/>
      <c r="R6" s="261"/>
      <c r="S6" s="261" t="s">
        <v>476</v>
      </c>
      <c r="T6" s="261"/>
      <c r="U6" s="261"/>
      <c r="V6" s="261" t="s">
        <v>475</v>
      </c>
      <c r="W6" s="261"/>
      <c r="X6" s="373"/>
      <c r="Y6" s="260" t="s">
        <v>474</v>
      </c>
      <c r="Z6" s="261"/>
      <c r="AA6" s="262"/>
      <c r="AB6" s="260" t="s">
        <v>473</v>
      </c>
      <c r="AC6" s="261"/>
      <c r="AD6" s="262"/>
    </row>
    <row r="7" spans="2:30" ht="15.75" thickBot="1" x14ac:dyDescent="0.3">
      <c r="B7" s="369"/>
      <c r="C7" s="370"/>
      <c r="D7" s="370"/>
      <c r="E7" s="370"/>
      <c r="F7" s="370"/>
      <c r="G7" s="370"/>
      <c r="H7" s="370"/>
      <c r="I7" s="371"/>
      <c r="J7" s="277"/>
      <c r="K7" s="267"/>
      <c r="L7" s="267"/>
      <c r="M7" s="267"/>
      <c r="N7" s="267"/>
      <c r="O7" s="267"/>
      <c r="P7" s="267"/>
      <c r="Q7" s="267"/>
      <c r="R7" s="267"/>
      <c r="S7" s="267"/>
      <c r="T7" s="267"/>
      <c r="U7" s="267"/>
      <c r="V7" s="267"/>
      <c r="W7" s="267"/>
      <c r="X7" s="374"/>
      <c r="Y7" s="266"/>
      <c r="Z7" s="267"/>
      <c r="AA7" s="268"/>
      <c r="AB7" s="266"/>
      <c r="AC7" s="267"/>
      <c r="AD7" s="268"/>
    </row>
    <row r="8" spans="2:30" x14ac:dyDescent="0.25">
      <c r="B8" s="350" t="s">
        <v>472</v>
      </c>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2"/>
    </row>
    <row r="9" spans="2:30" x14ac:dyDescent="0.25">
      <c r="B9" s="330" t="s">
        <v>602</v>
      </c>
      <c r="C9" s="331"/>
      <c r="D9" s="331"/>
      <c r="E9" s="331"/>
      <c r="F9" s="331"/>
      <c r="G9" s="331"/>
      <c r="H9" s="331"/>
      <c r="I9" s="331"/>
      <c r="J9" s="331"/>
      <c r="K9" s="331"/>
      <c r="L9" s="331"/>
      <c r="M9" s="331"/>
      <c r="N9" s="331"/>
      <c r="O9" s="331"/>
      <c r="P9" s="331"/>
      <c r="Q9" s="331"/>
      <c r="R9" s="331"/>
      <c r="S9" s="331"/>
      <c r="T9" s="331"/>
      <c r="U9" s="331"/>
      <c r="V9" s="331"/>
      <c r="W9" s="331"/>
      <c r="X9" s="331"/>
      <c r="Y9" s="331"/>
      <c r="Z9" s="331"/>
      <c r="AA9" s="331"/>
      <c r="AB9" s="331"/>
      <c r="AC9" s="331"/>
      <c r="AD9" s="332"/>
    </row>
    <row r="10" spans="2:30" x14ac:dyDescent="0.25">
      <c r="B10" s="356" t="s">
        <v>120</v>
      </c>
      <c r="C10" s="357"/>
      <c r="D10" s="357"/>
      <c r="E10" s="357"/>
      <c r="F10" s="357"/>
      <c r="G10" s="357"/>
      <c r="H10" s="357"/>
      <c r="I10" s="358"/>
      <c r="J10" s="326"/>
      <c r="K10" s="333"/>
      <c r="L10" s="333"/>
      <c r="M10" s="333"/>
      <c r="N10" s="333"/>
      <c r="O10" s="333"/>
      <c r="P10" s="333"/>
      <c r="Q10" s="333"/>
      <c r="R10" s="333"/>
      <c r="S10" s="333"/>
      <c r="T10" s="333"/>
      <c r="U10" s="333"/>
      <c r="V10" s="333"/>
      <c r="W10" s="333"/>
      <c r="X10" s="324"/>
      <c r="Y10" s="334">
        <f>SUM(J10:X10)</f>
        <v>0</v>
      </c>
      <c r="Z10" s="334"/>
      <c r="AA10" s="334"/>
      <c r="AB10" s="335"/>
      <c r="AC10" s="336"/>
      <c r="AD10" s="337"/>
    </row>
    <row r="11" spans="2:30" x14ac:dyDescent="0.25">
      <c r="B11" s="356" t="s">
        <v>755</v>
      </c>
      <c r="C11" s="357"/>
      <c r="D11" s="357"/>
      <c r="E11" s="357"/>
      <c r="F11" s="357"/>
      <c r="G11" s="357"/>
      <c r="H11" s="357"/>
      <c r="I11" s="358"/>
      <c r="J11" s="326"/>
      <c r="K11" s="333"/>
      <c r="L11" s="333"/>
      <c r="M11" s="333"/>
      <c r="N11" s="333"/>
      <c r="O11" s="333"/>
      <c r="P11" s="333"/>
      <c r="Q11" s="333"/>
      <c r="R11" s="333"/>
      <c r="S11" s="333"/>
      <c r="T11" s="333"/>
      <c r="U11" s="333"/>
      <c r="V11" s="333"/>
      <c r="W11" s="333"/>
      <c r="X11" s="324"/>
      <c r="Y11" s="334">
        <f>SUM(J11:X11)</f>
        <v>0</v>
      </c>
      <c r="Z11" s="334"/>
      <c r="AA11" s="334"/>
      <c r="AB11" s="335"/>
      <c r="AC11" s="336"/>
      <c r="AD11" s="337"/>
    </row>
    <row r="12" spans="2:30" x14ac:dyDescent="0.25">
      <c r="B12" s="359" t="s">
        <v>603</v>
      </c>
      <c r="C12" s="360"/>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1"/>
    </row>
    <row r="13" spans="2:30" x14ac:dyDescent="0.25">
      <c r="B13" s="356" t="s">
        <v>120</v>
      </c>
      <c r="C13" s="357"/>
      <c r="D13" s="357"/>
      <c r="E13" s="357"/>
      <c r="F13" s="357"/>
      <c r="G13" s="357"/>
      <c r="H13" s="357"/>
      <c r="I13" s="358"/>
      <c r="J13" s="326"/>
      <c r="K13" s="333"/>
      <c r="L13" s="333"/>
      <c r="M13" s="333"/>
      <c r="N13" s="333"/>
      <c r="O13" s="333"/>
      <c r="P13" s="333"/>
      <c r="Q13" s="333"/>
      <c r="R13" s="333"/>
      <c r="S13" s="333"/>
      <c r="T13" s="333"/>
      <c r="U13" s="333"/>
      <c r="V13" s="333"/>
      <c r="W13" s="333"/>
      <c r="X13" s="324"/>
      <c r="Y13" s="334">
        <f>SUM(J13:X13)</f>
        <v>0</v>
      </c>
      <c r="Z13" s="334"/>
      <c r="AA13" s="334"/>
      <c r="AB13" s="355"/>
      <c r="AC13" s="355"/>
      <c r="AD13" s="355"/>
    </row>
    <row r="14" spans="2:30" ht="15.75" thickBot="1" x14ac:dyDescent="0.3">
      <c r="B14" s="362" t="s">
        <v>755</v>
      </c>
      <c r="C14" s="363"/>
      <c r="D14" s="363"/>
      <c r="E14" s="363"/>
      <c r="F14" s="363"/>
      <c r="G14" s="363"/>
      <c r="H14" s="363"/>
      <c r="I14" s="364"/>
      <c r="J14" s="347"/>
      <c r="K14" s="348"/>
      <c r="L14" s="348"/>
      <c r="M14" s="348"/>
      <c r="N14" s="348"/>
      <c r="O14" s="348"/>
      <c r="P14" s="348"/>
      <c r="Q14" s="348"/>
      <c r="R14" s="348"/>
      <c r="S14" s="348"/>
      <c r="T14" s="348"/>
      <c r="U14" s="348"/>
      <c r="V14" s="348"/>
      <c r="W14" s="348"/>
      <c r="X14" s="349"/>
      <c r="Y14" s="353">
        <f>SUM(J14:X14)</f>
        <v>0</v>
      </c>
      <c r="Z14" s="353"/>
      <c r="AA14" s="353"/>
      <c r="AB14" s="338"/>
      <c r="AC14" s="338"/>
      <c r="AD14" s="338"/>
    </row>
    <row r="15" spans="2:30" ht="16.5" thickTop="1" thickBot="1" x14ac:dyDescent="0.3">
      <c r="B15" s="344" t="s">
        <v>131</v>
      </c>
      <c r="C15" s="345"/>
      <c r="D15" s="345"/>
      <c r="E15" s="345"/>
      <c r="F15" s="345"/>
      <c r="G15" s="345"/>
      <c r="H15" s="345"/>
      <c r="I15" s="346"/>
      <c r="J15" s="278">
        <f>SUM(J10:L11,J13:L14)</f>
        <v>0</v>
      </c>
      <c r="K15" s="279"/>
      <c r="L15" s="279"/>
      <c r="M15" s="279">
        <f>SUM(M10:O11,M13:O14)</f>
        <v>0</v>
      </c>
      <c r="N15" s="279"/>
      <c r="O15" s="279"/>
      <c r="P15" s="279">
        <f>SUM(P10:R11,P13:R14)</f>
        <v>0</v>
      </c>
      <c r="Q15" s="279"/>
      <c r="R15" s="279"/>
      <c r="S15" s="279">
        <f>SUM(S10:U11,S13:U14)</f>
        <v>0</v>
      </c>
      <c r="T15" s="279"/>
      <c r="U15" s="279"/>
      <c r="V15" s="279">
        <f>SUM(V10:X11,V13:X14)</f>
        <v>0</v>
      </c>
      <c r="W15" s="279"/>
      <c r="X15" s="279"/>
      <c r="Y15" s="354">
        <f>SUM(Y10:AA11,Y13:AA14)</f>
        <v>0</v>
      </c>
      <c r="Z15" s="328"/>
      <c r="AA15" s="339"/>
      <c r="AB15" s="343">
        <f>SUM(M15*1,P15*2,S15*3,V15*4)</f>
        <v>0</v>
      </c>
      <c r="AC15" s="343"/>
      <c r="AD15" s="343"/>
    </row>
    <row r="16" spans="2:30" x14ac:dyDescent="0.25">
      <c r="B16" s="350" t="s">
        <v>471</v>
      </c>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2"/>
    </row>
    <row r="17" spans="2:30" x14ac:dyDescent="0.25">
      <c r="B17" s="330" t="s">
        <v>602</v>
      </c>
      <c r="C17" s="331"/>
      <c r="D17" s="331"/>
      <c r="E17" s="331"/>
      <c r="F17" s="331"/>
      <c r="G17" s="331"/>
      <c r="H17" s="331"/>
      <c r="I17" s="331"/>
      <c r="J17" s="331"/>
      <c r="K17" s="331"/>
      <c r="L17" s="331"/>
      <c r="M17" s="331"/>
      <c r="N17" s="331"/>
      <c r="O17" s="331"/>
      <c r="P17" s="331"/>
      <c r="Q17" s="331"/>
      <c r="R17" s="331"/>
      <c r="S17" s="331"/>
      <c r="T17" s="331"/>
      <c r="U17" s="331"/>
      <c r="V17" s="331"/>
      <c r="W17" s="331"/>
      <c r="X17" s="331"/>
      <c r="Y17" s="331"/>
      <c r="Z17" s="331"/>
      <c r="AA17" s="331"/>
      <c r="AB17" s="331"/>
      <c r="AC17" s="331"/>
      <c r="AD17" s="332"/>
    </row>
    <row r="18" spans="2:30" x14ac:dyDescent="0.25">
      <c r="B18" s="356" t="s">
        <v>120</v>
      </c>
      <c r="C18" s="357"/>
      <c r="D18" s="357"/>
      <c r="E18" s="357"/>
      <c r="F18" s="357"/>
      <c r="G18" s="357"/>
      <c r="H18" s="357"/>
      <c r="I18" s="358"/>
      <c r="J18" s="326"/>
      <c r="K18" s="333"/>
      <c r="L18" s="333"/>
      <c r="M18" s="333"/>
      <c r="N18" s="333"/>
      <c r="O18" s="333"/>
      <c r="P18" s="333"/>
      <c r="Q18" s="333"/>
      <c r="R18" s="333"/>
      <c r="S18" s="333"/>
      <c r="T18" s="333"/>
      <c r="U18" s="333"/>
      <c r="V18" s="333"/>
      <c r="W18" s="333"/>
      <c r="X18" s="324"/>
      <c r="Y18" s="334">
        <f>SUM(J18:X18)</f>
        <v>0</v>
      </c>
      <c r="Z18" s="334"/>
      <c r="AA18" s="334"/>
      <c r="AB18" s="335"/>
      <c r="AC18" s="336"/>
      <c r="AD18" s="337"/>
    </row>
    <row r="19" spans="2:30" x14ac:dyDescent="0.25">
      <c r="B19" s="356" t="s">
        <v>755</v>
      </c>
      <c r="C19" s="357"/>
      <c r="D19" s="357"/>
      <c r="E19" s="357"/>
      <c r="F19" s="357"/>
      <c r="G19" s="357"/>
      <c r="H19" s="357"/>
      <c r="I19" s="358"/>
      <c r="J19" s="326"/>
      <c r="K19" s="333"/>
      <c r="L19" s="333"/>
      <c r="M19" s="333"/>
      <c r="N19" s="333"/>
      <c r="O19" s="333"/>
      <c r="P19" s="333"/>
      <c r="Q19" s="333"/>
      <c r="R19" s="333"/>
      <c r="S19" s="333"/>
      <c r="T19" s="333"/>
      <c r="U19" s="333"/>
      <c r="V19" s="333"/>
      <c r="W19" s="333"/>
      <c r="X19" s="324"/>
      <c r="Y19" s="334">
        <f>SUM(J19:X19)</f>
        <v>0</v>
      </c>
      <c r="Z19" s="334"/>
      <c r="AA19" s="334"/>
      <c r="AB19" s="335"/>
      <c r="AC19" s="336"/>
      <c r="AD19" s="337"/>
    </row>
    <row r="20" spans="2:30" x14ac:dyDescent="0.25">
      <c r="B20" s="359" t="s">
        <v>603</v>
      </c>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360"/>
      <c r="AA20" s="360"/>
      <c r="AB20" s="360"/>
      <c r="AC20" s="360"/>
      <c r="AD20" s="361"/>
    </row>
    <row r="21" spans="2:30" x14ac:dyDescent="0.25">
      <c r="B21" s="356" t="s">
        <v>120</v>
      </c>
      <c r="C21" s="357"/>
      <c r="D21" s="357"/>
      <c r="E21" s="357"/>
      <c r="F21" s="357"/>
      <c r="G21" s="357"/>
      <c r="H21" s="357"/>
      <c r="I21" s="358"/>
      <c r="J21" s="326"/>
      <c r="K21" s="333"/>
      <c r="L21" s="333"/>
      <c r="M21" s="333"/>
      <c r="N21" s="333"/>
      <c r="O21" s="333"/>
      <c r="P21" s="333"/>
      <c r="Q21" s="333"/>
      <c r="R21" s="333"/>
      <c r="S21" s="333"/>
      <c r="T21" s="333"/>
      <c r="U21" s="333"/>
      <c r="V21" s="333"/>
      <c r="W21" s="333"/>
      <c r="X21" s="324"/>
      <c r="Y21" s="334">
        <f>SUM(J21:X21)</f>
        <v>0</v>
      </c>
      <c r="Z21" s="334"/>
      <c r="AA21" s="334"/>
      <c r="AB21" s="355"/>
      <c r="AC21" s="355"/>
      <c r="AD21" s="355"/>
    </row>
    <row r="22" spans="2:30" ht="15.75" thickBot="1" x14ac:dyDescent="0.3">
      <c r="B22" s="362" t="s">
        <v>755</v>
      </c>
      <c r="C22" s="363"/>
      <c r="D22" s="363"/>
      <c r="E22" s="363"/>
      <c r="F22" s="363"/>
      <c r="G22" s="363"/>
      <c r="H22" s="363"/>
      <c r="I22" s="364"/>
      <c r="J22" s="347"/>
      <c r="K22" s="348"/>
      <c r="L22" s="348"/>
      <c r="M22" s="348"/>
      <c r="N22" s="348"/>
      <c r="O22" s="348"/>
      <c r="P22" s="348"/>
      <c r="Q22" s="348"/>
      <c r="R22" s="348"/>
      <c r="S22" s="348"/>
      <c r="T22" s="348"/>
      <c r="U22" s="348"/>
      <c r="V22" s="348"/>
      <c r="W22" s="348"/>
      <c r="X22" s="349"/>
      <c r="Y22" s="353">
        <f>SUM(J22:X22)</f>
        <v>0</v>
      </c>
      <c r="Z22" s="353"/>
      <c r="AA22" s="353"/>
      <c r="AB22" s="338"/>
      <c r="AC22" s="338"/>
      <c r="AD22" s="338"/>
    </row>
    <row r="23" spans="2:30" ht="16.5" thickTop="1" thickBot="1" x14ac:dyDescent="0.3">
      <c r="B23" s="344" t="s">
        <v>131</v>
      </c>
      <c r="C23" s="345"/>
      <c r="D23" s="345"/>
      <c r="E23" s="345"/>
      <c r="F23" s="345"/>
      <c r="G23" s="345"/>
      <c r="H23" s="345"/>
      <c r="I23" s="346"/>
      <c r="J23" s="278">
        <f>SUM(J18:L19,J21:L22)</f>
        <v>0</v>
      </c>
      <c r="K23" s="279"/>
      <c r="L23" s="279"/>
      <c r="M23" s="279">
        <f>SUM(M18:O19,M21:O22)</f>
        <v>0</v>
      </c>
      <c r="N23" s="279"/>
      <c r="O23" s="279"/>
      <c r="P23" s="279">
        <f>SUM(P18:R19,P21:R22)</f>
        <v>0</v>
      </c>
      <c r="Q23" s="279"/>
      <c r="R23" s="279"/>
      <c r="S23" s="279">
        <f>SUM(S18:U19,S21:U22)</f>
        <v>0</v>
      </c>
      <c r="T23" s="279"/>
      <c r="U23" s="279"/>
      <c r="V23" s="279">
        <f>SUM(V18:X19,V21:X22)</f>
        <v>0</v>
      </c>
      <c r="W23" s="279"/>
      <c r="X23" s="279"/>
      <c r="Y23" s="354">
        <f>SUM(Y18:AA19,Y21:AA22)</f>
        <v>0</v>
      </c>
      <c r="Z23" s="328"/>
      <c r="AA23" s="339"/>
      <c r="AB23" s="343">
        <f>SUM(M23*1,P23*2,S23*3,V23*4)</f>
        <v>0</v>
      </c>
      <c r="AC23" s="343"/>
      <c r="AD23" s="343"/>
    </row>
    <row r="24" spans="2:30" x14ac:dyDescent="0.25">
      <c r="B24" s="350" t="s">
        <v>470</v>
      </c>
      <c r="C24" s="351"/>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2"/>
    </row>
    <row r="25" spans="2:30" x14ac:dyDescent="0.25">
      <c r="B25" s="330" t="s">
        <v>602</v>
      </c>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2"/>
    </row>
    <row r="26" spans="2:30" x14ac:dyDescent="0.25">
      <c r="B26" s="356" t="s">
        <v>120</v>
      </c>
      <c r="C26" s="357"/>
      <c r="D26" s="357"/>
      <c r="E26" s="357"/>
      <c r="F26" s="357"/>
      <c r="G26" s="357"/>
      <c r="H26" s="357"/>
      <c r="I26" s="358"/>
      <c r="J26" s="326"/>
      <c r="K26" s="333"/>
      <c r="L26" s="333"/>
      <c r="M26" s="333"/>
      <c r="N26" s="333"/>
      <c r="O26" s="333"/>
      <c r="P26" s="333"/>
      <c r="Q26" s="333"/>
      <c r="R26" s="333"/>
      <c r="S26" s="333"/>
      <c r="T26" s="333"/>
      <c r="U26" s="333"/>
      <c r="V26" s="333"/>
      <c r="W26" s="333"/>
      <c r="X26" s="324"/>
      <c r="Y26" s="334">
        <f>SUM(J26:X26)</f>
        <v>0</v>
      </c>
      <c r="Z26" s="334"/>
      <c r="AA26" s="334"/>
      <c r="AB26" s="335"/>
      <c r="AC26" s="336"/>
      <c r="AD26" s="337"/>
    </row>
    <row r="27" spans="2:30" x14ac:dyDescent="0.25">
      <c r="B27" s="356" t="s">
        <v>755</v>
      </c>
      <c r="C27" s="357"/>
      <c r="D27" s="357"/>
      <c r="E27" s="357"/>
      <c r="F27" s="357"/>
      <c r="G27" s="357"/>
      <c r="H27" s="357"/>
      <c r="I27" s="358"/>
      <c r="J27" s="326"/>
      <c r="K27" s="333"/>
      <c r="L27" s="333"/>
      <c r="M27" s="333"/>
      <c r="N27" s="333"/>
      <c r="O27" s="333"/>
      <c r="P27" s="333"/>
      <c r="Q27" s="333"/>
      <c r="R27" s="333"/>
      <c r="S27" s="333"/>
      <c r="T27" s="333"/>
      <c r="U27" s="333"/>
      <c r="V27" s="333"/>
      <c r="W27" s="333"/>
      <c r="X27" s="324"/>
      <c r="Y27" s="334">
        <f>SUM(J27:X27)</f>
        <v>0</v>
      </c>
      <c r="Z27" s="334"/>
      <c r="AA27" s="334"/>
      <c r="AB27" s="335"/>
      <c r="AC27" s="336"/>
      <c r="AD27" s="337"/>
    </row>
    <row r="28" spans="2:30" x14ac:dyDescent="0.25">
      <c r="B28" s="359" t="s">
        <v>603</v>
      </c>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360"/>
      <c r="AC28" s="360"/>
      <c r="AD28" s="361"/>
    </row>
    <row r="29" spans="2:30" x14ac:dyDescent="0.25">
      <c r="B29" s="356" t="s">
        <v>120</v>
      </c>
      <c r="C29" s="357"/>
      <c r="D29" s="357"/>
      <c r="E29" s="357"/>
      <c r="F29" s="357"/>
      <c r="G29" s="357"/>
      <c r="H29" s="357"/>
      <c r="I29" s="358"/>
      <c r="J29" s="326"/>
      <c r="K29" s="333"/>
      <c r="L29" s="333"/>
      <c r="M29" s="333"/>
      <c r="N29" s="333"/>
      <c r="O29" s="333"/>
      <c r="P29" s="333"/>
      <c r="Q29" s="333"/>
      <c r="R29" s="333"/>
      <c r="S29" s="333"/>
      <c r="T29" s="333"/>
      <c r="U29" s="333"/>
      <c r="V29" s="333"/>
      <c r="W29" s="333"/>
      <c r="X29" s="324"/>
      <c r="Y29" s="334">
        <f>SUM(J29:X29)</f>
        <v>0</v>
      </c>
      <c r="Z29" s="334"/>
      <c r="AA29" s="334"/>
      <c r="AB29" s="355"/>
      <c r="AC29" s="355"/>
      <c r="AD29" s="355"/>
    </row>
    <row r="30" spans="2:30" ht="15.75" thickBot="1" x14ac:dyDescent="0.3">
      <c r="B30" s="362" t="s">
        <v>755</v>
      </c>
      <c r="C30" s="363"/>
      <c r="D30" s="363"/>
      <c r="E30" s="363"/>
      <c r="F30" s="363"/>
      <c r="G30" s="363"/>
      <c r="H30" s="363"/>
      <c r="I30" s="364"/>
      <c r="J30" s="347"/>
      <c r="K30" s="348"/>
      <c r="L30" s="348"/>
      <c r="M30" s="348"/>
      <c r="N30" s="348"/>
      <c r="O30" s="348"/>
      <c r="P30" s="348"/>
      <c r="Q30" s="348"/>
      <c r="R30" s="348"/>
      <c r="S30" s="348"/>
      <c r="T30" s="348"/>
      <c r="U30" s="348"/>
      <c r="V30" s="348"/>
      <c r="W30" s="348"/>
      <c r="X30" s="349"/>
      <c r="Y30" s="353">
        <f>SUM(J30:X30)</f>
        <v>0</v>
      </c>
      <c r="Z30" s="353"/>
      <c r="AA30" s="353"/>
      <c r="AB30" s="338"/>
      <c r="AC30" s="338"/>
      <c r="AD30" s="338"/>
    </row>
    <row r="31" spans="2:30" ht="16.5" thickTop="1" thickBot="1" x14ac:dyDescent="0.3">
      <c r="B31" s="344" t="s">
        <v>131</v>
      </c>
      <c r="C31" s="345"/>
      <c r="D31" s="345"/>
      <c r="E31" s="345"/>
      <c r="F31" s="345"/>
      <c r="G31" s="345"/>
      <c r="H31" s="345"/>
      <c r="I31" s="346"/>
      <c r="J31" s="278">
        <f>SUM(J26:L27,J29:L30)</f>
        <v>0</v>
      </c>
      <c r="K31" s="279"/>
      <c r="L31" s="279"/>
      <c r="M31" s="279">
        <f>SUM(M26:O27,M29:O30)</f>
        <v>0</v>
      </c>
      <c r="N31" s="279"/>
      <c r="O31" s="279"/>
      <c r="P31" s="279">
        <f>SUM(P26:R27,P29:R30)</f>
        <v>0</v>
      </c>
      <c r="Q31" s="279"/>
      <c r="R31" s="279"/>
      <c r="S31" s="279">
        <f>SUM(S26:U27,S29:U30)</f>
        <v>0</v>
      </c>
      <c r="T31" s="279"/>
      <c r="U31" s="279"/>
      <c r="V31" s="279">
        <f>SUM(V26:X27,V29:X30)</f>
        <v>0</v>
      </c>
      <c r="W31" s="279"/>
      <c r="X31" s="279"/>
      <c r="Y31" s="354">
        <f>SUM(Y26:AA27,Y29:AA30)</f>
        <v>0</v>
      </c>
      <c r="Z31" s="328"/>
      <c r="AA31" s="339"/>
      <c r="AB31" s="343">
        <f>SUM(M31*1,P31*2,S31*3,V31*4)</f>
        <v>0</v>
      </c>
      <c r="AC31" s="343"/>
      <c r="AD31" s="343"/>
    </row>
    <row r="32" spans="2:30" x14ac:dyDescent="0.25">
      <c r="B32" s="350" t="s">
        <v>469</v>
      </c>
      <c r="C32" s="351"/>
      <c r="D32" s="351"/>
      <c r="E32" s="351"/>
      <c r="F32" s="351"/>
      <c r="G32" s="351"/>
      <c r="H32" s="351"/>
      <c r="I32" s="351"/>
      <c r="J32" s="351"/>
      <c r="K32" s="351"/>
      <c r="L32" s="351"/>
      <c r="M32" s="351"/>
      <c r="N32" s="351"/>
      <c r="O32" s="351"/>
      <c r="P32" s="351"/>
      <c r="Q32" s="351"/>
      <c r="R32" s="351"/>
      <c r="S32" s="351"/>
      <c r="T32" s="351"/>
      <c r="U32" s="351"/>
      <c r="V32" s="351"/>
      <c r="W32" s="351"/>
      <c r="X32" s="351"/>
      <c r="Y32" s="351"/>
      <c r="Z32" s="351"/>
      <c r="AA32" s="351"/>
      <c r="AB32" s="351"/>
      <c r="AC32" s="351"/>
      <c r="AD32" s="352"/>
    </row>
    <row r="33" spans="2:30" x14ac:dyDescent="0.25">
      <c r="B33" s="330" t="s">
        <v>602</v>
      </c>
      <c r="C33" s="331"/>
      <c r="D33" s="331"/>
      <c r="E33" s="331"/>
      <c r="F33" s="331"/>
      <c r="G33" s="331"/>
      <c r="H33" s="331"/>
      <c r="I33" s="331"/>
      <c r="J33" s="331"/>
      <c r="K33" s="331"/>
      <c r="L33" s="331"/>
      <c r="M33" s="331"/>
      <c r="N33" s="331"/>
      <c r="O33" s="331"/>
      <c r="P33" s="331"/>
      <c r="Q33" s="331"/>
      <c r="R33" s="331"/>
      <c r="S33" s="331"/>
      <c r="T33" s="331"/>
      <c r="U33" s="331"/>
      <c r="V33" s="331"/>
      <c r="W33" s="331"/>
      <c r="X33" s="331"/>
      <c r="Y33" s="331"/>
      <c r="Z33" s="331"/>
      <c r="AA33" s="331"/>
      <c r="AB33" s="331"/>
      <c r="AC33" s="331"/>
      <c r="AD33" s="332"/>
    </row>
    <row r="34" spans="2:30" x14ac:dyDescent="0.25">
      <c r="B34" s="356" t="s">
        <v>120</v>
      </c>
      <c r="C34" s="357"/>
      <c r="D34" s="357"/>
      <c r="E34" s="357"/>
      <c r="F34" s="357"/>
      <c r="G34" s="357"/>
      <c r="H34" s="357"/>
      <c r="I34" s="358"/>
      <c r="J34" s="326"/>
      <c r="K34" s="333"/>
      <c r="L34" s="333"/>
      <c r="M34" s="333"/>
      <c r="N34" s="333"/>
      <c r="O34" s="333"/>
      <c r="P34" s="333"/>
      <c r="Q34" s="333"/>
      <c r="R34" s="333"/>
      <c r="S34" s="333"/>
      <c r="T34" s="333"/>
      <c r="U34" s="333"/>
      <c r="V34" s="333"/>
      <c r="W34" s="333"/>
      <c r="X34" s="324"/>
      <c r="Y34" s="334">
        <f>SUM(J34:X34)</f>
        <v>0</v>
      </c>
      <c r="Z34" s="334"/>
      <c r="AA34" s="334"/>
      <c r="AB34" s="335"/>
      <c r="AC34" s="336"/>
      <c r="AD34" s="337"/>
    </row>
    <row r="35" spans="2:30" x14ac:dyDescent="0.25">
      <c r="B35" s="356" t="s">
        <v>755</v>
      </c>
      <c r="C35" s="357"/>
      <c r="D35" s="357"/>
      <c r="E35" s="357"/>
      <c r="F35" s="357"/>
      <c r="G35" s="357"/>
      <c r="H35" s="357"/>
      <c r="I35" s="358"/>
      <c r="J35" s="326"/>
      <c r="K35" s="333"/>
      <c r="L35" s="333"/>
      <c r="M35" s="333"/>
      <c r="N35" s="333"/>
      <c r="O35" s="333"/>
      <c r="P35" s="333"/>
      <c r="Q35" s="333"/>
      <c r="R35" s="333"/>
      <c r="S35" s="333"/>
      <c r="T35" s="333"/>
      <c r="U35" s="333"/>
      <c r="V35" s="333"/>
      <c r="W35" s="333"/>
      <c r="X35" s="324"/>
      <c r="Y35" s="334">
        <f>SUM(J35:X35)</f>
        <v>0</v>
      </c>
      <c r="Z35" s="334"/>
      <c r="AA35" s="334"/>
      <c r="AB35" s="335"/>
      <c r="AC35" s="336"/>
      <c r="AD35" s="337"/>
    </row>
    <row r="36" spans="2:30" x14ac:dyDescent="0.25">
      <c r="B36" s="359" t="s">
        <v>603</v>
      </c>
      <c r="C36" s="360"/>
      <c r="D36" s="360"/>
      <c r="E36" s="360"/>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0"/>
      <c r="AD36" s="361"/>
    </row>
    <row r="37" spans="2:30" x14ac:dyDescent="0.25">
      <c r="B37" s="356" t="s">
        <v>120</v>
      </c>
      <c r="C37" s="357"/>
      <c r="D37" s="357"/>
      <c r="E37" s="357"/>
      <c r="F37" s="357"/>
      <c r="G37" s="357"/>
      <c r="H37" s="357"/>
      <c r="I37" s="358"/>
      <c r="J37" s="326"/>
      <c r="K37" s="333"/>
      <c r="L37" s="333"/>
      <c r="M37" s="333"/>
      <c r="N37" s="333"/>
      <c r="O37" s="333"/>
      <c r="P37" s="333"/>
      <c r="Q37" s="333"/>
      <c r="R37" s="333"/>
      <c r="S37" s="333"/>
      <c r="T37" s="333"/>
      <c r="U37" s="333"/>
      <c r="V37" s="333"/>
      <c r="W37" s="333"/>
      <c r="X37" s="324"/>
      <c r="Y37" s="334">
        <f>SUM(J37:X37)</f>
        <v>0</v>
      </c>
      <c r="Z37" s="334"/>
      <c r="AA37" s="334"/>
      <c r="AB37" s="355"/>
      <c r="AC37" s="355"/>
      <c r="AD37" s="355"/>
    </row>
    <row r="38" spans="2:30" ht="15.75" thickBot="1" x14ac:dyDescent="0.3">
      <c r="B38" s="362" t="s">
        <v>755</v>
      </c>
      <c r="C38" s="363"/>
      <c r="D38" s="363"/>
      <c r="E38" s="363"/>
      <c r="F38" s="363"/>
      <c r="G38" s="363"/>
      <c r="H38" s="363"/>
      <c r="I38" s="364"/>
      <c r="J38" s="347"/>
      <c r="K38" s="348"/>
      <c r="L38" s="348"/>
      <c r="M38" s="348"/>
      <c r="N38" s="348"/>
      <c r="O38" s="348"/>
      <c r="P38" s="348"/>
      <c r="Q38" s="348"/>
      <c r="R38" s="348"/>
      <c r="S38" s="348"/>
      <c r="T38" s="348"/>
      <c r="U38" s="348"/>
      <c r="V38" s="348"/>
      <c r="W38" s="348"/>
      <c r="X38" s="349"/>
      <c r="Y38" s="353">
        <f>SUM(J38:X38)</f>
        <v>0</v>
      </c>
      <c r="Z38" s="353"/>
      <c r="AA38" s="353"/>
      <c r="AB38" s="338"/>
      <c r="AC38" s="338"/>
      <c r="AD38" s="338"/>
    </row>
    <row r="39" spans="2:30" ht="16.5" thickTop="1" thickBot="1" x14ac:dyDescent="0.3">
      <c r="B39" s="344" t="s">
        <v>131</v>
      </c>
      <c r="C39" s="345"/>
      <c r="D39" s="345"/>
      <c r="E39" s="345"/>
      <c r="F39" s="345"/>
      <c r="G39" s="345"/>
      <c r="H39" s="345"/>
      <c r="I39" s="346"/>
      <c r="J39" s="278">
        <f>SUM(J34:L35,J37:L38)</f>
        <v>0</v>
      </c>
      <c r="K39" s="279"/>
      <c r="L39" s="279"/>
      <c r="M39" s="279">
        <f>SUM(M34:O35,M37:O38)</f>
        <v>0</v>
      </c>
      <c r="N39" s="279"/>
      <c r="O39" s="279"/>
      <c r="P39" s="279">
        <f>SUM(P34:R35,P37:R38)</f>
        <v>0</v>
      </c>
      <c r="Q39" s="279"/>
      <c r="R39" s="279"/>
      <c r="S39" s="279">
        <f>SUM(S34:U35,S37:U38)</f>
        <v>0</v>
      </c>
      <c r="T39" s="279"/>
      <c r="U39" s="279"/>
      <c r="V39" s="279">
        <f>SUM(V34:X35,V37:X38)</f>
        <v>0</v>
      </c>
      <c r="W39" s="279"/>
      <c r="X39" s="279"/>
      <c r="Y39" s="354">
        <f>SUM(Y34:AA35,Y37:AA38)</f>
        <v>0</v>
      </c>
      <c r="Z39" s="328"/>
      <c r="AA39" s="339"/>
      <c r="AB39" s="343">
        <f>SUM(M39*1,P39*2,S39*3,V39*4)</f>
        <v>0</v>
      </c>
      <c r="AC39" s="343"/>
      <c r="AD39" s="343"/>
    </row>
    <row r="40" spans="2:30" x14ac:dyDescent="0.25">
      <c r="B40" s="350" t="s">
        <v>756</v>
      </c>
      <c r="C40" s="351"/>
      <c r="D40" s="351"/>
      <c r="E40" s="351"/>
      <c r="F40" s="351"/>
      <c r="G40" s="351"/>
      <c r="H40" s="351"/>
      <c r="I40" s="351"/>
      <c r="J40" s="351"/>
      <c r="K40" s="351"/>
      <c r="L40" s="351"/>
      <c r="M40" s="351"/>
      <c r="N40" s="351"/>
      <c r="O40" s="351"/>
      <c r="P40" s="351"/>
      <c r="Q40" s="351"/>
      <c r="R40" s="351"/>
      <c r="S40" s="351"/>
      <c r="T40" s="351"/>
      <c r="U40" s="351"/>
      <c r="V40" s="351"/>
      <c r="W40" s="351"/>
      <c r="X40" s="351"/>
      <c r="Y40" s="351"/>
      <c r="Z40" s="351"/>
      <c r="AA40" s="351"/>
      <c r="AB40" s="351"/>
      <c r="AC40" s="351"/>
      <c r="AD40" s="352"/>
    </row>
    <row r="41" spans="2:30" x14ac:dyDescent="0.25">
      <c r="B41" s="330" t="s">
        <v>602</v>
      </c>
      <c r="C41" s="331"/>
      <c r="D41" s="331"/>
      <c r="E41" s="331"/>
      <c r="F41" s="331"/>
      <c r="G41" s="331"/>
      <c r="H41" s="331"/>
      <c r="I41" s="332"/>
      <c r="J41" s="326"/>
      <c r="K41" s="333"/>
      <c r="L41" s="333"/>
      <c r="M41" s="333"/>
      <c r="N41" s="333"/>
      <c r="O41" s="333"/>
      <c r="P41" s="333"/>
      <c r="Q41" s="333"/>
      <c r="R41" s="333"/>
      <c r="S41" s="333"/>
      <c r="T41" s="333"/>
      <c r="U41" s="333"/>
      <c r="V41" s="333"/>
      <c r="W41" s="333"/>
      <c r="X41" s="324"/>
      <c r="Y41" s="334">
        <f>SUM(J41:X41)</f>
        <v>0</v>
      </c>
      <c r="Z41" s="334"/>
      <c r="AA41" s="334"/>
      <c r="AB41" s="335"/>
      <c r="AC41" s="336"/>
      <c r="AD41" s="337"/>
    </row>
    <row r="42" spans="2:30" ht="15.75" thickBot="1" x14ac:dyDescent="0.3">
      <c r="B42" s="340" t="s">
        <v>603</v>
      </c>
      <c r="C42" s="341"/>
      <c r="D42" s="341"/>
      <c r="E42" s="341"/>
      <c r="F42" s="341"/>
      <c r="G42" s="341"/>
      <c r="H42" s="341"/>
      <c r="I42" s="342"/>
      <c r="J42" s="347"/>
      <c r="K42" s="348"/>
      <c r="L42" s="348"/>
      <c r="M42" s="348"/>
      <c r="N42" s="348"/>
      <c r="O42" s="348"/>
      <c r="P42" s="348"/>
      <c r="Q42" s="348"/>
      <c r="R42" s="348"/>
      <c r="S42" s="348"/>
      <c r="T42" s="348"/>
      <c r="U42" s="348"/>
      <c r="V42" s="348"/>
      <c r="W42" s="348"/>
      <c r="X42" s="349"/>
      <c r="Y42" s="353">
        <f>SUM(J42:X42)</f>
        <v>0</v>
      </c>
      <c r="Z42" s="353"/>
      <c r="AA42" s="353"/>
      <c r="AB42" s="392"/>
      <c r="AC42" s="393"/>
      <c r="AD42" s="394"/>
    </row>
    <row r="43" spans="2:30" ht="16.5" thickTop="1" thickBot="1" x14ac:dyDescent="0.3">
      <c r="B43" s="344" t="s">
        <v>131</v>
      </c>
      <c r="C43" s="345"/>
      <c r="D43" s="345"/>
      <c r="E43" s="345"/>
      <c r="F43" s="345"/>
      <c r="G43" s="345"/>
      <c r="H43" s="345"/>
      <c r="I43" s="346"/>
      <c r="J43" s="278">
        <f>SUM(J41:L42)</f>
        <v>0</v>
      </c>
      <c r="K43" s="279"/>
      <c r="L43" s="279"/>
      <c r="M43" s="327">
        <f>SUM(M41:O42)</f>
        <v>0</v>
      </c>
      <c r="N43" s="328"/>
      <c r="O43" s="329"/>
      <c r="P43" s="327">
        <f>SUM(P41:R42)</f>
        <v>0</v>
      </c>
      <c r="Q43" s="328"/>
      <c r="R43" s="329"/>
      <c r="S43" s="327">
        <f>SUM(S41:U42)</f>
        <v>0</v>
      </c>
      <c r="T43" s="328"/>
      <c r="U43" s="329"/>
      <c r="V43" s="327">
        <f>SUM(V41:X42)</f>
        <v>0</v>
      </c>
      <c r="W43" s="328"/>
      <c r="X43" s="339"/>
      <c r="Y43" s="343">
        <f>SUM(Y41:AA42)</f>
        <v>0</v>
      </c>
      <c r="Z43" s="343"/>
      <c r="AA43" s="343"/>
      <c r="AB43" s="343">
        <f>SUM(M43*1,P43*2,S43*3,V43*4)</f>
        <v>0</v>
      </c>
      <c r="AC43" s="343"/>
      <c r="AD43" s="343"/>
    </row>
    <row r="44" spans="2:30" x14ac:dyDescent="0.25">
      <c r="B44" s="350" t="s">
        <v>757</v>
      </c>
      <c r="C44" s="351"/>
      <c r="D44" s="351"/>
      <c r="E44" s="351"/>
      <c r="F44" s="351"/>
      <c r="G44" s="351"/>
      <c r="H44" s="351"/>
      <c r="I44" s="351"/>
      <c r="J44" s="351"/>
      <c r="K44" s="351"/>
      <c r="L44" s="351"/>
      <c r="M44" s="351"/>
      <c r="N44" s="351"/>
      <c r="O44" s="351"/>
      <c r="P44" s="351"/>
      <c r="Q44" s="351"/>
      <c r="R44" s="351"/>
      <c r="S44" s="351"/>
      <c r="T44" s="351"/>
      <c r="U44" s="351"/>
      <c r="V44" s="351"/>
      <c r="W44" s="351"/>
      <c r="X44" s="351"/>
      <c r="Y44" s="351"/>
      <c r="Z44" s="351"/>
      <c r="AA44" s="351"/>
      <c r="AB44" s="351"/>
      <c r="AC44" s="351"/>
      <c r="AD44" s="352"/>
    </row>
    <row r="45" spans="2:30" x14ac:dyDescent="0.25">
      <c r="B45" s="330" t="s">
        <v>602</v>
      </c>
      <c r="C45" s="331"/>
      <c r="D45" s="331"/>
      <c r="E45" s="331"/>
      <c r="F45" s="331"/>
      <c r="G45" s="331"/>
      <c r="H45" s="331"/>
      <c r="I45" s="332"/>
      <c r="J45" s="326"/>
      <c r="K45" s="333"/>
      <c r="L45" s="333"/>
      <c r="M45" s="333"/>
      <c r="N45" s="333"/>
      <c r="O45" s="333"/>
      <c r="P45" s="333"/>
      <c r="Q45" s="333"/>
      <c r="R45" s="333"/>
      <c r="S45" s="333"/>
      <c r="T45" s="333"/>
      <c r="U45" s="333"/>
      <c r="V45" s="333"/>
      <c r="W45" s="333"/>
      <c r="X45" s="324"/>
      <c r="Y45" s="334">
        <f>SUM(J45:X45)</f>
        <v>0</v>
      </c>
      <c r="Z45" s="334"/>
      <c r="AA45" s="334"/>
      <c r="AB45" s="335"/>
      <c r="AC45" s="336"/>
      <c r="AD45" s="337"/>
    </row>
    <row r="46" spans="2:30" ht="15.75" thickBot="1" x14ac:dyDescent="0.3">
      <c r="B46" s="340" t="s">
        <v>603</v>
      </c>
      <c r="C46" s="341"/>
      <c r="D46" s="341"/>
      <c r="E46" s="341"/>
      <c r="F46" s="341"/>
      <c r="G46" s="341"/>
      <c r="H46" s="341"/>
      <c r="I46" s="342"/>
      <c r="J46" s="347"/>
      <c r="K46" s="348"/>
      <c r="L46" s="348"/>
      <c r="M46" s="348"/>
      <c r="N46" s="348"/>
      <c r="O46" s="348"/>
      <c r="P46" s="348"/>
      <c r="Q46" s="348"/>
      <c r="R46" s="348"/>
      <c r="S46" s="348"/>
      <c r="T46" s="348"/>
      <c r="U46" s="348"/>
      <c r="V46" s="348"/>
      <c r="W46" s="348"/>
      <c r="X46" s="349"/>
      <c r="Y46" s="353">
        <f>SUM(J46:X46)</f>
        <v>0</v>
      </c>
      <c r="Z46" s="353"/>
      <c r="AA46" s="353"/>
      <c r="AB46" s="338"/>
      <c r="AC46" s="338"/>
      <c r="AD46" s="338"/>
    </row>
    <row r="47" spans="2:30" ht="16.5" thickTop="1" thickBot="1" x14ac:dyDescent="0.3">
      <c r="B47" s="344" t="s">
        <v>131</v>
      </c>
      <c r="C47" s="345"/>
      <c r="D47" s="345"/>
      <c r="E47" s="345"/>
      <c r="F47" s="345"/>
      <c r="G47" s="345"/>
      <c r="H47" s="345"/>
      <c r="I47" s="346"/>
      <c r="J47" s="278">
        <f>SUM(J45:L46)</f>
        <v>0</v>
      </c>
      <c r="K47" s="279"/>
      <c r="L47" s="279"/>
      <c r="M47" s="327">
        <f>SUM(M45:O46)</f>
        <v>0</v>
      </c>
      <c r="N47" s="328"/>
      <c r="O47" s="329"/>
      <c r="P47" s="327">
        <f>SUM(P45:R46)</f>
        <v>0</v>
      </c>
      <c r="Q47" s="328"/>
      <c r="R47" s="329"/>
      <c r="S47" s="327">
        <f>SUM(S45:U46)</f>
        <v>0</v>
      </c>
      <c r="T47" s="328"/>
      <c r="U47" s="329"/>
      <c r="V47" s="327">
        <f>SUM(V45:X46)</f>
        <v>0</v>
      </c>
      <c r="W47" s="328"/>
      <c r="X47" s="339"/>
      <c r="Y47" s="343">
        <f>SUM(Y45:AA46)</f>
        <v>0</v>
      </c>
      <c r="Z47" s="343"/>
      <c r="AA47" s="343"/>
      <c r="AB47" s="343">
        <f>SUM(M47*1,P47*2,S47*3,V47*4)</f>
        <v>0</v>
      </c>
      <c r="AC47" s="343"/>
      <c r="AD47" s="343"/>
    </row>
    <row r="48" spans="2:30" ht="15.75" thickBot="1" x14ac:dyDescent="0.3"/>
    <row r="49" spans="2:30" ht="15.75" thickBot="1" x14ac:dyDescent="0.3">
      <c r="B49" s="151" t="s">
        <v>579</v>
      </c>
      <c r="C49" s="158"/>
      <c r="D49" s="158"/>
      <c r="E49" s="158"/>
      <c r="F49" s="158"/>
      <c r="G49" s="158"/>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row>
    <row r="50" spans="2:30" ht="15.75" thickBot="1" x14ac:dyDescent="0.3"/>
    <row r="51" spans="2:30" ht="15" customHeight="1" thickBot="1" x14ac:dyDescent="0.3">
      <c r="B51" s="272" t="s">
        <v>217</v>
      </c>
      <c r="C51" s="273"/>
      <c r="D51" s="273"/>
      <c r="E51" s="273"/>
      <c r="F51" s="273"/>
      <c r="G51" s="273"/>
      <c r="H51" s="273"/>
      <c r="I51" s="273"/>
      <c r="J51" s="273"/>
      <c r="K51" s="273"/>
      <c r="L51" s="273"/>
      <c r="M51" s="273"/>
      <c r="N51" s="273"/>
      <c r="O51" s="273"/>
      <c r="P51" s="273"/>
      <c r="Q51" s="273"/>
      <c r="R51" s="273"/>
      <c r="S51" s="274"/>
      <c r="U51" s="13"/>
      <c r="V51" s="260" t="s">
        <v>644</v>
      </c>
      <c r="W51" s="261"/>
      <c r="X51" s="262"/>
      <c r="Y51" s="13"/>
      <c r="Z51" s="13"/>
      <c r="AA51" s="13"/>
      <c r="AB51" s="13"/>
      <c r="AC51" s="13"/>
    </row>
    <row r="52" spans="2:30" ht="15" customHeight="1" x14ac:dyDescent="0.25">
      <c r="B52" s="249" t="s">
        <v>156</v>
      </c>
      <c r="C52" s="250"/>
      <c r="D52" s="251"/>
      <c r="E52" s="276" t="s">
        <v>673</v>
      </c>
      <c r="F52" s="250"/>
      <c r="G52" s="250"/>
      <c r="H52" s="250" t="s">
        <v>674</v>
      </c>
      <c r="I52" s="250"/>
      <c r="J52" s="250"/>
      <c r="K52" s="250" t="s">
        <v>1125</v>
      </c>
      <c r="L52" s="250"/>
      <c r="M52" s="250"/>
      <c r="N52" s="243" t="s">
        <v>1331</v>
      </c>
      <c r="O52" s="243"/>
      <c r="P52" s="244"/>
      <c r="Q52" s="250" t="s">
        <v>1126</v>
      </c>
      <c r="R52" s="250"/>
      <c r="S52" s="251"/>
      <c r="V52" s="263"/>
      <c r="W52" s="264"/>
      <c r="X52" s="265"/>
      <c r="AC52" s="13"/>
    </row>
    <row r="53" spans="2:30" ht="15.75" thickBot="1" x14ac:dyDescent="0.3">
      <c r="B53" s="252"/>
      <c r="C53" s="253"/>
      <c r="D53" s="254"/>
      <c r="E53" s="391"/>
      <c r="F53" s="253"/>
      <c r="G53" s="253"/>
      <c r="H53" s="253"/>
      <c r="I53" s="253"/>
      <c r="J53" s="253"/>
      <c r="K53" s="253"/>
      <c r="L53" s="253"/>
      <c r="M53" s="253"/>
      <c r="N53" s="245"/>
      <c r="O53" s="245"/>
      <c r="P53" s="246"/>
      <c r="Q53" s="253"/>
      <c r="R53" s="253"/>
      <c r="S53" s="254"/>
      <c r="V53" s="266"/>
      <c r="W53" s="267"/>
      <c r="X53" s="268"/>
    </row>
    <row r="54" spans="2:30" ht="15.75" thickBot="1" x14ac:dyDescent="0.3">
      <c r="B54" s="255">
        <f>SUM(E54,H54)</f>
        <v>0</v>
      </c>
      <c r="C54" s="256"/>
      <c r="D54" s="257"/>
      <c r="E54" s="247">
        <f>SUM(Y10:AA11,Y18:AA19,Y26:AA27,Y34:AA35)</f>
        <v>0</v>
      </c>
      <c r="F54" s="248"/>
      <c r="G54" s="248"/>
      <c r="H54" s="248">
        <f>SUM(Y13:AA14,Y21:AA22,Y29:AA30,Y37:AA38)</f>
        <v>0</v>
      </c>
      <c r="I54" s="248"/>
      <c r="J54" s="248"/>
      <c r="K54" s="248">
        <f>SUM(Y11,Y14,Y19,Y22,Y27,Y30,Y35,Y38)</f>
        <v>0</v>
      </c>
      <c r="L54" s="248"/>
      <c r="M54" s="248"/>
      <c r="N54" s="258">
        <f>SUM(P15:X15,P23:X23,P31:X31,P39:X39)</f>
        <v>0</v>
      </c>
      <c r="O54" s="258"/>
      <c r="P54" s="259"/>
      <c r="Q54" s="248">
        <f>SUM(S15:X15,S23:X23,S31:X31,S39:X39)</f>
        <v>0</v>
      </c>
      <c r="R54" s="248"/>
      <c r="S54" s="275"/>
      <c r="V54" s="269">
        <f>SUM(AB15,AB23,AB31,AB39)</f>
        <v>0</v>
      </c>
      <c r="W54" s="270"/>
      <c r="X54" s="271"/>
    </row>
    <row r="55" spans="2:30" ht="15.75" thickBot="1" x14ac:dyDescent="0.3"/>
    <row r="56" spans="2:30" ht="15" customHeight="1" thickBot="1" x14ac:dyDescent="0.3">
      <c r="B56" s="281" t="s">
        <v>485</v>
      </c>
      <c r="C56" s="282"/>
      <c r="D56" s="282"/>
      <c r="E56" s="282"/>
      <c r="F56" s="282"/>
      <c r="G56" s="282"/>
      <c r="H56" s="282"/>
      <c r="I56" s="282"/>
      <c r="J56" s="282"/>
      <c r="K56" s="282"/>
      <c r="L56" s="282"/>
      <c r="M56" s="283"/>
      <c r="V56" s="260" t="s">
        <v>1128</v>
      </c>
      <c r="W56" s="261"/>
      <c r="X56" s="262"/>
    </row>
    <row r="57" spans="2:30" ht="15" customHeight="1" x14ac:dyDescent="0.25">
      <c r="B57" s="249" t="s">
        <v>156</v>
      </c>
      <c r="C57" s="250"/>
      <c r="D57" s="251"/>
      <c r="E57" s="276" t="s">
        <v>673</v>
      </c>
      <c r="F57" s="250"/>
      <c r="G57" s="250"/>
      <c r="H57" s="250" t="s">
        <v>674</v>
      </c>
      <c r="I57" s="250"/>
      <c r="J57" s="250"/>
      <c r="K57" s="250" t="s">
        <v>1127</v>
      </c>
      <c r="L57" s="250"/>
      <c r="M57" s="251"/>
      <c r="V57" s="263"/>
      <c r="W57" s="264"/>
      <c r="X57" s="265"/>
    </row>
    <row r="58" spans="2:30" ht="15.75" thickBot="1" x14ac:dyDescent="0.3">
      <c r="B58" s="266"/>
      <c r="C58" s="267"/>
      <c r="D58" s="268"/>
      <c r="E58" s="277"/>
      <c r="F58" s="267"/>
      <c r="G58" s="267"/>
      <c r="H58" s="267"/>
      <c r="I58" s="267"/>
      <c r="J58" s="267"/>
      <c r="K58" s="267" t="s">
        <v>1125</v>
      </c>
      <c r="L58" s="267"/>
      <c r="M58" s="268"/>
      <c r="V58" s="266"/>
      <c r="W58" s="267"/>
      <c r="X58" s="268"/>
    </row>
    <row r="59" spans="2:30" s="13" customFormat="1" ht="15" customHeight="1" thickBot="1" x14ac:dyDescent="0.3">
      <c r="B59" s="269">
        <f>SUM(E59,H59)</f>
        <v>0</v>
      </c>
      <c r="C59" s="270"/>
      <c r="D59" s="271"/>
      <c r="E59" s="278">
        <f>SUM(Y41,Y45)</f>
        <v>0</v>
      </c>
      <c r="F59" s="279"/>
      <c r="G59" s="279"/>
      <c r="H59" s="279">
        <f>SUM(Y42,Y46)</f>
        <v>0</v>
      </c>
      <c r="I59" s="279"/>
      <c r="J59" s="279"/>
      <c r="K59" s="279">
        <f>Y47</f>
        <v>0</v>
      </c>
      <c r="L59" s="279"/>
      <c r="M59" s="280"/>
      <c r="N59" s="3"/>
      <c r="O59" s="3"/>
      <c r="P59" s="3"/>
      <c r="Q59" s="3"/>
      <c r="U59" s="3"/>
      <c r="V59" s="269">
        <f>SUM(B54,B59)</f>
        <v>0</v>
      </c>
      <c r="W59" s="270"/>
      <c r="X59" s="271"/>
    </row>
    <row r="60" spans="2:30" s="13" customFormat="1" ht="15" customHeight="1" thickBot="1" x14ac:dyDescent="0.3">
      <c r="B60" s="3"/>
      <c r="C60" s="3"/>
      <c r="D60" s="3"/>
      <c r="E60" s="3"/>
      <c r="F60" s="3"/>
      <c r="G60" s="3"/>
      <c r="H60" s="3"/>
      <c r="I60" s="3"/>
      <c r="J60" s="3"/>
      <c r="K60" s="3"/>
      <c r="L60" s="3"/>
      <c r="M60" s="3"/>
      <c r="N60" s="3"/>
      <c r="O60" s="3"/>
      <c r="P60" s="3"/>
      <c r="Q60" s="3"/>
      <c r="R60" s="3"/>
      <c r="S60" s="3"/>
      <c r="T60" s="3"/>
      <c r="U60" s="3"/>
    </row>
    <row r="61" spans="2:30" ht="15.75" thickBot="1" x14ac:dyDescent="0.3">
      <c r="B61" s="151" t="s">
        <v>600</v>
      </c>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row>
    <row r="62" spans="2:30" x14ac:dyDescent="0.25"/>
    <row r="63" spans="2:30" ht="15" customHeight="1" x14ac:dyDescent="0.25">
      <c r="B63" s="322" t="s">
        <v>778</v>
      </c>
      <c r="C63" s="322"/>
      <c r="D63" s="322"/>
      <c r="E63" s="322"/>
      <c r="F63" s="322"/>
      <c r="G63" s="322"/>
      <c r="H63" s="322"/>
      <c r="I63" s="322"/>
      <c r="J63" s="322"/>
      <c r="K63" s="322"/>
      <c r="L63" s="322"/>
      <c r="M63" s="322"/>
      <c r="N63" s="322"/>
      <c r="O63" s="322"/>
      <c r="P63" s="322"/>
      <c r="Q63" s="322"/>
      <c r="R63" s="322"/>
      <c r="S63" s="322"/>
      <c r="T63" s="322"/>
      <c r="U63" s="322"/>
      <c r="V63" s="322"/>
      <c r="W63" s="322"/>
      <c r="X63" s="322"/>
      <c r="Y63" s="322"/>
      <c r="Z63" s="322"/>
      <c r="AA63" s="323"/>
      <c r="AB63" s="324"/>
      <c r="AC63" s="325"/>
      <c r="AD63" s="326"/>
    </row>
    <row r="64" spans="2:30" ht="15.75" thickBot="1" x14ac:dyDescent="0.3"/>
    <row r="65" spans="2:30" x14ac:dyDescent="0.25">
      <c r="B65" s="284"/>
      <c r="C65" s="285"/>
      <c r="D65" s="285"/>
      <c r="E65" s="285"/>
      <c r="F65" s="285"/>
      <c r="G65" s="285"/>
      <c r="H65" s="285"/>
      <c r="I65" s="285"/>
      <c r="J65" s="285"/>
      <c r="K65" s="285"/>
      <c r="L65" s="285"/>
      <c r="M65" s="285"/>
      <c r="N65" s="285"/>
      <c r="O65" s="286"/>
      <c r="P65" s="260" t="s">
        <v>580</v>
      </c>
      <c r="Q65" s="261"/>
      <c r="R65" s="261"/>
      <c r="S65" s="261"/>
      <c r="T65" s="261" t="s">
        <v>583</v>
      </c>
      <c r="U65" s="261"/>
      <c r="V65" s="261"/>
      <c r="W65" s="261"/>
      <c r="X65" s="261" t="s">
        <v>581</v>
      </c>
      <c r="Y65" s="261"/>
      <c r="Z65" s="261"/>
      <c r="AA65" s="262"/>
      <c r="AB65" s="372" t="s">
        <v>582</v>
      </c>
      <c r="AC65" s="261"/>
      <c r="AD65" s="262"/>
    </row>
    <row r="66" spans="2:30" ht="15.75" thickBot="1" x14ac:dyDescent="0.3">
      <c r="B66" s="287"/>
      <c r="C66" s="288"/>
      <c r="D66" s="288"/>
      <c r="E66" s="288"/>
      <c r="F66" s="288"/>
      <c r="G66" s="288"/>
      <c r="H66" s="288"/>
      <c r="I66" s="288"/>
      <c r="J66" s="288"/>
      <c r="K66" s="288"/>
      <c r="L66" s="288"/>
      <c r="M66" s="288"/>
      <c r="N66" s="288"/>
      <c r="O66" s="289"/>
      <c r="P66" s="252"/>
      <c r="Q66" s="253"/>
      <c r="R66" s="253"/>
      <c r="S66" s="253"/>
      <c r="T66" s="253"/>
      <c r="U66" s="253"/>
      <c r="V66" s="253"/>
      <c r="W66" s="253"/>
      <c r="X66" s="253"/>
      <c r="Y66" s="253"/>
      <c r="Z66" s="253"/>
      <c r="AA66" s="254"/>
      <c r="AB66" s="391"/>
      <c r="AC66" s="253"/>
      <c r="AD66" s="254"/>
    </row>
    <row r="67" spans="2:30" x14ac:dyDescent="0.25">
      <c r="B67" s="290" t="s">
        <v>601</v>
      </c>
      <c r="C67" s="291"/>
      <c r="D67" s="291"/>
      <c r="E67" s="291"/>
      <c r="F67" s="291"/>
      <c r="G67" s="291"/>
      <c r="H67" s="291"/>
      <c r="I67" s="291"/>
      <c r="J67" s="291"/>
      <c r="K67" s="291"/>
      <c r="L67" s="291"/>
      <c r="M67" s="291"/>
      <c r="N67" s="291"/>
      <c r="O67" s="292"/>
      <c r="P67" s="296">
        <f>B54</f>
        <v>0</v>
      </c>
      <c r="Q67" s="297"/>
      <c r="R67" s="297"/>
      <c r="S67" s="297"/>
      <c r="T67" s="297">
        <f>ROUNDUP(IF(P67&gt;=5,P67*0.2,0),0)</f>
        <v>0</v>
      </c>
      <c r="U67" s="297"/>
      <c r="V67" s="297"/>
      <c r="W67" s="297"/>
      <c r="X67" s="297">
        <f>SUM(Y15,Y23,Y31)</f>
        <v>0</v>
      </c>
      <c r="Y67" s="297"/>
      <c r="Z67" s="297"/>
      <c r="AA67" s="387"/>
      <c r="AB67" s="377" t="str">
        <f>IF(P67&lt;5,"N/A",IF(X67&gt;=T67,"YES","NO"))</f>
        <v>N/A</v>
      </c>
      <c r="AC67" s="297"/>
      <c r="AD67" s="378"/>
    </row>
    <row r="68" spans="2:30" x14ac:dyDescent="0.25">
      <c r="B68" s="293"/>
      <c r="C68" s="294"/>
      <c r="D68" s="294"/>
      <c r="E68" s="294"/>
      <c r="F68" s="294"/>
      <c r="G68" s="294"/>
      <c r="H68" s="294"/>
      <c r="I68" s="294"/>
      <c r="J68" s="294"/>
      <c r="K68" s="294"/>
      <c r="L68" s="294"/>
      <c r="M68" s="294"/>
      <c r="N68" s="294"/>
      <c r="O68" s="295"/>
      <c r="P68" s="298"/>
      <c r="Q68" s="299"/>
      <c r="R68" s="299"/>
      <c r="S68" s="299"/>
      <c r="T68" s="299"/>
      <c r="U68" s="299"/>
      <c r="V68" s="299"/>
      <c r="W68" s="299"/>
      <c r="X68" s="299"/>
      <c r="Y68" s="299"/>
      <c r="Z68" s="299"/>
      <c r="AA68" s="388"/>
      <c r="AB68" s="389"/>
      <c r="AC68" s="299"/>
      <c r="AD68" s="390"/>
    </row>
    <row r="69" spans="2:30" x14ac:dyDescent="0.25">
      <c r="B69" s="304" t="s">
        <v>1103</v>
      </c>
      <c r="C69" s="305"/>
      <c r="D69" s="305"/>
      <c r="E69" s="305"/>
      <c r="F69" s="305"/>
      <c r="G69" s="305"/>
      <c r="H69" s="305"/>
      <c r="I69" s="305"/>
      <c r="J69" s="305"/>
      <c r="K69" s="305"/>
      <c r="L69" s="305"/>
      <c r="M69" s="305"/>
      <c r="N69" s="305"/>
      <c r="O69" s="306"/>
      <c r="P69" s="310">
        <f>K54</f>
        <v>0</v>
      </c>
      <c r="Q69" s="311"/>
      <c r="R69" s="311"/>
      <c r="S69" s="312"/>
      <c r="T69" s="315">
        <f>ROUNDUP(P69*0.5,0)</f>
        <v>0</v>
      </c>
      <c r="U69" s="311"/>
      <c r="V69" s="311"/>
      <c r="W69" s="312"/>
      <c r="X69" s="311">
        <f>SUM(Y11,Y14,Y19,Y22,Y27,Y30)</f>
        <v>0</v>
      </c>
      <c r="Y69" s="311"/>
      <c r="Z69" s="311"/>
      <c r="AA69" s="317"/>
      <c r="AB69" s="310" t="str">
        <f>IF(K54=0,"N/A",IF(X69&gt;=T69,"YES","NO"))</f>
        <v>N/A</v>
      </c>
      <c r="AC69" s="311"/>
      <c r="AD69" s="317"/>
    </row>
    <row r="70" spans="2:30" x14ac:dyDescent="0.25">
      <c r="B70" s="304"/>
      <c r="C70" s="305"/>
      <c r="D70" s="305"/>
      <c r="E70" s="305"/>
      <c r="F70" s="305"/>
      <c r="G70" s="305"/>
      <c r="H70" s="305"/>
      <c r="I70" s="305"/>
      <c r="J70" s="305"/>
      <c r="K70" s="305"/>
      <c r="L70" s="305"/>
      <c r="M70" s="305"/>
      <c r="N70" s="305"/>
      <c r="O70" s="306"/>
      <c r="P70" s="310"/>
      <c r="Q70" s="311"/>
      <c r="R70" s="311"/>
      <c r="S70" s="312"/>
      <c r="T70" s="315"/>
      <c r="U70" s="311"/>
      <c r="V70" s="311"/>
      <c r="W70" s="312"/>
      <c r="X70" s="311"/>
      <c r="Y70" s="311"/>
      <c r="Z70" s="311"/>
      <c r="AA70" s="317"/>
      <c r="AB70" s="310"/>
      <c r="AC70" s="311"/>
      <c r="AD70" s="317"/>
    </row>
    <row r="71" spans="2:30" ht="15.75" thickBot="1" x14ac:dyDescent="0.3">
      <c r="B71" s="307"/>
      <c r="C71" s="308"/>
      <c r="D71" s="308"/>
      <c r="E71" s="308"/>
      <c r="F71" s="308"/>
      <c r="G71" s="308"/>
      <c r="H71" s="308"/>
      <c r="I71" s="308"/>
      <c r="J71" s="308"/>
      <c r="K71" s="308"/>
      <c r="L71" s="308"/>
      <c r="M71" s="308"/>
      <c r="N71" s="308"/>
      <c r="O71" s="309"/>
      <c r="P71" s="313"/>
      <c r="Q71" s="314"/>
      <c r="R71" s="314"/>
      <c r="S71" s="278"/>
      <c r="T71" s="316"/>
      <c r="U71" s="314"/>
      <c r="V71" s="314"/>
      <c r="W71" s="278"/>
      <c r="X71" s="314"/>
      <c r="Y71" s="314"/>
      <c r="Z71" s="314"/>
      <c r="AA71" s="318"/>
      <c r="AB71" s="313"/>
      <c r="AC71" s="314"/>
      <c r="AD71" s="318"/>
    </row>
    <row r="72" spans="2:30" x14ac:dyDescent="0.25">
      <c r="B72" s="290" t="s">
        <v>604</v>
      </c>
      <c r="C72" s="291"/>
      <c r="D72" s="291"/>
      <c r="E72" s="291"/>
      <c r="F72" s="291"/>
      <c r="G72" s="291"/>
      <c r="H72" s="291"/>
      <c r="I72" s="291"/>
      <c r="J72" s="291"/>
      <c r="K72" s="291"/>
      <c r="L72" s="291"/>
      <c r="M72" s="291"/>
      <c r="N72" s="291"/>
      <c r="O72" s="292"/>
      <c r="P72" s="296">
        <f>B54</f>
        <v>0</v>
      </c>
      <c r="Q72" s="297"/>
      <c r="R72" s="297"/>
      <c r="S72" s="297"/>
      <c r="T72" s="381" t="s">
        <v>605</v>
      </c>
      <c r="U72" s="382"/>
      <c r="V72" s="382"/>
      <c r="W72" s="382"/>
      <c r="X72" s="382"/>
      <c r="Y72" s="382"/>
      <c r="Z72" s="382"/>
      <c r="AA72" s="383"/>
      <c r="AB72" s="377" t="str">
        <f>IF(P72&gt;=12,"YES","NO")</f>
        <v>NO</v>
      </c>
      <c r="AC72" s="297"/>
      <c r="AD72" s="378"/>
    </row>
    <row r="73" spans="2:30" ht="15.75" thickBot="1" x14ac:dyDescent="0.3">
      <c r="B73" s="319"/>
      <c r="C73" s="320"/>
      <c r="D73" s="320"/>
      <c r="E73" s="320"/>
      <c r="F73" s="320"/>
      <c r="G73" s="320"/>
      <c r="H73" s="320"/>
      <c r="I73" s="320"/>
      <c r="J73" s="320"/>
      <c r="K73" s="320"/>
      <c r="L73" s="320"/>
      <c r="M73" s="320"/>
      <c r="N73" s="320"/>
      <c r="O73" s="321"/>
      <c r="P73" s="375"/>
      <c r="Q73" s="376"/>
      <c r="R73" s="376"/>
      <c r="S73" s="376"/>
      <c r="T73" s="384"/>
      <c r="U73" s="385"/>
      <c r="V73" s="385"/>
      <c r="W73" s="385"/>
      <c r="X73" s="385"/>
      <c r="Y73" s="385"/>
      <c r="Z73" s="385"/>
      <c r="AA73" s="386"/>
      <c r="AB73" s="379"/>
      <c r="AC73" s="376"/>
      <c r="AD73" s="380"/>
    </row>
    <row r="74" spans="2:30" x14ac:dyDescent="0.25"/>
    <row r="75" spans="2:30" x14ac:dyDescent="0.25">
      <c r="B75" s="300" t="s">
        <v>1100</v>
      </c>
      <c r="C75" s="300"/>
      <c r="D75" s="300"/>
      <c r="E75" s="300"/>
      <c r="F75" s="300"/>
      <c r="G75" s="300"/>
      <c r="H75" s="300"/>
      <c r="I75" s="300"/>
      <c r="J75" s="300"/>
      <c r="K75" s="300"/>
      <c r="L75" s="300"/>
      <c r="M75" s="300"/>
      <c r="N75" s="300"/>
      <c r="O75" s="300"/>
      <c r="P75" s="300"/>
      <c r="Q75" s="300"/>
      <c r="R75" s="300"/>
      <c r="S75" s="300"/>
      <c r="T75" s="300"/>
      <c r="U75" s="300"/>
      <c r="V75" s="300"/>
      <c r="W75" s="300"/>
      <c r="X75" s="300"/>
      <c r="Y75" s="300"/>
      <c r="Z75" s="300"/>
      <c r="AA75" s="300"/>
      <c r="AB75" s="301"/>
      <c r="AC75" s="302"/>
      <c r="AD75" s="303"/>
    </row>
    <row r="76" spans="2:30" x14ac:dyDescent="0.25"/>
    <row r="77" spans="2:30" x14ac:dyDescent="0.25">
      <c r="B77" s="322" t="s">
        <v>1294</v>
      </c>
      <c r="C77" s="322"/>
      <c r="D77" s="322"/>
      <c r="E77" s="322"/>
      <c r="F77" s="322"/>
      <c r="G77" s="322"/>
      <c r="H77" s="322"/>
      <c r="I77" s="322"/>
      <c r="J77" s="322"/>
      <c r="K77" s="322"/>
      <c r="L77" s="322"/>
      <c r="M77" s="322"/>
      <c r="N77" s="322"/>
      <c r="O77" s="322"/>
      <c r="P77" s="322"/>
      <c r="Q77" s="322"/>
      <c r="R77" s="322"/>
      <c r="S77" s="322"/>
      <c r="T77" s="322"/>
      <c r="U77" s="322"/>
      <c r="V77" s="322"/>
      <c r="W77" s="322"/>
      <c r="X77" s="322"/>
      <c r="Y77" s="322"/>
      <c r="Z77" s="322"/>
      <c r="AA77" s="323"/>
      <c r="AB77" s="324"/>
      <c r="AC77" s="325"/>
      <c r="AD77" s="326"/>
    </row>
    <row r="78" spans="2:30" x14ac:dyDescent="0.25"/>
    <row r="79" spans="2:30" x14ac:dyDescent="0.25">
      <c r="B79" s="207"/>
      <c r="C79" s="207"/>
      <c r="D79" s="207"/>
      <c r="E79" s="207"/>
      <c r="F79" s="207"/>
      <c r="G79" s="207"/>
      <c r="H79" s="207"/>
      <c r="I79" s="207"/>
      <c r="J79" s="207"/>
      <c r="K79" s="207"/>
      <c r="L79" s="207"/>
      <c r="M79" s="207"/>
      <c r="N79" s="207"/>
      <c r="O79" s="207"/>
      <c r="P79" s="207"/>
      <c r="Q79" s="207"/>
      <c r="R79" s="207"/>
      <c r="S79" s="207"/>
      <c r="T79" s="207"/>
      <c r="U79" s="207"/>
      <c r="V79" s="207"/>
      <c r="W79" s="207"/>
      <c r="X79" s="207"/>
      <c r="Y79" s="207"/>
      <c r="Z79" s="207"/>
      <c r="AA79" s="207"/>
      <c r="AB79" s="207"/>
      <c r="AC79" s="207"/>
      <c r="AD79" s="207"/>
    </row>
    <row r="80" spans="2:30" x14ac:dyDescent="0.25"/>
  </sheetData>
  <sheetProtection algorithmName="SHA-512" hashValue="KTX9duBMUhKu8Sjzi2Hng20mJz9qYIBjO2uF8GTUWD1dRTwa814aOH198Vq0AI7b46aojmDLQgM0cqjl58zQdw==" saltValue="TMYh61lRw+Pyn/p4qMZMvg==" spinCount="100000" sheet="1" selectLockedCells="1"/>
  <mergeCells count="287">
    <mergeCell ref="B44:AD44"/>
    <mergeCell ref="AB42:AD42"/>
    <mergeCell ref="J41:L41"/>
    <mergeCell ref="M41:O41"/>
    <mergeCell ref="P41:R41"/>
    <mergeCell ref="S41:U41"/>
    <mergeCell ref="V41:X41"/>
    <mergeCell ref="Y41:AA41"/>
    <mergeCell ref="AB41:AD41"/>
    <mergeCell ref="AB43:AD43"/>
    <mergeCell ref="Y43:AA43"/>
    <mergeCell ref="Y42:AA42"/>
    <mergeCell ref="B38:I38"/>
    <mergeCell ref="P72:S73"/>
    <mergeCell ref="AB72:AD73"/>
    <mergeCell ref="T72:AA73"/>
    <mergeCell ref="X67:AA68"/>
    <mergeCell ref="AB67:AD68"/>
    <mergeCell ref="AB63:AD63"/>
    <mergeCell ref="B63:AA63"/>
    <mergeCell ref="B49:AD49"/>
    <mergeCell ref="B61:AD61"/>
    <mergeCell ref="X65:AA66"/>
    <mergeCell ref="AB65:AD66"/>
    <mergeCell ref="V59:X59"/>
    <mergeCell ref="H59:J59"/>
    <mergeCell ref="E52:G53"/>
    <mergeCell ref="B59:D59"/>
    <mergeCell ref="H52:J53"/>
    <mergeCell ref="K52:M53"/>
    <mergeCell ref="J46:L46"/>
    <mergeCell ref="M46:O46"/>
    <mergeCell ref="P46:R46"/>
    <mergeCell ref="S46:U46"/>
    <mergeCell ref="V46:X46"/>
    <mergeCell ref="Y46:AA46"/>
    <mergeCell ref="V34:X34"/>
    <mergeCell ref="Y34:AA34"/>
    <mergeCell ref="M29:O29"/>
    <mergeCell ref="P29:R29"/>
    <mergeCell ref="S29:U29"/>
    <mergeCell ref="V29:X29"/>
    <mergeCell ref="Y29:AA29"/>
    <mergeCell ref="B37:I37"/>
    <mergeCell ref="J37:L37"/>
    <mergeCell ref="M37:O37"/>
    <mergeCell ref="P37:R37"/>
    <mergeCell ref="S37:U37"/>
    <mergeCell ref="V37:X37"/>
    <mergeCell ref="Y37:AA37"/>
    <mergeCell ref="AB34:AD34"/>
    <mergeCell ref="Y30:AA30"/>
    <mergeCell ref="AB30:AD30"/>
    <mergeCell ref="M30:O30"/>
    <mergeCell ref="P30:R30"/>
    <mergeCell ref="S30:U30"/>
    <mergeCell ref="V30:X30"/>
    <mergeCell ref="B32:AD32"/>
    <mergeCell ref="B33:AD33"/>
    <mergeCell ref="B34:I34"/>
    <mergeCell ref="B31:I31"/>
    <mergeCell ref="J31:L31"/>
    <mergeCell ref="M31:O31"/>
    <mergeCell ref="P31:R31"/>
    <mergeCell ref="S31:U31"/>
    <mergeCell ref="V31:X31"/>
    <mergeCell ref="Y31:AA31"/>
    <mergeCell ref="AB31:AD31"/>
    <mergeCell ref="B30:I30"/>
    <mergeCell ref="J30:L30"/>
    <mergeCell ref="J34:L34"/>
    <mergeCell ref="M34:O34"/>
    <mergeCell ref="P34:R34"/>
    <mergeCell ref="S34:U34"/>
    <mergeCell ref="Y14:AA14"/>
    <mergeCell ref="AB14:AD14"/>
    <mergeCell ref="B15:I15"/>
    <mergeCell ref="J15:L15"/>
    <mergeCell ref="M15:O15"/>
    <mergeCell ref="P15:R15"/>
    <mergeCell ref="S15:U15"/>
    <mergeCell ref="V15:X15"/>
    <mergeCell ref="Y15:AA15"/>
    <mergeCell ref="AB15:AD15"/>
    <mergeCell ref="B14:I14"/>
    <mergeCell ref="J14:L14"/>
    <mergeCell ref="B8:AD8"/>
    <mergeCell ref="B13:I13"/>
    <mergeCell ref="J13:L13"/>
    <mergeCell ref="M13:O13"/>
    <mergeCell ref="P13:R13"/>
    <mergeCell ref="S13:U13"/>
    <mergeCell ref="B12:AD12"/>
    <mergeCell ref="AB10:AD10"/>
    <mergeCell ref="AB11:AD11"/>
    <mergeCell ref="V13:X13"/>
    <mergeCell ref="Y13:AA13"/>
    <mergeCell ref="AB13:AD13"/>
    <mergeCell ref="B9:AD9"/>
    <mergeCell ref="B10:I10"/>
    <mergeCell ref="J10:L10"/>
    <mergeCell ref="M10:O10"/>
    <mergeCell ref="P10:R10"/>
    <mergeCell ref="S10:U10"/>
    <mergeCell ref="V10:X10"/>
    <mergeCell ref="Y10:AA10"/>
    <mergeCell ref="B11:I11"/>
    <mergeCell ref="J11:L11"/>
    <mergeCell ref="M11:O11"/>
    <mergeCell ref="P11:R11"/>
    <mergeCell ref="B2:AD2"/>
    <mergeCell ref="B6:I7"/>
    <mergeCell ref="J6:L7"/>
    <mergeCell ref="M6:O7"/>
    <mergeCell ref="P6:R7"/>
    <mergeCell ref="S6:U7"/>
    <mergeCell ref="V6:X7"/>
    <mergeCell ref="Y6:AA7"/>
    <mergeCell ref="AB6:AD7"/>
    <mergeCell ref="B4:AD4"/>
    <mergeCell ref="S11:U11"/>
    <mergeCell ref="V11:X11"/>
    <mergeCell ref="Y11:AA11"/>
    <mergeCell ref="M14:O14"/>
    <mergeCell ref="P14:R14"/>
    <mergeCell ref="S14:U14"/>
    <mergeCell ref="V14:X14"/>
    <mergeCell ref="B16:AD16"/>
    <mergeCell ref="B21:I21"/>
    <mergeCell ref="J21:L21"/>
    <mergeCell ref="M21:O21"/>
    <mergeCell ref="P21:R21"/>
    <mergeCell ref="S21:U21"/>
    <mergeCell ref="V21:X21"/>
    <mergeCell ref="Y21:AA21"/>
    <mergeCell ref="AB21:AD21"/>
    <mergeCell ref="B19:I19"/>
    <mergeCell ref="J19:L19"/>
    <mergeCell ref="M19:O19"/>
    <mergeCell ref="P19:R19"/>
    <mergeCell ref="S19:U19"/>
    <mergeCell ref="V19:X19"/>
    <mergeCell ref="Y19:AA19"/>
    <mergeCell ref="AB19:AD19"/>
    <mergeCell ref="B20:AD20"/>
    <mergeCell ref="B17:AD17"/>
    <mergeCell ref="B18:I18"/>
    <mergeCell ref="B22:I22"/>
    <mergeCell ref="J22:L22"/>
    <mergeCell ref="M22:O22"/>
    <mergeCell ref="P22:R22"/>
    <mergeCell ref="S22:U22"/>
    <mergeCell ref="V22:X22"/>
    <mergeCell ref="Y22:AA22"/>
    <mergeCell ref="AB22:AD22"/>
    <mergeCell ref="J18:L18"/>
    <mergeCell ref="M18:O18"/>
    <mergeCell ref="P18:R18"/>
    <mergeCell ref="S18:U18"/>
    <mergeCell ref="V18:X18"/>
    <mergeCell ref="Y18:AA18"/>
    <mergeCell ref="AB18:AD18"/>
    <mergeCell ref="Y23:AA23"/>
    <mergeCell ref="AB23:AD23"/>
    <mergeCell ref="B23:I23"/>
    <mergeCell ref="J23:L23"/>
    <mergeCell ref="M23:O23"/>
    <mergeCell ref="P23:R23"/>
    <mergeCell ref="S23:U23"/>
    <mergeCell ref="V23:X23"/>
    <mergeCell ref="B24:AD24"/>
    <mergeCell ref="AB29:AD29"/>
    <mergeCell ref="B25:AD25"/>
    <mergeCell ref="B26:I26"/>
    <mergeCell ref="J26:L26"/>
    <mergeCell ref="M26:O26"/>
    <mergeCell ref="P26:R26"/>
    <mergeCell ref="S26:U26"/>
    <mergeCell ref="V26:X26"/>
    <mergeCell ref="Y26:AA26"/>
    <mergeCell ref="AB26:AD26"/>
    <mergeCell ref="B27:I27"/>
    <mergeCell ref="J27:L27"/>
    <mergeCell ref="M27:O27"/>
    <mergeCell ref="P27:R27"/>
    <mergeCell ref="S27:U27"/>
    <mergeCell ref="V27:X27"/>
    <mergeCell ref="Y27:AA27"/>
    <mergeCell ref="AB27:AD27"/>
    <mergeCell ref="B28:AD28"/>
    <mergeCell ref="B29:I29"/>
    <mergeCell ref="J29:L29"/>
    <mergeCell ref="AB37:AD37"/>
    <mergeCell ref="B35:I35"/>
    <mergeCell ref="J35:L35"/>
    <mergeCell ref="M35:O35"/>
    <mergeCell ref="P35:R35"/>
    <mergeCell ref="S35:U35"/>
    <mergeCell ref="V35:X35"/>
    <mergeCell ref="Y35:AA35"/>
    <mergeCell ref="AB35:AD35"/>
    <mergeCell ref="B36:AD36"/>
    <mergeCell ref="J38:L38"/>
    <mergeCell ref="M38:O38"/>
    <mergeCell ref="P38:R38"/>
    <mergeCell ref="S38:U38"/>
    <mergeCell ref="V38:X38"/>
    <mergeCell ref="Y38:AA38"/>
    <mergeCell ref="AB38:AD38"/>
    <mergeCell ref="Y39:AA39"/>
    <mergeCell ref="AB39:AD39"/>
    <mergeCell ref="B39:I39"/>
    <mergeCell ref="J39:L39"/>
    <mergeCell ref="M39:O39"/>
    <mergeCell ref="P39:R39"/>
    <mergeCell ref="S39:U39"/>
    <mergeCell ref="V39:X39"/>
    <mergeCell ref="J43:L43"/>
    <mergeCell ref="M43:O43"/>
    <mergeCell ref="P43:R43"/>
    <mergeCell ref="S43:U43"/>
    <mergeCell ref="V43:X43"/>
    <mergeCell ref="B43:I43"/>
    <mergeCell ref="B41:I41"/>
    <mergeCell ref="B42:I42"/>
    <mergeCell ref="J42:L42"/>
    <mergeCell ref="M42:O42"/>
    <mergeCell ref="P42:R42"/>
    <mergeCell ref="S42:U42"/>
    <mergeCell ref="V42:X42"/>
    <mergeCell ref="B40:AD40"/>
    <mergeCell ref="S47:U47"/>
    <mergeCell ref="B45:I45"/>
    <mergeCell ref="J45:L45"/>
    <mergeCell ref="M45:O45"/>
    <mergeCell ref="P45:R45"/>
    <mergeCell ref="S45:U45"/>
    <mergeCell ref="V45:X45"/>
    <mergeCell ref="Y45:AA45"/>
    <mergeCell ref="AB45:AD45"/>
    <mergeCell ref="AB46:AD46"/>
    <mergeCell ref="V47:X47"/>
    <mergeCell ref="B46:I46"/>
    <mergeCell ref="Y47:AA47"/>
    <mergeCell ref="AB47:AD47"/>
    <mergeCell ref="B47:I47"/>
    <mergeCell ref="J47:L47"/>
    <mergeCell ref="M47:O47"/>
    <mergeCell ref="P47:R47"/>
    <mergeCell ref="B79:AD79"/>
    <mergeCell ref="T65:W66"/>
    <mergeCell ref="P65:S66"/>
    <mergeCell ref="B65:O66"/>
    <mergeCell ref="B67:O68"/>
    <mergeCell ref="P67:S68"/>
    <mergeCell ref="T67:W68"/>
    <mergeCell ref="B75:AA75"/>
    <mergeCell ref="AB75:AD75"/>
    <mergeCell ref="B69:O71"/>
    <mergeCell ref="P69:S71"/>
    <mergeCell ref="T69:W71"/>
    <mergeCell ref="X69:AA71"/>
    <mergeCell ref="AB69:AD71"/>
    <mergeCell ref="B72:O73"/>
    <mergeCell ref="B77:AA77"/>
    <mergeCell ref="AB77:AD77"/>
    <mergeCell ref="B57:D58"/>
    <mergeCell ref="E57:G58"/>
    <mergeCell ref="E59:G59"/>
    <mergeCell ref="H57:J58"/>
    <mergeCell ref="K59:M59"/>
    <mergeCell ref="K57:M57"/>
    <mergeCell ref="K58:M58"/>
    <mergeCell ref="B56:M56"/>
    <mergeCell ref="V56:X58"/>
    <mergeCell ref="N52:P53"/>
    <mergeCell ref="E54:G54"/>
    <mergeCell ref="H54:J54"/>
    <mergeCell ref="K54:M54"/>
    <mergeCell ref="B52:D53"/>
    <mergeCell ref="B54:D54"/>
    <mergeCell ref="N54:P54"/>
    <mergeCell ref="V51:X53"/>
    <mergeCell ref="V54:X54"/>
    <mergeCell ref="B51:S51"/>
    <mergeCell ref="Q52:S53"/>
    <mergeCell ref="Q54:S54"/>
  </mergeCells>
  <conditionalFormatting sqref="AB67:AD71">
    <cfRule type="containsText" dxfId="87" priority="5" operator="containsText" text="NO">
      <formula>NOT(ISERROR(SEARCH("NO",AB67)))</formula>
    </cfRule>
    <cfRule type="containsText" dxfId="86" priority="6" operator="containsText" text="YES">
      <formula>NOT(ISERROR(SEARCH("YES",AB67)))</formula>
    </cfRule>
  </conditionalFormatting>
  <conditionalFormatting sqref="AB72:AD73">
    <cfRule type="containsText" dxfId="85" priority="3" operator="containsText" text="YES">
      <formula>NOT(ISERROR(SEARCH("YES",AB72)))</formula>
    </cfRule>
  </conditionalFormatting>
  <printOptions horizontalCentered="1"/>
  <pageMargins left="0.5" right="0.5" top="0.5" bottom="0.5" header="0.3" footer="0.3"/>
  <pageSetup scale="93" fitToHeight="0" orientation="portrait" r:id="rId1"/>
  <headerFooter>
    <oddFooter>&amp;C&amp;P</oddFooter>
  </headerFooter>
  <rowBreaks count="1" manualBreakCount="1">
    <brk id="48" max="3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Validation!$E$2:$E$3</xm:f>
          </x14:formula1>
          <xm:sqref>AB63:AD63 AB75:AD75 AB77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O331"/>
  <sheetViews>
    <sheetView workbookViewId="0">
      <selection activeCell="AE14" sqref="AE14:AI14"/>
    </sheetView>
  </sheetViews>
  <sheetFormatPr defaultColWidth="0" defaultRowHeight="0" customHeight="1" zeroHeight="1" x14ac:dyDescent="0.25"/>
  <cols>
    <col min="1" max="36" width="3.28515625" style="14" customWidth="1"/>
    <col min="37" max="41" width="0" style="14" hidden="1" customWidth="1"/>
    <col min="42" max="16384" width="3.28515625" style="14" hidden="1"/>
  </cols>
  <sheetData>
    <row r="1" spans="2:35" ht="15" customHeight="1" x14ac:dyDescent="0.25"/>
    <row r="2" spans="2:35" ht="15" customHeight="1" x14ac:dyDescent="0.25">
      <c r="B2" s="145" t="s">
        <v>833</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row>
    <row r="3" spans="2:35" ht="15" customHeight="1" x14ac:dyDescent="0.25"/>
    <row r="4" spans="2:35" ht="15" customHeight="1" x14ac:dyDescent="0.25">
      <c r="B4" s="531" t="s">
        <v>126</v>
      </c>
      <c r="C4" s="531"/>
      <c r="D4" s="531"/>
      <c r="E4" s="531"/>
      <c r="F4" s="531"/>
      <c r="G4" s="531"/>
      <c r="H4" s="531"/>
      <c r="I4" s="531"/>
      <c r="J4" s="531"/>
      <c r="K4" s="531"/>
      <c r="L4" s="531"/>
      <c r="M4" s="531"/>
      <c r="N4" s="531"/>
      <c r="O4" s="531"/>
      <c r="P4" s="531"/>
      <c r="Q4" s="531"/>
      <c r="R4" s="531"/>
      <c r="S4" s="531"/>
      <c r="T4" s="531"/>
      <c r="U4" s="531"/>
      <c r="V4" s="531"/>
      <c r="W4" s="531"/>
      <c r="X4" s="531"/>
      <c r="Y4" s="531"/>
      <c r="Z4" s="531"/>
      <c r="AA4" s="531"/>
      <c r="AB4" s="531"/>
      <c r="AC4" s="531"/>
      <c r="AD4" s="531"/>
      <c r="AE4" s="531"/>
      <c r="AF4" s="531"/>
      <c r="AG4" s="531"/>
      <c r="AH4" s="531"/>
      <c r="AI4" s="531"/>
    </row>
    <row r="5" spans="2:35" ht="15" customHeight="1" thickBot="1" x14ac:dyDescent="0.3"/>
    <row r="6" spans="2:35" ht="15" customHeight="1" thickBot="1" x14ac:dyDescent="0.3">
      <c r="B6" s="151" t="s">
        <v>825</v>
      </c>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row>
    <row r="7" spans="2:35" ht="15" customHeight="1" x14ac:dyDescent="0.25"/>
    <row r="8" spans="2:35" ht="15" customHeight="1" x14ac:dyDescent="0.25">
      <c r="B8" s="144" t="s">
        <v>1208</v>
      </c>
      <c r="C8" s="144"/>
      <c r="D8" s="144"/>
      <c r="E8" s="144"/>
      <c r="F8" s="144"/>
      <c r="G8" s="144"/>
      <c r="H8" s="144"/>
      <c r="I8" s="144"/>
      <c r="J8" s="144"/>
      <c r="K8" s="144"/>
      <c r="L8" s="144"/>
      <c r="M8" s="144"/>
      <c r="N8" s="144"/>
      <c r="O8" s="144"/>
      <c r="P8" s="144"/>
      <c r="Q8" s="144"/>
      <c r="R8" s="144"/>
      <c r="S8" s="144"/>
      <c r="T8" s="144"/>
      <c r="U8" s="144"/>
      <c r="V8" s="144"/>
      <c r="W8" s="144"/>
      <c r="X8" s="144"/>
      <c r="Y8" s="144"/>
      <c r="Z8" s="144"/>
      <c r="AA8" s="144"/>
      <c r="AB8" s="144"/>
      <c r="AC8" s="144"/>
      <c r="AD8" s="144"/>
      <c r="AE8" s="144"/>
      <c r="AF8" s="144"/>
      <c r="AG8" s="144"/>
      <c r="AH8" s="144"/>
      <c r="AI8" s="144"/>
    </row>
    <row r="9" spans="2:35" ht="15" customHeight="1" x14ac:dyDescent="0.25">
      <c r="B9" s="144"/>
      <c r="C9" s="144"/>
      <c r="D9" s="144"/>
      <c r="E9" s="144"/>
      <c r="F9" s="144"/>
      <c r="G9" s="144"/>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row>
    <row r="10" spans="2:35" ht="15" customHeight="1" thickBot="1" x14ac:dyDescent="0.3"/>
    <row r="11" spans="2:35" ht="15" customHeight="1" x14ac:dyDescent="0.25">
      <c r="B11" s="428"/>
      <c r="C11" s="411"/>
      <c r="D11" s="411"/>
      <c r="E11" s="411"/>
      <c r="F11" s="411"/>
      <c r="G11" s="411"/>
      <c r="H11" s="411"/>
      <c r="I11" s="411"/>
      <c r="J11" s="570"/>
      <c r="K11" s="428" t="s">
        <v>764</v>
      </c>
      <c r="L11" s="411"/>
      <c r="M11" s="411"/>
      <c r="N11" s="411"/>
      <c r="O11" s="412"/>
      <c r="P11" s="410" t="s">
        <v>1176</v>
      </c>
      <c r="Q11" s="411"/>
      <c r="R11" s="411"/>
      <c r="S11" s="411"/>
      <c r="T11" s="412"/>
      <c r="U11" s="410" t="s">
        <v>1174</v>
      </c>
      <c r="V11" s="411"/>
      <c r="W11" s="411"/>
      <c r="X11" s="411"/>
      <c r="Y11" s="412"/>
      <c r="Z11" s="630" t="s">
        <v>1175</v>
      </c>
      <c r="AA11" s="630"/>
      <c r="AB11" s="630"/>
      <c r="AC11" s="630"/>
      <c r="AD11" s="631"/>
      <c r="AE11" s="428" t="s">
        <v>606</v>
      </c>
      <c r="AF11" s="411"/>
      <c r="AG11" s="411"/>
      <c r="AH11" s="411"/>
      <c r="AI11" s="570"/>
    </row>
    <row r="12" spans="2:35" ht="15" customHeight="1" x14ac:dyDescent="0.25">
      <c r="B12" s="571"/>
      <c r="C12" s="414"/>
      <c r="D12" s="414"/>
      <c r="E12" s="414"/>
      <c r="F12" s="414"/>
      <c r="G12" s="414"/>
      <c r="H12" s="414"/>
      <c r="I12" s="414"/>
      <c r="J12" s="572"/>
      <c r="K12" s="571"/>
      <c r="L12" s="414"/>
      <c r="M12" s="414"/>
      <c r="N12" s="414"/>
      <c r="O12" s="415"/>
      <c r="P12" s="413"/>
      <c r="Q12" s="414"/>
      <c r="R12" s="414"/>
      <c r="S12" s="414"/>
      <c r="T12" s="415"/>
      <c r="U12" s="413"/>
      <c r="V12" s="414"/>
      <c r="W12" s="414"/>
      <c r="X12" s="414"/>
      <c r="Y12" s="415"/>
      <c r="Z12" s="632"/>
      <c r="AA12" s="632"/>
      <c r="AB12" s="632"/>
      <c r="AC12" s="632"/>
      <c r="AD12" s="633"/>
      <c r="AE12" s="571"/>
      <c r="AF12" s="414"/>
      <c r="AG12" s="414"/>
      <c r="AH12" s="414"/>
      <c r="AI12" s="572"/>
    </row>
    <row r="13" spans="2:35" ht="15" customHeight="1" thickBot="1" x14ac:dyDescent="0.3">
      <c r="B13" s="429"/>
      <c r="C13" s="417"/>
      <c r="D13" s="417"/>
      <c r="E13" s="417"/>
      <c r="F13" s="417"/>
      <c r="G13" s="417"/>
      <c r="H13" s="417"/>
      <c r="I13" s="417"/>
      <c r="J13" s="573"/>
      <c r="K13" s="429"/>
      <c r="L13" s="417"/>
      <c r="M13" s="417"/>
      <c r="N13" s="417"/>
      <c r="O13" s="418"/>
      <c r="P13" s="416"/>
      <c r="Q13" s="417"/>
      <c r="R13" s="417"/>
      <c r="S13" s="417"/>
      <c r="T13" s="418"/>
      <c r="U13" s="416"/>
      <c r="V13" s="417"/>
      <c r="W13" s="417"/>
      <c r="X13" s="417"/>
      <c r="Y13" s="418"/>
      <c r="Z13" s="634"/>
      <c r="AA13" s="634"/>
      <c r="AB13" s="634"/>
      <c r="AC13" s="634"/>
      <c r="AD13" s="635"/>
      <c r="AE13" s="429"/>
      <c r="AF13" s="417"/>
      <c r="AG13" s="417"/>
      <c r="AH13" s="417"/>
      <c r="AI13" s="573"/>
    </row>
    <row r="14" spans="2:35" ht="15" customHeight="1" thickBot="1" x14ac:dyDescent="0.3">
      <c r="B14" s="594" t="s">
        <v>120</v>
      </c>
      <c r="C14" s="595"/>
      <c r="D14" s="595"/>
      <c r="E14" s="595"/>
      <c r="F14" s="595"/>
      <c r="G14" s="595"/>
      <c r="H14" s="595"/>
      <c r="I14" s="595"/>
      <c r="J14" s="596"/>
      <c r="K14" s="677">
        <f>SUM(SUM('T4-Units'!J31:L31,'T4-Units'!J39:L39)*E18,SUM('T4-Units'!M31:O31,'T4-Units'!M39:O39)*E19,SUM('T4-Units'!P31:R31,'T4-Units'!P39:R39)*E20,SUM('T4-Units'!S31:U31,'T4-Units'!S39:U39)*E21,SUM('T4-Units'!V31:X31,'T4-Units'!V39:X39)*E22,SUM('T4-Units'!J15:L15,'T4-Units'!J23:L23)*I18,SUM('T4-Units'!M15:O15,'T4-Units'!M23:O23)*I19,SUM('T4-Units'!P15:R15,'T4-Units'!P23:R23)*I20,SUM('T4-Units'!S15:U15,'T4-Units'!S23:U23)*I21,SUM('T4-Units'!V15:X15,'T4-Units'!V23:X23)*I22)</f>
        <v>0</v>
      </c>
      <c r="L14" s="598"/>
      <c r="M14" s="598"/>
      <c r="N14" s="598"/>
      <c r="O14" s="678"/>
      <c r="P14" s="407">
        <v>1500000</v>
      </c>
      <c r="Q14" s="408"/>
      <c r="R14" s="408"/>
      <c r="S14" s="408"/>
      <c r="T14" s="409"/>
      <c r="U14" s="600">
        <v>1000000</v>
      </c>
      <c r="V14" s="601"/>
      <c r="W14" s="601"/>
      <c r="X14" s="601"/>
      <c r="Y14" s="602"/>
      <c r="Z14" s="597">
        <f>IF('T1-Application Cover Page'!AB57="Yes",MIN(K14,P14),MIN(K14,U14))</f>
        <v>0</v>
      </c>
      <c r="AA14" s="598"/>
      <c r="AB14" s="598"/>
      <c r="AC14" s="598"/>
      <c r="AD14" s="599"/>
      <c r="AE14" s="574"/>
      <c r="AF14" s="575"/>
      <c r="AG14" s="575"/>
      <c r="AH14" s="575"/>
      <c r="AI14" s="576"/>
    </row>
    <row r="15" spans="2:35" ht="15" customHeight="1" thickBot="1" x14ac:dyDescent="0.3"/>
    <row r="16" spans="2:35" ht="15" customHeight="1" x14ac:dyDescent="0.25">
      <c r="B16" s="487" t="s">
        <v>608</v>
      </c>
      <c r="C16" s="463"/>
      <c r="D16" s="488"/>
      <c r="E16" s="411" t="s">
        <v>609</v>
      </c>
      <c r="F16" s="411"/>
      <c r="G16" s="411"/>
      <c r="H16" s="411"/>
      <c r="I16" s="411"/>
      <c r="J16" s="411"/>
      <c r="K16" s="411"/>
      <c r="L16" s="570"/>
    </row>
    <row r="17" spans="2:35" ht="15" customHeight="1" thickBot="1" x14ac:dyDescent="0.3">
      <c r="B17" s="489"/>
      <c r="C17" s="464"/>
      <c r="D17" s="490"/>
      <c r="E17" s="469" t="s">
        <v>1118</v>
      </c>
      <c r="F17" s="469"/>
      <c r="G17" s="469"/>
      <c r="H17" s="470"/>
      <c r="I17" s="468" t="s">
        <v>1119</v>
      </c>
      <c r="J17" s="469"/>
      <c r="K17" s="469"/>
      <c r="L17" s="470"/>
    </row>
    <row r="18" spans="2:35" ht="15" customHeight="1" x14ac:dyDescent="0.25">
      <c r="B18" s="680">
        <v>0</v>
      </c>
      <c r="C18" s="681"/>
      <c r="D18" s="682"/>
      <c r="E18" s="679">
        <v>104000</v>
      </c>
      <c r="F18" s="636"/>
      <c r="G18" s="636"/>
      <c r="H18" s="637"/>
      <c r="I18" s="636">
        <v>130000</v>
      </c>
      <c r="J18" s="636"/>
      <c r="K18" s="636"/>
      <c r="L18" s="637"/>
    </row>
    <row r="19" spans="2:35" ht="15" customHeight="1" x14ac:dyDescent="0.25">
      <c r="B19" s="638">
        <v>1</v>
      </c>
      <c r="C19" s="639"/>
      <c r="D19" s="640"/>
      <c r="E19" s="457">
        <v>121000</v>
      </c>
      <c r="F19" s="458"/>
      <c r="G19" s="458"/>
      <c r="H19" s="459"/>
      <c r="I19" s="458">
        <v>152000</v>
      </c>
      <c r="J19" s="458"/>
      <c r="K19" s="458"/>
      <c r="L19" s="459"/>
    </row>
    <row r="20" spans="2:35" ht="15" customHeight="1" x14ac:dyDescent="0.25">
      <c r="B20" s="641">
        <v>2</v>
      </c>
      <c r="C20" s="642"/>
      <c r="D20" s="643"/>
      <c r="E20" s="454">
        <v>139000</v>
      </c>
      <c r="F20" s="455"/>
      <c r="G20" s="455"/>
      <c r="H20" s="456"/>
      <c r="I20" s="455">
        <v>174000</v>
      </c>
      <c r="J20" s="455"/>
      <c r="K20" s="455"/>
      <c r="L20" s="456"/>
    </row>
    <row r="21" spans="2:35" ht="15" customHeight="1" x14ac:dyDescent="0.25">
      <c r="B21" s="638">
        <v>3</v>
      </c>
      <c r="C21" s="639"/>
      <c r="D21" s="640"/>
      <c r="E21" s="457">
        <v>170000</v>
      </c>
      <c r="F21" s="458"/>
      <c r="G21" s="458"/>
      <c r="H21" s="459"/>
      <c r="I21" s="458">
        <v>210000</v>
      </c>
      <c r="J21" s="458"/>
      <c r="K21" s="458"/>
      <c r="L21" s="459"/>
    </row>
    <row r="22" spans="2:35" ht="15" customHeight="1" thickBot="1" x14ac:dyDescent="0.3">
      <c r="B22" s="451" t="s">
        <v>610</v>
      </c>
      <c r="C22" s="452"/>
      <c r="D22" s="453"/>
      <c r="E22" s="460">
        <v>185000</v>
      </c>
      <c r="F22" s="461"/>
      <c r="G22" s="461"/>
      <c r="H22" s="462"/>
      <c r="I22" s="461">
        <v>232000</v>
      </c>
      <c r="J22" s="461"/>
      <c r="K22" s="461"/>
      <c r="L22" s="462"/>
    </row>
    <row r="23" spans="2:35" ht="15" customHeight="1" x14ac:dyDescent="0.25"/>
    <row r="24" spans="2:35" ht="15" customHeight="1" x14ac:dyDescent="0.25">
      <c r="B24" s="322" t="s">
        <v>613</v>
      </c>
      <c r="C24" s="322"/>
      <c r="D24" s="322"/>
      <c r="E24" s="322"/>
      <c r="F24" s="322"/>
      <c r="G24" s="322"/>
      <c r="H24" s="322"/>
      <c r="I24" s="322"/>
      <c r="J24" s="322"/>
      <c r="K24" s="322"/>
      <c r="L24" s="322"/>
      <c r="M24" s="322"/>
      <c r="N24" s="322"/>
      <c r="O24" s="322"/>
      <c r="P24" s="322"/>
      <c r="Q24" s="322"/>
      <c r="R24" s="322"/>
      <c r="S24" s="322"/>
      <c r="T24" s="322"/>
      <c r="U24" s="322"/>
      <c r="V24" s="322"/>
      <c r="W24" s="322"/>
      <c r="X24" s="322"/>
      <c r="Y24" s="322"/>
      <c r="Z24" s="322"/>
      <c r="AA24" s="322"/>
      <c r="AB24" s="322"/>
      <c r="AC24" s="322"/>
      <c r="AD24" s="322"/>
      <c r="AE24" s="323"/>
      <c r="AF24" s="644"/>
      <c r="AG24" s="645"/>
      <c r="AH24" s="645"/>
      <c r="AI24" s="646"/>
    </row>
    <row r="25" spans="2:35" ht="15" customHeight="1" thickBot="1" x14ac:dyDescent="0.3"/>
    <row r="26" spans="2:35" ht="15" customHeight="1" thickBot="1" x14ac:dyDescent="0.3">
      <c r="B26" s="151" t="s">
        <v>781</v>
      </c>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row>
    <row r="27" spans="2:35" ht="15" customHeight="1" x14ac:dyDescent="0.25"/>
    <row r="28" spans="2:35" ht="15" customHeight="1" x14ac:dyDescent="0.25">
      <c r="B28" s="135" t="s">
        <v>865</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row>
    <row r="29" spans="2:35" ht="15" customHeight="1" thickBot="1" x14ac:dyDescent="0.3"/>
    <row r="30" spans="2:35" ht="15" customHeight="1" x14ac:dyDescent="0.25">
      <c r="B30" s="665"/>
      <c r="C30" s="666"/>
      <c r="D30" s="666"/>
      <c r="E30" s="666"/>
      <c r="F30" s="666"/>
      <c r="G30" s="666"/>
      <c r="H30" s="666"/>
      <c r="I30" s="666"/>
      <c r="J30" s="666"/>
      <c r="K30" s="666"/>
      <c r="L30" s="666"/>
      <c r="M30" s="666"/>
      <c r="N30" s="666"/>
      <c r="O30" s="666"/>
      <c r="P30" s="666"/>
      <c r="Q30" s="666"/>
      <c r="R30" s="666"/>
      <c r="S30" s="666"/>
      <c r="T30" s="666"/>
      <c r="U30" s="666"/>
      <c r="V30" s="666"/>
      <c r="W30" s="666"/>
      <c r="X30" s="666"/>
      <c r="Y30" s="666"/>
      <c r="Z30" s="666"/>
      <c r="AA30" s="667"/>
      <c r="AB30" s="487" t="s">
        <v>759</v>
      </c>
      <c r="AC30" s="463"/>
      <c r="AD30" s="463"/>
      <c r="AE30" s="488"/>
      <c r="AF30" s="647" t="s">
        <v>606</v>
      </c>
      <c r="AG30" s="578"/>
      <c r="AH30" s="578"/>
      <c r="AI30" s="579"/>
    </row>
    <row r="31" spans="2:35" ht="15" customHeight="1" thickBot="1" x14ac:dyDescent="0.3">
      <c r="B31" s="668"/>
      <c r="C31" s="669"/>
      <c r="D31" s="669"/>
      <c r="E31" s="669"/>
      <c r="F31" s="669"/>
      <c r="G31" s="669"/>
      <c r="H31" s="669"/>
      <c r="I31" s="669"/>
      <c r="J31" s="669"/>
      <c r="K31" s="669"/>
      <c r="L31" s="669"/>
      <c r="M31" s="669"/>
      <c r="N31" s="669"/>
      <c r="O31" s="669"/>
      <c r="P31" s="669"/>
      <c r="Q31" s="669"/>
      <c r="R31" s="669"/>
      <c r="S31" s="669"/>
      <c r="T31" s="669"/>
      <c r="U31" s="669"/>
      <c r="V31" s="669"/>
      <c r="W31" s="669"/>
      <c r="X31" s="669"/>
      <c r="Y31" s="669"/>
      <c r="Z31" s="669"/>
      <c r="AA31" s="670"/>
      <c r="AB31" s="489"/>
      <c r="AC31" s="464"/>
      <c r="AD31" s="464"/>
      <c r="AE31" s="490"/>
      <c r="AF31" s="648"/>
      <c r="AG31" s="581"/>
      <c r="AH31" s="581"/>
      <c r="AI31" s="582"/>
    </row>
    <row r="32" spans="2:35" ht="15" customHeight="1" thickBot="1" x14ac:dyDescent="0.3">
      <c r="B32" s="662" t="s">
        <v>607</v>
      </c>
      <c r="C32" s="663"/>
      <c r="D32" s="663"/>
      <c r="E32" s="663"/>
      <c r="F32" s="663"/>
      <c r="G32" s="663"/>
      <c r="H32" s="663"/>
      <c r="I32" s="663"/>
      <c r="J32" s="663"/>
      <c r="K32" s="663"/>
      <c r="L32" s="663"/>
      <c r="M32" s="663"/>
      <c r="N32" s="663"/>
      <c r="O32" s="663"/>
      <c r="P32" s="663"/>
      <c r="Q32" s="663"/>
      <c r="R32" s="663"/>
      <c r="S32" s="663"/>
      <c r="T32" s="663"/>
      <c r="U32" s="663"/>
      <c r="V32" s="663"/>
      <c r="W32" s="663"/>
      <c r="X32" s="663"/>
      <c r="Y32" s="663"/>
      <c r="Z32" s="663"/>
      <c r="AA32" s="664"/>
      <c r="AB32" s="671">
        <v>500000</v>
      </c>
      <c r="AC32" s="672"/>
      <c r="AD32" s="672"/>
      <c r="AE32" s="673"/>
      <c r="AF32" s="659"/>
      <c r="AG32" s="660"/>
      <c r="AH32" s="660"/>
      <c r="AI32" s="661"/>
    </row>
    <row r="33" spans="2:35" ht="15" customHeight="1" x14ac:dyDescent="0.25"/>
    <row r="34" spans="2:35" ht="15" customHeight="1" x14ac:dyDescent="0.25">
      <c r="B34" s="134" t="s">
        <v>1180</v>
      </c>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134"/>
      <c r="AG34" s="134"/>
      <c r="AH34" s="134"/>
      <c r="AI34" s="134"/>
    </row>
    <row r="35" spans="2:35" ht="15" customHeight="1" x14ac:dyDescent="0.25">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c r="AI35" s="134"/>
    </row>
    <row r="36" spans="2:35" ht="15" customHeight="1" thickBot="1" x14ac:dyDescent="0.3"/>
    <row r="37" spans="2:35" ht="15" customHeight="1" x14ac:dyDescent="0.25">
      <c r="B37" s="544"/>
      <c r="C37" s="545"/>
      <c r="D37" s="674" t="s">
        <v>116</v>
      </c>
      <c r="E37" s="674"/>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674"/>
      <c r="AE37" s="674"/>
      <c r="AF37" s="674"/>
      <c r="AG37" s="674"/>
      <c r="AH37" s="674"/>
      <c r="AI37" s="675"/>
    </row>
    <row r="38" spans="2:35" ht="15" customHeight="1" x14ac:dyDescent="0.25">
      <c r="B38" s="546"/>
      <c r="C38" s="547"/>
      <c r="D38" s="676" t="s">
        <v>115</v>
      </c>
      <c r="E38" s="565"/>
      <c r="F38" s="565"/>
      <c r="G38" s="565"/>
      <c r="H38" s="565" t="s">
        <v>114</v>
      </c>
      <c r="I38" s="565"/>
      <c r="J38" s="565"/>
      <c r="K38" s="565"/>
      <c r="L38" s="652" t="s">
        <v>780</v>
      </c>
      <c r="M38" s="653"/>
      <c r="N38" s="653"/>
      <c r="O38" s="653"/>
      <c r="P38" s="653"/>
      <c r="Q38" s="653"/>
      <c r="R38" s="653"/>
      <c r="S38" s="653"/>
      <c r="T38" s="654"/>
      <c r="U38" s="565" t="s">
        <v>779</v>
      </c>
      <c r="V38" s="565"/>
      <c r="W38" s="565"/>
      <c r="X38" s="565"/>
      <c r="Y38" s="565" t="s">
        <v>112</v>
      </c>
      <c r="Z38" s="565"/>
      <c r="AA38" s="565"/>
      <c r="AB38" s="565"/>
      <c r="AC38" s="565" t="s">
        <v>111</v>
      </c>
      <c r="AD38" s="565"/>
      <c r="AE38" s="565"/>
      <c r="AF38" s="565"/>
      <c r="AG38" s="565" t="s">
        <v>481</v>
      </c>
      <c r="AH38" s="565"/>
      <c r="AI38" s="651"/>
    </row>
    <row r="39" spans="2:35" ht="15" customHeight="1" thickBot="1" x14ac:dyDescent="0.3">
      <c r="B39" s="548"/>
      <c r="C39" s="549"/>
      <c r="D39" s="533"/>
      <c r="E39" s="464"/>
      <c r="F39" s="464"/>
      <c r="G39" s="464"/>
      <c r="H39" s="464"/>
      <c r="I39" s="464"/>
      <c r="J39" s="464"/>
      <c r="K39" s="464"/>
      <c r="L39" s="416"/>
      <c r="M39" s="417"/>
      <c r="N39" s="417"/>
      <c r="O39" s="417"/>
      <c r="P39" s="417"/>
      <c r="Q39" s="417"/>
      <c r="R39" s="417"/>
      <c r="S39" s="417"/>
      <c r="T39" s="418"/>
      <c r="U39" s="464"/>
      <c r="V39" s="464"/>
      <c r="W39" s="464"/>
      <c r="X39" s="464"/>
      <c r="Y39" s="464"/>
      <c r="Z39" s="464"/>
      <c r="AA39" s="464"/>
      <c r="AB39" s="464"/>
      <c r="AC39" s="464"/>
      <c r="AD39" s="464"/>
      <c r="AE39" s="464"/>
      <c r="AF39" s="464"/>
      <c r="AG39" s="464"/>
      <c r="AH39" s="464"/>
      <c r="AI39" s="490"/>
    </row>
    <row r="40" spans="2:35" ht="15" customHeight="1" x14ac:dyDescent="0.25">
      <c r="B40" s="471">
        <v>1</v>
      </c>
      <c r="C40" s="472"/>
      <c r="D40" s="551" t="s">
        <v>607</v>
      </c>
      <c r="E40" s="552"/>
      <c r="F40" s="552"/>
      <c r="G40" s="552"/>
      <c r="H40" s="552"/>
      <c r="I40" s="552"/>
      <c r="J40" s="552"/>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2"/>
      <c r="AH40" s="552"/>
      <c r="AI40" s="553"/>
    </row>
    <row r="41" spans="2:35" ht="15" customHeight="1" thickBot="1" x14ac:dyDescent="0.3">
      <c r="B41" s="451"/>
      <c r="C41" s="453"/>
      <c r="D41" s="437">
        <f>AF32</f>
        <v>0</v>
      </c>
      <c r="E41" s="554"/>
      <c r="F41" s="554"/>
      <c r="G41" s="554"/>
      <c r="H41" s="555">
        <v>0.03</v>
      </c>
      <c r="I41" s="555"/>
      <c r="J41" s="555"/>
      <c r="K41" s="555"/>
      <c r="L41" s="655">
        <v>30</v>
      </c>
      <c r="M41" s="656"/>
      <c r="N41" s="656"/>
      <c r="O41" s="656"/>
      <c r="P41" s="656"/>
      <c r="Q41" s="656"/>
      <c r="R41" s="656"/>
      <c r="S41" s="656"/>
      <c r="T41" s="657"/>
      <c r="U41" s="556">
        <v>15</v>
      </c>
      <c r="V41" s="556"/>
      <c r="W41" s="556"/>
      <c r="X41" s="556"/>
      <c r="Y41" s="557">
        <f>PMT(H41,L41,D41)</f>
        <v>0</v>
      </c>
      <c r="Z41" s="554"/>
      <c r="AA41" s="554"/>
      <c r="AB41" s="554"/>
      <c r="AC41" s="396"/>
      <c r="AD41" s="396"/>
      <c r="AE41" s="396"/>
      <c r="AF41" s="396"/>
      <c r="AG41" s="649"/>
      <c r="AH41" s="649"/>
      <c r="AI41" s="650"/>
    </row>
    <row r="42" spans="2:35" ht="15" customHeight="1" x14ac:dyDescent="0.25">
      <c r="B42" s="471">
        <v>2</v>
      </c>
      <c r="C42" s="472"/>
      <c r="D42" s="445"/>
      <c r="E42" s="446"/>
      <c r="F42" s="446"/>
      <c r="G42" s="446"/>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7"/>
    </row>
    <row r="43" spans="2:35" ht="15" customHeight="1" thickBot="1" x14ac:dyDescent="0.3">
      <c r="B43" s="451"/>
      <c r="C43" s="453"/>
      <c r="D43" s="478"/>
      <c r="E43" s="479"/>
      <c r="F43" s="479"/>
      <c r="G43" s="479"/>
      <c r="H43" s="395"/>
      <c r="I43" s="395"/>
      <c r="J43" s="395"/>
      <c r="K43" s="395"/>
      <c r="L43" s="419"/>
      <c r="M43" s="420"/>
      <c r="N43" s="420"/>
      <c r="O43" s="420"/>
      <c r="P43" s="420"/>
      <c r="Q43" s="420"/>
      <c r="R43" s="420"/>
      <c r="S43" s="420"/>
      <c r="T43" s="421"/>
      <c r="U43" s="491"/>
      <c r="V43" s="491"/>
      <c r="W43" s="491"/>
      <c r="X43" s="491"/>
      <c r="Y43" s="435">
        <f>IF(AND(H43&lt;&gt;"",L43&lt;&gt;"",D43&lt;&gt;""),PMT(H43,L43,D43),0)</f>
        <v>0</v>
      </c>
      <c r="Z43" s="436"/>
      <c r="AA43" s="436"/>
      <c r="AB43" s="437"/>
      <c r="AC43" s="396"/>
      <c r="AD43" s="396"/>
      <c r="AE43" s="396"/>
      <c r="AF43" s="396"/>
      <c r="AG43" s="396"/>
      <c r="AH43" s="396"/>
      <c r="AI43" s="397"/>
    </row>
    <row r="44" spans="2:35" ht="15" customHeight="1" x14ac:dyDescent="0.25">
      <c r="B44" s="471">
        <v>3</v>
      </c>
      <c r="C44" s="472"/>
      <c r="D44" s="445"/>
      <c r="E44" s="446"/>
      <c r="F44" s="446"/>
      <c r="G44" s="446"/>
      <c r="H44" s="446"/>
      <c r="I44" s="446"/>
      <c r="J44" s="446"/>
      <c r="K44" s="446"/>
      <c r="L44" s="446"/>
      <c r="M44" s="446"/>
      <c r="N44" s="446"/>
      <c r="O44" s="446"/>
      <c r="P44" s="446"/>
      <c r="Q44" s="446"/>
      <c r="R44" s="446"/>
      <c r="S44" s="446"/>
      <c r="T44" s="446"/>
      <c r="U44" s="446"/>
      <c r="V44" s="446"/>
      <c r="W44" s="446"/>
      <c r="X44" s="446"/>
      <c r="Y44" s="550"/>
      <c r="Z44" s="550"/>
      <c r="AA44" s="550"/>
      <c r="AB44" s="550"/>
      <c r="AC44" s="446"/>
      <c r="AD44" s="446"/>
      <c r="AE44" s="446"/>
      <c r="AF44" s="446"/>
      <c r="AG44" s="446"/>
      <c r="AH44" s="446"/>
      <c r="AI44" s="447"/>
    </row>
    <row r="45" spans="2:35" ht="15" customHeight="1" thickBot="1" x14ac:dyDescent="0.3">
      <c r="B45" s="451"/>
      <c r="C45" s="453"/>
      <c r="D45" s="478"/>
      <c r="E45" s="479"/>
      <c r="F45" s="479"/>
      <c r="G45" s="479"/>
      <c r="H45" s="395"/>
      <c r="I45" s="395"/>
      <c r="J45" s="395"/>
      <c r="K45" s="395"/>
      <c r="L45" s="419"/>
      <c r="M45" s="420"/>
      <c r="N45" s="420"/>
      <c r="O45" s="420"/>
      <c r="P45" s="420"/>
      <c r="Q45" s="420"/>
      <c r="R45" s="420"/>
      <c r="S45" s="420"/>
      <c r="T45" s="421"/>
      <c r="U45" s="491"/>
      <c r="V45" s="491"/>
      <c r="W45" s="491"/>
      <c r="X45" s="491"/>
      <c r="Y45" s="554">
        <f>IF(AND(H45&lt;&gt;"",L45&lt;&gt;"",D45&lt;&gt;""),PMT(H45,L45,D45),0)</f>
        <v>0</v>
      </c>
      <c r="Z45" s="554"/>
      <c r="AA45" s="554"/>
      <c r="AB45" s="554"/>
      <c r="AC45" s="396"/>
      <c r="AD45" s="396"/>
      <c r="AE45" s="396"/>
      <c r="AF45" s="396"/>
      <c r="AG45" s="396"/>
      <c r="AH45" s="396"/>
      <c r="AI45" s="397"/>
    </row>
    <row r="46" spans="2:35" ht="15" customHeight="1" x14ac:dyDescent="0.25">
      <c r="B46" s="471">
        <v>4</v>
      </c>
      <c r="C46" s="472"/>
      <c r="D46" s="445"/>
      <c r="E46" s="446"/>
      <c r="F46" s="446"/>
      <c r="G46" s="446"/>
      <c r="H46" s="446"/>
      <c r="I46" s="446"/>
      <c r="J46" s="446"/>
      <c r="K46" s="446"/>
      <c r="L46" s="446"/>
      <c r="M46" s="446"/>
      <c r="N46" s="446"/>
      <c r="O46" s="446"/>
      <c r="P46" s="446"/>
      <c r="Q46" s="446"/>
      <c r="R46" s="446"/>
      <c r="S46" s="446"/>
      <c r="T46" s="446"/>
      <c r="U46" s="446"/>
      <c r="V46" s="446"/>
      <c r="W46" s="446"/>
      <c r="X46" s="446"/>
      <c r="Y46" s="446"/>
      <c r="Z46" s="446"/>
      <c r="AA46" s="446"/>
      <c r="AB46" s="446"/>
      <c r="AC46" s="446"/>
      <c r="AD46" s="446"/>
      <c r="AE46" s="446"/>
      <c r="AF46" s="446"/>
      <c r="AG46" s="446"/>
      <c r="AH46" s="446"/>
      <c r="AI46" s="447"/>
    </row>
    <row r="47" spans="2:35" ht="15" customHeight="1" thickBot="1" x14ac:dyDescent="0.3">
      <c r="B47" s="451"/>
      <c r="C47" s="453"/>
      <c r="D47" s="478"/>
      <c r="E47" s="479"/>
      <c r="F47" s="479"/>
      <c r="G47" s="479"/>
      <c r="H47" s="395"/>
      <c r="I47" s="395"/>
      <c r="J47" s="395"/>
      <c r="K47" s="395"/>
      <c r="L47" s="419"/>
      <c r="M47" s="420"/>
      <c r="N47" s="420"/>
      <c r="O47" s="420"/>
      <c r="P47" s="420"/>
      <c r="Q47" s="420"/>
      <c r="R47" s="420"/>
      <c r="S47" s="420"/>
      <c r="T47" s="421"/>
      <c r="U47" s="491"/>
      <c r="V47" s="491"/>
      <c r="W47" s="491"/>
      <c r="X47" s="491"/>
      <c r="Y47" s="554">
        <f>IF(AND(H47&lt;&gt;"",L47&lt;&gt;"",D47&lt;&gt;""),PMT(H47,L47,D47),0)</f>
        <v>0</v>
      </c>
      <c r="Z47" s="554"/>
      <c r="AA47" s="554"/>
      <c r="AB47" s="554"/>
      <c r="AC47" s="396"/>
      <c r="AD47" s="396"/>
      <c r="AE47" s="396"/>
      <c r="AF47" s="396"/>
      <c r="AG47" s="396"/>
      <c r="AH47" s="396"/>
      <c r="AI47" s="397"/>
    </row>
    <row r="48" spans="2:35" ht="15" customHeight="1" x14ac:dyDescent="0.25">
      <c r="B48" s="471">
        <v>5</v>
      </c>
      <c r="C48" s="472"/>
      <c r="D48" s="445"/>
      <c r="E48" s="446"/>
      <c r="F48" s="446"/>
      <c r="G48" s="446"/>
      <c r="H48" s="446"/>
      <c r="I48" s="446"/>
      <c r="J48" s="446"/>
      <c r="K48" s="446"/>
      <c r="L48" s="446"/>
      <c r="M48" s="446"/>
      <c r="N48" s="446"/>
      <c r="O48" s="446"/>
      <c r="P48" s="446"/>
      <c r="Q48" s="446"/>
      <c r="R48" s="446"/>
      <c r="S48" s="446"/>
      <c r="T48" s="446"/>
      <c r="U48" s="446"/>
      <c r="V48" s="446"/>
      <c r="W48" s="446"/>
      <c r="X48" s="446"/>
      <c r="Y48" s="446"/>
      <c r="Z48" s="446"/>
      <c r="AA48" s="446"/>
      <c r="AB48" s="446"/>
      <c r="AC48" s="446"/>
      <c r="AD48" s="446"/>
      <c r="AE48" s="446"/>
      <c r="AF48" s="446"/>
      <c r="AG48" s="446"/>
      <c r="AH48" s="446"/>
      <c r="AI48" s="447"/>
    </row>
    <row r="49" spans="2:35" ht="15" customHeight="1" thickBot="1" x14ac:dyDescent="0.3">
      <c r="B49" s="451"/>
      <c r="C49" s="453"/>
      <c r="D49" s="478"/>
      <c r="E49" s="479"/>
      <c r="F49" s="479"/>
      <c r="G49" s="479"/>
      <c r="H49" s="395"/>
      <c r="I49" s="395"/>
      <c r="J49" s="395"/>
      <c r="K49" s="395"/>
      <c r="L49" s="419"/>
      <c r="M49" s="420"/>
      <c r="N49" s="420"/>
      <c r="O49" s="420"/>
      <c r="P49" s="420"/>
      <c r="Q49" s="420"/>
      <c r="R49" s="420"/>
      <c r="S49" s="420"/>
      <c r="T49" s="421"/>
      <c r="U49" s="491"/>
      <c r="V49" s="491"/>
      <c r="W49" s="491"/>
      <c r="X49" s="491"/>
      <c r="Y49" s="558">
        <f>IF(AND(H49&lt;&gt;"",L49&lt;&gt;"",D49&lt;&gt;""),PMT(H49,L49,D49),0)</f>
        <v>0</v>
      </c>
      <c r="Z49" s="558"/>
      <c r="AA49" s="558"/>
      <c r="AB49" s="558"/>
      <c r="AC49" s="396"/>
      <c r="AD49" s="396"/>
      <c r="AE49" s="396"/>
      <c r="AF49" s="396"/>
      <c r="AG49" s="396"/>
      <c r="AH49" s="396"/>
      <c r="AI49" s="397"/>
    </row>
    <row r="50" spans="2:35" ht="15" customHeight="1" x14ac:dyDescent="0.25">
      <c r="B50" s="471">
        <v>6</v>
      </c>
      <c r="C50" s="472"/>
      <c r="D50" s="445"/>
      <c r="E50" s="446"/>
      <c r="F50" s="446"/>
      <c r="G50" s="446"/>
      <c r="H50" s="446"/>
      <c r="I50" s="446"/>
      <c r="J50" s="446"/>
      <c r="K50" s="446"/>
      <c r="L50" s="446"/>
      <c r="M50" s="446"/>
      <c r="N50" s="446"/>
      <c r="O50" s="446"/>
      <c r="P50" s="446"/>
      <c r="Q50" s="446"/>
      <c r="R50" s="446"/>
      <c r="S50" s="446"/>
      <c r="T50" s="446"/>
      <c r="U50" s="446"/>
      <c r="V50" s="446"/>
      <c r="W50" s="446"/>
      <c r="X50" s="446"/>
      <c r="Y50" s="446"/>
      <c r="Z50" s="446"/>
      <c r="AA50" s="446"/>
      <c r="AB50" s="446"/>
      <c r="AC50" s="446"/>
      <c r="AD50" s="446"/>
      <c r="AE50" s="446"/>
      <c r="AF50" s="446"/>
      <c r="AG50" s="446"/>
      <c r="AH50" s="446"/>
      <c r="AI50" s="447"/>
    </row>
    <row r="51" spans="2:35" ht="15" customHeight="1" thickBot="1" x14ac:dyDescent="0.3">
      <c r="B51" s="480"/>
      <c r="C51" s="481"/>
      <c r="D51" s="482"/>
      <c r="E51" s="483"/>
      <c r="F51" s="483"/>
      <c r="G51" s="483"/>
      <c r="H51" s="484"/>
      <c r="I51" s="484"/>
      <c r="J51" s="484"/>
      <c r="K51" s="484"/>
      <c r="L51" s="422"/>
      <c r="M51" s="423"/>
      <c r="N51" s="423"/>
      <c r="O51" s="423"/>
      <c r="P51" s="423"/>
      <c r="Q51" s="423"/>
      <c r="R51" s="423"/>
      <c r="S51" s="423"/>
      <c r="T51" s="424"/>
      <c r="U51" s="473"/>
      <c r="V51" s="473"/>
      <c r="W51" s="473"/>
      <c r="X51" s="473"/>
      <c r="Y51" s="474">
        <f>IF(AND(H51&lt;&gt;"",L51&lt;&gt;"",D51&lt;&gt;""),PMT(H51,L51,D51),0)</f>
        <v>0</v>
      </c>
      <c r="Z51" s="475"/>
      <c r="AA51" s="475"/>
      <c r="AB51" s="476"/>
      <c r="AC51" s="477"/>
      <c r="AD51" s="477"/>
      <c r="AE51" s="477"/>
      <c r="AF51" s="477"/>
      <c r="AG51" s="477"/>
      <c r="AH51" s="477"/>
      <c r="AI51" s="500"/>
    </row>
    <row r="52" spans="2:35" ht="15" customHeight="1" thickTop="1" thickBot="1" x14ac:dyDescent="0.3">
      <c r="B52" s="485" t="s">
        <v>117</v>
      </c>
      <c r="C52" s="486"/>
      <c r="D52" s="561">
        <f>SUM(D41,D43,D45,D47,D49,D51)</f>
        <v>0</v>
      </c>
      <c r="E52" s="433"/>
      <c r="F52" s="433"/>
      <c r="G52" s="433"/>
      <c r="H52" s="559"/>
      <c r="I52" s="559"/>
      <c r="J52" s="559"/>
      <c r="K52" s="559"/>
      <c r="L52" s="425"/>
      <c r="M52" s="426"/>
      <c r="N52" s="426"/>
      <c r="O52" s="426"/>
      <c r="P52" s="426"/>
      <c r="Q52" s="426"/>
      <c r="R52" s="426"/>
      <c r="S52" s="426"/>
      <c r="T52" s="427"/>
      <c r="U52" s="559"/>
      <c r="V52" s="559"/>
      <c r="W52" s="559"/>
      <c r="X52" s="559"/>
      <c r="Y52" s="560">
        <f>SUM(Y41,Y43,Y45,Y47,Y49,Y51)</f>
        <v>0</v>
      </c>
      <c r="Z52" s="433"/>
      <c r="AA52" s="433"/>
      <c r="AB52" s="433"/>
      <c r="AC52" s="559"/>
      <c r="AD52" s="559"/>
      <c r="AE52" s="559"/>
      <c r="AF52" s="559"/>
      <c r="AG52" s="433" t="str">
        <f>IF(SUM(D52,-D41)=0,"N/A",IF(OR(AND(D43&gt;0,AG43&lt;&gt;"YES"),AND(D45&gt;0,AG45&lt;&gt;"YES"),AND(D47&gt;0,AG47&lt;&gt;"YES"),AND(D49&gt;0,AG49&lt;&gt;"YES"),AND(D51&gt;0,AG51&lt;&gt;"YES")),"NO","YES"))</f>
        <v>N/A</v>
      </c>
      <c r="AH52" s="433"/>
      <c r="AI52" s="434"/>
    </row>
    <row r="53" spans="2:35" ht="15" customHeight="1" thickBot="1" x14ac:dyDescent="0.3"/>
    <row r="54" spans="2:35" ht="15" customHeight="1" thickBot="1" x14ac:dyDescent="0.3">
      <c r="B54" s="151" t="s">
        <v>823</v>
      </c>
      <c r="C54" s="151"/>
      <c r="D54" s="151"/>
      <c r="E54" s="151"/>
      <c r="F54" s="151"/>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c r="AI54" s="151"/>
    </row>
    <row r="55" spans="2:35" ht="15" customHeight="1" x14ac:dyDescent="0.25"/>
    <row r="56" spans="2:35" ht="15" customHeight="1" x14ac:dyDescent="0.25">
      <c r="B56" s="134" t="s">
        <v>1181</v>
      </c>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row>
    <row r="57" spans="2:35" ht="15" customHeight="1" x14ac:dyDescent="0.25">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row>
    <row r="58" spans="2:35" ht="15" customHeight="1" x14ac:dyDescent="0.25">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c r="AI58" s="134"/>
    </row>
    <row r="59" spans="2:35" ht="15" customHeight="1" x14ac:dyDescent="0.25">
      <c r="B59" s="134"/>
      <c r="C59" s="134"/>
      <c r="D59" s="134"/>
      <c r="E59" s="134"/>
      <c r="F59" s="134"/>
      <c r="G59" s="134"/>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row>
    <row r="60" spans="2:35" ht="15" customHeight="1" thickBot="1" x14ac:dyDescent="0.3"/>
    <row r="61" spans="2:35" ht="15" customHeight="1" x14ac:dyDescent="0.25">
      <c r="B61" s="487" t="s">
        <v>121</v>
      </c>
      <c r="C61" s="463"/>
      <c r="D61" s="463"/>
      <c r="E61" s="463"/>
      <c r="F61" s="463"/>
      <c r="G61" s="463"/>
      <c r="H61" s="463"/>
      <c r="I61" s="463"/>
      <c r="J61" s="463"/>
      <c r="K61" s="463"/>
      <c r="L61" s="463"/>
      <c r="M61" s="463"/>
      <c r="N61" s="463"/>
      <c r="O61" s="488"/>
      <c r="P61" s="428" t="s">
        <v>489</v>
      </c>
      <c r="Q61" s="411"/>
      <c r="R61" s="411"/>
      <c r="S61" s="411"/>
      <c r="T61" s="411"/>
      <c r="U61" s="411"/>
      <c r="V61" s="411"/>
      <c r="W61" s="411"/>
      <c r="X61" s="412"/>
      <c r="Y61" s="463" t="s">
        <v>635</v>
      </c>
      <c r="Z61" s="463"/>
      <c r="AA61" s="463"/>
      <c r="AB61" s="463"/>
      <c r="AC61" s="463" t="s">
        <v>118</v>
      </c>
      <c r="AD61" s="463"/>
      <c r="AE61" s="463"/>
      <c r="AF61" s="463"/>
      <c r="AG61" s="465" t="s">
        <v>481</v>
      </c>
      <c r="AH61" s="466"/>
      <c r="AI61" s="467"/>
    </row>
    <row r="62" spans="2:35" ht="15" customHeight="1" thickBot="1" x14ac:dyDescent="0.3">
      <c r="B62" s="489"/>
      <c r="C62" s="464"/>
      <c r="D62" s="464"/>
      <c r="E62" s="464"/>
      <c r="F62" s="464"/>
      <c r="G62" s="464"/>
      <c r="H62" s="464"/>
      <c r="I62" s="464"/>
      <c r="J62" s="464"/>
      <c r="K62" s="464"/>
      <c r="L62" s="464"/>
      <c r="M62" s="464"/>
      <c r="N62" s="464"/>
      <c r="O62" s="490"/>
      <c r="P62" s="429"/>
      <c r="Q62" s="417"/>
      <c r="R62" s="417"/>
      <c r="S62" s="417"/>
      <c r="T62" s="417"/>
      <c r="U62" s="417"/>
      <c r="V62" s="417"/>
      <c r="W62" s="417"/>
      <c r="X62" s="418"/>
      <c r="Y62" s="464"/>
      <c r="Z62" s="464"/>
      <c r="AA62" s="464"/>
      <c r="AB62" s="464"/>
      <c r="AC62" s="464"/>
      <c r="AD62" s="464"/>
      <c r="AE62" s="464"/>
      <c r="AF62" s="464"/>
      <c r="AG62" s="468"/>
      <c r="AH62" s="469"/>
      <c r="AI62" s="470"/>
    </row>
    <row r="63" spans="2:35" ht="15" customHeight="1" thickBot="1" x14ac:dyDescent="0.3">
      <c r="B63" s="438"/>
      <c r="C63" s="439"/>
      <c r="D63" s="439"/>
      <c r="E63" s="439"/>
      <c r="F63" s="439"/>
      <c r="G63" s="439"/>
      <c r="H63" s="439"/>
      <c r="I63" s="439"/>
      <c r="J63" s="439"/>
      <c r="K63" s="439"/>
      <c r="L63" s="439"/>
      <c r="M63" s="439"/>
      <c r="N63" s="439"/>
      <c r="O63" s="440"/>
      <c r="P63" s="430"/>
      <c r="Q63" s="431"/>
      <c r="R63" s="431"/>
      <c r="S63" s="431"/>
      <c r="T63" s="431"/>
      <c r="U63" s="431"/>
      <c r="V63" s="431"/>
      <c r="W63" s="431"/>
      <c r="X63" s="432"/>
      <c r="Y63" s="441"/>
      <c r="Z63" s="441"/>
      <c r="AA63" s="441"/>
      <c r="AB63" s="441"/>
      <c r="AC63" s="442">
        <f t="shared" ref="AC63:AC68" si="0">P63*Y63</f>
        <v>0</v>
      </c>
      <c r="AD63" s="442"/>
      <c r="AE63" s="442"/>
      <c r="AF63" s="442"/>
      <c r="AG63" s="443"/>
      <c r="AH63" s="431"/>
      <c r="AI63" s="444"/>
    </row>
    <row r="64" spans="2:35" ht="15" customHeight="1" thickBot="1" x14ac:dyDescent="0.3">
      <c r="B64" s="518"/>
      <c r="C64" s="519"/>
      <c r="D64" s="519"/>
      <c r="E64" s="519"/>
      <c r="F64" s="519"/>
      <c r="G64" s="519"/>
      <c r="H64" s="519"/>
      <c r="I64" s="519"/>
      <c r="J64" s="519"/>
      <c r="K64" s="519"/>
      <c r="L64" s="519"/>
      <c r="M64" s="519"/>
      <c r="N64" s="519"/>
      <c r="O64" s="520"/>
      <c r="P64" s="398"/>
      <c r="Q64" s="399"/>
      <c r="R64" s="399"/>
      <c r="S64" s="399"/>
      <c r="T64" s="399"/>
      <c r="U64" s="399"/>
      <c r="V64" s="399"/>
      <c r="W64" s="399"/>
      <c r="X64" s="400"/>
      <c r="Y64" s="521"/>
      <c r="Z64" s="521"/>
      <c r="AA64" s="521"/>
      <c r="AB64" s="521"/>
      <c r="AC64" s="442">
        <f t="shared" si="0"/>
        <v>0</v>
      </c>
      <c r="AD64" s="442"/>
      <c r="AE64" s="442"/>
      <c r="AF64" s="442"/>
      <c r="AG64" s="515"/>
      <c r="AH64" s="399"/>
      <c r="AI64" s="516"/>
    </row>
    <row r="65" spans="2:35" ht="15" customHeight="1" thickBot="1" x14ac:dyDescent="0.3">
      <c r="B65" s="518"/>
      <c r="C65" s="519"/>
      <c r="D65" s="519"/>
      <c r="E65" s="519"/>
      <c r="F65" s="519"/>
      <c r="G65" s="519"/>
      <c r="H65" s="519"/>
      <c r="I65" s="519"/>
      <c r="J65" s="519"/>
      <c r="K65" s="519"/>
      <c r="L65" s="519"/>
      <c r="M65" s="519"/>
      <c r="N65" s="519"/>
      <c r="O65" s="520"/>
      <c r="P65" s="398"/>
      <c r="Q65" s="399"/>
      <c r="R65" s="399"/>
      <c r="S65" s="399"/>
      <c r="T65" s="399"/>
      <c r="U65" s="399"/>
      <c r="V65" s="399"/>
      <c r="W65" s="399"/>
      <c r="X65" s="400"/>
      <c r="Y65" s="521"/>
      <c r="Z65" s="521"/>
      <c r="AA65" s="521"/>
      <c r="AB65" s="521"/>
      <c r="AC65" s="442">
        <f t="shared" si="0"/>
        <v>0</v>
      </c>
      <c r="AD65" s="442"/>
      <c r="AE65" s="442"/>
      <c r="AF65" s="442"/>
      <c r="AG65" s="515"/>
      <c r="AH65" s="399"/>
      <c r="AI65" s="516"/>
    </row>
    <row r="66" spans="2:35" ht="15" customHeight="1" thickBot="1" x14ac:dyDescent="0.3">
      <c r="B66" s="518"/>
      <c r="C66" s="519"/>
      <c r="D66" s="519"/>
      <c r="E66" s="519"/>
      <c r="F66" s="519"/>
      <c r="G66" s="519"/>
      <c r="H66" s="519"/>
      <c r="I66" s="519"/>
      <c r="J66" s="519"/>
      <c r="K66" s="519"/>
      <c r="L66" s="519"/>
      <c r="M66" s="519"/>
      <c r="N66" s="519"/>
      <c r="O66" s="520"/>
      <c r="P66" s="398"/>
      <c r="Q66" s="399"/>
      <c r="R66" s="399"/>
      <c r="S66" s="399"/>
      <c r="T66" s="399"/>
      <c r="U66" s="399"/>
      <c r="V66" s="399"/>
      <c r="W66" s="399"/>
      <c r="X66" s="400"/>
      <c r="Y66" s="521"/>
      <c r="Z66" s="521"/>
      <c r="AA66" s="521"/>
      <c r="AB66" s="521"/>
      <c r="AC66" s="442">
        <f t="shared" si="0"/>
        <v>0</v>
      </c>
      <c r="AD66" s="442"/>
      <c r="AE66" s="442"/>
      <c r="AF66" s="442"/>
      <c r="AG66" s="515"/>
      <c r="AH66" s="399"/>
      <c r="AI66" s="516"/>
    </row>
    <row r="67" spans="2:35" ht="15" customHeight="1" thickBot="1" x14ac:dyDescent="0.3">
      <c r="B67" s="518"/>
      <c r="C67" s="519"/>
      <c r="D67" s="519"/>
      <c r="E67" s="519"/>
      <c r="F67" s="519"/>
      <c r="G67" s="519"/>
      <c r="H67" s="519"/>
      <c r="I67" s="519"/>
      <c r="J67" s="519"/>
      <c r="K67" s="519"/>
      <c r="L67" s="519"/>
      <c r="M67" s="519"/>
      <c r="N67" s="519"/>
      <c r="O67" s="520"/>
      <c r="P67" s="398"/>
      <c r="Q67" s="399"/>
      <c r="R67" s="399"/>
      <c r="S67" s="399"/>
      <c r="T67" s="399"/>
      <c r="U67" s="399"/>
      <c r="V67" s="399"/>
      <c r="W67" s="399"/>
      <c r="X67" s="400"/>
      <c r="Y67" s="521"/>
      <c r="Z67" s="521"/>
      <c r="AA67" s="521"/>
      <c r="AB67" s="521"/>
      <c r="AC67" s="442">
        <f t="shared" si="0"/>
        <v>0</v>
      </c>
      <c r="AD67" s="442"/>
      <c r="AE67" s="442"/>
      <c r="AF67" s="442"/>
      <c r="AG67" s="515"/>
      <c r="AH67" s="399"/>
      <c r="AI67" s="516"/>
    </row>
    <row r="68" spans="2:35" ht="15" customHeight="1" thickBot="1" x14ac:dyDescent="0.3">
      <c r="B68" s="522"/>
      <c r="C68" s="523"/>
      <c r="D68" s="523"/>
      <c r="E68" s="523"/>
      <c r="F68" s="523"/>
      <c r="G68" s="523"/>
      <c r="H68" s="523"/>
      <c r="I68" s="523"/>
      <c r="J68" s="523"/>
      <c r="K68" s="523"/>
      <c r="L68" s="523"/>
      <c r="M68" s="523"/>
      <c r="N68" s="523"/>
      <c r="O68" s="524"/>
      <c r="P68" s="401"/>
      <c r="Q68" s="402"/>
      <c r="R68" s="402"/>
      <c r="S68" s="402"/>
      <c r="T68" s="402"/>
      <c r="U68" s="402"/>
      <c r="V68" s="402"/>
      <c r="W68" s="402"/>
      <c r="X68" s="403"/>
      <c r="Y68" s="517"/>
      <c r="Z68" s="517"/>
      <c r="AA68" s="517"/>
      <c r="AB68" s="517"/>
      <c r="AC68" s="442">
        <f t="shared" si="0"/>
        <v>0</v>
      </c>
      <c r="AD68" s="442"/>
      <c r="AE68" s="442"/>
      <c r="AF68" s="442"/>
      <c r="AG68" s="542"/>
      <c r="AH68" s="402"/>
      <c r="AI68" s="543"/>
    </row>
    <row r="69" spans="2:35" ht="15" customHeight="1" thickTop="1" thickBot="1" x14ac:dyDescent="0.3">
      <c r="B69" s="527" t="s">
        <v>117</v>
      </c>
      <c r="C69" s="528"/>
      <c r="D69" s="528"/>
      <c r="E69" s="528"/>
      <c r="F69" s="528"/>
      <c r="G69" s="528"/>
      <c r="H69" s="528"/>
      <c r="I69" s="528"/>
      <c r="J69" s="528"/>
      <c r="K69" s="528"/>
      <c r="L69" s="528"/>
      <c r="M69" s="528"/>
      <c r="N69" s="528"/>
      <c r="O69" s="529"/>
      <c r="P69" s="404"/>
      <c r="Q69" s="405"/>
      <c r="R69" s="405"/>
      <c r="S69" s="405"/>
      <c r="T69" s="405"/>
      <c r="U69" s="405"/>
      <c r="V69" s="405"/>
      <c r="W69" s="405"/>
      <c r="X69" s="406"/>
      <c r="Y69" s="530"/>
      <c r="Z69" s="530"/>
      <c r="AA69" s="530"/>
      <c r="AB69" s="530"/>
      <c r="AC69" s="566">
        <f>SUM(AC63:AF68)</f>
        <v>0</v>
      </c>
      <c r="AD69" s="566"/>
      <c r="AE69" s="566"/>
      <c r="AF69" s="566"/>
      <c r="AG69" s="567" t="str">
        <f>IF(AC69=0,"N/A",IF(OR(AND(AC63&gt;0,AG63&lt;&gt;"YES"),AND(AC64&gt;0,AG64&lt;&gt;"YES"),AND(AC65&gt;0,AG65&lt;&gt;"YES"),AND(AC66&gt;0,AG66&lt;&gt;"YES"),AND(AC67&gt;0,AG67&lt;&gt;"YES"),AND(AC68&gt;0,AG68&lt;&gt;"YES")),"NO","YES"))</f>
        <v>N/A</v>
      </c>
      <c r="AH69" s="568"/>
      <c r="AI69" s="569"/>
    </row>
    <row r="70" spans="2:35" ht="15" customHeight="1" x14ac:dyDescent="0.25">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row>
    <row r="71" spans="2:35" ht="15" customHeight="1" x14ac:dyDescent="0.25">
      <c r="B71" s="144" t="s">
        <v>758</v>
      </c>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4"/>
      <c r="AE71" s="144"/>
      <c r="AF71" s="144"/>
      <c r="AG71" s="144"/>
      <c r="AH71" s="144"/>
      <c r="AI71" s="144"/>
    </row>
    <row r="72" spans="2:35" ht="15" customHeight="1" thickBot="1" x14ac:dyDescent="0.3"/>
    <row r="73" spans="2:35" ht="15" customHeight="1" thickBot="1" x14ac:dyDescent="0.3">
      <c r="B73" s="151" t="s">
        <v>824</v>
      </c>
      <c r="C73" s="151"/>
      <c r="D73" s="151"/>
      <c r="E73" s="151"/>
      <c r="F73" s="151"/>
      <c r="G73" s="151"/>
      <c r="H73" s="151"/>
      <c r="I73" s="151"/>
      <c r="J73" s="151"/>
      <c r="K73" s="151"/>
      <c r="L73" s="151"/>
      <c r="M73" s="151"/>
      <c r="N73" s="151"/>
      <c r="O73" s="151"/>
      <c r="P73" s="151"/>
      <c r="Q73" s="151"/>
      <c r="R73" s="151"/>
      <c r="S73" s="151"/>
      <c r="T73" s="151"/>
      <c r="U73" s="151"/>
      <c r="V73" s="151"/>
      <c r="W73" s="151"/>
      <c r="X73" s="151"/>
      <c r="Y73" s="151"/>
      <c r="Z73" s="151"/>
      <c r="AA73" s="151"/>
      <c r="AB73" s="151"/>
      <c r="AC73" s="151"/>
      <c r="AD73" s="151"/>
      <c r="AE73" s="151"/>
      <c r="AF73" s="151"/>
      <c r="AG73" s="151"/>
      <c r="AH73" s="151"/>
      <c r="AI73" s="151"/>
    </row>
    <row r="74" spans="2:35" ht="15" customHeight="1" x14ac:dyDescent="0.25"/>
    <row r="75" spans="2:35" ht="15" customHeight="1" x14ac:dyDescent="0.25">
      <c r="B75" s="134" t="s">
        <v>1182</v>
      </c>
      <c r="C75" s="134"/>
      <c r="D75" s="134"/>
      <c r="E75" s="134"/>
      <c r="F75" s="134"/>
      <c r="G75" s="134"/>
      <c r="H75" s="134"/>
      <c r="I75" s="134"/>
      <c r="J75" s="134"/>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row>
    <row r="76" spans="2:35" ht="15" customHeight="1" x14ac:dyDescent="0.25">
      <c r="B76" s="134"/>
      <c r="C76" s="134"/>
      <c r="D76" s="134"/>
      <c r="E76" s="134"/>
      <c r="F76" s="134"/>
      <c r="G76" s="134"/>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row>
    <row r="77" spans="2:35" ht="15" customHeight="1" thickBot="1" x14ac:dyDescent="0.3"/>
    <row r="78" spans="2:35" ht="15" customHeight="1" x14ac:dyDescent="0.25">
      <c r="B78" s="487" t="s">
        <v>119</v>
      </c>
      <c r="C78" s="463"/>
      <c r="D78" s="463"/>
      <c r="E78" s="463"/>
      <c r="F78" s="463"/>
      <c r="G78" s="463"/>
      <c r="H78" s="463"/>
      <c r="I78" s="463"/>
      <c r="J78" s="463"/>
      <c r="K78" s="463"/>
      <c r="L78" s="463"/>
      <c r="M78" s="463"/>
      <c r="N78" s="463"/>
      <c r="O78" s="463"/>
      <c r="P78" s="463"/>
      <c r="Q78" s="463"/>
      <c r="R78" s="463"/>
      <c r="S78" s="463"/>
      <c r="T78" s="463"/>
      <c r="U78" s="463"/>
      <c r="V78" s="463"/>
      <c r="W78" s="463"/>
      <c r="X78" s="488"/>
      <c r="Y78" s="532" t="s">
        <v>118</v>
      </c>
      <c r="Z78" s="463"/>
      <c r="AA78" s="463"/>
      <c r="AB78" s="463"/>
      <c r="AC78" s="463" t="s">
        <v>869</v>
      </c>
      <c r="AD78" s="463"/>
      <c r="AE78" s="463"/>
      <c r="AF78" s="463"/>
      <c r="AG78" s="463" t="s">
        <v>481</v>
      </c>
      <c r="AH78" s="463"/>
      <c r="AI78" s="488"/>
    </row>
    <row r="79" spans="2:35" ht="15" customHeight="1" thickBot="1" x14ac:dyDescent="0.3">
      <c r="B79" s="489"/>
      <c r="C79" s="464"/>
      <c r="D79" s="464"/>
      <c r="E79" s="464"/>
      <c r="F79" s="464"/>
      <c r="G79" s="464"/>
      <c r="H79" s="464"/>
      <c r="I79" s="464"/>
      <c r="J79" s="464"/>
      <c r="K79" s="464"/>
      <c r="L79" s="464"/>
      <c r="M79" s="464"/>
      <c r="N79" s="464"/>
      <c r="O79" s="464"/>
      <c r="P79" s="464"/>
      <c r="Q79" s="464"/>
      <c r="R79" s="464"/>
      <c r="S79" s="464"/>
      <c r="T79" s="464"/>
      <c r="U79" s="464"/>
      <c r="V79" s="464"/>
      <c r="W79" s="464"/>
      <c r="X79" s="490"/>
      <c r="Y79" s="533"/>
      <c r="Z79" s="464"/>
      <c r="AA79" s="464"/>
      <c r="AB79" s="464"/>
      <c r="AC79" s="464"/>
      <c r="AD79" s="464"/>
      <c r="AE79" s="464"/>
      <c r="AF79" s="464"/>
      <c r="AG79" s="464"/>
      <c r="AH79" s="464"/>
      <c r="AI79" s="490"/>
    </row>
    <row r="80" spans="2:35" ht="15" customHeight="1" x14ac:dyDescent="0.25">
      <c r="B80" s="562"/>
      <c r="C80" s="563"/>
      <c r="D80" s="563"/>
      <c r="E80" s="563"/>
      <c r="F80" s="563"/>
      <c r="G80" s="563"/>
      <c r="H80" s="563"/>
      <c r="I80" s="563"/>
      <c r="J80" s="563"/>
      <c r="K80" s="563"/>
      <c r="L80" s="563"/>
      <c r="M80" s="563"/>
      <c r="N80" s="563"/>
      <c r="O80" s="563"/>
      <c r="P80" s="563"/>
      <c r="Q80" s="563"/>
      <c r="R80" s="563"/>
      <c r="S80" s="563"/>
      <c r="T80" s="563"/>
      <c r="U80" s="563"/>
      <c r="V80" s="563"/>
      <c r="W80" s="563"/>
      <c r="X80" s="564"/>
      <c r="Y80" s="536"/>
      <c r="Z80" s="537"/>
      <c r="AA80" s="537"/>
      <c r="AB80" s="537"/>
      <c r="AC80" s="534"/>
      <c r="AD80" s="535"/>
      <c r="AE80" s="535"/>
      <c r="AF80" s="535"/>
      <c r="AG80" s="525"/>
      <c r="AH80" s="525"/>
      <c r="AI80" s="526"/>
    </row>
    <row r="81" spans="2:35" ht="15" customHeight="1" x14ac:dyDescent="0.25">
      <c r="B81" s="495"/>
      <c r="C81" s="496"/>
      <c r="D81" s="496"/>
      <c r="E81" s="496"/>
      <c r="F81" s="496"/>
      <c r="G81" s="496"/>
      <c r="H81" s="496"/>
      <c r="I81" s="496"/>
      <c r="J81" s="496"/>
      <c r="K81" s="496"/>
      <c r="L81" s="496"/>
      <c r="M81" s="496"/>
      <c r="N81" s="496"/>
      <c r="O81" s="496"/>
      <c r="P81" s="496"/>
      <c r="Q81" s="496"/>
      <c r="R81" s="496"/>
      <c r="S81" s="496"/>
      <c r="T81" s="496"/>
      <c r="U81" s="496"/>
      <c r="V81" s="496"/>
      <c r="W81" s="496"/>
      <c r="X81" s="497"/>
      <c r="Y81" s="498"/>
      <c r="Z81" s="499"/>
      <c r="AA81" s="499"/>
      <c r="AB81" s="499"/>
      <c r="AC81" s="136"/>
      <c r="AD81" s="136"/>
      <c r="AE81" s="136"/>
      <c r="AF81" s="136"/>
      <c r="AG81" s="136"/>
      <c r="AH81" s="136"/>
      <c r="AI81" s="450"/>
    </row>
    <row r="82" spans="2:35" ht="15" customHeight="1" x14ac:dyDescent="0.25">
      <c r="B82" s="495"/>
      <c r="C82" s="496"/>
      <c r="D82" s="496"/>
      <c r="E82" s="496"/>
      <c r="F82" s="496"/>
      <c r="G82" s="496"/>
      <c r="H82" s="496"/>
      <c r="I82" s="496"/>
      <c r="J82" s="496"/>
      <c r="K82" s="496"/>
      <c r="L82" s="496"/>
      <c r="M82" s="496"/>
      <c r="N82" s="496"/>
      <c r="O82" s="496"/>
      <c r="P82" s="496"/>
      <c r="Q82" s="496"/>
      <c r="R82" s="496"/>
      <c r="S82" s="496"/>
      <c r="T82" s="496"/>
      <c r="U82" s="496"/>
      <c r="V82" s="496"/>
      <c r="W82" s="496"/>
      <c r="X82" s="497"/>
      <c r="Y82" s="498"/>
      <c r="Z82" s="499"/>
      <c r="AA82" s="499"/>
      <c r="AB82" s="499"/>
      <c r="AC82" s="136"/>
      <c r="AD82" s="136"/>
      <c r="AE82" s="136"/>
      <c r="AF82" s="136"/>
      <c r="AG82" s="136"/>
      <c r="AH82" s="136"/>
      <c r="AI82" s="450"/>
    </row>
    <row r="83" spans="2:35" ht="15" customHeight="1" x14ac:dyDescent="0.25">
      <c r="B83" s="495"/>
      <c r="C83" s="496"/>
      <c r="D83" s="496"/>
      <c r="E83" s="496"/>
      <c r="F83" s="496"/>
      <c r="G83" s="496"/>
      <c r="H83" s="496"/>
      <c r="I83" s="496"/>
      <c r="J83" s="496"/>
      <c r="K83" s="496"/>
      <c r="L83" s="496"/>
      <c r="M83" s="496"/>
      <c r="N83" s="496"/>
      <c r="O83" s="496"/>
      <c r="P83" s="496"/>
      <c r="Q83" s="496"/>
      <c r="R83" s="496"/>
      <c r="S83" s="496"/>
      <c r="T83" s="496"/>
      <c r="U83" s="496"/>
      <c r="V83" s="496"/>
      <c r="W83" s="496"/>
      <c r="X83" s="497"/>
      <c r="Y83" s="498"/>
      <c r="Z83" s="499"/>
      <c r="AA83" s="499"/>
      <c r="AB83" s="499"/>
      <c r="AC83" s="136"/>
      <c r="AD83" s="136"/>
      <c r="AE83" s="136"/>
      <c r="AF83" s="136"/>
      <c r="AG83" s="136"/>
      <c r="AH83" s="136"/>
      <c r="AI83" s="450"/>
    </row>
    <row r="84" spans="2:35" ht="15" customHeight="1" x14ac:dyDescent="0.25">
      <c r="B84" s="495"/>
      <c r="C84" s="496"/>
      <c r="D84" s="496"/>
      <c r="E84" s="496"/>
      <c r="F84" s="496"/>
      <c r="G84" s="496"/>
      <c r="H84" s="496"/>
      <c r="I84" s="496"/>
      <c r="J84" s="496"/>
      <c r="K84" s="496"/>
      <c r="L84" s="496"/>
      <c r="M84" s="496"/>
      <c r="N84" s="496"/>
      <c r="O84" s="496"/>
      <c r="P84" s="496"/>
      <c r="Q84" s="496"/>
      <c r="R84" s="496"/>
      <c r="S84" s="496"/>
      <c r="T84" s="496"/>
      <c r="U84" s="496"/>
      <c r="V84" s="496"/>
      <c r="W84" s="496"/>
      <c r="X84" s="497"/>
      <c r="Y84" s="498"/>
      <c r="Z84" s="499"/>
      <c r="AA84" s="499"/>
      <c r="AB84" s="499"/>
      <c r="AC84" s="136"/>
      <c r="AD84" s="136"/>
      <c r="AE84" s="136"/>
      <c r="AF84" s="136"/>
      <c r="AG84" s="136"/>
      <c r="AH84" s="136"/>
      <c r="AI84" s="450"/>
    </row>
    <row r="85" spans="2:35" ht="15" customHeight="1" x14ac:dyDescent="0.25">
      <c r="B85" s="495"/>
      <c r="C85" s="496"/>
      <c r="D85" s="496"/>
      <c r="E85" s="496"/>
      <c r="F85" s="496"/>
      <c r="G85" s="496"/>
      <c r="H85" s="496"/>
      <c r="I85" s="496"/>
      <c r="J85" s="496"/>
      <c r="K85" s="496"/>
      <c r="L85" s="496"/>
      <c r="M85" s="496"/>
      <c r="N85" s="496"/>
      <c r="O85" s="496"/>
      <c r="P85" s="496"/>
      <c r="Q85" s="496"/>
      <c r="R85" s="496"/>
      <c r="S85" s="496"/>
      <c r="T85" s="496"/>
      <c r="U85" s="496"/>
      <c r="V85" s="496"/>
      <c r="W85" s="496"/>
      <c r="X85" s="497"/>
      <c r="Y85" s="498"/>
      <c r="Z85" s="499"/>
      <c r="AA85" s="499"/>
      <c r="AB85" s="499"/>
      <c r="AC85" s="136"/>
      <c r="AD85" s="136"/>
      <c r="AE85" s="136"/>
      <c r="AF85" s="136"/>
      <c r="AG85" s="136"/>
      <c r="AH85" s="136"/>
      <c r="AI85" s="450"/>
    </row>
    <row r="86" spans="2:35" ht="15" customHeight="1" thickBot="1" x14ac:dyDescent="0.3">
      <c r="B86" s="492"/>
      <c r="C86" s="493"/>
      <c r="D86" s="493"/>
      <c r="E86" s="493"/>
      <c r="F86" s="493"/>
      <c r="G86" s="493"/>
      <c r="H86" s="493"/>
      <c r="I86" s="493"/>
      <c r="J86" s="493"/>
      <c r="K86" s="493"/>
      <c r="L86" s="493"/>
      <c r="M86" s="493"/>
      <c r="N86" s="493"/>
      <c r="O86" s="493"/>
      <c r="P86" s="493"/>
      <c r="Q86" s="493"/>
      <c r="R86" s="493"/>
      <c r="S86" s="493"/>
      <c r="T86" s="493"/>
      <c r="U86" s="493"/>
      <c r="V86" s="493"/>
      <c r="W86" s="493"/>
      <c r="X86" s="494"/>
      <c r="Y86" s="506"/>
      <c r="Z86" s="507"/>
      <c r="AA86" s="507"/>
      <c r="AB86" s="507"/>
      <c r="AC86" s="477"/>
      <c r="AD86" s="477"/>
      <c r="AE86" s="477"/>
      <c r="AF86" s="477"/>
      <c r="AG86" s="477"/>
      <c r="AH86" s="477"/>
      <c r="AI86" s="500"/>
    </row>
    <row r="87" spans="2:35" ht="15" customHeight="1" thickTop="1" thickBot="1" x14ac:dyDescent="0.3">
      <c r="B87" s="509" t="s">
        <v>117</v>
      </c>
      <c r="C87" s="510"/>
      <c r="D87" s="510"/>
      <c r="E87" s="510"/>
      <c r="F87" s="510"/>
      <c r="G87" s="510"/>
      <c r="H87" s="510"/>
      <c r="I87" s="510"/>
      <c r="J87" s="510"/>
      <c r="K87" s="510"/>
      <c r="L87" s="510"/>
      <c r="M87" s="510"/>
      <c r="N87" s="510"/>
      <c r="O87" s="510"/>
      <c r="P87" s="510"/>
      <c r="Q87" s="510"/>
      <c r="R87" s="510"/>
      <c r="S87" s="510"/>
      <c r="T87" s="510"/>
      <c r="U87" s="510"/>
      <c r="V87" s="510"/>
      <c r="W87" s="510"/>
      <c r="X87" s="511"/>
      <c r="Y87" s="512">
        <f>SUM(Y80:AB86)</f>
        <v>0</v>
      </c>
      <c r="Z87" s="513"/>
      <c r="AA87" s="513"/>
      <c r="AB87" s="513"/>
      <c r="AC87" s="538"/>
      <c r="AD87" s="538"/>
      <c r="AE87" s="538"/>
      <c r="AF87" s="538"/>
      <c r="AG87" s="503" t="str">
        <f>IF(Y87=0,"N/A",IF(OR(AND(Y80&gt;0,AG80&lt;&gt;"YES"),AND(Y81&gt;0,AG81&lt;&gt;"YES"),AND(Y82&gt;0,AG82&lt;&gt;"YES"),AND(Y83&gt;0,AG83&lt;&gt;"YES")*AND(Y84&gt;0,AG84&lt;&gt;"YES"),AND(Y85&gt;0,AG85&lt;&gt;"YES"),AND(Y86&gt;0,AG86&lt;&gt;"YES")),"NO","YES"))</f>
        <v>N/A</v>
      </c>
      <c r="AH87" s="503"/>
      <c r="AI87" s="504"/>
    </row>
    <row r="88" spans="2:35" ht="15" customHeight="1" thickBot="1" x14ac:dyDescent="0.3"/>
    <row r="89" spans="2:35" ht="15" customHeight="1" thickBot="1" x14ac:dyDescent="0.3">
      <c r="B89" s="151" t="s">
        <v>827</v>
      </c>
      <c r="C89" s="151"/>
      <c r="D89" s="151"/>
      <c r="E89" s="151"/>
      <c r="F89" s="151"/>
      <c r="G89" s="151"/>
      <c r="H89" s="151"/>
      <c r="I89" s="151"/>
      <c r="J89" s="151"/>
      <c r="K89" s="151"/>
      <c r="L89" s="151"/>
      <c r="M89" s="151"/>
      <c r="N89" s="151"/>
      <c r="O89" s="151"/>
      <c r="P89" s="151"/>
      <c r="Q89" s="151"/>
      <c r="R89" s="151"/>
      <c r="S89" s="151"/>
      <c r="T89" s="151"/>
      <c r="U89" s="151"/>
      <c r="V89" s="151"/>
      <c r="W89" s="151"/>
      <c r="X89" s="151"/>
      <c r="Y89" s="151"/>
      <c r="Z89" s="151"/>
      <c r="AA89" s="151"/>
      <c r="AB89" s="151"/>
      <c r="AC89" s="151"/>
      <c r="AD89" s="151"/>
      <c r="AE89" s="151"/>
      <c r="AF89" s="151"/>
      <c r="AG89" s="151"/>
      <c r="AH89" s="151"/>
      <c r="AI89" s="151"/>
    </row>
    <row r="90" spans="2:35" ht="15" customHeight="1" x14ac:dyDescent="0.25"/>
    <row r="91" spans="2:35" ht="15" customHeight="1" x14ac:dyDescent="0.25">
      <c r="B91" s="134" t="s">
        <v>1183</v>
      </c>
      <c r="C91" s="134"/>
      <c r="D91" s="134"/>
      <c r="E91" s="134"/>
      <c r="F91" s="134"/>
      <c r="G91" s="134"/>
      <c r="H91" s="134"/>
      <c r="I91" s="134"/>
      <c r="J91" s="134"/>
      <c r="K91" s="134"/>
      <c r="L91" s="134"/>
      <c r="M91" s="134"/>
      <c r="N91" s="134"/>
      <c r="O91" s="134"/>
      <c r="P91" s="134"/>
      <c r="Q91" s="134"/>
      <c r="R91" s="134"/>
      <c r="S91" s="134"/>
      <c r="T91" s="134"/>
      <c r="U91" s="134"/>
      <c r="V91" s="134"/>
      <c r="W91" s="134"/>
      <c r="X91" s="134"/>
      <c r="Y91" s="134"/>
      <c r="Z91" s="134"/>
      <c r="AA91" s="134"/>
      <c r="AB91" s="134"/>
      <c r="AC91" s="134"/>
      <c r="AD91" s="134"/>
      <c r="AE91" s="134"/>
      <c r="AF91" s="134"/>
      <c r="AG91" s="134"/>
      <c r="AH91" s="134"/>
      <c r="AI91" s="134"/>
    </row>
    <row r="92" spans="2:35" ht="15" customHeight="1" x14ac:dyDescent="0.25">
      <c r="B92" s="134"/>
      <c r="C92" s="134"/>
      <c r="D92" s="134"/>
      <c r="E92" s="134"/>
      <c r="F92" s="134"/>
      <c r="G92" s="134"/>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row>
    <row r="93" spans="2:35" ht="15" customHeight="1" thickBot="1" x14ac:dyDescent="0.3"/>
    <row r="94" spans="2:35" ht="15" customHeight="1" x14ac:dyDescent="0.25">
      <c r="B94" s="577" t="s">
        <v>121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9"/>
      <c r="AC94" s="487" t="s">
        <v>118</v>
      </c>
      <c r="AD94" s="463"/>
      <c r="AE94" s="463"/>
      <c r="AF94" s="463"/>
      <c r="AG94" s="463" t="s">
        <v>481</v>
      </c>
      <c r="AH94" s="463"/>
      <c r="AI94" s="488"/>
    </row>
    <row r="95" spans="2:35" ht="15" customHeight="1" thickBot="1" x14ac:dyDescent="0.3">
      <c r="B95" s="580"/>
      <c r="C95" s="581"/>
      <c r="D95" s="581"/>
      <c r="E95" s="581"/>
      <c r="F95" s="581"/>
      <c r="G95" s="581"/>
      <c r="H95" s="581"/>
      <c r="I95" s="581"/>
      <c r="J95" s="581"/>
      <c r="K95" s="581"/>
      <c r="L95" s="581"/>
      <c r="M95" s="581"/>
      <c r="N95" s="581"/>
      <c r="O95" s="581"/>
      <c r="P95" s="581"/>
      <c r="Q95" s="581"/>
      <c r="R95" s="581"/>
      <c r="S95" s="581"/>
      <c r="T95" s="581"/>
      <c r="U95" s="581"/>
      <c r="V95" s="581"/>
      <c r="W95" s="581"/>
      <c r="X95" s="581"/>
      <c r="Y95" s="581"/>
      <c r="Z95" s="581"/>
      <c r="AA95" s="581"/>
      <c r="AB95" s="582"/>
      <c r="AC95" s="489"/>
      <c r="AD95" s="464"/>
      <c r="AE95" s="464"/>
      <c r="AF95" s="464"/>
      <c r="AG95" s="464"/>
      <c r="AH95" s="464"/>
      <c r="AI95" s="490"/>
    </row>
    <row r="96" spans="2:35" ht="15" customHeight="1" x14ac:dyDescent="0.25">
      <c r="B96" s="539"/>
      <c r="C96" s="540"/>
      <c r="D96" s="540"/>
      <c r="E96" s="540"/>
      <c r="F96" s="540"/>
      <c r="G96" s="540"/>
      <c r="H96" s="540"/>
      <c r="I96" s="540"/>
      <c r="J96" s="540"/>
      <c r="K96" s="540"/>
      <c r="L96" s="540"/>
      <c r="M96" s="540"/>
      <c r="N96" s="540"/>
      <c r="O96" s="540"/>
      <c r="P96" s="540"/>
      <c r="Q96" s="540"/>
      <c r="R96" s="540"/>
      <c r="S96" s="540"/>
      <c r="T96" s="540"/>
      <c r="U96" s="540"/>
      <c r="V96" s="540"/>
      <c r="W96" s="540"/>
      <c r="X96" s="540"/>
      <c r="Y96" s="540"/>
      <c r="Z96" s="540"/>
      <c r="AA96" s="540"/>
      <c r="AB96" s="541"/>
      <c r="AC96" s="501"/>
      <c r="AD96" s="502"/>
      <c r="AE96" s="502"/>
      <c r="AF96" s="502"/>
      <c r="AG96" s="448"/>
      <c r="AH96" s="448"/>
      <c r="AI96" s="449"/>
    </row>
    <row r="97" spans="2:35" ht="15" customHeight="1" x14ac:dyDescent="0.25">
      <c r="B97" s="495"/>
      <c r="C97" s="496"/>
      <c r="D97" s="496"/>
      <c r="E97" s="496"/>
      <c r="F97" s="496"/>
      <c r="G97" s="496"/>
      <c r="H97" s="496"/>
      <c r="I97" s="496"/>
      <c r="J97" s="496"/>
      <c r="K97" s="496"/>
      <c r="L97" s="496"/>
      <c r="M97" s="496"/>
      <c r="N97" s="496"/>
      <c r="O97" s="496"/>
      <c r="P97" s="496"/>
      <c r="Q97" s="496"/>
      <c r="R97" s="496"/>
      <c r="S97" s="496"/>
      <c r="T97" s="496"/>
      <c r="U97" s="496"/>
      <c r="V97" s="496"/>
      <c r="W97" s="496"/>
      <c r="X97" s="496"/>
      <c r="Y97" s="496"/>
      <c r="Z97" s="496"/>
      <c r="AA97" s="496"/>
      <c r="AB97" s="497"/>
      <c r="AC97" s="583"/>
      <c r="AD97" s="499"/>
      <c r="AE97" s="499"/>
      <c r="AF97" s="499"/>
      <c r="AG97" s="136"/>
      <c r="AH97" s="136"/>
      <c r="AI97" s="450"/>
    </row>
    <row r="98" spans="2:35" ht="15" customHeight="1" x14ac:dyDescent="0.25">
      <c r="B98" s="495"/>
      <c r="C98" s="496"/>
      <c r="D98" s="496"/>
      <c r="E98" s="496"/>
      <c r="F98" s="496"/>
      <c r="G98" s="496"/>
      <c r="H98" s="496"/>
      <c r="I98" s="496"/>
      <c r="J98" s="496"/>
      <c r="K98" s="496"/>
      <c r="L98" s="496"/>
      <c r="M98" s="496"/>
      <c r="N98" s="496"/>
      <c r="O98" s="496"/>
      <c r="P98" s="496"/>
      <c r="Q98" s="496"/>
      <c r="R98" s="496"/>
      <c r="S98" s="496"/>
      <c r="T98" s="496"/>
      <c r="U98" s="496"/>
      <c r="V98" s="496"/>
      <c r="W98" s="496"/>
      <c r="X98" s="496"/>
      <c r="Y98" s="496"/>
      <c r="Z98" s="496"/>
      <c r="AA98" s="496"/>
      <c r="AB98" s="497"/>
      <c r="AC98" s="583"/>
      <c r="AD98" s="499"/>
      <c r="AE98" s="499"/>
      <c r="AF98" s="499"/>
      <c r="AG98" s="136"/>
      <c r="AH98" s="136"/>
      <c r="AI98" s="450"/>
    </row>
    <row r="99" spans="2:35" ht="15" customHeight="1" x14ac:dyDescent="0.25">
      <c r="B99" s="495"/>
      <c r="C99" s="496"/>
      <c r="D99" s="496"/>
      <c r="E99" s="496"/>
      <c r="F99" s="496"/>
      <c r="G99" s="496"/>
      <c r="H99" s="496"/>
      <c r="I99" s="496"/>
      <c r="J99" s="496"/>
      <c r="K99" s="496"/>
      <c r="L99" s="496"/>
      <c r="M99" s="496"/>
      <c r="N99" s="496"/>
      <c r="O99" s="496"/>
      <c r="P99" s="496"/>
      <c r="Q99" s="496"/>
      <c r="R99" s="496"/>
      <c r="S99" s="496"/>
      <c r="T99" s="496"/>
      <c r="U99" s="496"/>
      <c r="V99" s="496"/>
      <c r="W99" s="496"/>
      <c r="X99" s="496"/>
      <c r="Y99" s="496"/>
      <c r="Z99" s="496"/>
      <c r="AA99" s="496"/>
      <c r="AB99" s="497"/>
      <c r="AC99" s="583"/>
      <c r="AD99" s="499"/>
      <c r="AE99" s="499"/>
      <c r="AF99" s="499"/>
      <c r="AG99" s="136"/>
      <c r="AH99" s="136"/>
      <c r="AI99" s="450"/>
    </row>
    <row r="100" spans="2:35" ht="15" customHeight="1" x14ac:dyDescent="0.25">
      <c r="B100" s="495"/>
      <c r="C100" s="496"/>
      <c r="D100" s="496"/>
      <c r="E100" s="496"/>
      <c r="F100" s="496"/>
      <c r="G100" s="496"/>
      <c r="H100" s="496"/>
      <c r="I100" s="496"/>
      <c r="J100" s="496"/>
      <c r="K100" s="496"/>
      <c r="L100" s="496"/>
      <c r="M100" s="496"/>
      <c r="N100" s="496"/>
      <c r="O100" s="496"/>
      <c r="P100" s="496"/>
      <c r="Q100" s="496"/>
      <c r="R100" s="496"/>
      <c r="S100" s="496"/>
      <c r="T100" s="496"/>
      <c r="U100" s="496"/>
      <c r="V100" s="496"/>
      <c r="W100" s="496"/>
      <c r="X100" s="496"/>
      <c r="Y100" s="496"/>
      <c r="Z100" s="496"/>
      <c r="AA100" s="496"/>
      <c r="AB100" s="497"/>
      <c r="AC100" s="583"/>
      <c r="AD100" s="499"/>
      <c r="AE100" s="499"/>
      <c r="AF100" s="499"/>
      <c r="AG100" s="136"/>
      <c r="AH100" s="136"/>
      <c r="AI100" s="450"/>
    </row>
    <row r="101" spans="2:35" ht="15" customHeight="1" thickBot="1" x14ac:dyDescent="0.3">
      <c r="B101" s="492"/>
      <c r="C101" s="493"/>
      <c r="D101" s="493"/>
      <c r="E101" s="493"/>
      <c r="F101" s="493"/>
      <c r="G101" s="493"/>
      <c r="H101" s="493"/>
      <c r="I101" s="493"/>
      <c r="J101" s="493"/>
      <c r="K101" s="493"/>
      <c r="L101" s="493"/>
      <c r="M101" s="493"/>
      <c r="N101" s="493"/>
      <c r="O101" s="493"/>
      <c r="P101" s="493"/>
      <c r="Q101" s="493"/>
      <c r="R101" s="493"/>
      <c r="S101" s="493"/>
      <c r="T101" s="493"/>
      <c r="U101" s="493"/>
      <c r="V101" s="493"/>
      <c r="W101" s="493"/>
      <c r="X101" s="493"/>
      <c r="Y101" s="493"/>
      <c r="Z101" s="493"/>
      <c r="AA101" s="493"/>
      <c r="AB101" s="494"/>
      <c r="AC101" s="584"/>
      <c r="AD101" s="507"/>
      <c r="AE101" s="507"/>
      <c r="AF101" s="507"/>
      <c r="AG101" s="477"/>
      <c r="AH101" s="477"/>
      <c r="AI101" s="500"/>
    </row>
    <row r="102" spans="2:35" ht="15" customHeight="1" thickTop="1" thickBot="1" x14ac:dyDescent="0.3">
      <c r="B102" s="509" t="s">
        <v>117</v>
      </c>
      <c r="C102" s="510"/>
      <c r="D102" s="510"/>
      <c r="E102" s="510"/>
      <c r="F102" s="510"/>
      <c r="G102" s="510"/>
      <c r="H102" s="510"/>
      <c r="I102" s="510"/>
      <c r="J102" s="510"/>
      <c r="K102" s="510"/>
      <c r="L102" s="510"/>
      <c r="M102" s="510"/>
      <c r="N102" s="510"/>
      <c r="O102" s="510"/>
      <c r="P102" s="510"/>
      <c r="Q102" s="510"/>
      <c r="R102" s="510"/>
      <c r="S102" s="510"/>
      <c r="T102" s="510"/>
      <c r="U102" s="510"/>
      <c r="V102" s="510"/>
      <c r="W102" s="510"/>
      <c r="X102" s="510"/>
      <c r="Y102" s="510"/>
      <c r="Z102" s="510"/>
      <c r="AA102" s="510"/>
      <c r="AB102" s="511"/>
      <c r="AC102" s="620">
        <f>SUM(AC96:AF101)</f>
        <v>0</v>
      </c>
      <c r="AD102" s="513"/>
      <c r="AE102" s="513"/>
      <c r="AF102" s="513"/>
      <c r="AG102" s="503" t="str">
        <f>IF(AC102=0,"N/A",IF(OR(AND(AC96&gt;0,AG96&lt;&gt;"YES"),AND(AC97&gt;0,AG97&lt;&gt;"YES"),AND(AC98&gt;0,AG98&lt;&gt;"YES"),AND(AC99&gt;0,AG99&lt;&gt;"YES"),AND(AC100&gt;0,AG100&lt;&gt;"YES"),AND(AC101&gt;0,AG101&lt;&gt;"YES")),"NO","YES"))</f>
        <v>N/A</v>
      </c>
      <c r="AH102" s="503"/>
      <c r="AI102" s="504"/>
    </row>
    <row r="103" spans="2:35" ht="15" customHeight="1" thickBot="1" x14ac:dyDescent="0.3"/>
    <row r="104" spans="2:35" ht="15" customHeight="1" thickBot="1" x14ac:dyDescent="0.3">
      <c r="B104" s="151" t="s">
        <v>765</v>
      </c>
      <c r="C104" s="158"/>
      <c r="D104" s="158"/>
      <c r="E104" s="158"/>
      <c r="F104" s="158"/>
      <c r="G104" s="158"/>
      <c r="H104" s="158"/>
      <c r="I104" s="158"/>
      <c r="J104" s="158"/>
      <c r="K104" s="158"/>
      <c r="L104" s="158"/>
      <c r="M104" s="158"/>
      <c r="N104" s="158"/>
      <c r="O104" s="158"/>
      <c r="P104" s="158"/>
      <c r="Q104" s="158"/>
      <c r="R104" s="158"/>
      <c r="S104" s="158"/>
      <c r="T104" s="158"/>
      <c r="U104" s="158"/>
      <c r="V104" s="158"/>
      <c r="W104" s="158"/>
      <c r="X104" s="158"/>
      <c r="Y104" s="158"/>
      <c r="Z104" s="158"/>
      <c r="AA104" s="158"/>
      <c r="AB104" s="158"/>
      <c r="AC104" s="158"/>
      <c r="AD104" s="158"/>
      <c r="AE104" s="158"/>
      <c r="AF104" s="158"/>
      <c r="AG104" s="158"/>
      <c r="AH104" s="158"/>
      <c r="AI104" s="158"/>
    </row>
    <row r="105" spans="2:35" ht="15" customHeight="1" thickBot="1" x14ac:dyDescent="0.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row>
    <row r="106" spans="2:35" ht="15" customHeight="1" x14ac:dyDescent="0.25">
      <c r="B106" s="366"/>
      <c r="C106" s="367"/>
      <c r="D106" s="367"/>
      <c r="E106" s="367"/>
      <c r="F106" s="367"/>
      <c r="G106" s="367"/>
      <c r="H106" s="367"/>
      <c r="I106" s="367"/>
      <c r="J106" s="367"/>
      <c r="K106" s="367"/>
      <c r="L106" s="367"/>
      <c r="M106" s="367"/>
      <c r="N106" s="367"/>
      <c r="O106" s="367"/>
      <c r="P106" s="367"/>
      <c r="Q106" s="367"/>
      <c r="R106" s="367"/>
      <c r="S106" s="367"/>
      <c r="T106" s="367"/>
      <c r="U106" s="367"/>
      <c r="V106" s="367"/>
      <c r="W106" s="367"/>
      <c r="X106" s="367"/>
      <c r="Y106" s="367"/>
      <c r="Z106" s="367"/>
      <c r="AA106" s="368"/>
      <c r="AB106" s="372" t="s">
        <v>611</v>
      </c>
      <c r="AC106" s="261"/>
      <c r="AD106" s="261"/>
      <c r="AE106" s="373"/>
      <c r="AF106" s="260" t="s">
        <v>606</v>
      </c>
      <c r="AG106" s="261"/>
      <c r="AH106" s="261"/>
      <c r="AI106" s="262"/>
    </row>
    <row r="107" spans="2:35" ht="15" customHeight="1" thickBot="1" x14ac:dyDescent="0.3">
      <c r="B107" s="369"/>
      <c r="C107" s="370"/>
      <c r="D107" s="370"/>
      <c r="E107" s="370"/>
      <c r="F107" s="370"/>
      <c r="G107" s="370"/>
      <c r="H107" s="370"/>
      <c r="I107" s="370"/>
      <c r="J107" s="370"/>
      <c r="K107" s="370"/>
      <c r="L107" s="370"/>
      <c r="M107" s="370"/>
      <c r="N107" s="370"/>
      <c r="O107" s="370"/>
      <c r="P107" s="370"/>
      <c r="Q107" s="370"/>
      <c r="R107" s="370"/>
      <c r="S107" s="370"/>
      <c r="T107" s="370"/>
      <c r="U107" s="370"/>
      <c r="V107" s="370"/>
      <c r="W107" s="370"/>
      <c r="X107" s="370"/>
      <c r="Y107" s="370"/>
      <c r="Z107" s="370"/>
      <c r="AA107" s="371"/>
      <c r="AB107" s="277"/>
      <c r="AC107" s="267"/>
      <c r="AD107" s="267"/>
      <c r="AE107" s="374"/>
      <c r="AF107" s="266"/>
      <c r="AG107" s="267"/>
      <c r="AH107" s="267"/>
      <c r="AI107" s="268"/>
    </row>
    <row r="108" spans="2:35" ht="15" customHeight="1" thickBot="1" x14ac:dyDescent="0.3">
      <c r="B108" s="621" t="s">
        <v>612</v>
      </c>
      <c r="C108" s="622"/>
      <c r="D108" s="622"/>
      <c r="E108" s="622"/>
      <c r="F108" s="622"/>
      <c r="G108" s="622"/>
      <c r="H108" s="622"/>
      <c r="I108" s="622"/>
      <c r="J108" s="622"/>
      <c r="K108" s="622"/>
      <c r="L108" s="622"/>
      <c r="M108" s="622"/>
      <c r="N108" s="622"/>
      <c r="O108" s="622"/>
      <c r="P108" s="622"/>
      <c r="Q108" s="622"/>
      <c r="R108" s="622"/>
      <c r="S108" s="622"/>
      <c r="T108" s="622"/>
      <c r="U108" s="622"/>
      <c r="V108" s="622"/>
      <c r="W108" s="622"/>
      <c r="X108" s="622"/>
      <c r="Y108" s="622"/>
      <c r="Z108" s="622"/>
      <c r="AA108" s="623"/>
      <c r="AB108" s="624">
        <v>50000</v>
      </c>
      <c r="AC108" s="625"/>
      <c r="AD108" s="625"/>
      <c r="AE108" s="626"/>
      <c r="AF108" s="627"/>
      <c r="AG108" s="628"/>
      <c r="AH108" s="628"/>
      <c r="AI108" s="629"/>
    </row>
    <row r="109" spans="2:35" ht="15" customHeight="1" x14ac:dyDescent="0.2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row>
    <row r="110" spans="2:35" ht="15" customHeight="1" x14ac:dyDescent="0.25">
      <c r="B110" s="658" t="s">
        <v>1441</v>
      </c>
      <c r="C110" s="658"/>
      <c r="D110" s="658"/>
      <c r="E110" s="658"/>
      <c r="F110" s="658"/>
      <c r="G110" s="658"/>
      <c r="H110" s="658"/>
      <c r="I110" s="658"/>
      <c r="J110" s="658"/>
      <c r="K110" s="658"/>
      <c r="L110" s="658"/>
      <c r="M110" s="658"/>
      <c r="N110" s="658"/>
      <c r="O110" s="658"/>
      <c r="P110" s="658"/>
      <c r="Q110" s="658"/>
      <c r="R110" s="658"/>
      <c r="S110" s="658"/>
      <c r="T110" s="658"/>
      <c r="U110" s="658"/>
      <c r="V110" s="658"/>
      <c r="W110" s="658"/>
      <c r="X110" s="658"/>
      <c r="Y110" s="658"/>
      <c r="Z110" s="658"/>
      <c r="AA110" s="658"/>
      <c r="AB110" s="658"/>
      <c r="AC110" s="658"/>
      <c r="AD110" s="658"/>
      <c r="AE110" s="658"/>
      <c r="AF110" s="658"/>
      <c r="AG110" s="658"/>
      <c r="AH110" s="658"/>
      <c r="AI110" s="658"/>
    </row>
    <row r="111" spans="2:35" ht="15" customHeight="1" x14ac:dyDescent="0.25">
      <c r="B111" s="658"/>
      <c r="C111" s="658"/>
      <c r="D111" s="658"/>
      <c r="E111" s="658"/>
      <c r="F111" s="658"/>
      <c r="G111" s="658"/>
      <c r="H111" s="658"/>
      <c r="I111" s="658"/>
      <c r="J111" s="658"/>
      <c r="K111" s="658"/>
      <c r="L111" s="658"/>
      <c r="M111" s="658"/>
      <c r="N111" s="658"/>
      <c r="O111" s="658"/>
      <c r="P111" s="658"/>
      <c r="Q111" s="658"/>
      <c r="R111" s="658"/>
      <c r="S111" s="658"/>
      <c r="T111" s="658"/>
      <c r="U111" s="658"/>
      <c r="V111" s="658"/>
      <c r="W111" s="658"/>
      <c r="X111" s="658"/>
      <c r="Y111" s="658"/>
      <c r="Z111" s="658"/>
      <c r="AA111" s="658"/>
      <c r="AB111" s="658"/>
      <c r="AC111" s="658"/>
      <c r="AD111" s="658"/>
      <c r="AE111" s="658"/>
      <c r="AF111" s="658"/>
      <c r="AG111" s="658"/>
      <c r="AH111" s="658"/>
      <c r="AI111" s="658"/>
    </row>
    <row r="112" spans="2:35" ht="15" customHeight="1" thickBot="1" x14ac:dyDescent="0.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row>
    <row r="113" spans="2:35" ht="15" customHeight="1" thickBot="1" x14ac:dyDescent="0.3">
      <c r="B113" s="151" t="s">
        <v>830</v>
      </c>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row>
    <row r="114" spans="2:35" ht="15" customHeight="1" x14ac:dyDescent="0.25"/>
    <row r="115" spans="2:35" ht="15" customHeight="1" x14ac:dyDescent="0.25">
      <c r="B115" s="134" t="s">
        <v>1184</v>
      </c>
      <c r="C115" s="134"/>
      <c r="D115" s="134"/>
      <c r="E115" s="134"/>
      <c r="F115" s="134"/>
      <c r="G115" s="134"/>
      <c r="H115" s="134"/>
      <c r="I115" s="134"/>
      <c r="J115" s="134"/>
      <c r="K115" s="134"/>
      <c r="L115" s="134"/>
      <c r="M115" s="134"/>
      <c r="N115" s="134"/>
      <c r="O115" s="134"/>
      <c r="P115" s="134"/>
      <c r="Q115" s="134"/>
      <c r="R115" s="134"/>
      <c r="S115" s="134"/>
      <c r="T115" s="134"/>
      <c r="U115" s="134"/>
      <c r="V115" s="134"/>
      <c r="W115" s="134"/>
      <c r="X115" s="134"/>
      <c r="Y115" s="134"/>
      <c r="Z115" s="134"/>
      <c r="AA115" s="134"/>
      <c r="AB115" s="134"/>
      <c r="AC115" s="134"/>
      <c r="AD115" s="134"/>
      <c r="AE115" s="134"/>
      <c r="AF115" s="134"/>
      <c r="AG115" s="134"/>
      <c r="AH115" s="134"/>
      <c r="AI115" s="134"/>
    </row>
    <row r="116" spans="2:35" ht="15" customHeight="1" x14ac:dyDescent="0.25">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4"/>
      <c r="Z116" s="134"/>
      <c r="AA116" s="134"/>
      <c r="AB116" s="134"/>
      <c r="AC116" s="134"/>
      <c r="AD116" s="134"/>
      <c r="AE116" s="134"/>
      <c r="AF116" s="134"/>
      <c r="AG116" s="134"/>
      <c r="AH116" s="134"/>
      <c r="AI116" s="134"/>
    </row>
    <row r="117" spans="2:35" ht="15" customHeight="1" thickBot="1" x14ac:dyDescent="0.3"/>
    <row r="118" spans="2:35" ht="15" customHeight="1" x14ac:dyDescent="0.25">
      <c r="B118" s="487" t="s">
        <v>122</v>
      </c>
      <c r="C118" s="463"/>
      <c r="D118" s="463"/>
      <c r="E118" s="463"/>
      <c r="F118" s="463"/>
      <c r="G118" s="463"/>
      <c r="H118" s="463"/>
      <c r="I118" s="463"/>
      <c r="J118" s="463"/>
      <c r="K118" s="463"/>
      <c r="L118" s="463"/>
      <c r="M118" s="463"/>
      <c r="N118" s="463"/>
      <c r="O118" s="463"/>
      <c r="P118" s="463"/>
      <c r="Q118" s="463"/>
      <c r="R118" s="463"/>
      <c r="S118" s="463"/>
      <c r="T118" s="463"/>
      <c r="U118" s="463"/>
      <c r="V118" s="488"/>
      <c r="W118" s="532" t="s">
        <v>118</v>
      </c>
      <c r="X118" s="463"/>
      <c r="Y118" s="463"/>
      <c r="Z118" s="463"/>
      <c r="AA118" s="463" t="s">
        <v>114</v>
      </c>
      <c r="AB118" s="463"/>
      <c r="AC118" s="463"/>
      <c r="AD118" s="463" t="s">
        <v>113</v>
      </c>
      <c r="AE118" s="463"/>
      <c r="AF118" s="463"/>
      <c r="AG118" s="463" t="s">
        <v>481</v>
      </c>
      <c r="AH118" s="463"/>
      <c r="AI118" s="488"/>
    </row>
    <row r="119" spans="2:35" ht="15" customHeight="1" thickBot="1" x14ac:dyDescent="0.3">
      <c r="B119" s="489"/>
      <c r="C119" s="464"/>
      <c r="D119" s="464"/>
      <c r="E119" s="464"/>
      <c r="F119" s="464"/>
      <c r="G119" s="464"/>
      <c r="H119" s="464"/>
      <c r="I119" s="464"/>
      <c r="J119" s="464"/>
      <c r="K119" s="464"/>
      <c r="L119" s="464"/>
      <c r="M119" s="464"/>
      <c r="N119" s="464"/>
      <c r="O119" s="464"/>
      <c r="P119" s="464"/>
      <c r="Q119" s="464"/>
      <c r="R119" s="464"/>
      <c r="S119" s="464"/>
      <c r="T119" s="464"/>
      <c r="U119" s="464"/>
      <c r="V119" s="490"/>
      <c r="W119" s="533"/>
      <c r="X119" s="464"/>
      <c r="Y119" s="464"/>
      <c r="Z119" s="464"/>
      <c r="AA119" s="464"/>
      <c r="AB119" s="464"/>
      <c r="AC119" s="464"/>
      <c r="AD119" s="464"/>
      <c r="AE119" s="464"/>
      <c r="AF119" s="464"/>
      <c r="AG119" s="464"/>
      <c r="AH119" s="464"/>
      <c r="AI119" s="490"/>
    </row>
    <row r="120" spans="2:35" ht="15" customHeight="1" x14ac:dyDescent="0.25">
      <c r="B120" s="539"/>
      <c r="C120" s="540"/>
      <c r="D120" s="540"/>
      <c r="E120" s="540"/>
      <c r="F120" s="540"/>
      <c r="G120" s="540"/>
      <c r="H120" s="540"/>
      <c r="I120" s="540"/>
      <c r="J120" s="540"/>
      <c r="K120" s="540"/>
      <c r="L120" s="540"/>
      <c r="M120" s="540"/>
      <c r="N120" s="540"/>
      <c r="O120" s="540"/>
      <c r="P120" s="540"/>
      <c r="Q120" s="540"/>
      <c r="R120" s="540"/>
      <c r="S120" s="540"/>
      <c r="T120" s="540"/>
      <c r="U120" s="540"/>
      <c r="V120" s="541"/>
      <c r="W120" s="590"/>
      <c r="X120" s="502"/>
      <c r="Y120" s="502"/>
      <c r="Z120" s="502"/>
      <c r="AA120" s="591"/>
      <c r="AB120" s="591"/>
      <c r="AC120" s="591"/>
      <c r="AD120" s="540"/>
      <c r="AE120" s="540"/>
      <c r="AF120" s="540"/>
      <c r="AG120" s="448"/>
      <c r="AH120" s="448"/>
      <c r="AI120" s="449"/>
    </row>
    <row r="121" spans="2:35" ht="15" customHeight="1" x14ac:dyDescent="0.25">
      <c r="B121" s="495"/>
      <c r="C121" s="496"/>
      <c r="D121" s="496"/>
      <c r="E121" s="496"/>
      <c r="F121" s="496"/>
      <c r="G121" s="496"/>
      <c r="H121" s="496"/>
      <c r="I121" s="496"/>
      <c r="J121" s="496"/>
      <c r="K121" s="496"/>
      <c r="L121" s="496"/>
      <c r="M121" s="496"/>
      <c r="N121" s="496"/>
      <c r="O121" s="496"/>
      <c r="P121" s="496"/>
      <c r="Q121" s="496"/>
      <c r="R121" s="496"/>
      <c r="S121" s="496"/>
      <c r="T121" s="496"/>
      <c r="U121" s="496"/>
      <c r="V121" s="497"/>
      <c r="W121" s="498"/>
      <c r="X121" s="499"/>
      <c r="Y121" s="499"/>
      <c r="Z121" s="499"/>
      <c r="AA121" s="505"/>
      <c r="AB121" s="505"/>
      <c r="AC121" s="505"/>
      <c r="AD121" s="496"/>
      <c r="AE121" s="496"/>
      <c r="AF121" s="496"/>
      <c r="AG121" s="136"/>
      <c r="AH121" s="136"/>
      <c r="AI121" s="450"/>
    </row>
    <row r="122" spans="2:35" ht="15" customHeight="1" x14ac:dyDescent="0.25">
      <c r="B122" s="495"/>
      <c r="C122" s="496"/>
      <c r="D122" s="496"/>
      <c r="E122" s="496"/>
      <c r="F122" s="496"/>
      <c r="G122" s="496"/>
      <c r="H122" s="496"/>
      <c r="I122" s="496"/>
      <c r="J122" s="496"/>
      <c r="K122" s="496"/>
      <c r="L122" s="496"/>
      <c r="M122" s="496"/>
      <c r="N122" s="496"/>
      <c r="O122" s="496"/>
      <c r="P122" s="496"/>
      <c r="Q122" s="496"/>
      <c r="R122" s="496"/>
      <c r="S122" s="496"/>
      <c r="T122" s="496"/>
      <c r="U122" s="496"/>
      <c r="V122" s="497"/>
      <c r="W122" s="498"/>
      <c r="X122" s="499"/>
      <c r="Y122" s="499"/>
      <c r="Z122" s="499"/>
      <c r="AA122" s="505"/>
      <c r="AB122" s="505"/>
      <c r="AC122" s="505"/>
      <c r="AD122" s="496"/>
      <c r="AE122" s="496"/>
      <c r="AF122" s="496"/>
      <c r="AG122" s="136"/>
      <c r="AH122" s="136"/>
      <c r="AI122" s="450"/>
    </row>
    <row r="123" spans="2:35" ht="15" customHeight="1" x14ac:dyDescent="0.25">
      <c r="B123" s="495"/>
      <c r="C123" s="496"/>
      <c r="D123" s="496"/>
      <c r="E123" s="496"/>
      <c r="F123" s="496"/>
      <c r="G123" s="496"/>
      <c r="H123" s="496"/>
      <c r="I123" s="496"/>
      <c r="J123" s="496"/>
      <c r="K123" s="496"/>
      <c r="L123" s="496"/>
      <c r="M123" s="496"/>
      <c r="N123" s="496"/>
      <c r="O123" s="496"/>
      <c r="P123" s="496"/>
      <c r="Q123" s="496"/>
      <c r="R123" s="496"/>
      <c r="S123" s="496"/>
      <c r="T123" s="496"/>
      <c r="U123" s="496"/>
      <c r="V123" s="497"/>
      <c r="W123" s="498"/>
      <c r="X123" s="499"/>
      <c r="Y123" s="499"/>
      <c r="Z123" s="499"/>
      <c r="AA123" s="505"/>
      <c r="AB123" s="505"/>
      <c r="AC123" s="505"/>
      <c r="AD123" s="496"/>
      <c r="AE123" s="496"/>
      <c r="AF123" s="496"/>
      <c r="AG123" s="136"/>
      <c r="AH123" s="136"/>
      <c r="AI123" s="450"/>
    </row>
    <row r="124" spans="2:35" ht="15" customHeight="1" x14ac:dyDescent="0.25">
      <c r="B124" s="495"/>
      <c r="C124" s="496"/>
      <c r="D124" s="496"/>
      <c r="E124" s="496"/>
      <c r="F124" s="496"/>
      <c r="G124" s="496"/>
      <c r="H124" s="496"/>
      <c r="I124" s="496"/>
      <c r="J124" s="496"/>
      <c r="K124" s="496"/>
      <c r="L124" s="496"/>
      <c r="M124" s="496"/>
      <c r="N124" s="496"/>
      <c r="O124" s="496"/>
      <c r="P124" s="496"/>
      <c r="Q124" s="496"/>
      <c r="R124" s="496"/>
      <c r="S124" s="496"/>
      <c r="T124" s="496"/>
      <c r="U124" s="496"/>
      <c r="V124" s="497"/>
      <c r="W124" s="498"/>
      <c r="X124" s="499"/>
      <c r="Y124" s="499"/>
      <c r="Z124" s="499"/>
      <c r="AA124" s="505"/>
      <c r="AB124" s="505"/>
      <c r="AC124" s="505"/>
      <c r="AD124" s="496"/>
      <c r="AE124" s="496"/>
      <c r="AF124" s="496"/>
      <c r="AG124" s="136"/>
      <c r="AH124" s="136"/>
      <c r="AI124" s="450"/>
    </row>
    <row r="125" spans="2:35" ht="15" customHeight="1" thickBot="1" x14ac:dyDescent="0.3">
      <c r="B125" s="492"/>
      <c r="C125" s="493"/>
      <c r="D125" s="493"/>
      <c r="E125" s="493"/>
      <c r="F125" s="493"/>
      <c r="G125" s="493"/>
      <c r="H125" s="493"/>
      <c r="I125" s="493"/>
      <c r="J125" s="493"/>
      <c r="K125" s="493"/>
      <c r="L125" s="493"/>
      <c r="M125" s="493"/>
      <c r="N125" s="493"/>
      <c r="O125" s="493"/>
      <c r="P125" s="493"/>
      <c r="Q125" s="493"/>
      <c r="R125" s="493"/>
      <c r="S125" s="493"/>
      <c r="T125" s="493"/>
      <c r="U125" s="493"/>
      <c r="V125" s="494"/>
      <c r="W125" s="506"/>
      <c r="X125" s="507"/>
      <c r="Y125" s="507"/>
      <c r="Z125" s="507"/>
      <c r="AA125" s="508"/>
      <c r="AB125" s="508"/>
      <c r="AC125" s="508"/>
      <c r="AD125" s="493"/>
      <c r="AE125" s="493"/>
      <c r="AF125" s="493"/>
      <c r="AG125" s="477"/>
      <c r="AH125" s="477"/>
      <c r="AI125" s="500"/>
    </row>
    <row r="126" spans="2:35" ht="15" customHeight="1" thickTop="1" thickBot="1" x14ac:dyDescent="0.3">
      <c r="B126" s="509" t="s">
        <v>117</v>
      </c>
      <c r="C126" s="510"/>
      <c r="D126" s="510"/>
      <c r="E126" s="510"/>
      <c r="F126" s="510"/>
      <c r="G126" s="510"/>
      <c r="H126" s="510"/>
      <c r="I126" s="510"/>
      <c r="J126" s="510"/>
      <c r="K126" s="510"/>
      <c r="L126" s="510"/>
      <c r="M126" s="510"/>
      <c r="N126" s="510"/>
      <c r="O126" s="510"/>
      <c r="P126" s="510"/>
      <c r="Q126" s="510"/>
      <c r="R126" s="510"/>
      <c r="S126" s="510"/>
      <c r="T126" s="510"/>
      <c r="U126" s="510"/>
      <c r="V126" s="511"/>
      <c r="W126" s="512">
        <f>SUM(W120:Z125)</f>
        <v>0</v>
      </c>
      <c r="X126" s="513"/>
      <c r="Y126" s="513"/>
      <c r="Z126" s="513"/>
      <c r="AA126" s="514"/>
      <c r="AB126" s="514"/>
      <c r="AC126" s="514"/>
      <c r="AD126" s="514"/>
      <c r="AE126" s="514"/>
      <c r="AF126" s="514"/>
      <c r="AG126" s="503" t="str">
        <f>IF(W126=0,"N/A",IF(OR(AND(W120&gt;0,AG120&lt;&gt;"YES"),AND(W121&gt;0,AG121&lt;&gt;"YES"),AND(W122&gt;0,AG122&lt;&gt;"YES"),AND(W123&gt;0,AG123&lt;&gt;"YES"),AND(W124&gt;0,AG124&lt;&gt;"YES"),AND(W125&gt;0,AG125&lt;&gt;"YES")),"NO","YES"))</f>
        <v>N/A</v>
      </c>
      <c r="AH126" s="503"/>
      <c r="AI126" s="504"/>
    </row>
    <row r="127" spans="2:35" ht="15" customHeight="1" thickBot="1" x14ac:dyDescent="0.3"/>
    <row r="128" spans="2:35" ht="15" customHeight="1" thickBot="1" x14ac:dyDescent="0.3">
      <c r="B128" s="151" t="s">
        <v>828</v>
      </c>
      <c r="C128" s="151"/>
      <c r="D128" s="151"/>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c r="AA128" s="151"/>
      <c r="AB128" s="151"/>
      <c r="AC128" s="151"/>
      <c r="AD128" s="151"/>
      <c r="AE128" s="151"/>
      <c r="AF128" s="151"/>
      <c r="AG128" s="151"/>
      <c r="AH128" s="151"/>
      <c r="AI128" s="151"/>
    </row>
    <row r="129" spans="2:35" ht="15" customHeight="1" thickBot="1" x14ac:dyDescent="0.3"/>
    <row r="130" spans="2:35" ht="15" customHeight="1" thickBot="1" x14ac:dyDescent="0.3">
      <c r="B130" s="605" t="s">
        <v>637</v>
      </c>
      <c r="C130" s="606"/>
      <c r="D130" s="606"/>
      <c r="E130" s="606"/>
      <c r="F130" s="606"/>
      <c r="G130" s="606"/>
      <c r="H130" s="606"/>
      <c r="I130" s="606"/>
      <c r="J130" s="606"/>
      <c r="K130" s="606"/>
      <c r="L130" s="606"/>
      <c r="M130" s="606"/>
      <c r="N130" s="606"/>
      <c r="O130" s="606"/>
      <c r="P130" s="606"/>
      <c r="Q130" s="606"/>
      <c r="R130" s="606"/>
      <c r="S130" s="606"/>
      <c r="T130" s="606"/>
      <c r="U130" s="606"/>
      <c r="V130" s="606"/>
      <c r="W130" s="606"/>
      <c r="X130" s="606"/>
      <c r="Y130" s="606"/>
      <c r="Z130" s="606"/>
      <c r="AA130" s="606"/>
      <c r="AB130" s="606"/>
      <c r="AC130" s="606"/>
      <c r="AD130" s="606"/>
      <c r="AE130" s="605" t="s">
        <v>636</v>
      </c>
      <c r="AF130" s="606"/>
      <c r="AG130" s="606"/>
      <c r="AH130" s="606"/>
      <c r="AI130" s="607"/>
    </row>
    <row r="131" spans="2:35" ht="15" customHeight="1" x14ac:dyDescent="0.25">
      <c r="B131" s="585" t="s">
        <v>826</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608">
        <f>AE14</f>
        <v>0</v>
      </c>
      <c r="AF131" s="609"/>
      <c r="AG131" s="609"/>
      <c r="AH131" s="609"/>
      <c r="AI131" s="610"/>
    </row>
    <row r="132" spans="2:35" ht="15" customHeight="1" x14ac:dyDescent="0.25">
      <c r="B132" s="228" t="s">
        <v>829</v>
      </c>
      <c r="C132" s="229"/>
      <c r="D132" s="229"/>
      <c r="E132" s="229"/>
      <c r="F132" s="229"/>
      <c r="G132" s="229"/>
      <c r="H132" s="229"/>
      <c r="I132" s="229"/>
      <c r="J132" s="229"/>
      <c r="K132" s="229"/>
      <c r="L132" s="229"/>
      <c r="M132" s="229"/>
      <c r="N132" s="229"/>
      <c r="O132" s="229"/>
      <c r="P132" s="229"/>
      <c r="Q132" s="229"/>
      <c r="R132" s="229"/>
      <c r="S132" s="229"/>
      <c r="T132" s="229"/>
      <c r="U132" s="229"/>
      <c r="V132" s="229"/>
      <c r="W132" s="229"/>
      <c r="X132" s="229"/>
      <c r="Y132" s="229"/>
      <c r="Z132" s="229"/>
      <c r="AA132" s="229"/>
      <c r="AB132" s="229"/>
      <c r="AC132" s="229"/>
      <c r="AD132" s="229"/>
      <c r="AE132" s="611">
        <f>D52</f>
        <v>0</v>
      </c>
      <c r="AF132" s="612"/>
      <c r="AG132" s="612"/>
      <c r="AH132" s="612"/>
      <c r="AI132" s="613"/>
    </row>
    <row r="133" spans="2:35" ht="15" customHeight="1" x14ac:dyDescent="0.25">
      <c r="B133" s="587" t="s">
        <v>124</v>
      </c>
      <c r="C133" s="588"/>
      <c r="D133" s="588"/>
      <c r="E133" s="588"/>
      <c r="F133" s="588"/>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8"/>
      <c r="AD133" s="589"/>
      <c r="AE133" s="611">
        <f>AC69</f>
        <v>0</v>
      </c>
      <c r="AF133" s="612"/>
      <c r="AG133" s="612"/>
      <c r="AH133" s="612"/>
      <c r="AI133" s="613"/>
    </row>
    <row r="134" spans="2:35" ht="15" customHeight="1" x14ac:dyDescent="0.25">
      <c r="B134" s="228" t="s">
        <v>162</v>
      </c>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c r="AA134" s="229"/>
      <c r="AB134" s="229"/>
      <c r="AC134" s="229"/>
      <c r="AD134" s="229"/>
      <c r="AE134" s="611">
        <f>Y87</f>
        <v>0</v>
      </c>
      <c r="AF134" s="612"/>
      <c r="AG134" s="612"/>
      <c r="AH134" s="612"/>
      <c r="AI134" s="613"/>
    </row>
    <row r="135" spans="2:35" ht="15" customHeight="1" thickBot="1" x14ac:dyDescent="0.3">
      <c r="B135" s="592" t="s">
        <v>123</v>
      </c>
      <c r="C135" s="593"/>
      <c r="D135" s="593"/>
      <c r="E135" s="593"/>
      <c r="F135" s="593"/>
      <c r="G135" s="593"/>
      <c r="H135" s="593"/>
      <c r="I135" s="593"/>
      <c r="J135" s="593"/>
      <c r="K135" s="593"/>
      <c r="L135" s="593"/>
      <c r="M135" s="593"/>
      <c r="N135" s="593"/>
      <c r="O135" s="593"/>
      <c r="P135" s="593"/>
      <c r="Q135" s="593"/>
      <c r="R135" s="593"/>
      <c r="S135" s="593"/>
      <c r="T135" s="593"/>
      <c r="U135" s="593"/>
      <c r="V135" s="593"/>
      <c r="W135" s="593"/>
      <c r="X135" s="593"/>
      <c r="Y135" s="593"/>
      <c r="Z135" s="593"/>
      <c r="AA135" s="593"/>
      <c r="AB135" s="593"/>
      <c r="AC135" s="593"/>
      <c r="AD135" s="593"/>
      <c r="AE135" s="614">
        <f>AC102</f>
        <v>0</v>
      </c>
      <c r="AF135" s="615"/>
      <c r="AG135" s="615"/>
      <c r="AH135" s="615"/>
      <c r="AI135" s="616"/>
    </row>
    <row r="136" spans="2:35" ht="15" customHeight="1" thickTop="1" thickBot="1" x14ac:dyDescent="0.3">
      <c r="B136" s="603" t="s">
        <v>117</v>
      </c>
      <c r="C136" s="604"/>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4"/>
      <c r="AD136" s="604"/>
      <c r="AE136" s="617">
        <f>SUM(AE131:AI135)</f>
        <v>0</v>
      </c>
      <c r="AF136" s="618"/>
      <c r="AG136" s="618"/>
      <c r="AH136" s="618"/>
      <c r="AI136" s="619"/>
    </row>
    <row r="137" spans="2:35" ht="15" customHeight="1" x14ac:dyDescent="0.25"/>
    <row r="138" spans="2:35" ht="15" customHeight="1" x14ac:dyDescent="0.25">
      <c r="B138" s="170"/>
      <c r="C138" s="170"/>
      <c r="D138" s="170"/>
      <c r="E138" s="170"/>
      <c r="F138" s="170"/>
      <c r="G138" s="170"/>
      <c r="H138" s="170"/>
      <c r="I138" s="170"/>
      <c r="J138" s="170"/>
      <c r="K138" s="170"/>
      <c r="L138" s="170"/>
      <c r="M138" s="170"/>
      <c r="N138" s="170"/>
      <c r="O138" s="170"/>
      <c r="P138" s="170"/>
      <c r="Q138" s="170"/>
      <c r="R138" s="170"/>
      <c r="S138" s="170"/>
      <c r="T138" s="170"/>
      <c r="U138" s="170"/>
      <c r="V138" s="170"/>
      <c r="W138" s="170"/>
      <c r="X138" s="170"/>
      <c r="Y138" s="170"/>
      <c r="Z138" s="170"/>
      <c r="AA138" s="170"/>
      <c r="AB138" s="170"/>
      <c r="AC138" s="170"/>
      <c r="AD138" s="170"/>
      <c r="AE138" s="170"/>
      <c r="AF138" s="170"/>
      <c r="AG138" s="170"/>
      <c r="AH138" s="170"/>
      <c r="AI138" s="170"/>
    </row>
    <row r="139" spans="2:35" ht="15" customHeight="1" x14ac:dyDescent="0.25"/>
    <row r="140" spans="2:35" ht="15" hidden="1" customHeight="1" x14ac:dyDescent="0.25"/>
    <row r="141" spans="2:35" ht="15" hidden="1" customHeight="1" x14ac:dyDescent="0.25"/>
    <row r="142" spans="2:35" ht="15" hidden="1" customHeight="1" x14ac:dyDescent="0.25"/>
    <row r="143" spans="2:35" ht="15" hidden="1" customHeight="1" x14ac:dyDescent="0.25"/>
    <row r="144" spans="2:35"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sheetData>
  <sheetProtection algorithmName="SHA-512" hashValue="Sc9gkwvqhoCNPb1XmCivg6WHohMxAz/BPGMi0tCUFRBxYkJhZsK0+UCfOzCtrN0QkX96SEbbJnkEqs+ZfQQijg==" saltValue="s1bG8lHyTSUhLK5YiptqkA==" spinCount="100000" sheet="1" selectLockedCells="1"/>
  <mergeCells count="290">
    <mergeCell ref="U11:Y13"/>
    <mergeCell ref="D43:G43"/>
    <mergeCell ref="H38:K39"/>
    <mergeCell ref="I22:L22"/>
    <mergeCell ref="L38:T39"/>
    <mergeCell ref="L41:T41"/>
    <mergeCell ref="L43:T43"/>
    <mergeCell ref="B110:AI111"/>
    <mergeCell ref="AF32:AI32"/>
    <mergeCell ref="B32:AA32"/>
    <mergeCell ref="B30:AA31"/>
    <mergeCell ref="AB32:AE32"/>
    <mergeCell ref="D37:AI37"/>
    <mergeCell ref="D38:G39"/>
    <mergeCell ref="K14:O14"/>
    <mergeCell ref="E18:H18"/>
    <mergeCell ref="B16:D17"/>
    <mergeCell ref="B18:D18"/>
    <mergeCell ref="E16:L16"/>
    <mergeCell ref="E17:H17"/>
    <mergeCell ref="I17:L17"/>
    <mergeCell ref="I19:L19"/>
    <mergeCell ref="I20:L20"/>
    <mergeCell ref="I21:L21"/>
    <mergeCell ref="E19:H19"/>
    <mergeCell ref="B19:D19"/>
    <mergeCell ref="B20:D20"/>
    <mergeCell ref="B21:D21"/>
    <mergeCell ref="D49:G49"/>
    <mergeCell ref="AF24:AI24"/>
    <mergeCell ref="B24:AE24"/>
    <mergeCell ref="AF30:AI31"/>
    <mergeCell ref="AB30:AE31"/>
    <mergeCell ref="AC49:AF49"/>
    <mergeCell ref="AC43:AF43"/>
    <mergeCell ref="H43:K43"/>
    <mergeCell ref="U43:X43"/>
    <mergeCell ref="D46:AI46"/>
    <mergeCell ref="B48:C49"/>
    <mergeCell ref="AC45:AF45"/>
    <mergeCell ref="B42:C43"/>
    <mergeCell ref="D42:AI42"/>
    <mergeCell ref="U45:X45"/>
    <mergeCell ref="Y45:AB45"/>
    <mergeCell ref="AG41:AI41"/>
    <mergeCell ref="AC38:AF39"/>
    <mergeCell ref="AG38:AI39"/>
    <mergeCell ref="AC47:AF47"/>
    <mergeCell ref="B11:J13"/>
    <mergeCell ref="B14:J14"/>
    <mergeCell ref="Z14:AD14"/>
    <mergeCell ref="U14:Y14"/>
    <mergeCell ref="K11:O13"/>
    <mergeCell ref="B136:AD136"/>
    <mergeCell ref="AE130:AI130"/>
    <mergeCell ref="AE131:AI131"/>
    <mergeCell ref="AE132:AI132"/>
    <mergeCell ref="AE133:AI133"/>
    <mergeCell ref="AE134:AI134"/>
    <mergeCell ref="AE135:AI135"/>
    <mergeCell ref="AE136:AI136"/>
    <mergeCell ref="AC102:AF102"/>
    <mergeCell ref="B102:AB102"/>
    <mergeCell ref="B108:AA108"/>
    <mergeCell ref="AB108:AE108"/>
    <mergeCell ref="AF108:AI108"/>
    <mergeCell ref="B104:AI104"/>
    <mergeCell ref="AF106:AI107"/>
    <mergeCell ref="AB106:AE107"/>
    <mergeCell ref="Z11:AD13"/>
    <mergeCell ref="I18:L18"/>
    <mergeCell ref="B130:AD130"/>
    <mergeCell ref="B131:AD131"/>
    <mergeCell ref="B132:AD132"/>
    <mergeCell ref="B133:AD133"/>
    <mergeCell ref="B120:V120"/>
    <mergeCell ref="W120:Z120"/>
    <mergeCell ref="AA120:AC120"/>
    <mergeCell ref="B134:AD134"/>
    <mergeCell ref="B135:AD135"/>
    <mergeCell ref="AD120:AF120"/>
    <mergeCell ref="W124:Z124"/>
    <mergeCell ref="W121:Z121"/>
    <mergeCell ref="AA121:AC121"/>
    <mergeCell ref="AD121:AF121"/>
    <mergeCell ref="B121:V121"/>
    <mergeCell ref="B94:AB95"/>
    <mergeCell ref="AC98:AF98"/>
    <mergeCell ref="AC99:AF99"/>
    <mergeCell ref="AC100:AF100"/>
    <mergeCell ref="W118:Z119"/>
    <mergeCell ref="AA118:AC119"/>
    <mergeCell ref="AD118:AF119"/>
    <mergeCell ref="B106:AA107"/>
    <mergeCell ref="B100:AB100"/>
    <mergeCell ref="AC101:AF101"/>
    <mergeCell ref="AC97:AF97"/>
    <mergeCell ref="B101:AB101"/>
    <mergeCell ref="B2:AI2"/>
    <mergeCell ref="B26:AI26"/>
    <mergeCell ref="B80:X80"/>
    <mergeCell ref="B81:X81"/>
    <mergeCell ref="B78:X79"/>
    <mergeCell ref="Y84:AB84"/>
    <mergeCell ref="AC84:AF84"/>
    <mergeCell ref="AG84:AI84"/>
    <mergeCell ref="B6:AI6"/>
    <mergeCell ref="B64:O64"/>
    <mergeCell ref="Y64:AB64"/>
    <mergeCell ref="AC64:AF64"/>
    <mergeCell ref="B54:AI54"/>
    <mergeCell ref="B28:AI28"/>
    <mergeCell ref="AC41:AF41"/>
    <mergeCell ref="Y82:AB82"/>
    <mergeCell ref="B82:X82"/>
    <mergeCell ref="AC82:AF82"/>
    <mergeCell ref="Y38:AB39"/>
    <mergeCell ref="AC69:AF69"/>
    <mergeCell ref="AG69:AI69"/>
    <mergeCell ref="U38:X39"/>
    <mergeCell ref="AE11:AI13"/>
    <mergeCell ref="AE14:AI14"/>
    <mergeCell ref="Y65:AB65"/>
    <mergeCell ref="AC65:AF65"/>
    <mergeCell ref="AG43:AI43"/>
    <mergeCell ref="B44:C45"/>
    <mergeCell ref="D44:AI44"/>
    <mergeCell ref="D45:G45"/>
    <mergeCell ref="B40:C41"/>
    <mergeCell ref="D40:AI40"/>
    <mergeCell ref="D41:G41"/>
    <mergeCell ref="H41:K41"/>
    <mergeCell ref="U41:X41"/>
    <mergeCell ref="Y41:AB41"/>
    <mergeCell ref="H45:K45"/>
    <mergeCell ref="H47:K47"/>
    <mergeCell ref="AG45:AI45"/>
    <mergeCell ref="Y49:AB49"/>
    <mergeCell ref="AG51:AI51"/>
    <mergeCell ref="U52:X52"/>
    <mergeCell ref="Y52:AB52"/>
    <mergeCell ref="AC52:AF52"/>
    <mergeCell ref="D52:G52"/>
    <mergeCell ref="H52:K52"/>
    <mergeCell ref="U47:X47"/>
    <mergeCell ref="Y47:AB47"/>
    <mergeCell ref="B138:AI138"/>
    <mergeCell ref="B4:AI4"/>
    <mergeCell ref="Y78:AB79"/>
    <mergeCell ref="AC78:AF79"/>
    <mergeCell ref="AG78:AI79"/>
    <mergeCell ref="B128:AI128"/>
    <mergeCell ref="AC80:AF80"/>
    <mergeCell ref="AC81:AF81"/>
    <mergeCell ref="Y80:AB80"/>
    <mergeCell ref="B73:AI73"/>
    <mergeCell ref="B75:AI76"/>
    <mergeCell ref="Y87:AB87"/>
    <mergeCell ref="B87:X87"/>
    <mergeCell ref="AC87:AF87"/>
    <mergeCell ref="AG87:AI87"/>
    <mergeCell ref="B96:AB96"/>
    <mergeCell ref="B97:AB97"/>
    <mergeCell ref="AG68:AI68"/>
    <mergeCell ref="Y85:AB85"/>
    <mergeCell ref="AG102:AI102"/>
    <mergeCell ref="Y86:AB86"/>
    <mergeCell ref="Y81:AB81"/>
    <mergeCell ref="B34:AI35"/>
    <mergeCell ref="B37:C39"/>
    <mergeCell ref="AG125:AI125"/>
    <mergeCell ref="B85:X85"/>
    <mergeCell ref="AG64:AI64"/>
    <mergeCell ref="Y68:AB68"/>
    <mergeCell ref="AC68:AF68"/>
    <mergeCell ref="B65:O65"/>
    <mergeCell ref="AG65:AI65"/>
    <mergeCell ref="B67:O67"/>
    <mergeCell ref="Y67:AB67"/>
    <mergeCell ref="AC67:AF67"/>
    <mergeCell ref="B68:O68"/>
    <mergeCell ref="AG80:AI80"/>
    <mergeCell ref="AG81:AI81"/>
    <mergeCell ref="AG66:AI66"/>
    <mergeCell ref="AG67:AI67"/>
    <mergeCell ref="B71:AI71"/>
    <mergeCell ref="AC85:AF85"/>
    <mergeCell ref="AG85:AI85"/>
    <mergeCell ref="B69:O69"/>
    <mergeCell ref="B66:O66"/>
    <mergeCell ref="Y66:AB66"/>
    <mergeCell ref="AC66:AF66"/>
    <mergeCell ref="AG82:AI82"/>
    <mergeCell ref="Y69:AB69"/>
    <mergeCell ref="B84:X84"/>
    <mergeCell ref="AG126:AI126"/>
    <mergeCell ref="B122:V122"/>
    <mergeCell ref="W122:Z122"/>
    <mergeCell ref="AA122:AC122"/>
    <mergeCell ref="AD122:AF122"/>
    <mergeCell ref="B123:V123"/>
    <mergeCell ref="W123:Z123"/>
    <mergeCell ref="AA123:AC123"/>
    <mergeCell ref="AD123:AF123"/>
    <mergeCell ref="B125:V125"/>
    <mergeCell ref="W125:Z125"/>
    <mergeCell ref="AA125:AC125"/>
    <mergeCell ref="AD125:AF125"/>
    <mergeCell ref="B126:V126"/>
    <mergeCell ref="W126:Z126"/>
    <mergeCell ref="AA126:AC126"/>
    <mergeCell ref="AD126:AF126"/>
    <mergeCell ref="AA124:AC124"/>
    <mergeCell ref="B124:V124"/>
    <mergeCell ref="AD124:AF124"/>
    <mergeCell ref="AG123:AI123"/>
    <mergeCell ref="AG122:AI122"/>
    <mergeCell ref="AG124:AI124"/>
    <mergeCell ref="U49:X49"/>
    <mergeCell ref="AG99:AI99"/>
    <mergeCell ref="AG100:AI100"/>
    <mergeCell ref="B86:X86"/>
    <mergeCell ref="B118:V119"/>
    <mergeCell ref="B89:AI89"/>
    <mergeCell ref="B99:AB99"/>
    <mergeCell ref="B83:X83"/>
    <mergeCell ref="Y83:AB83"/>
    <mergeCell ref="AC83:AF83"/>
    <mergeCell ref="B113:AI113"/>
    <mergeCell ref="B115:AI116"/>
    <mergeCell ref="AG101:AI101"/>
    <mergeCell ref="AG118:AI119"/>
    <mergeCell ref="AG94:AI95"/>
    <mergeCell ref="AG96:AI96"/>
    <mergeCell ref="AG97:AI97"/>
    <mergeCell ref="AG83:AI83"/>
    <mergeCell ref="AC94:AF95"/>
    <mergeCell ref="AC96:AF96"/>
    <mergeCell ref="AG86:AI86"/>
    <mergeCell ref="AC86:AF86"/>
    <mergeCell ref="B91:AI92"/>
    <mergeCell ref="B98:AB98"/>
    <mergeCell ref="D48:AI48"/>
    <mergeCell ref="AG120:AI120"/>
    <mergeCell ref="AG121:AI121"/>
    <mergeCell ref="B22:D22"/>
    <mergeCell ref="E20:H20"/>
    <mergeCell ref="E21:H21"/>
    <mergeCell ref="E22:H22"/>
    <mergeCell ref="Y61:AB62"/>
    <mergeCell ref="AC61:AF62"/>
    <mergeCell ref="AG61:AI62"/>
    <mergeCell ref="AG49:AI49"/>
    <mergeCell ref="B46:C47"/>
    <mergeCell ref="U51:X51"/>
    <mergeCell ref="Y51:AB51"/>
    <mergeCell ref="AC51:AF51"/>
    <mergeCell ref="D47:G47"/>
    <mergeCell ref="B50:C51"/>
    <mergeCell ref="D50:AI50"/>
    <mergeCell ref="D51:G51"/>
    <mergeCell ref="H51:K51"/>
    <mergeCell ref="B52:C52"/>
    <mergeCell ref="B56:AI59"/>
    <mergeCell ref="B61:O62"/>
    <mergeCell ref="AG98:AI98"/>
    <mergeCell ref="H49:K49"/>
    <mergeCell ref="AG47:AI47"/>
    <mergeCell ref="P66:X66"/>
    <mergeCell ref="P67:X67"/>
    <mergeCell ref="P68:X68"/>
    <mergeCell ref="P69:X69"/>
    <mergeCell ref="P14:T14"/>
    <mergeCell ref="P11:T13"/>
    <mergeCell ref="B8:AI9"/>
    <mergeCell ref="L45:T45"/>
    <mergeCell ref="L47:T47"/>
    <mergeCell ref="L49:T49"/>
    <mergeCell ref="L51:T51"/>
    <mergeCell ref="L52:T52"/>
    <mergeCell ref="P61:X62"/>
    <mergeCell ref="P63:X63"/>
    <mergeCell ref="P64:X64"/>
    <mergeCell ref="P65:X65"/>
    <mergeCell ref="AG52:AI52"/>
    <mergeCell ref="Y43:AB43"/>
    <mergeCell ref="B63:O63"/>
    <mergeCell ref="Y63:AB63"/>
    <mergeCell ref="AC63:AF63"/>
    <mergeCell ref="AG63:AI63"/>
  </mergeCells>
  <dataValidations count="2">
    <dataValidation type="whole" operator="lessThanOrEqual" allowBlank="1" showInputMessage="1" showErrorMessage="1" sqref="AF108:AI108 AF32:AI32" xr:uid="{00000000-0002-0000-0400-000000000000}">
      <formula1>AB32</formula1>
    </dataValidation>
    <dataValidation type="whole" operator="lessThanOrEqual" allowBlank="1" showInputMessage="1" showErrorMessage="1" sqref="AE14" xr:uid="{00000000-0002-0000-0400-000001000000}">
      <formula1>Z14</formula1>
    </dataValidation>
  </dataValidations>
  <printOptions horizontalCentered="1"/>
  <pageMargins left="0.5" right="0.5" top="0.5" bottom="0.5" header="0.3" footer="0.3"/>
  <pageSetup scale="80" fitToHeight="0" orientation="portrait" r:id="rId1"/>
  <headerFooter>
    <oddFooter>&amp;C&amp;P</oddFooter>
  </headerFooter>
  <rowBreaks count="2" manualBreakCount="2">
    <brk id="53" max="39" man="1"/>
    <brk id="112" max="39" man="1"/>
  </rowBreaks>
  <colBreaks count="1" manualBreakCount="1">
    <brk id="1" max="101"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2000000}">
          <x14:formula1>
            <xm:f>Validation!$E$2:$E$3</xm:f>
          </x14:formula1>
          <xm:sqref>AG51:AI51 AG80:AI86 AG120:AI125 AG63:AI68 AG43:AI43 AG45:AI45 AG47:AI47 AG49:AI49 AG96:AI101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E77"/>
  <sheetViews>
    <sheetView workbookViewId="0">
      <selection activeCell="J11" sqref="J11:M11"/>
    </sheetView>
  </sheetViews>
  <sheetFormatPr defaultColWidth="0" defaultRowHeight="15" customHeight="1" zeroHeight="1" x14ac:dyDescent="0.25"/>
  <cols>
    <col min="1" max="12" width="3.28515625" style="14" customWidth="1"/>
    <col min="13" max="13" width="5" style="14" customWidth="1"/>
    <col min="14" max="16" width="3.28515625" style="14" customWidth="1"/>
    <col min="17" max="17" width="6.140625" style="14" customWidth="1"/>
    <col min="18" max="20" width="3.28515625" style="14" customWidth="1"/>
    <col min="21" max="21" width="6.85546875" style="14" customWidth="1"/>
    <col min="22" max="24" width="3.28515625" style="14" customWidth="1"/>
    <col min="25" max="25" width="5" style="14" customWidth="1"/>
    <col min="26" max="29" width="3.28515625" style="14" customWidth="1"/>
    <col min="30" max="30" width="4.5703125" style="14" customWidth="1"/>
    <col min="31" max="31" width="4.28515625" style="14" customWidth="1"/>
    <col min="32" max="16384" width="9.140625" style="14" hidden="1"/>
  </cols>
  <sheetData>
    <row r="1" spans="2:30" ht="15" customHeight="1" x14ac:dyDescent="0.25"/>
    <row r="2" spans="2:30" ht="15" customHeight="1" x14ac:dyDescent="0.25">
      <c r="B2" s="145" t="s">
        <v>834</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2:30" ht="15" customHeight="1" thickBot="1" x14ac:dyDescent="0.3"/>
    <row r="4" spans="2:30" ht="15" customHeight="1" thickBot="1" x14ac:dyDescent="0.3">
      <c r="B4" s="151" t="s">
        <v>643</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row>
    <row r="5" spans="2:30" ht="15" customHeight="1" thickBot="1" x14ac:dyDescent="0.3"/>
    <row r="6" spans="2:30" ht="15" customHeight="1" x14ac:dyDescent="0.25">
      <c r="B6" s="428" t="s">
        <v>127</v>
      </c>
      <c r="C6" s="411"/>
      <c r="D6" s="411"/>
      <c r="E6" s="411"/>
      <c r="F6" s="411"/>
      <c r="G6" s="411"/>
      <c r="H6" s="411"/>
      <c r="I6" s="570"/>
      <c r="J6" s="804" t="s">
        <v>638</v>
      </c>
      <c r="K6" s="466"/>
      <c r="L6" s="466"/>
      <c r="M6" s="466"/>
      <c r="N6" s="466"/>
      <c r="O6" s="466"/>
      <c r="P6" s="466"/>
      <c r="Q6" s="466"/>
      <c r="R6" s="466"/>
      <c r="S6" s="466"/>
      <c r="T6" s="466"/>
      <c r="U6" s="466"/>
      <c r="V6" s="466"/>
      <c r="W6" s="466"/>
      <c r="X6" s="466"/>
      <c r="Y6" s="467"/>
      <c r="Z6" s="428" t="s">
        <v>870</v>
      </c>
      <c r="AA6" s="411"/>
      <c r="AB6" s="411"/>
      <c r="AC6" s="411"/>
      <c r="AD6" s="570"/>
    </row>
    <row r="7" spans="2:30" ht="15" customHeight="1" x14ac:dyDescent="0.25">
      <c r="B7" s="571"/>
      <c r="C7" s="414"/>
      <c r="D7" s="414"/>
      <c r="E7" s="414"/>
      <c r="F7" s="414"/>
      <c r="G7" s="414"/>
      <c r="H7" s="414"/>
      <c r="I7" s="572"/>
      <c r="J7" s="571" t="s">
        <v>120</v>
      </c>
      <c r="K7" s="414"/>
      <c r="L7" s="414"/>
      <c r="M7" s="415"/>
      <c r="N7" s="413" t="s">
        <v>607</v>
      </c>
      <c r="O7" s="414"/>
      <c r="P7" s="414"/>
      <c r="Q7" s="415"/>
      <c r="R7" s="413" t="s">
        <v>124</v>
      </c>
      <c r="S7" s="414"/>
      <c r="T7" s="414"/>
      <c r="U7" s="415"/>
      <c r="V7" s="413" t="s">
        <v>639</v>
      </c>
      <c r="W7" s="414"/>
      <c r="X7" s="414"/>
      <c r="Y7" s="572"/>
      <c r="Z7" s="571"/>
      <c r="AA7" s="414"/>
      <c r="AB7" s="414"/>
      <c r="AC7" s="414"/>
      <c r="AD7" s="572"/>
    </row>
    <row r="8" spans="2:30" ht="15" customHeight="1" x14ac:dyDescent="0.25">
      <c r="B8" s="571"/>
      <c r="C8" s="414"/>
      <c r="D8" s="414"/>
      <c r="E8" s="414"/>
      <c r="F8" s="414"/>
      <c r="G8" s="414"/>
      <c r="H8" s="414"/>
      <c r="I8" s="572"/>
      <c r="J8" s="571"/>
      <c r="K8" s="414"/>
      <c r="L8" s="414"/>
      <c r="M8" s="415"/>
      <c r="N8" s="413"/>
      <c r="O8" s="414"/>
      <c r="P8" s="414"/>
      <c r="Q8" s="415"/>
      <c r="R8" s="413"/>
      <c r="S8" s="414"/>
      <c r="T8" s="414"/>
      <c r="U8" s="415"/>
      <c r="V8" s="413"/>
      <c r="W8" s="414"/>
      <c r="X8" s="414"/>
      <c r="Y8" s="572"/>
      <c r="Z8" s="571"/>
      <c r="AA8" s="414"/>
      <c r="AB8" s="414"/>
      <c r="AC8" s="414"/>
      <c r="AD8" s="572"/>
    </row>
    <row r="9" spans="2:30" ht="15" customHeight="1" thickBot="1" x14ac:dyDescent="0.3">
      <c r="B9" s="429"/>
      <c r="C9" s="417"/>
      <c r="D9" s="417"/>
      <c r="E9" s="417"/>
      <c r="F9" s="417"/>
      <c r="G9" s="417"/>
      <c r="H9" s="417"/>
      <c r="I9" s="573"/>
      <c r="J9" s="429"/>
      <c r="K9" s="417"/>
      <c r="L9" s="417"/>
      <c r="M9" s="418"/>
      <c r="N9" s="416"/>
      <c r="O9" s="417"/>
      <c r="P9" s="417"/>
      <c r="Q9" s="418"/>
      <c r="R9" s="416"/>
      <c r="S9" s="417"/>
      <c r="T9" s="417"/>
      <c r="U9" s="418"/>
      <c r="V9" s="416"/>
      <c r="W9" s="417"/>
      <c r="X9" s="417"/>
      <c r="Y9" s="573"/>
      <c r="Z9" s="429"/>
      <c r="AA9" s="417"/>
      <c r="AB9" s="417"/>
      <c r="AC9" s="417"/>
      <c r="AD9" s="573"/>
    </row>
    <row r="10" spans="2:30" ht="15" customHeight="1" x14ac:dyDescent="0.25">
      <c r="B10" s="350" t="s">
        <v>148</v>
      </c>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2"/>
    </row>
    <row r="11" spans="2:30" ht="15" customHeight="1" x14ac:dyDescent="0.25">
      <c r="B11" s="587" t="s">
        <v>128</v>
      </c>
      <c r="C11" s="588"/>
      <c r="D11" s="588"/>
      <c r="E11" s="588"/>
      <c r="F11" s="588"/>
      <c r="G11" s="588"/>
      <c r="H11" s="588"/>
      <c r="I11" s="589"/>
      <c r="J11" s="498"/>
      <c r="K11" s="499"/>
      <c r="L11" s="499"/>
      <c r="M11" s="499"/>
      <c r="N11" s="498"/>
      <c r="O11" s="499"/>
      <c r="P11" s="499"/>
      <c r="Q11" s="499"/>
      <c r="R11" s="499"/>
      <c r="S11" s="499"/>
      <c r="T11" s="499"/>
      <c r="U11" s="499"/>
      <c r="V11" s="499"/>
      <c r="W11" s="499"/>
      <c r="X11" s="499"/>
      <c r="Y11" s="787"/>
      <c r="Z11" s="611">
        <f>SUM(J11:Y11)</f>
        <v>0</v>
      </c>
      <c r="AA11" s="612"/>
      <c r="AB11" s="612"/>
      <c r="AC11" s="612"/>
      <c r="AD11" s="613"/>
    </row>
    <row r="12" spans="2:30" ht="15" customHeight="1" x14ac:dyDescent="0.25">
      <c r="B12" s="228" t="s">
        <v>69</v>
      </c>
      <c r="C12" s="229"/>
      <c r="D12" s="229"/>
      <c r="E12" s="229"/>
      <c r="F12" s="229"/>
      <c r="G12" s="229"/>
      <c r="H12" s="229"/>
      <c r="I12" s="695"/>
      <c r="J12" s="498"/>
      <c r="K12" s="499"/>
      <c r="L12" s="499"/>
      <c r="M12" s="499"/>
      <c r="N12" s="498"/>
      <c r="O12" s="499"/>
      <c r="P12" s="499"/>
      <c r="Q12" s="499"/>
      <c r="R12" s="499"/>
      <c r="S12" s="499"/>
      <c r="T12" s="499"/>
      <c r="U12" s="499"/>
      <c r="V12" s="499"/>
      <c r="W12" s="499"/>
      <c r="X12" s="499"/>
      <c r="Y12" s="787"/>
      <c r="Z12" s="611">
        <f>SUM(J12:Y12)</f>
        <v>0</v>
      </c>
      <c r="AA12" s="612"/>
      <c r="AB12" s="612"/>
      <c r="AC12" s="612"/>
      <c r="AD12" s="613"/>
    </row>
    <row r="13" spans="2:30" ht="15" customHeight="1" x14ac:dyDescent="0.25">
      <c r="B13" s="587" t="s">
        <v>129</v>
      </c>
      <c r="C13" s="588"/>
      <c r="D13" s="588"/>
      <c r="E13" s="588"/>
      <c r="F13" s="588"/>
      <c r="G13" s="588"/>
      <c r="H13" s="588"/>
      <c r="I13" s="589"/>
      <c r="J13" s="498"/>
      <c r="K13" s="499"/>
      <c r="L13" s="499"/>
      <c r="M13" s="499"/>
      <c r="N13" s="498"/>
      <c r="O13" s="499"/>
      <c r="P13" s="499"/>
      <c r="Q13" s="499"/>
      <c r="R13" s="499"/>
      <c r="S13" s="499"/>
      <c r="T13" s="499"/>
      <c r="U13" s="499"/>
      <c r="V13" s="499"/>
      <c r="W13" s="499"/>
      <c r="X13" s="499"/>
      <c r="Y13" s="787"/>
      <c r="Z13" s="611">
        <f t="shared" ref="Z13:Z16" si="0">SUM(J13:Y13)</f>
        <v>0</v>
      </c>
      <c r="AA13" s="612"/>
      <c r="AB13" s="612"/>
      <c r="AC13" s="612"/>
      <c r="AD13" s="613"/>
    </row>
    <row r="14" spans="2:30" ht="15" customHeight="1" x14ac:dyDescent="0.25">
      <c r="B14" s="228" t="s">
        <v>782</v>
      </c>
      <c r="C14" s="229"/>
      <c r="D14" s="229"/>
      <c r="E14" s="229"/>
      <c r="F14" s="229"/>
      <c r="G14" s="229"/>
      <c r="H14" s="229"/>
      <c r="I14" s="695"/>
      <c r="J14" s="498"/>
      <c r="K14" s="499"/>
      <c r="L14" s="499"/>
      <c r="M14" s="499"/>
      <c r="N14" s="498"/>
      <c r="O14" s="499"/>
      <c r="P14" s="499"/>
      <c r="Q14" s="499"/>
      <c r="R14" s="499"/>
      <c r="S14" s="499"/>
      <c r="T14" s="499"/>
      <c r="U14" s="499"/>
      <c r="V14" s="499"/>
      <c r="W14" s="499"/>
      <c r="X14" s="499"/>
      <c r="Y14" s="787"/>
      <c r="Z14" s="611">
        <f t="shared" si="0"/>
        <v>0</v>
      </c>
      <c r="AA14" s="612"/>
      <c r="AB14" s="612"/>
      <c r="AC14" s="612"/>
      <c r="AD14" s="613"/>
    </row>
    <row r="15" spans="2:30" ht="15" customHeight="1" thickBot="1" x14ac:dyDescent="0.3">
      <c r="B15" s="592" t="s">
        <v>130</v>
      </c>
      <c r="C15" s="593"/>
      <c r="D15" s="593"/>
      <c r="E15" s="593"/>
      <c r="F15" s="593"/>
      <c r="G15" s="593"/>
      <c r="H15" s="593"/>
      <c r="I15" s="696"/>
      <c r="J15" s="704"/>
      <c r="K15" s="705"/>
      <c r="L15" s="705"/>
      <c r="M15" s="705"/>
      <c r="N15" s="704"/>
      <c r="O15" s="705"/>
      <c r="P15" s="705"/>
      <c r="Q15" s="705"/>
      <c r="R15" s="507"/>
      <c r="S15" s="507"/>
      <c r="T15" s="507"/>
      <c r="U15" s="507"/>
      <c r="V15" s="507"/>
      <c r="W15" s="507"/>
      <c r="X15" s="507"/>
      <c r="Y15" s="803"/>
      <c r="Z15" s="614">
        <f>SUM(J15:Y15)</f>
        <v>0</v>
      </c>
      <c r="AA15" s="615"/>
      <c r="AB15" s="615"/>
      <c r="AC15" s="615"/>
      <c r="AD15" s="616"/>
    </row>
    <row r="16" spans="2:30" ht="15" customHeight="1" thickTop="1" thickBot="1" x14ac:dyDescent="0.3">
      <c r="B16" s="603" t="s">
        <v>131</v>
      </c>
      <c r="C16" s="604"/>
      <c r="D16" s="604"/>
      <c r="E16" s="604"/>
      <c r="F16" s="604"/>
      <c r="G16" s="604"/>
      <c r="H16" s="604"/>
      <c r="I16" s="697"/>
      <c r="J16" s="512">
        <f>SUM(J11:M15)</f>
        <v>0</v>
      </c>
      <c r="K16" s="513"/>
      <c r="L16" s="513"/>
      <c r="M16" s="513"/>
      <c r="N16" s="792">
        <f>SUM(N11:Q15)</f>
        <v>0</v>
      </c>
      <c r="O16" s="618"/>
      <c r="P16" s="618"/>
      <c r="Q16" s="802"/>
      <c r="R16" s="792">
        <f>SUM(R11:U15)</f>
        <v>0</v>
      </c>
      <c r="S16" s="618"/>
      <c r="T16" s="618"/>
      <c r="U16" s="802"/>
      <c r="V16" s="792">
        <f>SUM(V11:Y15)</f>
        <v>0</v>
      </c>
      <c r="W16" s="618"/>
      <c r="X16" s="618"/>
      <c r="Y16" s="619"/>
      <c r="Z16" s="617">
        <f t="shared" si="0"/>
        <v>0</v>
      </c>
      <c r="AA16" s="618"/>
      <c r="AB16" s="618"/>
      <c r="AC16" s="618"/>
      <c r="AD16" s="619"/>
    </row>
    <row r="17" spans="2:30" ht="15" customHeight="1" x14ac:dyDescent="0.25">
      <c r="B17" s="350" t="s">
        <v>1023</v>
      </c>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2"/>
    </row>
    <row r="18" spans="2:30" ht="15" customHeight="1" x14ac:dyDescent="0.25">
      <c r="B18" s="587" t="s">
        <v>132</v>
      </c>
      <c r="C18" s="588"/>
      <c r="D18" s="588"/>
      <c r="E18" s="588"/>
      <c r="F18" s="588"/>
      <c r="G18" s="588"/>
      <c r="H18" s="588"/>
      <c r="I18" s="589"/>
      <c r="J18" s="498"/>
      <c r="K18" s="499"/>
      <c r="L18" s="499"/>
      <c r="M18" s="499"/>
      <c r="N18" s="498"/>
      <c r="O18" s="499"/>
      <c r="P18" s="499"/>
      <c r="Q18" s="499"/>
      <c r="R18" s="499"/>
      <c r="S18" s="499"/>
      <c r="T18" s="499"/>
      <c r="U18" s="499"/>
      <c r="V18" s="787"/>
      <c r="W18" s="820"/>
      <c r="X18" s="820"/>
      <c r="Y18" s="821"/>
      <c r="Z18" s="611">
        <f>SUM(J18:Y18)</f>
        <v>0</v>
      </c>
      <c r="AA18" s="612"/>
      <c r="AB18" s="612"/>
      <c r="AC18" s="612"/>
      <c r="AD18" s="613"/>
    </row>
    <row r="19" spans="2:30" ht="15" customHeight="1" x14ac:dyDescent="0.25">
      <c r="B19" s="228" t="s">
        <v>133</v>
      </c>
      <c r="C19" s="229"/>
      <c r="D19" s="229"/>
      <c r="E19" s="229"/>
      <c r="F19" s="229"/>
      <c r="G19" s="229"/>
      <c r="H19" s="229"/>
      <c r="I19" s="695"/>
      <c r="J19" s="498"/>
      <c r="K19" s="499"/>
      <c r="L19" s="499"/>
      <c r="M19" s="499"/>
      <c r="N19" s="498"/>
      <c r="O19" s="499"/>
      <c r="P19" s="499"/>
      <c r="Q19" s="499"/>
      <c r="R19" s="499"/>
      <c r="S19" s="499"/>
      <c r="T19" s="499"/>
      <c r="U19" s="499"/>
      <c r="V19" s="499"/>
      <c r="W19" s="499"/>
      <c r="X19" s="499"/>
      <c r="Y19" s="787"/>
      <c r="Z19" s="611">
        <f>SUM(J19:Y19)</f>
        <v>0</v>
      </c>
      <c r="AA19" s="612"/>
      <c r="AB19" s="612"/>
      <c r="AC19" s="612"/>
      <c r="AD19" s="613"/>
    </row>
    <row r="20" spans="2:30" ht="15" customHeight="1" x14ac:dyDescent="0.25">
      <c r="B20" s="587" t="s">
        <v>134</v>
      </c>
      <c r="C20" s="588"/>
      <c r="D20" s="588"/>
      <c r="E20" s="588"/>
      <c r="F20" s="588"/>
      <c r="G20" s="588"/>
      <c r="H20" s="588"/>
      <c r="I20" s="589"/>
      <c r="J20" s="498"/>
      <c r="K20" s="499"/>
      <c r="L20" s="499"/>
      <c r="M20" s="499"/>
      <c r="N20" s="498"/>
      <c r="O20" s="499"/>
      <c r="P20" s="499"/>
      <c r="Q20" s="499"/>
      <c r="R20" s="499"/>
      <c r="S20" s="499"/>
      <c r="T20" s="499"/>
      <c r="U20" s="499"/>
      <c r="V20" s="499"/>
      <c r="W20" s="499"/>
      <c r="X20" s="499"/>
      <c r="Y20" s="787"/>
      <c r="Z20" s="611">
        <f>SUM(J20:Y20)</f>
        <v>0</v>
      </c>
      <c r="AA20" s="612"/>
      <c r="AB20" s="612"/>
      <c r="AC20" s="612"/>
      <c r="AD20" s="613"/>
    </row>
    <row r="21" spans="2:30" ht="15" customHeight="1" x14ac:dyDescent="0.25">
      <c r="B21" s="706" t="s">
        <v>642</v>
      </c>
      <c r="C21" s="707"/>
      <c r="D21" s="707"/>
      <c r="E21" s="707"/>
      <c r="F21" s="707"/>
      <c r="G21" s="707"/>
      <c r="H21" s="707"/>
      <c r="I21" s="708"/>
      <c r="J21" s="698"/>
      <c r="K21" s="699"/>
      <c r="L21" s="699"/>
      <c r="M21" s="700"/>
      <c r="N21" s="788"/>
      <c r="O21" s="699"/>
      <c r="P21" s="699"/>
      <c r="Q21" s="700"/>
      <c r="R21" s="788"/>
      <c r="S21" s="699"/>
      <c r="T21" s="699"/>
      <c r="U21" s="700"/>
      <c r="V21" s="793"/>
      <c r="W21" s="794"/>
      <c r="X21" s="794"/>
      <c r="Y21" s="795"/>
      <c r="Z21" s="842">
        <f>SUM(J21:Y22)</f>
        <v>0</v>
      </c>
      <c r="AA21" s="843"/>
      <c r="AB21" s="843"/>
      <c r="AC21" s="843"/>
      <c r="AD21" s="844"/>
    </row>
    <row r="22" spans="2:30" ht="15" customHeight="1" x14ac:dyDescent="0.25">
      <c r="B22" s="709"/>
      <c r="C22" s="710"/>
      <c r="D22" s="710"/>
      <c r="E22" s="710"/>
      <c r="F22" s="710"/>
      <c r="G22" s="710"/>
      <c r="H22" s="710"/>
      <c r="I22" s="711"/>
      <c r="J22" s="701"/>
      <c r="K22" s="702"/>
      <c r="L22" s="702"/>
      <c r="M22" s="703"/>
      <c r="N22" s="790"/>
      <c r="O22" s="702"/>
      <c r="P22" s="702"/>
      <c r="Q22" s="703"/>
      <c r="R22" s="790"/>
      <c r="S22" s="702"/>
      <c r="T22" s="702"/>
      <c r="U22" s="703"/>
      <c r="V22" s="796"/>
      <c r="W22" s="797"/>
      <c r="X22" s="797"/>
      <c r="Y22" s="798"/>
      <c r="Z22" s="845"/>
      <c r="AA22" s="846"/>
      <c r="AB22" s="846"/>
      <c r="AC22" s="846"/>
      <c r="AD22" s="847"/>
    </row>
    <row r="23" spans="2:30" ht="15" customHeight="1" x14ac:dyDescent="0.25">
      <c r="B23" s="825" t="s">
        <v>641</v>
      </c>
      <c r="C23" s="826"/>
      <c r="D23" s="826"/>
      <c r="E23" s="826"/>
      <c r="F23" s="826"/>
      <c r="G23" s="826"/>
      <c r="H23" s="826"/>
      <c r="I23" s="827"/>
      <c r="J23" s="698"/>
      <c r="K23" s="699"/>
      <c r="L23" s="699"/>
      <c r="M23" s="700"/>
      <c r="N23" s="788"/>
      <c r="O23" s="699"/>
      <c r="P23" s="699"/>
      <c r="Q23" s="700"/>
      <c r="R23" s="788"/>
      <c r="S23" s="699"/>
      <c r="T23" s="699"/>
      <c r="U23" s="700"/>
      <c r="V23" s="788"/>
      <c r="W23" s="699"/>
      <c r="X23" s="699"/>
      <c r="Y23" s="789"/>
      <c r="Z23" s="842">
        <f>SUM(J23:Y24)</f>
        <v>0</v>
      </c>
      <c r="AA23" s="843"/>
      <c r="AB23" s="843"/>
      <c r="AC23" s="843"/>
      <c r="AD23" s="844"/>
    </row>
    <row r="24" spans="2:30" ht="15" customHeight="1" x14ac:dyDescent="0.25">
      <c r="B24" s="828"/>
      <c r="C24" s="829"/>
      <c r="D24" s="829"/>
      <c r="E24" s="829"/>
      <c r="F24" s="829"/>
      <c r="G24" s="829"/>
      <c r="H24" s="829"/>
      <c r="I24" s="830"/>
      <c r="J24" s="701"/>
      <c r="K24" s="702"/>
      <c r="L24" s="702"/>
      <c r="M24" s="703"/>
      <c r="N24" s="790"/>
      <c r="O24" s="702"/>
      <c r="P24" s="702"/>
      <c r="Q24" s="703"/>
      <c r="R24" s="790"/>
      <c r="S24" s="702"/>
      <c r="T24" s="702"/>
      <c r="U24" s="703"/>
      <c r="V24" s="790"/>
      <c r="W24" s="702"/>
      <c r="X24" s="702"/>
      <c r="Y24" s="791"/>
      <c r="Z24" s="845"/>
      <c r="AA24" s="846"/>
      <c r="AB24" s="846"/>
      <c r="AC24" s="846"/>
      <c r="AD24" s="847"/>
    </row>
    <row r="25" spans="2:30" ht="15" customHeight="1" x14ac:dyDescent="0.25">
      <c r="B25" s="228" t="s">
        <v>135</v>
      </c>
      <c r="C25" s="229"/>
      <c r="D25" s="229"/>
      <c r="E25" s="229"/>
      <c r="F25" s="229"/>
      <c r="G25" s="229"/>
      <c r="H25" s="229"/>
      <c r="I25" s="695"/>
      <c r="J25" s="498"/>
      <c r="K25" s="499"/>
      <c r="L25" s="499"/>
      <c r="M25" s="499"/>
      <c r="N25" s="498"/>
      <c r="O25" s="499"/>
      <c r="P25" s="499"/>
      <c r="Q25" s="499"/>
      <c r="R25" s="499"/>
      <c r="S25" s="499"/>
      <c r="T25" s="499"/>
      <c r="U25" s="499"/>
      <c r="V25" s="499"/>
      <c r="W25" s="499"/>
      <c r="X25" s="499"/>
      <c r="Y25" s="787"/>
      <c r="Z25" s="611">
        <f t="shared" ref="Z25:Z30" si="1">SUM(J25:Y25)</f>
        <v>0</v>
      </c>
      <c r="AA25" s="612"/>
      <c r="AB25" s="612"/>
      <c r="AC25" s="612"/>
      <c r="AD25" s="613"/>
    </row>
    <row r="26" spans="2:30" ht="15" customHeight="1" x14ac:dyDescent="0.25">
      <c r="B26" s="587" t="s">
        <v>136</v>
      </c>
      <c r="C26" s="588"/>
      <c r="D26" s="588"/>
      <c r="E26" s="588"/>
      <c r="F26" s="588"/>
      <c r="G26" s="588"/>
      <c r="H26" s="588"/>
      <c r="I26" s="589"/>
      <c r="J26" s="498"/>
      <c r="K26" s="499"/>
      <c r="L26" s="499"/>
      <c r="M26" s="499"/>
      <c r="N26" s="498"/>
      <c r="O26" s="499"/>
      <c r="P26" s="499"/>
      <c r="Q26" s="499"/>
      <c r="R26" s="499"/>
      <c r="S26" s="499"/>
      <c r="T26" s="499"/>
      <c r="U26" s="499"/>
      <c r="V26" s="499"/>
      <c r="W26" s="499"/>
      <c r="X26" s="499"/>
      <c r="Y26" s="787"/>
      <c r="Z26" s="611">
        <f t="shared" si="1"/>
        <v>0</v>
      </c>
      <c r="AA26" s="612"/>
      <c r="AB26" s="612"/>
      <c r="AC26" s="612"/>
      <c r="AD26" s="613"/>
    </row>
    <row r="27" spans="2:30" ht="15" customHeight="1" x14ac:dyDescent="0.25">
      <c r="B27" s="228" t="s">
        <v>137</v>
      </c>
      <c r="C27" s="229"/>
      <c r="D27" s="229"/>
      <c r="E27" s="229"/>
      <c r="F27" s="229"/>
      <c r="G27" s="229"/>
      <c r="H27" s="229"/>
      <c r="I27" s="695"/>
      <c r="J27" s="498"/>
      <c r="K27" s="499"/>
      <c r="L27" s="499"/>
      <c r="M27" s="499"/>
      <c r="N27" s="498"/>
      <c r="O27" s="499"/>
      <c r="P27" s="499"/>
      <c r="Q27" s="499"/>
      <c r="R27" s="499"/>
      <c r="S27" s="499"/>
      <c r="T27" s="499"/>
      <c r="U27" s="499"/>
      <c r="V27" s="499"/>
      <c r="W27" s="499"/>
      <c r="X27" s="499"/>
      <c r="Y27" s="787"/>
      <c r="Z27" s="611">
        <f t="shared" si="1"/>
        <v>0</v>
      </c>
      <c r="AA27" s="612"/>
      <c r="AB27" s="612"/>
      <c r="AC27" s="612"/>
      <c r="AD27" s="613"/>
    </row>
    <row r="28" spans="2:30" ht="15" customHeight="1" thickBot="1" x14ac:dyDescent="0.3">
      <c r="B28" s="822" t="s">
        <v>138</v>
      </c>
      <c r="C28" s="823"/>
      <c r="D28" s="823"/>
      <c r="E28" s="823"/>
      <c r="F28" s="823"/>
      <c r="G28" s="823"/>
      <c r="H28" s="823"/>
      <c r="I28" s="824"/>
      <c r="J28" s="834"/>
      <c r="K28" s="835"/>
      <c r="L28" s="835"/>
      <c r="M28" s="835"/>
      <c r="N28" s="498"/>
      <c r="O28" s="499"/>
      <c r="P28" s="499"/>
      <c r="Q28" s="499"/>
      <c r="R28" s="499"/>
      <c r="S28" s="499"/>
      <c r="T28" s="499"/>
      <c r="U28" s="499"/>
      <c r="V28" s="499"/>
      <c r="W28" s="499"/>
      <c r="X28" s="499"/>
      <c r="Y28" s="787"/>
      <c r="Z28" s="614">
        <f t="shared" si="1"/>
        <v>0</v>
      </c>
      <c r="AA28" s="615"/>
      <c r="AB28" s="615"/>
      <c r="AC28" s="615"/>
      <c r="AD28" s="616"/>
    </row>
    <row r="29" spans="2:30" ht="15" customHeight="1" thickTop="1" thickBot="1" x14ac:dyDescent="0.3">
      <c r="B29" s="228" t="s">
        <v>1366</v>
      </c>
      <c r="C29" s="229"/>
      <c r="D29" s="229"/>
      <c r="E29" s="229"/>
      <c r="F29" s="229"/>
      <c r="G29" s="229"/>
      <c r="H29" s="229"/>
      <c r="I29" s="695"/>
      <c r="J29" s="584"/>
      <c r="K29" s="507"/>
      <c r="L29" s="507"/>
      <c r="M29" s="507"/>
      <c r="N29" s="498"/>
      <c r="O29" s="499"/>
      <c r="P29" s="499"/>
      <c r="Q29" s="499"/>
      <c r="R29" s="499"/>
      <c r="S29" s="499"/>
      <c r="T29" s="499"/>
      <c r="U29" s="499"/>
      <c r="V29" s="499"/>
      <c r="W29" s="499"/>
      <c r="X29" s="499"/>
      <c r="Y29" s="787"/>
      <c r="Z29" s="611">
        <f t="shared" si="1"/>
        <v>0</v>
      </c>
      <c r="AA29" s="612"/>
      <c r="AB29" s="612"/>
      <c r="AC29" s="612"/>
      <c r="AD29" s="613"/>
    </row>
    <row r="30" spans="2:30" ht="15" customHeight="1" thickTop="1" thickBot="1" x14ac:dyDescent="0.3">
      <c r="B30" s="603" t="s">
        <v>131</v>
      </c>
      <c r="C30" s="604"/>
      <c r="D30" s="604"/>
      <c r="E30" s="604"/>
      <c r="F30" s="604"/>
      <c r="G30" s="604"/>
      <c r="H30" s="604"/>
      <c r="I30" s="697"/>
      <c r="J30" s="512">
        <f>SUM(J18:M29)</f>
        <v>0</v>
      </c>
      <c r="K30" s="513"/>
      <c r="L30" s="513"/>
      <c r="M30" s="513"/>
      <c r="N30" s="792">
        <f>SUM(N18:Q29)</f>
        <v>0</v>
      </c>
      <c r="O30" s="618"/>
      <c r="P30" s="618"/>
      <c r="Q30" s="802"/>
      <c r="R30" s="792">
        <f>SUM(R18:U29)</f>
        <v>0</v>
      </c>
      <c r="S30" s="618"/>
      <c r="T30" s="618"/>
      <c r="U30" s="802"/>
      <c r="V30" s="792">
        <f>SUM(V18:Y29)</f>
        <v>0</v>
      </c>
      <c r="W30" s="618"/>
      <c r="X30" s="618"/>
      <c r="Y30" s="619"/>
      <c r="Z30" s="617">
        <f t="shared" si="1"/>
        <v>0</v>
      </c>
      <c r="AA30" s="618"/>
      <c r="AB30" s="618"/>
      <c r="AC30" s="618"/>
      <c r="AD30" s="619"/>
    </row>
    <row r="31" spans="2:30" ht="15" customHeight="1" x14ac:dyDescent="0.25">
      <c r="B31" s="350" t="s">
        <v>149</v>
      </c>
      <c r="C31" s="351"/>
      <c r="D31" s="351"/>
      <c r="E31" s="351"/>
      <c r="F31" s="351"/>
      <c r="G31" s="351"/>
      <c r="H31" s="351"/>
      <c r="I31" s="351"/>
      <c r="J31" s="351"/>
      <c r="K31" s="351"/>
      <c r="L31" s="351"/>
      <c r="M31" s="351"/>
      <c r="N31" s="351"/>
      <c r="O31" s="351"/>
      <c r="P31" s="351"/>
      <c r="Q31" s="351"/>
      <c r="R31" s="351"/>
      <c r="S31" s="351"/>
      <c r="T31" s="351"/>
      <c r="U31" s="351"/>
      <c r="V31" s="351"/>
      <c r="W31" s="351"/>
      <c r="X31" s="351"/>
      <c r="Y31" s="351"/>
      <c r="Z31" s="351"/>
      <c r="AA31" s="351"/>
      <c r="AB31" s="351"/>
      <c r="AC31" s="351"/>
      <c r="AD31" s="352"/>
    </row>
    <row r="32" spans="2:30" ht="15" customHeight="1" x14ac:dyDescent="0.25">
      <c r="B32" s="825" t="s">
        <v>640</v>
      </c>
      <c r="C32" s="826"/>
      <c r="D32" s="826"/>
      <c r="E32" s="826"/>
      <c r="F32" s="826"/>
      <c r="G32" s="826"/>
      <c r="H32" s="826"/>
      <c r="I32" s="827"/>
      <c r="J32" s="808"/>
      <c r="K32" s="809"/>
      <c r="L32" s="809"/>
      <c r="M32" s="810"/>
      <c r="N32" s="788"/>
      <c r="O32" s="699"/>
      <c r="P32" s="699"/>
      <c r="Q32" s="700"/>
      <c r="R32" s="788"/>
      <c r="S32" s="699"/>
      <c r="T32" s="699"/>
      <c r="U32" s="700"/>
      <c r="V32" s="788"/>
      <c r="W32" s="699"/>
      <c r="X32" s="699"/>
      <c r="Y32" s="789"/>
      <c r="Z32" s="842">
        <f>SUM(J32:Y33)</f>
        <v>0</v>
      </c>
      <c r="AA32" s="843"/>
      <c r="AB32" s="843"/>
      <c r="AC32" s="843"/>
      <c r="AD32" s="844"/>
    </row>
    <row r="33" spans="2:30" ht="15" customHeight="1" x14ac:dyDescent="0.25">
      <c r="B33" s="828"/>
      <c r="C33" s="829"/>
      <c r="D33" s="829"/>
      <c r="E33" s="829"/>
      <c r="F33" s="829"/>
      <c r="G33" s="829"/>
      <c r="H33" s="829"/>
      <c r="I33" s="830"/>
      <c r="J33" s="811"/>
      <c r="K33" s="812"/>
      <c r="L33" s="812"/>
      <c r="M33" s="813"/>
      <c r="N33" s="790"/>
      <c r="O33" s="702"/>
      <c r="P33" s="702"/>
      <c r="Q33" s="703"/>
      <c r="R33" s="790"/>
      <c r="S33" s="702"/>
      <c r="T33" s="702"/>
      <c r="U33" s="703"/>
      <c r="V33" s="790"/>
      <c r="W33" s="702"/>
      <c r="X33" s="702"/>
      <c r="Y33" s="791"/>
      <c r="Z33" s="845"/>
      <c r="AA33" s="846"/>
      <c r="AB33" s="846"/>
      <c r="AC33" s="846"/>
      <c r="AD33" s="847"/>
    </row>
    <row r="34" spans="2:30" ht="15" customHeight="1" x14ac:dyDescent="0.25">
      <c r="B34" s="228" t="s">
        <v>140</v>
      </c>
      <c r="C34" s="229"/>
      <c r="D34" s="229"/>
      <c r="E34" s="229"/>
      <c r="F34" s="229"/>
      <c r="G34" s="229"/>
      <c r="H34" s="229"/>
      <c r="I34" s="695"/>
      <c r="J34" s="498"/>
      <c r="K34" s="499"/>
      <c r="L34" s="499"/>
      <c r="M34" s="499"/>
      <c r="N34" s="498"/>
      <c r="O34" s="499"/>
      <c r="P34" s="499"/>
      <c r="Q34" s="499"/>
      <c r="R34" s="499"/>
      <c r="S34" s="499"/>
      <c r="T34" s="499"/>
      <c r="U34" s="499"/>
      <c r="V34" s="499"/>
      <c r="W34" s="499"/>
      <c r="X34" s="499"/>
      <c r="Y34" s="787"/>
      <c r="Z34" s="611">
        <f t="shared" ref="Z34:Z40" si="2">SUM(J34:Y34)</f>
        <v>0</v>
      </c>
      <c r="AA34" s="612"/>
      <c r="AB34" s="612"/>
      <c r="AC34" s="612"/>
      <c r="AD34" s="613"/>
    </row>
    <row r="35" spans="2:30" ht="15" customHeight="1" x14ac:dyDescent="0.25">
      <c r="B35" s="587" t="s">
        <v>141</v>
      </c>
      <c r="C35" s="588"/>
      <c r="D35" s="588"/>
      <c r="E35" s="588"/>
      <c r="F35" s="588"/>
      <c r="G35" s="588"/>
      <c r="H35" s="588"/>
      <c r="I35" s="589"/>
      <c r="J35" s="498"/>
      <c r="K35" s="499"/>
      <c r="L35" s="499"/>
      <c r="M35" s="499"/>
      <c r="N35" s="816"/>
      <c r="O35" s="817"/>
      <c r="P35" s="817"/>
      <c r="Q35" s="817"/>
      <c r="R35" s="499"/>
      <c r="S35" s="499"/>
      <c r="T35" s="499"/>
      <c r="U35" s="499"/>
      <c r="V35" s="499"/>
      <c r="W35" s="499"/>
      <c r="X35" s="499"/>
      <c r="Y35" s="787"/>
      <c r="Z35" s="611">
        <f t="shared" si="2"/>
        <v>0</v>
      </c>
      <c r="AA35" s="612"/>
      <c r="AB35" s="612"/>
      <c r="AC35" s="612"/>
      <c r="AD35" s="613"/>
    </row>
    <row r="36" spans="2:30" ht="15" customHeight="1" x14ac:dyDescent="0.25">
      <c r="B36" s="228" t="s">
        <v>143</v>
      </c>
      <c r="C36" s="229"/>
      <c r="D36" s="229"/>
      <c r="E36" s="229"/>
      <c r="F36" s="229"/>
      <c r="G36" s="229"/>
      <c r="H36" s="229"/>
      <c r="I36" s="695"/>
      <c r="J36" s="848"/>
      <c r="K36" s="849"/>
      <c r="L36" s="849"/>
      <c r="M36" s="849"/>
      <c r="N36" s="498"/>
      <c r="O36" s="499"/>
      <c r="P36" s="499"/>
      <c r="Q36" s="499"/>
      <c r="R36" s="499"/>
      <c r="S36" s="499"/>
      <c r="T36" s="499"/>
      <c r="U36" s="499"/>
      <c r="V36" s="499"/>
      <c r="W36" s="499"/>
      <c r="X36" s="499"/>
      <c r="Y36" s="787"/>
      <c r="Z36" s="611">
        <f t="shared" si="2"/>
        <v>0</v>
      </c>
      <c r="AA36" s="612"/>
      <c r="AB36" s="612"/>
      <c r="AC36" s="612"/>
      <c r="AD36" s="613"/>
    </row>
    <row r="37" spans="2:30" ht="15" customHeight="1" x14ac:dyDescent="0.25">
      <c r="B37" s="587" t="s">
        <v>144</v>
      </c>
      <c r="C37" s="588"/>
      <c r="D37" s="588"/>
      <c r="E37" s="588"/>
      <c r="F37" s="588"/>
      <c r="G37" s="588"/>
      <c r="H37" s="588"/>
      <c r="I37" s="589"/>
      <c r="J37" s="498"/>
      <c r="K37" s="499"/>
      <c r="L37" s="499"/>
      <c r="M37" s="499"/>
      <c r="N37" s="498"/>
      <c r="O37" s="499"/>
      <c r="P37" s="499"/>
      <c r="Q37" s="499"/>
      <c r="R37" s="499"/>
      <c r="S37" s="499"/>
      <c r="T37" s="499"/>
      <c r="U37" s="499"/>
      <c r="V37" s="499"/>
      <c r="W37" s="499"/>
      <c r="X37" s="499"/>
      <c r="Y37" s="787"/>
      <c r="Z37" s="611">
        <f t="shared" si="2"/>
        <v>0</v>
      </c>
      <c r="AA37" s="612"/>
      <c r="AB37" s="612"/>
      <c r="AC37" s="612"/>
      <c r="AD37" s="613"/>
    </row>
    <row r="38" spans="2:30" ht="15" customHeight="1" x14ac:dyDescent="0.25">
      <c r="B38" s="228" t="s">
        <v>145</v>
      </c>
      <c r="C38" s="229"/>
      <c r="D38" s="229"/>
      <c r="E38" s="229"/>
      <c r="F38" s="229"/>
      <c r="G38" s="229"/>
      <c r="H38" s="229"/>
      <c r="I38" s="695"/>
      <c r="J38" s="814"/>
      <c r="K38" s="815"/>
      <c r="L38" s="815"/>
      <c r="M38" s="815"/>
      <c r="N38" s="816"/>
      <c r="O38" s="817"/>
      <c r="P38" s="817"/>
      <c r="Q38" s="817"/>
      <c r="R38" s="499"/>
      <c r="S38" s="499"/>
      <c r="T38" s="499"/>
      <c r="U38" s="499"/>
      <c r="V38" s="499"/>
      <c r="W38" s="499"/>
      <c r="X38" s="499"/>
      <c r="Y38" s="787"/>
      <c r="Z38" s="611">
        <f t="shared" si="2"/>
        <v>0</v>
      </c>
      <c r="AA38" s="612"/>
      <c r="AB38" s="612"/>
      <c r="AC38" s="612"/>
      <c r="AD38" s="613"/>
    </row>
    <row r="39" spans="2:30" ht="15" customHeight="1" thickBot="1" x14ac:dyDescent="0.3">
      <c r="B39" s="592" t="s">
        <v>146</v>
      </c>
      <c r="C39" s="593"/>
      <c r="D39" s="593"/>
      <c r="E39" s="593"/>
      <c r="F39" s="593"/>
      <c r="G39" s="593"/>
      <c r="H39" s="593"/>
      <c r="I39" s="696"/>
      <c r="J39" s="506"/>
      <c r="K39" s="507"/>
      <c r="L39" s="507"/>
      <c r="M39" s="507"/>
      <c r="N39" s="506"/>
      <c r="O39" s="507"/>
      <c r="P39" s="507"/>
      <c r="Q39" s="507"/>
      <c r="R39" s="507"/>
      <c r="S39" s="507"/>
      <c r="T39" s="507"/>
      <c r="U39" s="507"/>
      <c r="V39" s="507"/>
      <c r="W39" s="507"/>
      <c r="X39" s="507"/>
      <c r="Y39" s="803"/>
      <c r="Z39" s="614">
        <f t="shared" si="2"/>
        <v>0</v>
      </c>
      <c r="AA39" s="615"/>
      <c r="AB39" s="615"/>
      <c r="AC39" s="615"/>
      <c r="AD39" s="616"/>
    </row>
    <row r="40" spans="2:30" ht="15" customHeight="1" thickTop="1" thickBot="1" x14ac:dyDescent="0.3">
      <c r="B40" s="603" t="s">
        <v>131</v>
      </c>
      <c r="C40" s="604"/>
      <c r="D40" s="604"/>
      <c r="E40" s="604"/>
      <c r="F40" s="604"/>
      <c r="G40" s="604"/>
      <c r="H40" s="604"/>
      <c r="I40" s="697"/>
      <c r="J40" s="818">
        <f>SUM(J32:M39)</f>
        <v>0</v>
      </c>
      <c r="K40" s="819"/>
      <c r="L40" s="819"/>
      <c r="M40" s="819"/>
      <c r="N40" s="792">
        <f>SUM(N32:Q39)</f>
        <v>0</v>
      </c>
      <c r="O40" s="618"/>
      <c r="P40" s="618"/>
      <c r="Q40" s="802"/>
      <c r="R40" s="792">
        <f>SUM(R32:U39)</f>
        <v>0</v>
      </c>
      <c r="S40" s="618"/>
      <c r="T40" s="618"/>
      <c r="U40" s="802"/>
      <c r="V40" s="792">
        <f>SUM(V32:Y39)</f>
        <v>0</v>
      </c>
      <c r="W40" s="618"/>
      <c r="X40" s="618"/>
      <c r="Y40" s="619"/>
      <c r="Z40" s="617">
        <f t="shared" si="2"/>
        <v>0</v>
      </c>
      <c r="AA40" s="618"/>
      <c r="AB40" s="618"/>
      <c r="AC40" s="618"/>
      <c r="AD40" s="619"/>
    </row>
    <row r="41" spans="2:30" ht="15" customHeight="1" thickBot="1" x14ac:dyDescent="0.3">
      <c r="B41" s="831" t="s">
        <v>147</v>
      </c>
      <c r="C41" s="832"/>
      <c r="D41" s="832"/>
      <c r="E41" s="832"/>
      <c r="F41" s="832"/>
      <c r="G41" s="832"/>
      <c r="H41" s="832"/>
      <c r="I41" s="833"/>
      <c r="J41" s="801">
        <f>SUM(J16,J30,J40)</f>
        <v>0</v>
      </c>
      <c r="K41" s="805"/>
      <c r="L41" s="805"/>
      <c r="M41" s="805"/>
      <c r="N41" s="799">
        <f>SUM(N16,N30,N40)</f>
        <v>0</v>
      </c>
      <c r="O41" s="800"/>
      <c r="P41" s="800"/>
      <c r="Q41" s="801"/>
      <c r="R41" s="799">
        <f>SUM(R16,R30,R40)</f>
        <v>0</v>
      </c>
      <c r="S41" s="800"/>
      <c r="T41" s="800"/>
      <c r="U41" s="801"/>
      <c r="V41" s="799">
        <f>SUM(V16,V30,V40)</f>
        <v>0</v>
      </c>
      <c r="W41" s="800"/>
      <c r="X41" s="800"/>
      <c r="Y41" s="807"/>
      <c r="Z41" s="806">
        <f>SUM(J41:Y41)</f>
        <v>0</v>
      </c>
      <c r="AA41" s="800"/>
      <c r="AB41" s="800"/>
      <c r="AC41" s="800"/>
      <c r="AD41" s="807"/>
    </row>
    <row r="42" spans="2:30" ht="15" customHeight="1" thickBot="1" x14ac:dyDescent="0.3"/>
    <row r="43" spans="2:30" ht="15" customHeight="1" thickBot="1" x14ac:dyDescent="0.3">
      <c r="B43" s="151" t="s">
        <v>645</v>
      </c>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row>
    <row r="44" spans="2:30" ht="15" customHeight="1" thickBot="1" x14ac:dyDescent="0.3"/>
    <row r="45" spans="2:30" ht="15" customHeight="1" x14ac:dyDescent="0.25">
      <c r="B45" s="767"/>
      <c r="C45" s="768"/>
      <c r="D45" s="768"/>
      <c r="E45" s="768"/>
      <c r="F45" s="768"/>
      <c r="G45" s="768"/>
      <c r="H45" s="768"/>
      <c r="I45" s="768"/>
      <c r="J45" s="487" t="s">
        <v>120</v>
      </c>
      <c r="K45" s="463"/>
      <c r="L45" s="463"/>
      <c r="M45" s="463"/>
      <c r="N45" s="463" t="s">
        <v>607</v>
      </c>
      <c r="O45" s="463"/>
      <c r="P45" s="463"/>
      <c r="Q45" s="463"/>
      <c r="R45" s="463" t="s">
        <v>124</v>
      </c>
      <c r="S45" s="463"/>
      <c r="T45" s="463"/>
      <c r="U45" s="463"/>
      <c r="V45" s="463" t="s">
        <v>639</v>
      </c>
      <c r="W45" s="463"/>
      <c r="X45" s="463"/>
      <c r="Y45" s="488"/>
      <c r="Z45" s="774" t="s">
        <v>156</v>
      </c>
      <c r="AA45" s="774"/>
      <c r="AB45" s="774"/>
      <c r="AC45" s="774"/>
      <c r="AD45" s="545"/>
    </row>
    <row r="46" spans="2:30" ht="15" customHeight="1" x14ac:dyDescent="0.25">
      <c r="B46" s="839"/>
      <c r="C46" s="840"/>
      <c r="D46" s="840"/>
      <c r="E46" s="840"/>
      <c r="F46" s="840"/>
      <c r="G46" s="840"/>
      <c r="H46" s="840"/>
      <c r="I46" s="840"/>
      <c r="J46" s="841"/>
      <c r="K46" s="565"/>
      <c r="L46" s="565"/>
      <c r="M46" s="565"/>
      <c r="N46" s="565"/>
      <c r="O46" s="565"/>
      <c r="P46" s="565"/>
      <c r="Q46" s="565"/>
      <c r="R46" s="565"/>
      <c r="S46" s="565"/>
      <c r="T46" s="565"/>
      <c r="U46" s="565"/>
      <c r="V46" s="565"/>
      <c r="W46" s="565"/>
      <c r="X46" s="565"/>
      <c r="Y46" s="651"/>
      <c r="Z46" s="838"/>
      <c r="AA46" s="838"/>
      <c r="AB46" s="838"/>
      <c r="AC46" s="838"/>
      <c r="AD46" s="547"/>
    </row>
    <row r="47" spans="2:30" ht="15" customHeight="1" thickBot="1" x14ac:dyDescent="0.3">
      <c r="B47" s="769"/>
      <c r="C47" s="770"/>
      <c r="D47" s="770"/>
      <c r="E47" s="770"/>
      <c r="F47" s="770"/>
      <c r="G47" s="770"/>
      <c r="H47" s="770"/>
      <c r="I47" s="770"/>
      <c r="J47" s="489"/>
      <c r="K47" s="464"/>
      <c r="L47" s="464"/>
      <c r="M47" s="464"/>
      <c r="N47" s="464"/>
      <c r="O47" s="464"/>
      <c r="P47" s="464"/>
      <c r="Q47" s="464"/>
      <c r="R47" s="464"/>
      <c r="S47" s="464"/>
      <c r="T47" s="464"/>
      <c r="U47" s="464"/>
      <c r="V47" s="464"/>
      <c r="W47" s="464"/>
      <c r="X47" s="464"/>
      <c r="Y47" s="490"/>
      <c r="Z47" s="776"/>
      <c r="AA47" s="776"/>
      <c r="AB47" s="776"/>
      <c r="AC47" s="776"/>
      <c r="AD47" s="549"/>
    </row>
    <row r="48" spans="2:30" ht="15" customHeight="1" x14ac:dyDescent="0.25">
      <c r="B48" s="585" t="s">
        <v>646</v>
      </c>
      <c r="C48" s="586"/>
      <c r="D48" s="586"/>
      <c r="E48" s="586"/>
      <c r="F48" s="586"/>
      <c r="G48" s="586"/>
      <c r="H48" s="586"/>
      <c r="I48" s="586"/>
      <c r="J48" s="687">
        <f>'T5-Sources'!AE14</f>
        <v>0</v>
      </c>
      <c r="K48" s="688"/>
      <c r="L48" s="688"/>
      <c r="M48" s="688"/>
      <c r="N48" s="688">
        <f>'T5-Sources'!AF32</f>
        <v>0</v>
      </c>
      <c r="O48" s="688"/>
      <c r="P48" s="688"/>
      <c r="Q48" s="688"/>
      <c r="R48" s="688">
        <f>'T5-Sources'!AC69</f>
        <v>0</v>
      </c>
      <c r="S48" s="688"/>
      <c r="T48" s="688"/>
      <c r="U48" s="688"/>
      <c r="V48" s="688">
        <f>SUM('T5-Sources'!AE136,-J48,-N48,-R48)</f>
        <v>0</v>
      </c>
      <c r="W48" s="688"/>
      <c r="X48" s="688"/>
      <c r="Y48" s="689"/>
      <c r="Z48" s="609">
        <f>SUM(J48:Y48)</f>
        <v>0</v>
      </c>
      <c r="AA48" s="609"/>
      <c r="AB48" s="609"/>
      <c r="AC48" s="609"/>
      <c r="AD48" s="610"/>
    </row>
    <row r="49" spans="2:30" ht="15" customHeight="1" thickBot="1" x14ac:dyDescent="0.3">
      <c r="B49" s="592" t="s">
        <v>647</v>
      </c>
      <c r="C49" s="593"/>
      <c r="D49" s="593"/>
      <c r="E49" s="593"/>
      <c r="F49" s="593"/>
      <c r="G49" s="593"/>
      <c r="H49" s="593"/>
      <c r="I49" s="593"/>
      <c r="J49" s="690">
        <f>J41</f>
        <v>0</v>
      </c>
      <c r="K49" s="691"/>
      <c r="L49" s="691"/>
      <c r="M49" s="691"/>
      <c r="N49" s="691">
        <f>N41</f>
        <v>0</v>
      </c>
      <c r="O49" s="691"/>
      <c r="P49" s="691"/>
      <c r="Q49" s="691"/>
      <c r="R49" s="691">
        <f>R41</f>
        <v>0</v>
      </c>
      <c r="S49" s="691"/>
      <c r="T49" s="691"/>
      <c r="U49" s="691"/>
      <c r="V49" s="691">
        <f>V41</f>
        <v>0</v>
      </c>
      <c r="W49" s="691"/>
      <c r="X49" s="691"/>
      <c r="Y49" s="692"/>
      <c r="Z49" s="615">
        <f>SUM(J49:Y49)</f>
        <v>0</v>
      </c>
      <c r="AA49" s="615"/>
      <c r="AB49" s="615"/>
      <c r="AC49" s="615"/>
      <c r="AD49" s="616"/>
    </row>
    <row r="50" spans="2:30" ht="15" customHeight="1" thickTop="1" thickBot="1" x14ac:dyDescent="0.3">
      <c r="B50" s="603" t="s">
        <v>648</v>
      </c>
      <c r="C50" s="604"/>
      <c r="D50" s="604"/>
      <c r="E50" s="604"/>
      <c r="F50" s="604"/>
      <c r="G50" s="604"/>
      <c r="H50" s="604"/>
      <c r="I50" s="604"/>
      <c r="J50" s="693">
        <f>SUM(J48,-J49)</f>
        <v>0</v>
      </c>
      <c r="K50" s="694"/>
      <c r="L50" s="694"/>
      <c r="M50" s="694"/>
      <c r="N50" s="683">
        <f>SUM(N48,-N49)</f>
        <v>0</v>
      </c>
      <c r="O50" s="684"/>
      <c r="P50" s="684"/>
      <c r="Q50" s="685"/>
      <c r="R50" s="683">
        <f>SUM(R48,-R49)</f>
        <v>0</v>
      </c>
      <c r="S50" s="684"/>
      <c r="T50" s="684"/>
      <c r="U50" s="685"/>
      <c r="V50" s="683">
        <f>SUM(V48,-V49)</f>
        <v>0</v>
      </c>
      <c r="W50" s="684"/>
      <c r="X50" s="684"/>
      <c r="Y50" s="686"/>
      <c r="Z50" s="836">
        <f>SUM(Z48,-Z49)</f>
        <v>0</v>
      </c>
      <c r="AA50" s="836"/>
      <c r="AB50" s="836"/>
      <c r="AC50" s="836"/>
      <c r="AD50" s="837"/>
    </row>
    <row r="51" spans="2:30" ht="15" customHeight="1" thickBot="1" x14ac:dyDescent="0.3"/>
    <row r="52" spans="2:30" ht="15" customHeight="1" thickBot="1" x14ac:dyDescent="0.3">
      <c r="B52" s="151" t="s">
        <v>150</v>
      </c>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row>
    <row r="53" spans="2:30" ht="15" customHeight="1" thickBot="1" x14ac:dyDescent="0.3"/>
    <row r="54" spans="2:30" ht="15" customHeight="1" x14ac:dyDescent="0.25">
      <c r="B54" s="487" t="s">
        <v>153</v>
      </c>
      <c r="C54" s="463"/>
      <c r="D54" s="463"/>
      <c r="E54" s="463"/>
      <c r="F54" s="463"/>
      <c r="G54" s="463"/>
      <c r="H54" s="463"/>
      <c r="I54" s="463"/>
      <c r="J54" s="463"/>
      <c r="K54" s="463"/>
      <c r="L54" s="463"/>
      <c r="M54" s="463"/>
      <c r="N54" s="488"/>
      <c r="O54" s="532" t="s">
        <v>118</v>
      </c>
      <c r="P54" s="463"/>
      <c r="Q54" s="463"/>
      <c r="R54" s="463"/>
      <c r="S54" s="463" t="s">
        <v>661</v>
      </c>
      <c r="T54" s="463"/>
      <c r="U54" s="463"/>
      <c r="V54" s="463"/>
      <c r="W54" s="463" t="s">
        <v>759</v>
      </c>
      <c r="X54" s="578"/>
      <c r="Y54" s="578"/>
      <c r="Z54" s="762"/>
      <c r="AA54" s="487" t="s">
        <v>151</v>
      </c>
      <c r="AB54" s="463"/>
      <c r="AC54" s="463"/>
      <c r="AD54" s="488"/>
    </row>
    <row r="55" spans="2:30" ht="15" customHeight="1" thickBot="1" x14ac:dyDescent="0.3">
      <c r="B55" s="489"/>
      <c r="C55" s="464"/>
      <c r="D55" s="464"/>
      <c r="E55" s="464"/>
      <c r="F55" s="464"/>
      <c r="G55" s="464"/>
      <c r="H55" s="464"/>
      <c r="I55" s="464"/>
      <c r="J55" s="464"/>
      <c r="K55" s="464"/>
      <c r="L55" s="464"/>
      <c r="M55" s="464"/>
      <c r="N55" s="490"/>
      <c r="O55" s="533"/>
      <c r="P55" s="464"/>
      <c r="Q55" s="464"/>
      <c r="R55" s="464"/>
      <c r="S55" s="464"/>
      <c r="T55" s="464"/>
      <c r="U55" s="464"/>
      <c r="V55" s="464"/>
      <c r="W55" s="581"/>
      <c r="X55" s="581"/>
      <c r="Y55" s="581"/>
      <c r="Z55" s="763"/>
      <c r="AA55" s="489"/>
      <c r="AB55" s="464"/>
      <c r="AC55" s="464"/>
      <c r="AD55" s="490"/>
    </row>
    <row r="56" spans="2:30" ht="15" customHeight="1" thickBot="1" x14ac:dyDescent="0.3">
      <c r="B56" s="778" t="s">
        <v>141</v>
      </c>
      <c r="C56" s="779"/>
      <c r="D56" s="779"/>
      <c r="E56" s="779"/>
      <c r="F56" s="779"/>
      <c r="G56" s="779"/>
      <c r="H56" s="779"/>
      <c r="I56" s="779"/>
      <c r="J56" s="779"/>
      <c r="K56" s="779"/>
      <c r="L56" s="779"/>
      <c r="M56" s="779"/>
      <c r="N56" s="780"/>
      <c r="O56" s="760">
        <f>J35</f>
        <v>0</v>
      </c>
      <c r="P56" s="761"/>
      <c r="Q56" s="761"/>
      <c r="R56" s="761"/>
      <c r="S56" s="783">
        <f>'T5-Sources'!AE14</f>
        <v>0</v>
      </c>
      <c r="T56" s="783"/>
      <c r="U56" s="783"/>
      <c r="V56" s="783"/>
      <c r="W56" s="781">
        <v>0.15</v>
      </c>
      <c r="X56" s="781"/>
      <c r="Y56" s="781"/>
      <c r="Z56" s="782"/>
      <c r="AA56" s="784">
        <f>IF(O56&gt;0,O56/S56,0)</f>
        <v>0</v>
      </c>
      <c r="AB56" s="785"/>
      <c r="AC56" s="785"/>
      <c r="AD56" s="786"/>
    </row>
    <row r="57" spans="2:30" ht="15" customHeight="1" thickBot="1" x14ac:dyDescent="0.3"/>
    <row r="58" spans="2:30" ht="15" customHeight="1" x14ac:dyDescent="0.25">
      <c r="B58" s="577" t="s">
        <v>153</v>
      </c>
      <c r="C58" s="578"/>
      <c r="D58" s="578"/>
      <c r="E58" s="578"/>
      <c r="F58" s="578"/>
      <c r="G58" s="578"/>
      <c r="H58" s="578"/>
      <c r="I58" s="578"/>
      <c r="J58" s="578"/>
      <c r="K58" s="578"/>
      <c r="L58" s="578"/>
      <c r="M58" s="578"/>
      <c r="N58" s="762"/>
      <c r="O58" s="487" t="s">
        <v>140</v>
      </c>
      <c r="P58" s="463"/>
      <c r="Q58" s="463"/>
      <c r="R58" s="463"/>
      <c r="S58" s="463" t="s">
        <v>580</v>
      </c>
      <c r="T58" s="463"/>
      <c r="U58" s="463"/>
      <c r="V58" s="463"/>
      <c r="W58" s="463" t="s">
        <v>759</v>
      </c>
      <c r="X58" s="578"/>
      <c r="Y58" s="578"/>
      <c r="Z58" s="579"/>
      <c r="AA58" s="532" t="s">
        <v>154</v>
      </c>
      <c r="AB58" s="463"/>
      <c r="AC58" s="463"/>
      <c r="AD58" s="488"/>
    </row>
    <row r="59" spans="2:30" ht="15" customHeight="1" thickBot="1" x14ac:dyDescent="0.3">
      <c r="B59" s="580"/>
      <c r="C59" s="581"/>
      <c r="D59" s="581"/>
      <c r="E59" s="581"/>
      <c r="F59" s="581"/>
      <c r="G59" s="581"/>
      <c r="H59" s="581"/>
      <c r="I59" s="581"/>
      <c r="J59" s="581"/>
      <c r="K59" s="581"/>
      <c r="L59" s="581"/>
      <c r="M59" s="581"/>
      <c r="N59" s="763"/>
      <c r="O59" s="489"/>
      <c r="P59" s="464"/>
      <c r="Q59" s="464"/>
      <c r="R59" s="464"/>
      <c r="S59" s="464"/>
      <c r="T59" s="464"/>
      <c r="U59" s="464"/>
      <c r="V59" s="464"/>
      <c r="W59" s="581"/>
      <c r="X59" s="581"/>
      <c r="Y59" s="581"/>
      <c r="Z59" s="582"/>
      <c r="AA59" s="533"/>
      <c r="AB59" s="464"/>
      <c r="AC59" s="464"/>
      <c r="AD59" s="490"/>
    </row>
    <row r="60" spans="2:30" ht="15" customHeight="1" thickBot="1" x14ac:dyDescent="0.3">
      <c r="B60" s="750" t="s">
        <v>140</v>
      </c>
      <c r="C60" s="751"/>
      <c r="D60" s="751"/>
      <c r="E60" s="751"/>
      <c r="F60" s="751"/>
      <c r="G60" s="751"/>
      <c r="H60" s="751"/>
      <c r="I60" s="751"/>
      <c r="J60" s="751"/>
      <c r="K60" s="751"/>
      <c r="L60" s="751"/>
      <c r="M60" s="751"/>
      <c r="N60" s="752"/>
      <c r="O60" s="753">
        <f>J34</f>
        <v>0</v>
      </c>
      <c r="P60" s="503"/>
      <c r="Q60" s="503"/>
      <c r="R60" s="503"/>
      <c r="S60" s="754">
        <f>'T4-Units'!B54</f>
        <v>0</v>
      </c>
      <c r="T60" s="754"/>
      <c r="U60" s="754"/>
      <c r="V60" s="754"/>
      <c r="W60" s="755">
        <v>1000</v>
      </c>
      <c r="X60" s="755"/>
      <c r="Y60" s="755"/>
      <c r="Z60" s="756"/>
      <c r="AA60" s="757">
        <f>IF(AND(O60&gt;0,S60&gt;0),O60/S60,0)</f>
        <v>0</v>
      </c>
      <c r="AB60" s="758"/>
      <c r="AC60" s="758"/>
      <c r="AD60" s="759"/>
    </row>
    <row r="61" spans="2:30" ht="15" customHeight="1" thickBot="1" x14ac:dyDescent="0.3"/>
    <row r="62" spans="2:30" ht="15" customHeight="1" thickTop="1" x14ac:dyDescent="0.25">
      <c r="B62" s="764" t="s">
        <v>649</v>
      </c>
      <c r="C62" s="765"/>
      <c r="D62" s="765"/>
      <c r="E62" s="765"/>
      <c r="F62" s="765"/>
      <c r="G62" s="765"/>
      <c r="H62" s="765"/>
      <c r="I62" s="765"/>
      <c r="J62" s="765"/>
      <c r="K62" s="765"/>
      <c r="L62" s="765"/>
      <c r="M62" s="765"/>
      <c r="N62" s="765"/>
      <c r="O62" s="765"/>
      <c r="P62" s="765"/>
      <c r="Q62" s="765"/>
      <c r="R62" s="765"/>
      <c r="S62" s="765"/>
      <c r="T62" s="765"/>
      <c r="U62" s="765"/>
      <c r="V62" s="765"/>
      <c r="W62" s="765"/>
      <c r="X62" s="765"/>
      <c r="Y62" s="765"/>
      <c r="Z62" s="765"/>
      <c r="AA62" s="765"/>
      <c r="AB62" s="765"/>
      <c r="AC62" s="765"/>
      <c r="AD62" s="766"/>
    </row>
    <row r="63" spans="2:30" ht="15" customHeight="1" thickBot="1" x14ac:dyDescent="0.3">
      <c r="B63" s="24"/>
      <c r="AD63" s="25"/>
    </row>
    <row r="64" spans="2:30" ht="15" customHeight="1" x14ac:dyDescent="0.25">
      <c r="B64" s="24"/>
      <c r="C64" s="712" t="s">
        <v>153</v>
      </c>
      <c r="D64" s="713"/>
      <c r="E64" s="713"/>
      <c r="F64" s="713"/>
      <c r="G64" s="713"/>
      <c r="H64" s="713"/>
      <c r="I64" s="713"/>
      <c r="J64" s="713"/>
      <c r="K64" s="713"/>
      <c r="L64" s="713"/>
      <c r="M64" s="714"/>
      <c r="N64" s="725" t="s">
        <v>118</v>
      </c>
      <c r="O64" s="726"/>
      <c r="P64" s="726"/>
      <c r="Q64" s="726"/>
      <c r="R64" s="726" t="s">
        <v>152</v>
      </c>
      <c r="S64" s="726"/>
      <c r="T64" s="726"/>
      <c r="U64" s="726"/>
      <c r="V64" s="726" t="s">
        <v>760</v>
      </c>
      <c r="W64" s="729"/>
      <c r="X64" s="729"/>
      <c r="Y64" s="730"/>
      <c r="Z64" s="733" t="s">
        <v>151</v>
      </c>
      <c r="AA64" s="726"/>
      <c r="AB64" s="726"/>
      <c r="AC64" s="734"/>
      <c r="AD64" s="25"/>
    </row>
    <row r="65" spans="2:30" ht="15" customHeight="1" thickBot="1" x14ac:dyDescent="0.3">
      <c r="B65" s="24"/>
      <c r="C65" s="715"/>
      <c r="D65" s="716"/>
      <c r="E65" s="716"/>
      <c r="F65" s="716"/>
      <c r="G65" s="716"/>
      <c r="H65" s="716"/>
      <c r="I65" s="716"/>
      <c r="J65" s="716"/>
      <c r="K65" s="716"/>
      <c r="L65" s="716"/>
      <c r="M65" s="717"/>
      <c r="N65" s="727"/>
      <c r="O65" s="728"/>
      <c r="P65" s="728"/>
      <c r="Q65" s="728"/>
      <c r="R65" s="728"/>
      <c r="S65" s="728"/>
      <c r="T65" s="728"/>
      <c r="U65" s="728"/>
      <c r="V65" s="731"/>
      <c r="W65" s="731"/>
      <c r="X65" s="731"/>
      <c r="Y65" s="732"/>
      <c r="Z65" s="735"/>
      <c r="AA65" s="728"/>
      <c r="AB65" s="728"/>
      <c r="AC65" s="736"/>
      <c r="AD65" s="25"/>
    </row>
    <row r="66" spans="2:30" ht="15" customHeight="1" thickBot="1" x14ac:dyDescent="0.3">
      <c r="B66" s="24"/>
      <c r="C66" s="718" t="s">
        <v>129</v>
      </c>
      <c r="D66" s="719"/>
      <c r="E66" s="719"/>
      <c r="F66" s="719"/>
      <c r="G66" s="719"/>
      <c r="H66" s="719"/>
      <c r="I66" s="719"/>
      <c r="J66" s="719"/>
      <c r="K66" s="719"/>
      <c r="L66" s="719"/>
      <c r="M66" s="720"/>
      <c r="N66" s="737">
        <f>J13</f>
        <v>0</v>
      </c>
      <c r="O66" s="514"/>
      <c r="P66" s="514"/>
      <c r="Q66" s="514"/>
      <c r="R66" s="738">
        <f>'T5-Sources'!AE14</f>
        <v>0</v>
      </c>
      <c r="S66" s="738"/>
      <c r="T66" s="738"/>
      <c r="U66" s="738"/>
      <c r="V66" s="739">
        <v>0.51</v>
      </c>
      <c r="W66" s="739"/>
      <c r="X66" s="739"/>
      <c r="Y66" s="740"/>
      <c r="Z66" s="741">
        <f>IF(AND(N66&gt;0,R66&gt;0),N66/R66,0)</f>
        <v>0</v>
      </c>
      <c r="AA66" s="742"/>
      <c r="AB66" s="742"/>
      <c r="AC66" s="743"/>
      <c r="AD66" s="25"/>
    </row>
    <row r="67" spans="2:30" ht="15" customHeight="1" thickBot="1" x14ac:dyDescent="0.3">
      <c r="B67" s="26"/>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8"/>
    </row>
    <row r="68" spans="2:30" ht="15" customHeight="1" thickTop="1" thickBot="1" x14ac:dyDescent="0.3"/>
    <row r="69" spans="2:30" ht="15" customHeight="1" thickBot="1" x14ac:dyDescent="0.3">
      <c r="B69" s="151" t="s">
        <v>155</v>
      </c>
      <c r="C69" s="151"/>
      <c r="D69" s="151"/>
      <c r="E69" s="151"/>
      <c r="F69" s="151"/>
      <c r="G69" s="151"/>
      <c r="H69" s="151"/>
      <c r="I69" s="151"/>
      <c r="J69" s="151"/>
      <c r="K69" s="151"/>
      <c r="L69" s="151"/>
      <c r="M69" s="151"/>
      <c r="N69" s="151"/>
      <c r="O69" s="151"/>
      <c r="P69" s="151"/>
      <c r="Q69" s="151"/>
      <c r="R69" s="151"/>
      <c r="S69" s="151"/>
      <c r="T69" s="151"/>
      <c r="U69" s="151"/>
      <c r="V69" s="151"/>
      <c r="W69" s="151"/>
      <c r="X69" s="151"/>
      <c r="Y69" s="151"/>
      <c r="Z69" s="151"/>
      <c r="AA69" s="151"/>
      <c r="AB69" s="151"/>
      <c r="AC69" s="151"/>
      <c r="AD69" s="151"/>
    </row>
    <row r="70" spans="2:30" ht="15" customHeight="1" thickBot="1" x14ac:dyDescent="0.3"/>
    <row r="71" spans="2:30" ht="15" customHeight="1" x14ac:dyDescent="0.25">
      <c r="B71" s="767"/>
      <c r="C71" s="768"/>
      <c r="D71" s="768"/>
      <c r="E71" s="768"/>
      <c r="F71" s="768"/>
      <c r="G71" s="768"/>
      <c r="H71" s="768"/>
      <c r="I71" s="768"/>
      <c r="J71" s="768"/>
      <c r="K71" s="768"/>
      <c r="L71" s="768"/>
      <c r="M71" s="768"/>
      <c r="N71" s="768"/>
      <c r="O71" s="768"/>
      <c r="P71" s="768"/>
      <c r="Q71" s="768"/>
      <c r="R71" s="544" t="s">
        <v>118</v>
      </c>
      <c r="S71" s="774"/>
      <c r="T71" s="774"/>
      <c r="U71" s="774"/>
      <c r="V71" s="775"/>
      <c r="W71" s="463" t="s">
        <v>580</v>
      </c>
      <c r="X71" s="463"/>
      <c r="Y71" s="463"/>
      <c r="Z71" s="488"/>
      <c r="AA71" s="532" t="s">
        <v>157</v>
      </c>
      <c r="AB71" s="463"/>
      <c r="AC71" s="463"/>
      <c r="AD71" s="488"/>
    </row>
    <row r="72" spans="2:30" ht="15" customHeight="1" thickBot="1" x14ac:dyDescent="0.3">
      <c r="B72" s="769"/>
      <c r="C72" s="770"/>
      <c r="D72" s="770"/>
      <c r="E72" s="770"/>
      <c r="F72" s="770"/>
      <c r="G72" s="770"/>
      <c r="H72" s="770"/>
      <c r="I72" s="770"/>
      <c r="J72" s="770"/>
      <c r="K72" s="770"/>
      <c r="L72" s="770"/>
      <c r="M72" s="770"/>
      <c r="N72" s="770"/>
      <c r="O72" s="770"/>
      <c r="P72" s="770"/>
      <c r="Q72" s="770"/>
      <c r="R72" s="548"/>
      <c r="S72" s="776"/>
      <c r="T72" s="776"/>
      <c r="U72" s="776"/>
      <c r="V72" s="777"/>
      <c r="W72" s="464"/>
      <c r="X72" s="464"/>
      <c r="Y72" s="464"/>
      <c r="Z72" s="490"/>
      <c r="AA72" s="533"/>
      <c r="AB72" s="464"/>
      <c r="AC72" s="464"/>
      <c r="AD72" s="490"/>
    </row>
    <row r="73" spans="2:30" ht="15" customHeight="1" x14ac:dyDescent="0.25">
      <c r="B73" s="585" t="s">
        <v>650</v>
      </c>
      <c r="C73" s="586"/>
      <c r="D73" s="586"/>
      <c r="E73" s="586"/>
      <c r="F73" s="586"/>
      <c r="G73" s="586"/>
      <c r="H73" s="586"/>
      <c r="I73" s="586"/>
      <c r="J73" s="586"/>
      <c r="K73" s="586"/>
      <c r="L73" s="586"/>
      <c r="M73" s="586"/>
      <c r="N73" s="586"/>
      <c r="O73" s="586"/>
      <c r="P73" s="586"/>
      <c r="Q73" s="586"/>
      <c r="R73" s="608">
        <f>Z41</f>
        <v>0</v>
      </c>
      <c r="S73" s="609"/>
      <c r="T73" s="609"/>
      <c r="U73" s="609"/>
      <c r="V73" s="771"/>
      <c r="W73" s="721">
        <f>'T4-Units'!B54</f>
        <v>0</v>
      </c>
      <c r="X73" s="721"/>
      <c r="Y73" s="721"/>
      <c r="Z73" s="722"/>
      <c r="AA73" s="744">
        <f>IF(AND(R73&gt;0,W73&gt;0),R73/W73,0)</f>
        <v>0</v>
      </c>
      <c r="AB73" s="745"/>
      <c r="AC73" s="745"/>
      <c r="AD73" s="746"/>
    </row>
    <row r="74" spans="2:30" ht="15" customHeight="1" thickBot="1" x14ac:dyDescent="0.3">
      <c r="B74" s="230" t="s">
        <v>158</v>
      </c>
      <c r="C74" s="231"/>
      <c r="D74" s="231"/>
      <c r="E74" s="231"/>
      <c r="F74" s="231"/>
      <c r="G74" s="231"/>
      <c r="H74" s="231"/>
      <c r="I74" s="231"/>
      <c r="J74" s="231"/>
      <c r="K74" s="231"/>
      <c r="L74" s="231"/>
      <c r="M74" s="231"/>
      <c r="N74" s="231"/>
      <c r="O74" s="231"/>
      <c r="P74" s="231"/>
      <c r="Q74" s="231"/>
      <c r="R74" s="772">
        <f>'T5-Sources'!AE14</f>
        <v>0</v>
      </c>
      <c r="S74" s="773"/>
      <c r="T74" s="773"/>
      <c r="U74" s="773"/>
      <c r="V74" s="747"/>
      <c r="W74" s="723">
        <f>'T4-Units'!B54</f>
        <v>0</v>
      </c>
      <c r="X74" s="723"/>
      <c r="Y74" s="723"/>
      <c r="Z74" s="724"/>
      <c r="AA74" s="747">
        <f>IF(AND(R74&gt;0,W74&gt;0),R74/W74,0)</f>
        <v>0</v>
      </c>
      <c r="AB74" s="748"/>
      <c r="AC74" s="748"/>
      <c r="AD74" s="749"/>
    </row>
    <row r="75" spans="2:30" ht="15" customHeight="1" x14ac:dyDescent="0.25"/>
    <row r="76" spans="2:30" ht="15" customHeight="1" x14ac:dyDescent="0.25">
      <c r="B76" s="170"/>
      <c r="C76" s="170"/>
      <c r="D76" s="170"/>
      <c r="E76" s="170"/>
      <c r="F76" s="170"/>
      <c r="G76" s="170"/>
      <c r="H76" s="170"/>
      <c r="I76" s="170"/>
      <c r="J76" s="170"/>
      <c r="K76" s="170"/>
      <c r="L76" s="170"/>
      <c r="M76" s="170"/>
      <c r="N76" s="170"/>
      <c r="O76" s="170"/>
      <c r="P76" s="170"/>
      <c r="Q76" s="170"/>
      <c r="R76" s="170"/>
      <c r="S76" s="170"/>
      <c r="T76" s="170"/>
      <c r="U76" s="170"/>
      <c r="V76" s="170"/>
      <c r="W76" s="170"/>
      <c r="X76" s="170"/>
      <c r="Y76" s="170"/>
      <c r="Z76" s="170"/>
      <c r="AA76" s="170"/>
      <c r="AB76" s="170"/>
      <c r="AC76" s="170"/>
      <c r="AD76" s="170"/>
    </row>
    <row r="77" spans="2:30" ht="15" customHeight="1" x14ac:dyDescent="0.25"/>
  </sheetData>
  <sheetProtection algorithmName="SHA-512" hashValue="teCC1G/F1FgLQYhJSmNb1FaI4HICSjj1RP8EpJtc3C8vI0dYm8CDCPJAqQTI3iDUQnfFPbZPcAJV03Un5ZoCOg==" saltValue="nTcvh31djq9kDmhR7Hv18Q==" spinCount="100000" sheet="1" selectLockedCells="1"/>
  <mergeCells count="239">
    <mergeCell ref="R29:U29"/>
    <mergeCell ref="V29:Y29"/>
    <mergeCell ref="Z29:AD29"/>
    <mergeCell ref="Z38:AD38"/>
    <mergeCell ref="J34:M34"/>
    <mergeCell ref="Z21:AD22"/>
    <mergeCell ref="Z23:AD24"/>
    <mergeCell ref="Z32:AD33"/>
    <mergeCell ref="J36:M36"/>
    <mergeCell ref="N36:Q36"/>
    <mergeCell ref="R36:U36"/>
    <mergeCell ref="V36:Y36"/>
    <mergeCell ref="Z36:AD36"/>
    <mergeCell ref="Z34:AD34"/>
    <mergeCell ref="Z35:AD35"/>
    <mergeCell ref="Z37:AD37"/>
    <mergeCell ref="B49:I49"/>
    <mergeCell ref="B50:I50"/>
    <mergeCell ref="B48:I48"/>
    <mergeCell ref="B45:I47"/>
    <mergeCell ref="J45:M47"/>
    <mergeCell ref="N45:Q47"/>
    <mergeCell ref="B29:I29"/>
    <mergeCell ref="J29:M29"/>
    <mergeCell ref="N29:Q29"/>
    <mergeCell ref="B34:I34"/>
    <mergeCell ref="B35:I35"/>
    <mergeCell ref="B37:I37"/>
    <mergeCell ref="B32:I33"/>
    <mergeCell ref="B36:I36"/>
    <mergeCell ref="Z50:AD50"/>
    <mergeCell ref="Z25:AD25"/>
    <mergeCell ref="Z26:AD26"/>
    <mergeCell ref="Z27:AD27"/>
    <mergeCell ref="Z28:AD28"/>
    <mergeCell ref="Z30:AD30"/>
    <mergeCell ref="Z45:AD47"/>
    <mergeCell ref="B31:AD31"/>
    <mergeCell ref="J35:M35"/>
    <mergeCell ref="R34:U34"/>
    <mergeCell ref="R35:U35"/>
    <mergeCell ref="R37:U37"/>
    <mergeCell ref="V35:Y35"/>
    <mergeCell ref="V27:Y27"/>
    <mergeCell ref="V28:Y28"/>
    <mergeCell ref="B43:AD43"/>
    <mergeCell ref="B25:I25"/>
    <mergeCell ref="B26:I26"/>
    <mergeCell ref="Z49:AD49"/>
    <mergeCell ref="R39:U39"/>
    <mergeCell ref="V45:Y47"/>
    <mergeCell ref="N39:Q39"/>
    <mergeCell ref="N40:Q40"/>
    <mergeCell ref="V41:Y41"/>
    <mergeCell ref="Z48:AD48"/>
    <mergeCell ref="B28:I28"/>
    <mergeCell ref="B30:I30"/>
    <mergeCell ref="B23:I24"/>
    <mergeCell ref="N16:Q16"/>
    <mergeCell ref="N18:Q18"/>
    <mergeCell ref="N19:Q19"/>
    <mergeCell ref="N20:Q20"/>
    <mergeCell ref="N25:Q25"/>
    <mergeCell ref="N26:Q26"/>
    <mergeCell ref="N27:Q27"/>
    <mergeCell ref="N28:Q28"/>
    <mergeCell ref="J16:M16"/>
    <mergeCell ref="J18:M18"/>
    <mergeCell ref="R18:U18"/>
    <mergeCell ref="B38:I38"/>
    <mergeCell ref="B39:I39"/>
    <mergeCell ref="B40:I40"/>
    <mergeCell ref="B41:I41"/>
    <mergeCell ref="N37:Q37"/>
    <mergeCell ref="N38:Q38"/>
    <mergeCell ref="J27:M27"/>
    <mergeCell ref="J28:M28"/>
    <mergeCell ref="N30:Q30"/>
    <mergeCell ref="R7:U9"/>
    <mergeCell ref="V7:Y9"/>
    <mergeCell ref="N11:Q11"/>
    <mergeCell ref="R25:U25"/>
    <mergeCell ref="R26:U26"/>
    <mergeCell ref="N21:Q22"/>
    <mergeCell ref="N23:Q24"/>
    <mergeCell ref="R20:U20"/>
    <mergeCell ref="R21:U22"/>
    <mergeCell ref="R23:U24"/>
    <mergeCell ref="N13:Q13"/>
    <mergeCell ref="R19:U19"/>
    <mergeCell ref="R16:U16"/>
    <mergeCell ref="B17:AD17"/>
    <mergeCell ref="V16:Y16"/>
    <mergeCell ref="V18:Y18"/>
    <mergeCell ref="V19:Y19"/>
    <mergeCell ref="Z11:AD11"/>
    <mergeCell ref="Z12:AD12"/>
    <mergeCell ref="Z18:AD18"/>
    <mergeCell ref="Z19:AD19"/>
    <mergeCell ref="Z13:AD13"/>
    <mergeCell ref="Z14:AD14"/>
    <mergeCell ref="Z15:AD15"/>
    <mergeCell ref="J11:M11"/>
    <mergeCell ref="J12:M12"/>
    <mergeCell ref="J13:M13"/>
    <mergeCell ref="J41:M41"/>
    <mergeCell ref="R38:U38"/>
    <mergeCell ref="Z39:AD39"/>
    <mergeCell ref="Z40:AD40"/>
    <mergeCell ref="Z41:AD41"/>
    <mergeCell ref="V34:Y34"/>
    <mergeCell ref="J32:M33"/>
    <mergeCell ref="N32:Q33"/>
    <mergeCell ref="R32:U33"/>
    <mergeCell ref="R27:U27"/>
    <mergeCell ref="J37:M37"/>
    <mergeCell ref="J38:M38"/>
    <mergeCell ref="N35:Q35"/>
    <mergeCell ref="V38:Y38"/>
    <mergeCell ref="V39:Y39"/>
    <mergeCell ref="V40:Y40"/>
    <mergeCell ref="R40:U40"/>
    <mergeCell ref="J39:M39"/>
    <mergeCell ref="J40:M40"/>
    <mergeCell ref="Z16:AD16"/>
    <mergeCell ref="J30:M30"/>
    <mergeCell ref="B2:AD2"/>
    <mergeCell ref="B4:AD4"/>
    <mergeCell ref="V11:Y11"/>
    <mergeCell ref="V12:Y12"/>
    <mergeCell ref="V13:Y13"/>
    <mergeCell ref="V15:Y15"/>
    <mergeCell ref="R15:U15"/>
    <mergeCell ref="B10:AD10"/>
    <mergeCell ref="R11:U11"/>
    <mergeCell ref="R12:U12"/>
    <mergeCell ref="R13:U13"/>
    <mergeCell ref="N15:Q15"/>
    <mergeCell ref="J14:M14"/>
    <mergeCell ref="N14:Q14"/>
    <mergeCell ref="R14:U14"/>
    <mergeCell ref="V14:Y14"/>
    <mergeCell ref="B6:I9"/>
    <mergeCell ref="Z6:AD9"/>
    <mergeCell ref="J6:Y6"/>
    <mergeCell ref="J7:M9"/>
    <mergeCell ref="N7:Q9"/>
    <mergeCell ref="N12:Q12"/>
    <mergeCell ref="B11:I11"/>
    <mergeCell ref="B12:I12"/>
    <mergeCell ref="W56:Z56"/>
    <mergeCell ref="S56:V56"/>
    <mergeCell ref="AA56:AD56"/>
    <mergeCell ref="Z20:AD20"/>
    <mergeCell ref="V25:Y25"/>
    <mergeCell ref="V26:Y26"/>
    <mergeCell ref="B52:AD52"/>
    <mergeCell ref="O54:R55"/>
    <mergeCell ref="S54:V55"/>
    <mergeCell ref="AA54:AD55"/>
    <mergeCell ref="V32:Y33"/>
    <mergeCell ref="V20:Y20"/>
    <mergeCell ref="V30:Y30"/>
    <mergeCell ref="V21:Y22"/>
    <mergeCell ref="V23:Y24"/>
    <mergeCell ref="N41:Q41"/>
    <mergeCell ref="R41:U41"/>
    <mergeCell ref="N34:Q34"/>
    <mergeCell ref="V37:Y37"/>
    <mergeCell ref="R28:U28"/>
    <mergeCell ref="R30:U30"/>
    <mergeCell ref="B27:I27"/>
    <mergeCell ref="R45:U47"/>
    <mergeCell ref="J23:M24"/>
    <mergeCell ref="O58:R59"/>
    <mergeCell ref="B54:N55"/>
    <mergeCell ref="AA73:AD73"/>
    <mergeCell ref="AA74:AD74"/>
    <mergeCell ref="AA71:AD72"/>
    <mergeCell ref="B60:N60"/>
    <mergeCell ref="O60:R60"/>
    <mergeCell ref="S60:V60"/>
    <mergeCell ref="W60:Z60"/>
    <mergeCell ref="AA60:AD60"/>
    <mergeCell ref="O56:R56"/>
    <mergeCell ref="AA58:AD59"/>
    <mergeCell ref="B58:N59"/>
    <mergeCell ref="S58:V59"/>
    <mergeCell ref="W58:Z59"/>
    <mergeCell ref="B62:AD62"/>
    <mergeCell ref="B71:Q72"/>
    <mergeCell ref="B73:Q73"/>
    <mergeCell ref="B74:Q74"/>
    <mergeCell ref="R73:V73"/>
    <mergeCell ref="R74:V74"/>
    <mergeCell ref="R71:V72"/>
    <mergeCell ref="B56:N56"/>
    <mergeCell ref="W54:Z55"/>
    <mergeCell ref="B76:AD76"/>
    <mergeCell ref="C64:M65"/>
    <mergeCell ref="C66:M66"/>
    <mergeCell ref="W71:Z72"/>
    <mergeCell ref="W73:Z73"/>
    <mergeCell ref="W74:Z74"/>
    <mergeCell ref="B69:AD69"/>
    <mergeCell ref="N64:Q65"/>
    <mergeCell ref="R64:U65"/>
    <mergeCell ref="V64:Y65"/>
    <mergeCell ref="Z64:AC65"/>
    <mergeCell ref="N66:Q66"/>
    <mergeCell ref="R66:U66"/>
    <mergeCell ref="V66:Y66"/>
    <mergeCell ref="Z66:AC66"/>
    <mergeCell ref="B13:I13"/>
    <mergeCell ref="B14:I14"/>
    <mergeCell ref="B15:I15"/>
    <mergeCell ref="B16:I16"/>
    <mergeCell ref="J19:M19"/>
    <mergeCell ref="J20:M20"/>
    <mergeCell ref="J25:M25"/>
    <mergeCell ref="J26:M26"/>
    <mergeCell ref="J21:M22"/>
    <mergeCell ref="J15:M15"/>
    <mergeCell ref="B18:I18"/>
    <mergeCell ref="B19:I19"/>
    <mergeCell ref="B20:I20"/>
    <mergeCell ref="B21:I22"/>
    <mergeCell ref="R50:U50"/>
    <mergeCell ref="V50:Y50"/>
    <mergeCell ref="J48:M48"/>
    <mergeCell ref="N48:Q48"/>
    <mergeCell ref="R48:U48"/>
    <mergeCell ref="V48:Y48"/>
    <mergeCell ref="J49:M49"/>
    <mergeCell ref="N49:Q49"/>
    <mergeCell ref="R49:U49"/>
    <mergeCell ref="V49:Y49"/>
    <mergeCell ref="J50:M50"/>
    <mergeCell ref="N50:Q50"/>
  </mergeCells>
  <conditionalFormatting sqref="J50:Z50">
    <cfRule type="cellIs" dxfId="83" priority="11" operator="notEqual">
      <formula>0</formula>
    </cfRule>
  </conditionalFormatting>
  <conditionalFormatting sqref="Z66:AC66">
    <cfRule type="cellIs" dxfId="82" priority="2" operator="lessThan">
      <formula>$V$66</formula>
    </cfRule>
  </conditionalFormatting>
  <conditionalFormatting sqref="AA56:AD56">
    <cfRule type="cellIs" dxfId="81" priority="8" operator="greaterThan">
      <formula>$W$56</formula>
    </cfRule>
  </conditionalFormatting>
  <conditionalFormatting sqref="AA60:AD60">
    <cfRule type="cellIs" dxfId="80" priority="1" operator="greaterThan">
      <formula>$W$60</formula>
    </cfRule>
  </conditionalFormatting>
  <printOptions horizontalCentered="1"/>
  <pageMargins left="0.5" right="0.5" top="0.5" bottom="0.5" header="0.3" footer="0.3"/>
  <pageSetup scale="82" fitToHeight="0" orientation="portrait" r:id="rId1"/>
  <headerFooter>
    <oddFooter>&amp;C&amp;P</oddFooter>
  </headerFooter>
  <rowBreaks count="1" manualBreakCount="1">
    <brk id="51" max="35" man="1"/>
  </rowBreaks>
  <colBreaks count="1" manualBreakCount="1">
    <brk id="1" max="75" man="1"/>
  </colBreaks>
  <extLst>
    <ext xmlns:x14="http://schemas.microsoft.com/office/spreadsheetml/2009/9/main" uri="{78C0D931-6437-407d-A8EE-F0AAD7539E65}">
      <x14:conditionalFormattings>
        <x14:conditionalFormatting xmlns:xm="http://schemas.microsoft.com/office/excel/2006/main">
          <x14:cfRule type="expression" priority="5" id="{0D4BF2FF-A529-4B5B-B349-C96B82C194D5}">
            <xm:f>OR('T8-Application Summary'!$Q$81="Rental Rehabilitation",'T8-Application Summary'!$Q$81="Acquisition / Rehabilitation")</xm:f>
            <x14:dxf>
              <fill>
                <patternFill patternType="solid"/>
              </fill>
            </x14:dxf>
          </x14:cfRule>
          <xm:sqref>C64:AC66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E68"/>
  <sheetViews>
    <sheetView workbookViewId="0">
      <selection activeCell="I11" sqref="I11:L12"/>
    </sheetView>
  </sheetViews>
  <sheetFormatPr defaultColWidth="0" defaultRowHeight="15" customHeight="1" zeroHeight="1" x14ac:dyDescent="0.25"/>
  <cols>
    <col min="1" max="19" width="3.28515625" style="14" customWidth="1"/>
    <col min="20" max="20" width="5.5703125" style="14" customWidth="1"/>
    <col min="21" max="29" width="3.28515625" style="14" customWidth="1"/>
    <col min="30" max="30" width="6.28515625" style="14" customWidth="1"/>
    <col min="31" max="31" width="3.28515625" style="14" customWidth="1"/>
    <col min="32" max="16384" width="9.140625" style="14" hidden="1"/>
  </cols>
  <sheetData>
    <row r="1" spans="2:30" ht="15" customHeight="1" x14ac:dyDescent="0.25"/>
    <row r="2" spans="2:30" ht="15" customHeight="1" x14ac:dyDescent="0.25">
      <c r="B2" s="145" t="s">
        <v>835</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2:30" ht="15" customHeight="1" thickBot="1" x14ac:dyDescent="0.3"/>
    <row r="4" spans="2:30" ht="15" customHeight="1" thickBot="1" x14ac:dyDescent="0.3">
      <c r="B4" s="151" t="s">
        <v>656</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row>
    <row r="5" spans="2:30" ht="15" customHeight="1" x14ac:dyDescent="0.25"/>
    <row r="6" spans="2:30" ht="15" customHeight="1" x14ac:dyDescent="0.25">
      <c r="B6" s="134" t="s">
        <v>1185</v>
      </c>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row>
    <row r="7" spans="2:30" ht="15" customHeight="1" x14ac:dyDescent="0.25">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row>
    <row r="8" spans="2:30" ht="15" customHeight="1" thickBot="1" x14ac:dyDescent="0.3"/>
    <row r="9" spans="2:30" ht="15" customHeight="1" x14ac:dyDescent="0.25">
      <c r="B9" s="487" t="s">
        <v>159</v>
      </c>
      <c r="C9" s="578"/>
      <c r="D9" s="578"/>
      <c r="E9" s="578"/>
      <c r="F9" s="578"/>
      <c r="G9" s="578"/>
      <c r="H9" s="579"/>
      <c r="I9" s="532" t="s">
        <v>118</v>
      </c>
      <c r="J9" s="463"/>
      <c r="K9" s="463"/>
      <c r="L9" s="463"/>
      <c r="M9" s="867" t="s">
        <v>173</v>
      </c>
      <c r="N9" s="774"/>
      <c r="O9" s="774"/>
      <c r="P9" s="774"/>
      <c r="Q9" s="774"/>
      <c r="R9" s="774"/>
      <c r="S9" s="774"/>
      <c r="T9" s="774"/>
      <c r="U9" s="774"/>
      <c r="V9" s="774"/>
      <c r="W9" s="774"/>
      <c r="X9" s="774"/>
      <c r="Y9" s="774"/>
      <c r="Z9" s="774"/>
      <c r="AA9" s="775"/>
      <c r="AB9" s="410" t="s">
        <v>481</v>
      </c>
      <c r="AC9" s="411"/>
      <c r="AD9" s="570"/>
    </row>
    <row r="10" spans="2:30" ht="15" customHeight="1" thickBot="1" x14ac:dyDescent="0.3">
      <c r="B10" s="580"/>
      <c r="C10" s="581"/>
      <c r="D10" s="581"/>
      <c r="E10" s="581"/>
      <c r="F10" s="581"/>
      <c r="G10" s="581"/>
      <c r="H10" s="582"/>
      <c r="I10" s="533"/>
      <c r="J10" s="464"/>
      <c r="K10" s="464"/>
      <c r="L10" s="464"/>
      <c r="M10" s="868"/>
      <c r="N10" s="776"/>
      <c r="O10" s="776"/>
      <c r="P10" s="776"/>
      <c r="Q10" s="776"/>
      <c r="R10" s="776"/>
      <c r="S10" s="776"/>
      <c r="T10" s="776"/>
      <c r="U10" s="776"/>
      <c r="V10" s="776"/>
      <c r="W10" s="776"/>
      <c r="X10" s="776"/>
      <c r="Y10" s="776"/>
      <c r="Z10" s="776"/>
      <c r="AA10" s="777"/>
      <c r="AB10" s="416"/>
      <c r="AC10" s="417"/>
      <c r="AD10" s="573"/>
    </row>
    <row r="11" spans="2:30" ht="15" customHeight="1" x14ac:dyDescent="0.25">
      <c r="B11" s="924" t="s">
        <v>160</v>
      </c>
      <c r="C11" s="925"/>
      <c r="D11" s="925"/>
      <c r="E11" s="925"/>
      <c r="F11" s="925"/>
      <c r="G11" s="925"/>
      <c r="H11" s="926"/>
      <c r="I11" s="703"/>
      <c r="J11" s="927"/>
      <c r="K11" s="927"/>
      <c r="L11" s="927"/>
      <c r="M11" s="932" t="s">
        <v>1168</v>
      </c>
      <c r="N11" s="933"/>
      <c r="O11" s="933"/>
      <c r="P11" s="933"/>
      <c r="Q11" s="933"/>
      <c r="R11" s="933"/>
      <c r="S11" s="933"/>
      <c r="T11" s="933"/>
      <c r="U11" s="933"/>
      <c r="V11" s="933"/>
      <c r="W11" s="933"/>
      <c r="X11" s="933"/>
      <c r="Y11" s="933"/>
      <c r="Z11" s="933"/>
      <c r="AA11" s="934"/>
      <c r="AB11" s="935"/>
      <c r="AC11" s="936"/>
      <c r="AD11" s="937"/>
    </row>
    <row r="12" spans="2:30" ht="15" customHeight="1" x14ac:dyDescent="0.25">
      <c r="B12" s="850"/>
      <c r="C12" s="851"/>
      <c r="D12" s="851"/>
      <c r="E12" s="851"/>
      <c r="F12" s="851"/>
      <c r="G12" s="851"/>
      <c r="H12" s="852"/>
      <c r="I12" s="853"/>
      <c r="J12" s="854"/>
      <c r="K12" s="854"/>
      <c r="L12" s="854"/>
      <c r="M12" s="861"/>
      <c r="N12" s="862"/>
      <c r="O12" s="862"/>
      <c r="P12" s="862"/>
      <c r="Q12" s="862"/>
      <c r="R12" s="862"/>
      <c r="S12" s="862"/>
      <c r="T12" s="862"/>
      <c r="U12" s="862"/>
      <c r="V12" s="862"/>
      <c r="W12" s="862"/>
      <c r="X12" s="862"/>
      <c r="Y12" s="862"/>
      <c r="Z12" s="862"/>
      <c r="AA12" s="863"/>
      <c r="AB12" s="878"/>
      <c r="AC12" s="214"/>
      <c r="AD12" s="215"/>
    </row>
    <row r="13" spans="2:30" ht="15" customHeight="1" x14ac:dyDescent="0.25">
      <c r="B13" s="864" t="s">
        <v>161</v>
      </c>
      <c r="C13" s="865"/>
      <c r="D13" s="865"/>
      <c r="E13" s="865"/>
      <c r="F13" s="865"/>
      <c r="G13" s="865"/>
      <c r="H13" s="866"/>
      <c r="I13" s="853"/>
      <c r="J13" s="854"/>
      <c r="K13" s="854"/>
      <c r="L13" s="854"/>
      <c r="M13" s="938" t="s">
        <v>651</v>
      </c>
      <c r="N13" s="939"/>
      <c r="O13" s="939"/>
      <c r="P13" s="939"/>
      <c r="Q13" s="939"/>
      <c r="R13" s="939"/>
      <c r="S13" s="939"/>
      <c r="T13" s="939"/>
      <c r="U13" s="939"/>
      <c r="V13" s="939"/>
      <c r="W13" s="939"/>
      <c r="X13" s="939"/>
      <c r="Y13" s="939"/>
      <c r="Z13" s="939"/>
      <c r="AA13" s="940"/>
      <c r="AB13" s="875"/>
      <c r="AC13" s="876"/>
      <c r="AD13" s="877"/>
    </row>
    <row r="14" spans="2:30" ht="15" customHeight="1" x14ac:dyDescent="0.25">
      <c r="B14" s="864"/>
      <c r="C14" s="865"/>
      <c r="D14" s="865"/>
      <c r="E14" s="865"/>
      <c r="F14" s="865"/>
      <c r="G14" s="865"/>
      <c r="H14" s="866"/>
      <c r="I14" s="853"/>
      <c r="J14" s="854"/>
      <c r="K14" s="854"/>
      <c r="L14" s="854"/>
      <c r="M14" s="941"/>
      <c r="N14" s="942"/>
      <c r="O14" s="942"/>
      <c r="P14" s="942"/>
      <c r="Q14" s="942"/>
      <c r="R14" s="942"/>
      <c r="S14" s="942"/>
      <c r="T14" s="942"/>
      <c r="U14" s="942"/>
      <c r="V14" s="942"/>
      <c r="W14" s="942"/>
      <c r="X14" s="942"/>
      <c r="Y14" s="942"/>
      <c r="Z14" s="942"/>
      <c r="AA14" s="943"/>
      <c r="AB14" s="878"/>
      <c r="AC14" s="214"/>
      <c r="AD14" s="215"/>
    </row>
    <row r="15" spans="2:30" ht="15" customHeight="1" x14ac:dyDescent="0.25">
      <c r="B15" s="850" t="s">
        <v>162</v>
      </c>
      <c r="C15" s="851"/>
      <c r="D15" s="851"/>
      <c r="E15" s="851"/>
      <c r="F15" s="851"/>
      <c r="G15" s="851"/>
      <c r="H15" s="852"/>
      <c r="I15" s="853"/>
      <c r="J15" s="854"/>
      <c r="K15" s="854"/>
      <c r="L15" s="854"/>
      <c r="M15" s="869" t="s">
        <v>652</v>
      </c>
      <c r="N15" s="870"/>
      <c r="O15" s="870"/>
      <c r="P15" s="870"/>
      <c r="Q15" s="870"/>
      <c r="R15" s="870"/>
      <c r="S15" s="870"/>
      <c r="T15" s="870"/>
      <c r="U15" s="870"/>
      <c r="V15" s="870"/>
      <c r="W15" s="870"/>
      <c r="X15" s="870"/>
      <c r="Y15" s="870"/>
      <c r="Z15" s="870"/>
      <c r="AA15" s="871"/>
      <c r="AB15" s="875"/>
      <c r="AC15" s="876"/>
      <c r="AD15" s="877"/>
    </row>
    <row r="16" spans="2:30" ht="15" customHeight="1" x14ac:dyDescent="0.25">
      <c r="B16" s="850"/>
      <c r="C16" s="851"/>
      <c r="D16" s="851"/>
      <c r="E16" s="851"/>
      <c r="F16" s="851"/>
      <c r="G16" s="851"/>
      <c r="H16" s="852"/>
      <c r="I16" s="853"/>
      <c r="J16" s="854"/>
      <c r="K16" s="854"/>
      <c r="L16" s="854"/>
      <c r="M16" s="872"/>
      <c r="N16" s="873"/>
      <c r="O16" s="873"/>
      <c r="P16" s="873"/>
      <c r="Q16" s="873"/>
      <c r="R16" s="873"/>
      <c r="S16" s="873"/>
      <c r="T16" s="873"/>
      <c r="U16" s="873"/>
      <c r="V16" s="873"/>
      <c r="W16" s="873"/>
      <c r="X16" s="873"/>
      <c r="Y16" s="873"/>
      <c r="Z16" s="873"/>
      <c r="AA16" s="874"/>
      <c r="AB16" s="878"/>
      <c r="AC16" s="214"/>
      <c r="AD16" s="215"/>
    </row>
    <row r="17" spans="2:30" ht="15" customHeight="1" x14ac:dyDescent="0.25">
      <c r="B17" s="864" t="s">
        <v>123</v>
      </c>
      <c r="C17" s="865"/>
      <c r="D17" s="865"/>
      <c r="E17" s="865"/>
      <c r="F17" s="865"/>
      <c r="G17" s="865"/>
      <c r="H17" s="866"/>
      <c r="I17" s="853"/>
      <c r="J17" s="854"/>
      <c r="K17" s="854"/>
      <c r="L17" s="854"/>
      <c r="M17" s="879" t="s">
        <v>1024</v>
      </c>
      <c r="N17" s="880"/>
      <c r="O17" s="880"/>
      <c r="P17" s="880"/>
      <c r="Q17" s="880"/>
      <c r="R17" s="880"/>
      <c r="S17" s="880"/>
      <c r="T17" s="880"/>
      <c r="U17" s="880"/>
      <c r="V17" s="880"/>
      <c r="W17" s="880"/>
      <c r="X17" s="880"/>
      <c r="Y17" s="880"/>
      <c r="Z17" s="880"/>
      <c r="AA17" s="881"/>
      <c r="AB17" s="887"/>
      <c r="AC17" s="888"/>
      <c r="AD17" s="889"/>
    </row>
    <row r="18" spans="2:30" ht="15" customHeight="1" x14ac:dyDescent="0.25">
      <c r="B18" s="864"/>
      <c r="C18" s="865"/>
      <c r="D18" s="865"/>
      <c r="E18" s="865"/>
      <c r="F18" s="865"/>
      <c r="G18" s="865"/>
      <c r="H18" s="866"/>
      <c r="I18" s="853"/>
      <c r="J18" s="854"/>
      <c r="K18" s="854"/>
      <c r="L18" s="854"/>
      <c r="M18" s="884"/>
      <c r="N18" s="885"/>
      <c r="O18" s="885"/>
      <c r="P18" s="885"/>
      <c r="Q18" s="885"/>
      <c r="R18" s="885"/>
      <c r="S18" s="885"/>
      <c r="T18" s="885"/>
      <c r="U18" s="885"/>
      <c r="V18" s="885"/>
      <c r="W18" s="885"/>
      <c r="X18" s="885"/>
      <c r="Y18" s="885"/>
      <c r="Z18" s="885"/>
      <c r="AA18" s="886"/>
      <c r="AB18" s="893"/>
      <c r="AC18" s="894"/>
      <c r="AD18" s="895"/>
    </row>
    <row r="19" spans="2:30" ht="15" customHeight="1" x14ac:dyDescent="0.25">
      <c r="B19" s="850" t="s">
        <v>163</v>
      </c>
      <c r="C19" s="851"/>
      <c r="D19" s="851"/>
      <c r="E19" s="851"/>
      <c r="F19" s="851"/>
      <c r="G19" s="851"/>
      <c r="H19" s="852"/>
      <c r="I19" s="853"/>
      <c r="J19" s="854"/>
      <c r="K19" s="854"/>
      <c r="L19" s="854"/>
      <c r="M19" s="855" t="s">
        <v>653</v>
      </c>
      <c r="N19" s="856"/>
      <c r="O19" s="856"/>
      <c r="P19" s="856"/>
      <c r="Q19" s="856"/>
      <c r="R19" s="856"/>
      <c r="S19" s="856"/>
      <c r="T19" s="856"/>
      <c r="U19" s="856"/>
      <c r="V19" s="856"/>
      <c r="W19" s="856"/>
      <c r="X19" s="856"/>
      <c r="Y19" s="856"/>
      <c r="Z19" s="856"/>
      <c r="AA19" s="857"/>
      <c r="AB19" s="887"/>
      <c r="AC19" s="888"/>
      <c r="AD19" s="889"/>
    </row>
    <row r="20" spans="2:30" ht="15" customHeight="1" x14ac:dyDescent="0.25">
      <c r="B20" s="850"/>
      <c r="C20" s="851"/>
      <c r="D20" s="851"/>
      <c r="E20" s="851"/>
      <c r="F20" s="851"/>
      <c r="G20" s="851"/>
      <c r="H20" s="852"/>
      <c r="I20" s="853"/>
      <c r="J20" s="854"/>
      <c r="K20" s="854"/>
      <c r="L20" s="854"/>
      <c r="M20" s="858"/>
      <c r="N20" s="859"/>
      <c r="O20" s="859"/>
      <c r="P20" s="859"/>
      <c r="Q20" s="859"/>
      <c r="R20" s="859"/>
      <c r="S20" s="859"/>
      <c r="T20" s="859"/>
      <c r="U20" s="859"/>
      <c r="V20" s="859"/>
      <c r="W20" s="859"/>
      <c r="X20" s="859"/>
      <c r="Y20" s="859"/>
      <c r="Z20" s="859"/>
      <c r="AA20" s="860"/>
      <c r="AB20" s="890"/>
      <c r="AC20" s="891"/>
      <c r="AD20" s="892"/>
    </row>
    <row r="21" spans="2:30" ht="15" customHeight="1" x14ac:dyDescent="0.25">
      <c r="B21" s="850"/>
      <c r="C21" s="851"/>
      <c r="D21" s="851"/>
      <c r="E21" s="851"/>
      <c r="F21" s="851"/>
      <c r="G21" s="851"/>
      <c r="H21" s="852"/>
      <c r="I21" s="853"/>
      <c r="J21" s="854"/>
      <c r="K21" s="854"/>
      <c r="L21" s="854"/>
      <c r="M21" s="861"/>
      <c r="N21" s="862"/>
      <c r="O21" s="862"/>
      <c r="P21" s="862"/>
      <c r="Q21" s="862"/>
      <c r="R21" s="862"/>
      <c r="S21" s="862"/>
      <c r="T21" s="862"/>
      <c r="U21" s="862"/>
      <c r="V21" s="862"/>
      <c r="W21" s="862"/>
      <c r="X21" s="862"/>
      <c r="Y21" s="862"/>
      <c r="Z21" s="862"/>
      <c r="AA21" s="863"/>
      <c r="AB21" s="893"/>
      <c r="AC21" s="894"/>
      <c r="AD21" s="895"/>
    </row>
    <row r="22" spans="2:30" ht="15" customHeight="1" x14ac:dyDescent="0.25">
      <c r="B22" s="896" t="s">
        <v>164</v>
      </c>
      <c r="C22" s="897"/>
      <c r="D22" s="897"/>
      <c r="E22" s="897"/>
      <c r="F22" s="897"/>
      <c r="G22" s="897"/>
      <c r="H22" s="898"/>
      <c r="I22" s="853"/>
      <c r="J22" s="854"/>
      <c r="K22" s="854"/>
      <c r="L22" s="854"/>
      <c r="M22" s="879" t="s">
        <v>170</v>
      </c>
      <c r="N22" s="880"/>
      <c r="O22" s="880"/>
      <c r="P22" s="880"/>
      <c r="Q22" s="880"/>
      <c r="R22" s="880"/>
      <c r="S22" s="880"/>
      <c r="T22" s="880"/>
      <c r="U22" s="880"/>
      <c r="V22" s="880"/>
      <c r="W22" s="880"/>
      <c r="X22" s="880"/>
      <c r="Y22" s="880"/>
      <c r="Z22" s="880"/>
      <c r="AA22" s="881"/>
      <c r="AB22" s="887"/>
      <c r="AC22" s="888"/>
      <c r="AD22" s="889"/>
    </row>
    <row r="23" spans="2:30" ht="15" customHeight="1" x14ac:dyDescent="0.25">
      <c r="B23" s="896"/>
      <c r="C23" s="897"/>
      <c r="D23" s="897"/>
      <c r="E23" s="897"/>
      <c r="F23" s="897"/>
      <c r="G23" s="897"/>
      <c r="H23" s="898"/>
      <c r="I23" s="853"/>
      <c r="J23" s="854"/>
      <c r="K23" s="854"/>
      <c r="L23" s="854"/>
      <c r="M23" s="882"/>
      <c r="N23" s="134"/>
      <c r="O23" s="134"/>
      <c r="P23" s="134"/>
      <c r="Q23" s="134"/>
      <c r="R23" s="134"/>
      <c r="S23" s="134"/>
      <c r="T23" s="134"/>
      <c r="U23" s="134"/>
      <c r="V23" s="134"/>
      <c r="W23" s="134"/>
      <c r="X23" s="134"/>
      <c r="Y23" s="134"/>
      <c r="Z23" s="134"/>
      <c r="AA23" s="883"/>
      <c r="AB23" s="890"/>
      <c r="AC23" s="891"/>
      <c r="AD23" s="892"/>
    </row>
    <row r="24" spans="2:30" ht="15" customHeight="1" x14ac:dyDescent="0.25">
      <c r="B24" s="896"/>
      <c r="C24" s="897"/>
      <c r="D24" s="897"/>
      <c r="E24" s="897"/>
      <c r="F24" s="897"/>
      <c r="G24" s="897"/>
      <c r="H24" s="898"/>
      <c r="I24" s="853"/>
      <c r="J24" s="854"/>
      <c r="K24" s="854"/>
      <c r="L24" s="854"/>
      <c r="M24" s="884"/>
      <c r="N24" s="885"/>
      <c r="O24" s="885"/>
      <c r="P24" s="885"/>
      <c r="Q24" s="885"/>
      <c r="R24" s="885"/>
      <c r="S24" s="885"/>
      <c r="T24" s="885"/>
      <c r="U24" s="885"/>
      <c r="V24" s="885"/>
      <c r="W24" s="885"/>
      <c r="X24" s="885"/>
      <c r="Y24" s="885"/>
      <c r="Z24" s="885"/>
      <c r="AA24" s="886"/>
      <c r="AB24" s="893"/>
      <c r="AC24" s="894"/>
      <c r="AD24" s="895"/>
    </row>
    <row r="25" spans="2:30" ht="15" customHeight="1" x14ac:dyDescent="0.25">
      <c r="B25" s="850" t="s">
        <v>165</v>
      </c>
      <c r="C25" s="851"/>
      <c r="D25" s="851"/>
      <c r="E25" s="851"/>
      <c r="F25" s="851"/>
      <c r="G25" s="851"/>
      <c r="H25" s="852"/>
      <c r="I25" s="853"/>
      <c r="J25" s="854"/>
      <c r="K25" s="854"/>
      <c r="L25" s="854"/>
      <c r="M25" s="869" t="s">
        <v>654</v>
      </c>
      <c r="N25" s="870"/>
      <c r="O25" s="870"/>
      <c r="P25" s="870"/>
      <c r="Q25" s="870"/>
      <c r="R25" s="870"/>
      <c r="S25" s="870"/>
      <c r="T25" s="870"/>
      <c r="U25" s="870"/>
      <c r="V25" s="870"/>
      <c r="W25" s="870"/>
      <c r="X25" s="870"/>
      <c r="Y25" s="870"/>
      <c r="Z25" s="870"/>
      <c r="AA25" s="871"/>
      <c r="AB25" s="875"/>
      <c r="AC25" s="876"/>
      <c r="AD25" s="877"/>
    </row>
    <row r="26" spans="2:30" ht="15" customHeight="1" x14ac:dyDescent="0.25">
      <c r="B26" s="850"/>
      <c r="C26" s="851"/>
      <c r="D26" s="851"/>
      <c r="E26" s="851"/>
      <c r="F26" s="851"/>
      <c r="G26" s="851"/>
      <c r="H26" s="852"/>
      <c r="I26" s="853"/>
      <c r="J26" s="854"/>
      <c r="K26" s="854"/>
      <c r="L26" s="854"/>
      <c r="M26" s="872"/>
      <c r="N26" s="873"/>
      <c r="O26" s="873"/>
      <c r="P26" s="873"/>
      <c r="Q26" s="873"/>
      <c r="R26" s="873"/>
      <c r="S26" s="873"/>
      <c r="T26" s="873"/>
      <c r="U26" s="873"/>
      <c r="V26" s="873"/>
      <c r="W26" s="873"/>
      <c r="X26" s="873"/>
      <c r="Y26" s="873"/>
      <c r="Z26" s="873"/>
      <c r="AA26" s="874"/>
      <c r="AB26" s="878"/>
      <c r="AC26" s="214"/>
      <c r="AD26" s="215"/>
    </row>
    <row r="27" spans="2:30" ht="15" customHeight="1" x14ac:dyDescent="0.25">
      <c r="B27" s="896" t="s">
        <v>166</v>
      </c>
      <c r="C27" s="897"/>
      <c r="D27" s="897"/>
      <c r="E27" s="897"/>
      <c r="F27" s="897"/>
      <c r="G27" s="897"/>
      <c r="H27" s="898"/>
      <c r="I27" s="853"/>
      <c r="J27" s="854"/>
      <c r="K27" s="854"/>
      <c r="L27" s="854"/>
      <c r="M27" s="879" t="s">
        <v>171</v>
      </c>
      <c r="N27" s="880"/>
      <c r="O27" s="880"/>
      <c r="P27" s="880"/>
      <c r="Q27" s="880"/>
      <c r="R27" s="880"/>
      <c r="S27" s="880"/>
      <c r="T27" s="880"/>
      <c r="U27" s="880"/>
      <c r="V27" s="880"/>
      <c r="W27" s="880"/>
      <c r="X27" s="880"/>
      <c r="Y27" s="880"/>
      <c r="Z27" s="880"/>
      <c r="AA27" s="881"/>
      <c r="AB27" s="887"/>
      <c r="AC27" s="888"/>
      <c r="AD27" s="889"/>
    </row>
    <row r="28" spans="2:30" ht="15" customHeight="1" x14ac:dyDescent="0.25">
      <c r="B28" s="896"/>
      <c r="C28" s="897"/>
      <c r="D28" s="897"/>
      <c r="E28" s="897"/>
      <c r="F28" s="897"/>
      <c r="G28" s="897"/>
      <c r="H28" s="898"/>
      <c r="I28" s="853"/>
      <c r="J28" s="854"/>
      <c r="K28" s="854"/>
      <c r="L28" s="854"/>
      <c r="M28" s="882"/>
      <c r="N28" s="134"/>
      <c r="O28" s="134"/>
      <c r="P28" s="134"/>
      <c r="Q28" s="134"/>
      <c r="R28" s="134"/>
      <c r="S28" s="134"/>
      <c r="T28" s="134"/>
      <c r="U28" s="134"/>
      <c r="V28" s="134"/>
      <c r="W28" s="134"/>
      <c r="X28" s="134"/>
      <c r="Y28" s="134"/>
      <c r="Z28" s="134"/>
      <c r="AA28" s="883"/>
      <c r="AB28" s="890"/>
      <c r="AC28" s="891"/>
      <c r="AD28" s="892"/>
    </row>
    <row r="29" spans="2:30" ht="15" customHeight="1" x14ac:dyDescent="0.25">
      <c r="B29" s="896"/>
      <c r="C29" s="897"/>
      <c r="D29" s="897"/>
      <c r="E29" s="897"/>
      <c r="F29" s="897"/>
      <c r="G29" s="897"/>
      <c r="H29" s="898"/>
      <c r="I29" s="853"/>
      <c r="J29" s="854"/>
      <c r="K29" s="854"/>
      <c r="L29" s="854"/>
      <c r="M29" s="884"/>
      <c r="N29" s="885"/>
      <c r="O29" s="885"/>
      <c r="P29" s="885"/>
      <c r="Q29" s="885"/>
      <c r="R29" s="885"/>
      <c r="S29" s="885"/>
      <c r="T29" s="885"/>
      <c r="U29" s="885"/>
      <c r="V29" s="885"/>
      <c r="W29" s="885"/>
      <c r="X29" s="885"/>
      <c r="Y29" s="885"/>
      <c r="Z29" s="885"/>
      <c r="AA29" s="886"/>
      <c r="AB29" s="893"/>
      <c r="AC29" s="894"/>
      <c r="AD29" s="895"/>
    </row>
    <row r="30" spans="2:30" ht="15" customHeight="1" x14ac:dyDescent="0.25">
      <c r="B30" s="899" t="s">
        <v>1372</v>
      </c>
      <c r="C30" s="900"/>
      <c r="D30" s="900"/>
      <c r="E30" s="900"/>
      <c r="F30" s="900"/>
      <c r="G30" s="900"/>
      <c r="H30" s="901"/>
      <c r="I30" s="853"/>
      <c r="J30" s="854"/>
      <c r="K30" s="854"/>
      <c r="L30" s="854"/>
      <c r="M30" s="855" t="s">
        <v>1025</v>
      </c>
      <c r="N30" s="856"/>
      <c r="O30" s="856"/>
      <c r="P30" s="856"/>
      <c r="Q30" s="856"/>
      <c r="R30" s="856"/>
      <c r="S30" s="856"/>
      <c r="T30" s="856"/>
      <c r="U30" s="856"/>
      <c r="V30" s="856"/>
      <c r="W30" s="856"/>
      <c r="X30" s="856"/>
      <c r="Y30" s="856"/>
      <c r="Z30" s="856"/>
      <c r="AA30" s="857"/>
      <c r="AB30" s="887"/>
      <c r="AC30" s="888"/>
      <c r="AD30" s="889"/>
    </row>
    <row r="31" spans="2:30" ht="15" customHeight="1" x14ac:dyDescent="0.25">
      <c r="B31" s="899"/>
      <c r="C31" s="900"/>
      <c r="D31" s="900"/>
      <c r="E31" s="900"/>
      <c r="F31" s="900"/>
      <c r="G31" s="900"/>
      <c r="H31" s="901"/>
      <c r="I31" s="853"/>
      <c r="J31" s="854"/>
      <c r="K31" s="854"/>
      <c r="L31" s="854"/>
      <c r="M31" s="861"/>
      <c r="N31" s="862"/>
      <c r="O31" s="862"/>
      <c r="P31" s="862"/>
      <c r="Q31" s="862"/>
      <c r="R31" s="862"/>
      <c r="S31" s="862"/>
      <c r="T31" s="862"/>
      <c r="U31" s="862"/>
      <c r="V31" s="862"/>
      <c r="W31" s="862"/>
      <c r="X31" s="862"/>
      <c r="Y31" s="862"/>
      <c r="Z31" s="862"/>
      <c r="AA31" s="863"/>
      <c r="AB31" s="893"/>
      <c r="AC31" s="894"/>
      <c r="AD31" s="895"/>
    </row>
    <row r="32" spans="2:30" ht="15" customHeight="1" x14ac:dyDescent="0.25">
      <c r="B32" s="896" t="s">
        <v>1373</v>
      </c>
      <c r="C32" s="897"/>
      <c r="D32" s="897"/>
      <c r="E32" s="897"/>
      <c r="F32" s="897"/>
      <c r="G32" s="897"/>
      <c r="H32" s="898"/>
      <c r="I32" s="853"/>
      <c r="J32" s="854"/>
      <c r="K32" s="854"/>
      <c r="L32" s="854"/>
      <c r="M32" s="879" t="s">
        <v>1025</v>
      </c>
      <c r="N32" s="880"/>
      <c r="O32" s="880"/>
      <c r="P32" s="880"/>
      <c r="Q32" s="880"/>
      <c r="R32" s="880"/>
      <c r="S32" s="880"/>
      <c r="T32" s="880"/>
      <c r="U32" s="880"/>
      <c r="V32" s="880"/>
      <c r="W32" s="880"/>
      <c r="X32" s="880"/>
      <c r="Y32" s="880"/>
      <c r="Z32" s="880"/>
      <c r="AA32" s="881"/>
      <c r="AB32" s="887"/>
      <c r="AC32" s="888"/>
      <c r="AD32" s="889"/>
    </row>
    <row r="33" spans="2:30" ht="15" customHeight="1" x14ac:dyDescent="0.25">
      <c r="B33" s="896"/>
      <c r="C33" s="897"/>
      <c r="D33" s="897"/>
      <c r="E33" s="897"/>
      <c r="F33" s="897"/>
      <c r="G33" s="897"/>
      <c r="H33" s="898"/>
      <c r="I33" s="853"/>
      <c r="J33" s="854"/>
      <c r="K33" s="854"/>
      <c r="L33" s="854"/>
      <c r="M33" s="884"/>
      <c r="N33" s="885"/>
      <c r="O33" s="885"/>
      <c r="P33" s="885"/>
      <c r="Q33" s="885"/>
      <c r="R33" s="885"/>
      <c r="S33" s="885"/>
      <c r="T33" s="885"/>
      <c r="U33" s="885"/>
      <c r="V33" s="885"/>
      <c r="W33" s="885"/>
      <c r="X33" s="885"/>
      <c r="Y33" s="885"/>
      <c r="Z33" s="885"/>
      <c r="AA33" s="886"/>
      <c r="AB33" s="893"/>
      <c r="AC33" s="894"/>
      <c r="AD33" s="895"/>
    </row>
    <row r="34" spans="2:30" ht="15" customHeight="1" x14ac:dyDescent="0.25">
      <c r="B34" s="850" t="s">
        <v>1374</v>
      </c>
      <c r="C34" s="851"/>
      <c r="D34" s="851"/>
      <c r="E34" s="851"/>
      <c r="F34" s="851"/>
      <c r="G34" s="851"/>
      <c r="H34" s="852"/>
      <c r="I34" s="853"/>
      <c r="J34" s="854"/>
      <c r="K34" s="854"/>
      <c r="L34" s="854"/>
      <c r="M34" s="855" t="s">
        <v>1371</v>
      </c>
      <c r="N34" s="856"/>
      <c r="O34" s="856"/>
      <c r="P34" s="856"/>
      <c r="Q34" s="856"/>
      <c r="R34" s="856"/>
      <c r="S34" s="856"/>
      <c r="T34" s="856"/>
      <c r="U34" s="856"/>
      <c r="V34" s="856"/>
      <c r="W34" s="856"/>
      <c r="X34" s="856"/>
      <c r="Y34" s="856"/>
      <c r="Z34" s="856"/>
      <c r="AA34" s="857"/>
      <c r="AB34" s="887"/>
      <c r="AC34" s="888"/>
      <c r="AD34" s="889"/>
    </row>
    <row r="35" spans="2:30" ht="15" customHeight="1" x14ac:dyDescent="0.25">
      <c r="B35" s="850"/>
      <c r="C35" s="851"/>
      <c r="D35" s="851"/>
      <c r="E35" s="851"/>
      <c r="F35" s="851"/>
      <c r="G35" s="851"/>
      <c r="H35" s="852"/>
      <c r="I35" s="853"/>
      <c r="J35" s="854"/>
      <c r="K35" s="854"/>
      <c r="L35" s="854"/>
      <c r="M35" s="858"/>
      <c r="N35" s="859"/>
      <c r="O35" s="859"/>
      <c r="P35" s="859"/>
      <c r="Q35" s="859"/>
      <c r="R35" s="859"/>
      <c r="S35" s="859"/>
      <c r="T35" s="859"/>
      <c r="U35" s="859"/>
      <c r="V35" s="859"/>
      <c r="W35" s="859"/>
      <c r="X35" s="859"/>
      <c r="Y35" s="859"/>
      <c r="Z35" s="859"/>
      <c r="AA35" s="860"/>
      <c r="AB35" s="890"/>
      <c r="AC35" s="891"/>
      <c r="AD35" s="892"/>
    </row>
    <row r="36" spans="2:30" ht="15" customHeight="1" x14ac:dyDescent="0.25">
      <c r="B36" s="850"/>
      <c r="C36" s="851"/>
      <c r="D36" s="851"/>
      <c r="E36" s="851"/>
      <c r="F36" s="851"/>
      <c r="G36" s="851"/>
      <c r="H36" s="852"/>
      <c r="I36" s="853"/>
      <c r="J36" s="854"/>
      <c r="K36" s="854"/>
      <c r="L36" s="854"/>
      <c r="M36" s="861"/>
      <c r="N36" s="862"/>
      <c r="O36" s="862"/>
      <c r="P36" s="862"/>
      <c r="Q36" s="862"/>
      <c r="R36" s="862"/>
      <c r="S36" s="862"/>
      <c r="T36" s="862"/>
      <c r="U36" s="862"/>
      <c r="V36" s="862"/>
      <c r="W36" s="862"/>
      <c r="X36" s="862"/>
      <c r="Y36" s="862"/>
      <c r="Z36" s="862"/>
      <c r="AA36" s="863"/>
      <c r="AB36" s="893"/>
      <c r="AC36" s="894"/>
      <c r="AD36" s="895"/>
    </row>
    <row r="37" spans="2:30" ht="15" customHeight="1" x14ac:dyDescent="0.25">
      <c r="B37" s="864" t="s">
        <v>1375</v>
      </c>
      <c r="C37" s="865"/>
      <c r="D37" s="865"/>
      <c r="E37" s="865"/>
      <c r="F37" s="865"/>
      <c r="G37" s="865"/>
      <c r="H37" s="866"/>
      <c r="I37" s="853"/>
      <c r="J37" s="854"/>
      <c r="K37" s="854"/>
      <c r="L37" s="854"/>
      <c r="M37" s="879" t="s">
        <v>1104</v>
      </c>
      <c r="N37" s="880"/>
      <c r="O37" s="880"/>
      <c r="P37" s="880"/>
      <c r="Q37" s="880"/>
      <c r="R37" s="880"/>
      <c r="S37" s="880"/>
      <c r="T37" s="880"/>
      <c r="U37" s="880"/>
      <c r="V37" s="880"/>
      <c r="W37" s="880"/>
      <c r="X37" s="880"/>
      <c r="Y37" s="880"/>
      <c r="Z37" s="880"/>
      <c r="AA37" s="881"/>
      <c r="AB37" s="887"/>
      <c r="AC37" s="888"/>
      <c r="AD37" s="889"/>
    </row>
    <row r="38" spans="2:30" ht="15" customHeight="1" x14ac:dyDescent="0.25">
      <c r="B38" s="864"/>
      <c r="C38" s="865"/>
      <c r="D38" s="865"/>
      <c r="E38" s="865"/>
      <c r="F38" s="865"/>
      <c r="G38" s="865"/>
      <c r="H38" s="866"/>
      <c r="I38" s="853"/>
      <c r="J38" s="854"/>
      <c r="K38" s="854"/>
      <c r="L38" s="854"/>
      <c r="M38" s="882"/>
      <c r="N38" s="134"/>
      <c r="O38" s="134"/>
      <c r="P38" s="134"/>
      <c r="Q38" s="134"/>
      <c r="R38" s="134"/>
      <c r="S38" s="134"/>
      <c r="T38" s="134"/>
      <c r="U38" s="134"/>
      <c r="V38" s="134"/>
      <c r="W38" s="134"/>
      <c r="X38" s="134"/>
      <c r="Y38" s="134"/>
      <c r="Z38" s="134"/>
      <c r="AA38" s="883"/>
      <c r="AB38" s="890"/>
      <c r="AC38" s="891"/>
      <c r="AD38" s="892"/>
    </row>
    <row r="39" spans="2:30" ht="15" customHeight="1" x14ac:dyDescent="0.25">
      <c r="B39" s="864"/>
      <c r="C39" s="865"/>
      <c r="D39" s="865"/>
      <c r="E39" s="865"/>
      <c r="F39" s="865"/>
      <c r="G39" s="865"/>
      <c r="H39" s="866"/>
      <c r="I39" s="853"/>
      <c r="J39" s="854"/>
      <c r="K39" s="854"/>
      <c r="L39" s="854"/>
      <c r="M39" s="884"/>
      <c r="N39" s="885"/>
      <c r="O39" s="885"/>
      <c r="P39" s="885"/>
      <c r="Q39" s="885"/>
      <c r="R39" s="885"/>
      <c r="S39" s="885"/>
      <c r="T39" s="885"/>
      <c r="U39" s="885"/>
      <c r="V39" s="885"/>
      <c r="W39" s="885"/>
      <c r="X39" s="885"/>
      <c r="Y39" s="885"/>
      <c r="Z39" s="885"/>
      <c r="AA39" s="886"/>
      <c r="AB39" s="893"/>
      <c r="AC39" s="894"/>
      <c r="AD39" s="895"/>
    </row>
    <row r="40" spans="2:30" ht="15" customHeight="1" x14ac:dyDescent="0.25">
      <c r="B40" s="850" t="s">
        <v>167</v>
      </c>
      <c r="C40" s="851"/>
      <c r="D40" s="851"/>
      <c r="E40" s="851"/>
      <c r="F40" s="851"/>
      <c r="G40" s="851"/>
      <c r="H40" s="852"/>
      <c r="I40" s="853"/>
      <c r="J40" s="854"/>
      <c r="K40" s="854"/>
      <c r="L40" s="854"/>
      <c r="M40" s="869" t="s">
        <v>172</v>
      </c>
      <c r="N40" s="870"/>
      <c r="O40" s="870"/>
      <c r="P40" s="870"/>
      <c r="Q40" s="870"/>
      <c r="R40" s="870"/>
      <c r="S40" s="870"/>
      <c r="T40" s="870"/>
      <c r="U40" s="870"/>
      <c r="V40" s="870"/>
      <c r="W40" s="870"/>
      <c r="X40" s="870"/>
      <c r="Y40" s="870"/>
      <c r="Z40" s="870"/>
      <c r="AA40" s="871"/>
      <c r="AB40" s="875"/>
      <c r="AC40" s="876"/>
      <c r="AD40" s="877"/>
    </row>
    <row r="41" spans="2:30" ht="15" customHeight="1" x14ac:dyDescent="0.25">
      <c r="B41" s="850"/>
      <c r="C41" s="851"/>
      <c r="D41" s="851"/>
      <c r="E41" s="851"/>
      <c r="F41" s="851"/>
      <c r="G41" s="851"/>
      <c r="H41" s="852"/>
      <c r="I41" s="853"/>
      <c r="J41" s="854"/>
      <c r="K41" s="854"/>
      <c r="L41" s="854"/>
      <c r="M41" s="872"/>
      <c r="N41" s="873"/>
      <c r="O41" s="873"/>
      <c r="P41" s="873"/>
      <c r="Q41" s="873"/>
      <c r="R41" s="873"/>
      <c r="S41" s="873"/>
      <c r="T41" s="873"/>
      <c r="U41" s="873"/>
      <c r="V41" s="873"/>
      <c r="W41" s="873"/>
      <c r="X41" s="873"/>
      <c r="Y41" s="873"/>
      <c r="Z41" s="873"/>
      <c r="AA41" s="874"/>
      <c r="AB41" s="878"/>
      <c r="AC41" s="214"/>
      <c r="AD41" s="215"/>
    </row>
    <row r="42" spans="2:30" ht="15" customHeight="1" x14ac:dyDescent="0.25">
      <c r="B42" s="864" t="s">
        <v>168</v>
      </c>
      <c r="C42" s="865"/>
      <c r="D42" s="865"/>
      <c r="E42" s="865"/>
      <c r="F42" s="865"/>
      <c r="G42" s="865"/>
      <c r="H42" s="866"/>
      <c r="I42" s="853"/>
      <c r="J42" s="854"/>
      <c r="K42" s="854"/>
      <c r="L42" s="854"/>
      <c r="M42" s="879" t="s">
        <v>655</v>
      </c>
      <c r="N42" s="880"/>
      <c r="O42" s="880"/>
      <c r="P42" s="880"/>
      <c r="Q42" s="880"/>
      <c r="R42" s="880"/>
      <c r="S42" s="880"/>
      <c r="T42" s="880"/>
      <c r="U42" s="880"/>
      <c r="V42" s="880"/>
      <c r="W42" s="880"/>
      <c r="X42" s="880"/>
      <c r="Y42" s="880"/>
      <c r="Z42" s="880"/>
      <c r="AA42" s="881"/>
      <c r="AB42" s="887"/>
      <c r="AC42" s="888"/>
      <c r="AD42" s="889"/>
    </row>
    <row r="43" spans="2:30" ht="15" customHeight="1" x14ac:dyDescent="0.25">
      <c r="B43" s="864"/>
      <c r="C43" s="865"/>
      <c r="D43" s="865"/>
      <c r="E43" s="865"/>
      <c r="F43" s="865"/>
      <c r="G43" s="865"/>
      <c r="H43" s="866"/>
      <c r="I43" s="853"/>
      <c r="J43" s="854"/>
      <c r="K43" s="854"/>
      <c r="L43" s="854"/>
      <c r="M43" s="882"/>
      <c r="N43" s="134"/>
      <c r="O43" s="134"/>
      <c r="P43" s="134"/>
      <c r="Q43" s="134"/>
      <c r="R43" s="134"/>
      <c r="S43" s="134"/>
      <c r="T43" s="134"/>
      <c r="U43" s="134"/>
      <c r="V43" s="134"/>
      <c r="W43" s="134"/>
      <c r="X43" s="134"/>
      <c r="Y43" s="134"/>
      <c r="Z43" s="134"/>
      <c r="AA43" s="883"/>
      <c r="AB43" s="890"/>
      <c r="AC43" s="891"/>
      <c r="AD43" s="892"/>
    </row>
    <row r="44" spans="2:30" ht="15" customHeight="1" x14ac:dyDescent="0.25">
      <c r="B44" s="864"/>
      <c r="C44" s="865"/>
      <c r="D44" s="865"/>
      <c r="E44" s="865"/>
      <c r="F44" s="865"/>
      <c r="G44" s="865"/>
      <c r="H44" s="866"/>
      <c r="I44" s="853"/>
      <c r="J44" s="854"/>
      <c r="K44" s="854"/>
      <c r="L44" s="854"/>
      <c r="M44" s="884"/>
      <c r="N44" s="885"/>
      <c r="O44" s="885"/>
      <c r="P44" s="885"/>
      <c r="Q44" s="885"/>
      <c r="R44" s="885"/>
      <c r="S44" s="885"/>
      <c r="T44" s="885"/>
      <c r="U44" s="885"/>
      <c r="V44" s="885"/>
      <c r="W44" s="885"/>
      <c r="X44" s="885"/>
      <c r="Y44" s="885"/>
      <c r="Z44" s="885"/>
      <c r="AA44" s="886"/>
      <c r="AB44" s="893"/>
      <c r="AC44" s="894"/>
      <c r="AD44" s="895"/>
    </row>
    <row r="45" spans="2:30" ht="15" customHeight="1" x14ac:dyDescent="0.25">
      <c r="B45" s="850" t="s">
        <v>169</v>
      </c>
      <c r="C45" s="851"/>
      <c r="D45" s="851"/>
      <c r="E45" s="851"/>
      <c r="F45" s="851"/>
      <c r="G45" s="851"/>
      <c r="H45" s="852"/>
      <c r="I45" s="853"/>
      <c r="J45" s="854"/>
      <c r="K45" s="854"/>
      <c r="L45" s="854"/>
      <c r="M45" s="855" t="s">
        <v>1026</v>
      </c>
      <c r="N45" s="856"/>
      <c r="O45" s="856"/>
      <c r="P45" s="856"/>
      <c r="Q45" s="856"/>
      <c r="R45" s="856"/>
      <c r="S45" s="856"/>
      <c r="T45" s="856"/>
      <c r="U45" s="856"/>
      <c r="V45" s="856"/>
      <c r="W45" s="856"/>
      <c r="X45" s="856"/>
      <c r="Y45" s="856"/>
      <c r="Z45" s="856"/>
      <c r="AA45" s="857"/>
      <c r="AB45" s="887"/>
      <c r="AC45" s="888"/>
      <c r="AD45" s="889"/>
    </row>
    <row r="46" spans="2:30" ht="15" customHeight="1" x14ac:dyDescent="0.25">
      <c r="B46" s="850"/>
      <c r="C46" s="851"/>
      <c r="D46" s="851"/>
      <c r="E46" s="851"/>
      <c r="F46" s="851"/>
      <c r="G46" s="851"/>
      <c r="H46" s="852"/>
      <c r="I46" s="853"/>
      <c r="J46" s="854"/>
      <c r="K46" s="854"/>
      <c r="L46" s="854"/>
      <c r="M46" s="858"/>
      <c r="N46" s="859"/>
      <c r="O46" s="859"/>
      <c r="P46" s="859"/>
      <c r="Q46" s="859"/>
      <c r="R46" s="859"/>
      <c r="S46" s="859"/>
      <c r="T46" s="859"/>
      <c r="U46" s="859"/>
      <c r="V46" s="859"/>
      <c r="W46" s="859"/>
      <c r="X46" s="859"/>
      <c r="Y46" s="859"/>
      <c r="Z46" s="859"/>
      <c r="AA46" s="860"/>
      <c r="AB46" s="890"/>
      <c r="AC46" s="891"/>
      <c r="AD46" s="892"/>
    </row>
    <row r="47" spans="2:30" ht="15" customHeight="1" x14ac:dyDescent="0.25">
      <c r="B47" s="850"/>
      <c r="C47" s="851"/>
      <c r="D47" s="851"/>
      <c r="E47" s="851"/>
      <c r="F47" s="851"/>
      <c r="G47" s="851"/>
      <c r="H47" s="852"/>
      <c r="I47" s="853"/>
      <c r="J47" s="854"/>
      <c r="K47" s="854"/>
      <c r="L47" s="854"/>
      <c r="M47" s="858"/>
      <c r="N47" s="859"/>
      <c r="O47" s="859"/>
      <c r="P47" s="859"/>
      <c r="Q47" s="859"/>
      <c r="R47" s="859"/>
      <c r="S47" s="859"/>
      <c r="T47" s="859"/>
      <c r="U47" s="859"/>
      <c r="V47" s="859"/>
      <c r="W47" s="859"/>
      <c r="X47" s="859"/>
      <c r="Y47" s="859"/>
      <c r="Z47" s="859"/>
      <c r="AA47" s="860"/>
      <c r="AB47" s="890"/>
      <c r="AC47" s="891"/>
      <c r="AD47" s="892"/>
    </row>
    <row r="48" spans="2:30" ht="15" customHeight="1" thickBot="1" x14ac:dyDescent="0.3">
      <c r="B48" s="850"/>
      <c r="C48" s="851"/>
      <c r="D48" s="851"/>
      <c r="E48" s="851"/>
      <c r="F48" s="851"/>
      <c r="G48" s="851"/>
      <c r="H48" s="852"/>
      <c r="I48" s="853"/>
      <c r="J48" s="854"/>
      <c r="K48" s="854"/>
      <c r="L48" s="854"/>
      <c r="M48" s="858"/>
      <c r="N48" s="859"/>
      <c r="O48" s="859"/>
      <c r="P48" s="859"/>
      <c r="Q48" s="859"/>
      <c r="R48" s="859"/>
      <c r="S48" s="859"/>
      <c r="T48" s="859"/>
      <c r="U48" s="859"/>
      <c r="V48" s="859"/>
      <c r="W48" s="859"/>
      <c r="X48" s="859"/>
      <c r="Y48" s="859"/>
      <c r="Z48" s="859"/>
      <c r="AA48" s="860"/>
      <c r="AB48" s="890"/>
      <c r="AC48" s="891"/>
      <c r="AD48" s="892"/>
    </row>
    <row r="49" spans="2:30" ht="15" customHeight="1" thickTop="1" x14ac:dyDescent="0.25">
      <c r="B49" s="914" t="s">
        <v>117</v>
      </c>
      <c r="C49" s="915"/>
      <c r="D49" s="915"/>
      <c r="E49" s="915"/>
      <c r="F49" s="915"/>
      <c r="G49" s="915"/>
      <c r="H49" s="916"/>
      <c r="I49" s="920">
        <f>SUM(I11:L48)</f>
        <v>0</v>
      </c>
      <c r="J49" s="921"/>
      <c r="K49" s="921"/>
      <c r="L49" s="921"/>
      <c r="M49" s="902"/>
      <c r="N49" s="903"/>
      <c r="O49" s="903"/>
      <c r="P49" s="903"/>
      <c r="Q49" s="903"/>
      <c r="R49" s="903"/>
      <c r="S49" s="903"/>
      <c r="T49" s="903"/>
      <c r="U49" s="903"/>
      <c r="V49" s="903"/>
      <c r="W49" s="903"/>
      <c r="X49" s="903"/>
      <c r="Y49" s="903"/>
      <c r="Z49" s="903"/>
      <c r="AA49" s="904"/>
      <c r="AB49" s="908" t="str">
        <f>IF(I49=0,"N/A",IF(AND(Validation!I3="YES",Validation!I4="YES",Validation!I5="YES"),"YES","NO"))</f>
        <v>N/A</v>
      </c>
      <c r="AC49" s="909"/>
      <c r="AD49" s="910"/>
    </row>
    <row r="50" spans="2:30" ht="15" customHeight="1" thickBot="1" x14ac:dyDescent="0.3">
      <c r="B50" s="917"/>
      <c r="C50" s="918"/>
      <c r="D50" s="918"/>
      <c r="E50" s="918"/>
      <c r="F50" s="918"/>
      <c r="G50" s="918"/>
      <c r="H50" s="919"/>
      <c r="I50" s="922"/>
      <c r="J50" s="923"/>
      <c r="K50" s="923"/>
      <c r="L50" s="923"/>
      <c r="M50" s="905"/>
      <c r="N50" s="906"/>
      <c r="O50" s="906"/>
      <c r="P50" s="906"/>
      <c r="Q50" s="906"/>
      <c r="R50" s="906"/>
      <c r="S50" s="906"/>
      <c r="T50" s="906"/>
      <c r="U50" s="906"/>
      <c r="V50" s="906"/>
      <c r="W50" s="906"/>
      <c r="X50" s="906"/>
      <c r="Y50" s="906"/>
      <c r="Z50" s="906"/>
      <c r="AA50" s="907"/>
      <c r="AB50" s="911"/>
      <c r="AC50" s="912"/>
      <c r="AD50" s="913"/>
    </row>
    <row r="51" spans="2:30" ht="15" customHeight="1" x14ac:dyDescent="0.25"/>
    <row r="52" spans="2:30" ht="15" customHeight="1" x14ac:dyDescent="0.25">
      <c r="B52" s="135" t="s">
        <v>1186</v>
      </c>
      <c r="C52" s="135"/>
      <c r="D52" s="135"/>
      <c r="E52" s="135"/>
      <c r="F52" s="135"/>
      <c r="G52" s="135"/>
      <c r="H52" s="135"/>
      <c r="I52" s="135"/>
      <c r="J52" s="135"/>
      <c r="K52" s="135"/>
      <c r="L52" s="135"/>
      <c r="M52" s="135"/>
      <c r="N52" s="135"/>
      <c r="O52" s="135"/>
      <c r="P52" s="135"/>
      <c r="Q52" s="135"/>
      <c r="R52" s="135"/>
      <c r="S52" s="135"/>
      <c r="T52" s="135"/>
      <c r="U52" s="129" t="s">
        <v>60</v>
      </c>
      <c r="V52" s="129"/>
      <c r="W52" s="129"/>
      <c r="X52" s="129"/>
      <c r="Y52" s="129"/>
      <c r="Z52" s="129"/>
      <c r="AA52" s="129"/>
      <c r="AB52" s="131"/>
      <c r="AC52" s="132"/>
      <c r="AD52" s="133"/>
    </row>
    <row r="53" spans="2:30" ht="15" customHeight="1" thickBot="1" x14ac:dyDescent="0.3"/>
    <row r="54" spans="2:30" ht="15" customHeight="1" thickBot="1" x14ac:dyDescent="0.3">
      <c r="B54" s="151" t="s">
        <v>657</v>
      </c>
      <c r="C54" s="151"/>
      <c r="D54" s="151"/>
      <c r="E54" s="151"/>
      <c r="F54" s="151"/>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row>
    <row r="55" spans="2:30" ht="15" customHeight="1" x14ac:dyDescent="0.25"/>
    <row r="56" spans="2:30" ht="15" customHeight="1" x14ac:dyDescent="0.25">
      <c r="B56" s="134" t="s">
        <v>1442</v>
      </c>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row>
    <row r="57" spans="2:30" ht="15" customHeight="1" x14ac:dyDescent="0.25">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row>
    <row r="58" spans="2:30" ht="15" customHeight="1" thickBot="1" x14ac:dyDescent="0.3"/>
    <row r="59" spans="2:30" ht="15" customHeight="1" thickBot="1" x14ac:dyDescent="0.3">
      <c r="B59" s="767"/>
      <c r="C59" s="768"/>
      <c r="D59" s="768"/>
      <c r="E59" s="768"/>
      <c r="F59" s="768"/>
      <c r="G59" s="768"/>
      <c r="H59" s="768"/>
      <c r="I59" s="768"/>
      <c r="J59" s="768"/>
      <c r="K59" s="768"/>
      <c r="L59" s="768"/>
      <c r="M59" s="768"/>
      <c r="N59" s="768"/>
      <c r="O59" s="768"/>
      <c r="P59" s="768"/>
      <c r="Q59" s="768"/>
      <c r="R59" s="768"/>
      <c r="S59" s="768"/>
      <c r="T59" s="768"/>
      <c r="U59" s="768"/>
      <c r="V59" s="768"/>
      <c r="W59" s="768"/>
      <c r="X59" s="768"/>
      <c r="Y59" s="768"/>
      <c r="Z59" s="928"/>
      <c r="AA59" s="203" t="s">
        <v>118</v>
      </c>
      <c r="AB59" s="204"/>
      <c r="AC59" s="204"/>
      <c r="AD59" s="205"/>
    </row>
    <row r="60" spans="2:30" ht="15" customHeight="1" x14ac:dyDescent="0.25">
      <c r="B60" s="951" t="s">
        <v>495</v>
      </c>
      <c r="C60" s="952"/>
      <c r="D60" s="952"/>
      <c r="E60" s="952"/>
      <c r="F60" s="952"/>
      <c r="G60" s="952"/>
      <c r="H60" s="952"/>
      <c r="I60" s="952"/>
      <c r="J60" s="952"/>
      <c r="K60" s="952"/>
      <c r="L60" s="952"/>
      <c r="M60" s="952"/>
      <c r="N60" s="952"/>
      <c r="O60" s="952"/>
      <c r="P60" s="952"/>
      <c r="Q60" s="952"/>
      <c r="R60" s="952"/>
      <c r="S60" s="952"/>
      <c r="T60" s="952"/>
      <c r="U60" s="952"/>
      <c r="V60" s="952"/>
      <c r="W60" s="952"/>
      <c r="X60" s="952"/>
      <c r="Y60" s="952"/>
      <c r="Z60" s="953"/>
      <c r="AA60" s="744">
        <f>'T5-Sources'!AE14</f>
        <v>0</v>
      </c>
      <c r="AB60" s="745"/>
      <c r="AC60" s="745"/>
      <c r="AD60" s="746"/>
    </row>
    <row r="61" spans="2:30" ht="15" customHeight="1" thickBot="1" x14ac:dyDescent="0.3">
      <c r="B61" s="954" t="s">
        <v>761</v>
      </c>
      <c r="C61" s="955"/>
      <c r="D61" s="955"/>
      <c r="E61" s="955"/>
      <c r="F61" s="955"/>
      <c r="G61" s="955"/>
      <c r="H61" s="955"/>
      <c r="I61" s="955"/>
      <c r="J61" s="955"/>
      <c r="K61" s="955"/>
      <c r="L61" s="955"/>
      <c r="M61" s="955"/>
      <c r="N61" s="955"/>
      <c r="O61" s="955"/>
      <c r="P61" s="955"/>
      <c r="Q61" s="955"/>
      <c r="R61" s="955"/>
      <c r="S61" s="955"/>
      <c r="T61" s="955"/>
      <c r="U61" s="955"/>
      <c r="V61" s="955"/>
      <c r="W61" s="955"/>
      <c r="X61" s="955"/>
      <c r="Y61" s="955"/>
      <c r="Z61" s="956"/>
      <c r="AA61" s="960">
        <f>'T6-Budget'!J39</f>
        <v>0</v>
      </c>
      <c r="AB61" s="961"/>
      <c r="AC61" s="961"/>
      <c r="AD61" s="962"/>
    </row>
    <row r="62" spans="2:30" ht="15" customHeight="1" thickTop="1" thickBot="1" x14ac:dyDescent="0.3">
      <c r="B62" s="509" t="s">
        <v>131</v>
      </c>
      <c r="C62" s="510"/>
      <c r="D62" s="510"/>
      <c r="E62" s="510"/>
      <c r="F62" s="510"/>
      <c r="G62" s="510"/>
      <c r="H62" s="510"/>
      <c r="I62" s="510"/>
      <c r="J62" s="510"/>
      <c r="K62" s="510"/>
      <c r="L62" s="510"/>
      <c r="M62" s="510"/>
      <c r="N62" s="510"/>
      <c r="O62" s="510"/>
      <c r="P62" s="510"/>
      <c r="Q62" s="510"/>
      <c r="R62" s="510"/>
      <c r="S62" s="510"/>
      <c r="T62" s="510"/>
      <c r="U62" s="510"/>
      <c r="V62" s="510"/>
      <c r="W62" s="510"/>
      <c r="X62" s="510"/>
      <c r="Y62" s="510"/>
      <c r="Z62" s="511"/>
      <c r="AA62" s="818">
        <f>SUM(AA60,-SUM(AA61))</f>
        <v>0</v>
      </c>
      <c r="AB62" s="819"/>
      <c r="AC62" s="819"/>
      <c r="AD62" s="963"/>
    </row>
    <row r="63" spans="2:30" ht="15" customHeight="1" thickBot="1" x14ac:dyDescent="0.3">
      <c r="B63" s="929" t="s">
        <v>762</v>
      </c>
      <c r="C63" s="930"/>
      <c r="D63" s="930"/>
      <c r="E63" s="930"/>
      <c r="F63" s="930"/>
      <c r="G63" s="930"/>
      <c r="H63" s="930"/>
      <c r="I63" s="930"/>
      <c r="J63" s="930"/>
      <c r="K63" s="930"/>
      <c r="L63" s="930"/>
      <c r="M63" s="930"/>
      <c r="N63" s="930"/>
      <c r="O63" s="930"/>
      <c r="P63" s="930"/>
      <c r="Q63" s="930"/>
      <c r="R63" s="930"/>
      <c r="S63" s="930"/>
      <c r="T63" s="930"/>
      <c r="U63" s="930"/>
      <c r="V63" s="930"/>
      <c r="W63" s="930"/>
      <c r="X63" s="930"/>
      <c r="Y63" s="930"/>
      <c r="Z63" s="931"/>
      <c r="AA63" s="948">
        <f>AA62*0.25</f>
        <v>0</v>
      </c>
      <c r="AB63" s="949"/>
      <c r="AC63" s="949"/>
      <c r="AD63" s="950"/>
    </row>
    <row r="64" spans="2:30" ht="15" customHeight="1" thickBot="1" x14ac:dyDescent="0.3">
      <c r="B64" s="957" t="s">
        <v>496</v>
      </c>
      <c r="C64" s="958"/>
      <c r="D64" s="958"/>
      <c r="E64" s="958"/>
      <c r="F64" s="958"/>
      <c r="G64" s="958"/>
      <c r="H64" s="958"/>
      <c r="I64" s="958"/>
      <c r="J64" s="958"/>
      <c r="K64" s="958"/>
      <c r="L64" s="958"/>
      <c r="M64" s="958"/>
      <c r="N64" s="958"/>
      <c r="O64" s="958"/>
      <c r="P64" s="958"/>
      <c r="Q64" s="958"/>
      <c r="R64" s="958"/>
      <c r="S64" s="958"/>
      <c r="T64" s="958"/>
      <c r="U64" s="958"/>
      <c r="V64" s="958"/>
      <c r="W64" s="958"/>
      <c r="X64" s="958"/>
      <c r="Y64" s="958"/>
      <c r="Z64" s="959"/>
      <c r="AA64" s="944">
        <f>I49</f>
        <v>0</v>
      </c>
      <c r="AB64" s="945"/>
      <c r="AC64" s="945"/>
      <c r="AD64" s="946"/>
    </row>
    <row r="65" spans="2:30" ht="15" customHeight="1" thickBot="1" x14ac:dyDescent="0.3">
      <c r="B65" s="929" t="s">
        <v>763</v>
      </c>
      <c r="C65" s="930"/>
      <c r="D65" s="930"/>
      <c r="E65" s="930"/>
      <c r="F65" s="930"/>
      <c r="G65" s="930"/>
      <c r="H65" s="930"/>
      <c r="I65" s="930"/>
      <c r="J65" s="930"/>
      <c r="K65" s="930"/>
      <c r="L65" s="930"/>
      <c r="M65" s="930"/>
      <c r="N65" s="930"/>
      <c r="O65" s="930"/>
      <c r="P65" s="930"/>
      <c r="Q65" s="930"/>
      <c r="R65" s="930"/>
      <c r="S65" s="930"/>
      <c r="T65" s="930"/>
      <c r="U65" s="930"/>
      <c r="V65" s="930"/>
      <c r="W65" s="930"/>
      <c r="X65" s="930"/>
      <c r="Y65" s="930"/>
      <c r="Z65" s="931"/>
      <c r="AA65" s="947" t="str">
        <f>IF(AA64&gt;=AA63,"YES","NO")</f>
        <v>YES</v>
      </c>
      <c r="AB65" s="503"/>
      <c r="AC65" s="503"/>
      <c r="AD65" s="504"/>
    </row>
    <row r="66" spans="2:30" ht="15" customHeight="1" x14ac:dyDescent="0.25"/>
    <row r="67" spans="2:30" ht="15" customHeight="1" x14ac:dyDescent="0.25">
      <c r="B67" s="170"/>
      <c r="C67" s="170"/>
      <c r="D67" s="170"/>
      <c r="E67" s="170"/>
      <c r="F67" s="170"/>
      <c r="G67" s="170"/>
      <c r="H67" s="170"/>
      <c r="I67" s="170"/>
      <c r="J67" s="170"/>
      <c r="K67" s="170"/>
      <c r="L67" s="170"/>
      <c r="M67" s="170"/>
      <c r="N67" s="170"/>
      <c r="O67" s="170"/>
      <c r="P67" s="170"/>
      <c r="Q67" s="170"/>
      <c r="R67" s="170"/>
      <c r="S67" s="170"/>
      <c r="T67" s="170"/>
      <c r="U67" s="170"/>
      <c r="V67" s="170"/>
      <c r="W67" s="170"/>
      <c r="X67" s="170"/>
      <c r="Y67" s="170"/>
      <c r="Z67" s="170"/>
      <c r="AA67" s="170"/>
      <c r="AB67" s="170"/>
      <c r="AC67" s="170"/>
      <c r="AD67" s="170"/>
    </row>
    <row r="68" spans="2:30" ht="15" customHeight="1" x14ac:dyDescent="0.25"/>
  </sheetData>
  <sheetProtection algorithmName="SHA-512" hashValue="emM/r/WD/M3t0WBaIMY8z+Szl5/Q95dODB9mLTn8n4Crhek4qudgXWtp895YjQgQWK/AXxyrOGlG9egTb41wmA==" saltValue="AUlXjEivgwtP+Tu81AUStQ==" spinCount="100000" sheet="1" selectLockedCells="1"/>
  <mergeCells count="91">
    <mergeCell ref="B6:AD7"/>
    <mergeCell ref="B67:AD67"/>
    <mergeCell ref="AA59:AD59"/>
    <mergeCell ref="B63:Z63"/>
    <mergeCell ref="B64:Z64"/>
    <mergeCell ref="AA60:AD60"/>
    <mergeCell ref="AA61:AD61"/>
    <mergeCell ref="AA62:AD62"/>
    <mergeCell ref="M17:AA18"/>
    <mergeCell ref="AB17:AD18"/>
    <mergeCell ref="B19:H21"/>
    <mergeCell ref="I19:L21"/>
    <mergeCell ref="M19:AA21"/>
    <mergeCell ref="AB19:AD21"/>
    <mergeCell ref="B17:H18"/>
    <mergeCell ref="B25:H26"/>
    <mergeCell ref="B4:AD4"/>
    <mergeCell ref="B65:Z65"/>
    <mergeCell ref="I15:L16"/>
    <mergeCell ref="M11:AA12"/>
    <mergeCell ref="AB11:AD12"/>
    <mergeCell ref="B13:H14"/>
    <mergeCell ref="I13:L14"/>
    <mergeCell ref="M13:AA14"/>
    <mergeCell ref="AB13:AD14"/>
    <mergeCell ref="M15:AA16"/>
    <mergeCell ref="AA64:AD64"/>
    <mergeCell ref="AA65:AD65"/>
    <mergeCell ref="AA63:AD63"/>
    <mergeCell ref="B60:Z60"/>
    <mergeCell ref="B61:Z61"/>
    <mergeCell ref="I17:L18"/>
    <mergeCell ref="B2:AD2"/>
    <mergeCell ref="B62:Z62"/>
    <mergeCell ref="B22:H24"/>
    <mergeCell ref="I22:L24"/>
    <mergeCell ref="M22:AA24"/>
    <mergeCell ref="AB22:AD24"/>
    <mergeCell ref="B56:AD57"/>
    <mergeCell ref="B49:H50"/>
    <mergeCell ref="I49:L50"/>
    <mergeCell ref="B9:H10"/>
    <mergeCell ref="B11:H12"/>
    <mergeCell ref="B15:H16"/>
    <mergeCell ref="I9:L10"/>
    <mergeCell ref="I11:L12"/>
    <mergeCell ref="AB15:AD16"/>
    <mergeCell ref="B59:Z59"/>
    <mergeCell ref="I25:L26"/>
    <mergeCell ref="M25:AA26"/>
    <mergeCell ref="AB25:AD26"/>
    <mergeCell ref="I27:L29"/>
    <mergeCell ref="M27:AA29"/>
    <mergeCell ref="AB27:AD29"/>
    <mergeCell ref="B30:H31"/>
    <mergeCell ref="I30:L31"/>
    <mergeCell ref="M30:AA31"/>
    <mergeCell ref="AB30:AD31"/>
    <mergeCell ref="B54:AD54"/>
    <mergeCell ref="B45:H48"/>
    <mergeCell ref="I45:L48"/>
    <mergeCell ref="M45:AA48"/>
    <mergeCell ref="AB45:AD48"/>
    <mergeCell ref="M49:AA50"/>
    <mergeCell ref="AB49:AD50"/>
    <mergeCell ref="AB52:AD52"/>
    <mergeCell ref="U52:AA52"/>
    <mergeCell ref="B52:T52"/>
    <mergeCell ref="M42:AA44"/>
    <mergeCell ref="AB42:AD44"/>
    <mergeCell ref="M9:AA10"/>
    <mergeCell ref="AB9:AD10"/>
    <mergeCell ref="B40:H41"/>
    <mergeCell ref="I40:L41"/>
    <mergeCell ref="M40:AA41"/>
    <mergeCell ref="AB40:AD41"/>
    <mergeCell ref="B37:H39"/>
    <mergeCell ref="I37:L39"/>
    <mergeCell ref="M37:AA39"/>
    <mergeCell ref="AB37:AD39"/>
    <mergeCell ref="B32:H33"/>
    <mergeCell ref="I32:L33"/>
    <mergeCell ref="M32:AA33"/>
    <mergeCell ref="AB32:AD33"/>
    <mergeCell ref="AB34:AD36"/>
    <mergeCell ref="B27:H29"/>
    <mergeCell ref="B34:H36"/>
    <mergeCell ref="I34:L36"/>
    <mergeCell ref="M34:AA36"/>
    <mergeCell ref="B42:H44"/>
    <mergeCell ref="I42:L44"/>
  </mergeCells>
  <conditionalFormatting sqref="AA65:AD65">
    <cfRule type="expression" dxfId="79" priority="3">
      <formula>$AA$65="NO"</formula>
    </cfRule>
    <cfRule type="expression" dxfId="78" priority="4">
      <formula>$AA$65="YES"</formula>
    </cfRule>
  </conditionalFormatting>
  <printOptions horizontalCentered="1"/>
  <pageMargins left="0.5" right="0.5" top="0.5" bottom="0.5" header="0.3" footer="0.3"/>
  <pageSetup scale="89" fitToHeight="0" orientation="portrait" r:id="rId1"/>
  <headerFooter>
    <oddFooter>&amp;C&amp;P</oddFooter>
  </headerFooter>
  <rowBreaks count="1" manualBreakCount="1">
    <brk id="53" max="3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Validation!$E$2:$E$3</xm:f>
          </x14:formula1>
          <xm:sqref>AB11:AD48 AB52:AD52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E232"/>
  <sheetViews>
    <sheetView showGridLines="0" workbookViewId="0">
      <selection activeCell="AA8" sqref="AA8:AC8"/>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45" t="s">
        <v>836</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2:30" ht="15" customHeight="1" thickBot="1" x14ac:dyDescent="0.3"/>
    <row r="4" spans="2:30" ht="15" customHeight="1" thickBot="1" x14ac:dyDescent="0.3">
      <c r="B4" s="151" t="s">
        <v>107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row>
    <row r="5" spans="2:30" ht="15" customHeight="1" thickBot="1" x14ac:dyDescent="0.3"/>
    <row r="6" spans="2:30" ht="15" customHeight="1" thickTop="1" x14ac:dyDescent="0.25">
      <c r="B6" s="1022" t="s">
        <v>618</v>
      </c>
      <c r="C6" s="1023"/>
      <c r="D6" s="1023"/>
      <c r="E6" s="1023"/>
      <c r="F6" s="1023"/>
      <c r="G6" s="1023"/>
      <c r="H6" s="1023"/>
      <c r="I6" s="1023"/>
      <c r="J6" s="1023"/>
      <c r="K6" s="1023"/>
      <c r="L6" s="1023"/>
      <c r="M6" s="1023"/>
      <c r="N6" s="1023"/>
      <c r="O6" s="1023"/>
      <c r="P6" s="1023"/>
      <c r="Q6" s="1023"/>
      <c r="R6" s="1023"/>
      <c r="S6" s="1023"/>
      <c r="T6" s="1023"/>
      <c r="U6" s="1023"/>
      <c r="V6" s="1023"/>
      <c r="W6" s="1023"/>
      <c r="X6" s="1023"/>
      <c r="Y6" s="1023"/>
      <c r="Z6" s="1023"/>
      <c r="AA6" s="1023"/>
      <c r="AB6" s="1023"/>
      <c r="AC6" s="1023"/>
      <c r="AD6" s="1024"/>
    </row>
    <row r="7" spans="2:30" ht="15" customHeight="1" x14ac:dyDescent="0.25">
      <c r="B7" s="24"/>
      <c r="AD7" s="25"/>
    </row>
    <row r="8" spans="2:30" ht="15" customHeight="1" x14ac:dyDescent="0.25">
      <c r="B8" s="24"/>
      <c r="C8" s="169" t="s">
        <v>806</v>
      </c>
      <c r="D8" s="169"/>
      <c r="E8" s="169"/>
      <c r="F8" s="169"/>
      <c r="G8" s="169"/>
      <c r="H8" s="169"/>
      <c r="I8" s="169"/>
      <c r="J8" s="169"/>
      <c r="K8" s="169"/>
      <c r="L8" s="169"/>
      <c r="M8" s="169"/>
      <c r="N8" s="169"/>
      <c r="O8" s="169"/>
      <c r="P8" s="169"/>
      <c r="Q8" s="169"/>
      <c r="R8" s="169"/>
      <c r="S8" s="169"/>
      <c r="T8" s="998" t="s">
        <v>60</v>
      </c>
      <c r="U8" s="998"/>
      <c r="V8" s="998"/>
      <c r="W8" s="998"/>
      <c r="X8" s="998"/>
      <c r="Y8" s="998"/>
      <c r="Z8" s="998"/>
      <c r="AA8" s="171"/>
      <c r="AB8" s="172"/>
      <c r="AC8" s="173"/>
      <c r="AD8" s="25"/>
    </row>
    <row r="9" spans="2:30" ht="15" customHeight="1" x14ac:dyDescent="0.25">
      <c r="B9" s="24"/>
      <c r="AD9" s="25"/>
    </row>
    <row r="10" spans="2:30" ht="15" customHeight="1" x14ac:dyDescent="0.25">
      <c r="B10" s="24"/>
      <c r="C10" s="964" t="s">
        <v>1027</v>
      </c>
      <c r="D10" s="964"/>
      <c r="E10" s="964"/>
      <c r="F10" s="964"/>
      <c r="G10" s="964"/>
      <c r="H10" s="964"/>
      <c r="I10" s="964"/>
      <c r="J10" s="964"/>
      <c r="K10" s="964"/>
      <c r="L10" s="964"/>
      <c r="M10" s="964"/>
      <c r="N10" s="964"/>
      <c r="O10" s="964"/>
      <c r="P10" s="964"/>
      <c r="Q10" s="964"/>
      <c r="R10" s="964"/>
      <c r="S10" s="964"/>
      <c r="T10" s="29"/>
      <c r="U10" s="19"/>
      <c r="V10" s="19"/>
      <c r="W10" s="19"/>
      <c r="X10" s="19"/>
      <c r="Y10" s="19"/>
      <c r="Z10" s="19"/>
      <c r="AA10" s="19"/>
      <c r="AB10" s="19"/>
      <c r="AC10" s="19"/>
      <c r="AD10" s="25"/>
    </row>
    <row r="11" spans="2:30" ht="15" customHeight="1" x14ac:dyDescent="0.25">
      <c r="B11" s="24"/>
      <c r="C11" s="964"/>
      <c r="D11" s="964"/>
      <c r="E11" s="964"/>
      <c r="F11" s="964"/>
      <c r="G11" s="964"/>
      <c r="H11" s="964"/>
      <c r="I11" s="964"/>
      <c r="J11" s="964"/>
      <c r="K11" s="964"/>
      <c r="L11" s="964"/>
      <c r="M11" s="964"/>
      <c r="N11" s="964"/>
      <c r="O11" s="964"/>
      <c r="P11" s="964"/>
      <c r="Q11" s="964"/>
      <c r="R11" s="964"/>
      <c r="S11" s="964"/>
      <c r="T11" s="998" t="s">
        <v>60</v>
      </c>
      <c r="U11" s="998"/>
      <c r="V11" s="998"/>
      <c r="W11" s="998"/>
      <c r="X11" s="998"/>
      <c r="Y11" s="998"/>
      <c r="Z11" s="998"/>
      <c r="AA11" s="171"/>
      <c r="AB11" s="172"/>
      <c r="AC11" s="173"/>
      <c r="AD11" s="25"/>
    </row>
    <row r="12" spans="2:30" ht="15" customHeight="1" thickBot="1" x14ac:dyDescent="0.3">
      <c r="B12" s="26"/>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8"/>
    </row>
    <row r="13" spans="2:30" ht="15" customHeight="1" thickTop="1" x14ac:dyDescent="0.25"/>
    <row r="14" spans="2:30" ht="18.95" customHeight="1" x14ac:dyDescent="0.2">
      <c r="B14" s="134" t="s">
        <v>1376</v>
      </c>
      <c r="C14" s="134"/>
      <c r="D14" s="134"/>
      <c r="E14" s="134"/>
      <c r="F14" s="134"/>
      <c r="G14" s="134"/>
      <c r="H14" s="134"/>
      <c r="I14" s="134"/>
      <c r="J14" s="134"/>
      <c r="K14" s="134"/>
      <c r="L14" s="134"/>
      <c r="M14" s="134"/>
      <c r="N14" s="134"/>
      <c r="O14" s="134"/>
      <c r="P14" s="134"/>
      <c r="Q14" s="134"/>
      <c r="R14" s="134"/>
      <c r="S14" s="134"/>
      <c r="T14" s="134"/>
      <c r="U14" s="16"/>
      <c r="V14" s="109"/>
      <c r="W14" s="109"/>
      <c r="X14" s="109"/>
      <c r="Y14" s="109"/>
      <c r="Z14" s="109"/>
      <c r="AA14" s="109"/>
      <c r="AB14" s="55"/>
      <c r="AC14" s="55"/>
      <c r="AD14" s="55"/>
    </row>
    <row r="15" spans="2:30" ht="18.95" customHeight="1" x14ac:dyDescent="0.2">
      <c r="B15" s="134"/>
      <c r="C15" s="134"/>
      <c r="D15" s="134"/>
      <c r="E15" s="134"/>
      <c r="F15" s="134"/>
      <c r="G15" s="134"/>
      <c r="H15" s="134"/>
      <c r="I15" s="134"/>
      <c r="J15" s="134"/>
      <c r="K15" s="134"/>
      <c r="L15" s="134"/>
      <c r="M15" s="134"/>
      <c r="N15" s="134"/>
      <c r="O15" s="134"/>
      <c r="P15" s="134"/>
      <c r="Q15" s="134"/>
      <c r="R15" s="134"/>
      <c r="S15" s="134"/>
      <c r="T15" s="134"/>
      <c r="U15" s="109"/>
      <c r="V15" s="109"/>
      <c r="W15" s="109"/>
      <c r="X15" s="109"/>
      <c r="Y15" s="109"/>
      <c r="Z15" s="109"/>
      <c r="AA15" s="109"/>
      <c r="AB15" s="111"/>
      <c r="AC15" s="111"/>
      <c r="AD15" s="111"/>
    </row>
    <row r="16" spans="2:30" ht="18.95" customHeight="1" x14ac:dyDescent="0.2">
      <c r="B16" s="134"/>
      <c r="C16" s="134"/>
      <c r="D16" s="134"/>
      <c r="E16" s="134"/>
      <c r="F16" s="134"/>
      <c r="G16" s="134"/>
      <c r="H16" s="134"/>
      <c r="I16" s="134"/>
      <c r="J16" s="134"/>
      <c r="K16" s="134"/>
      <c r="L16" s="134"/>
      <c r="M16" s="134"/>
      <c r="N16" s="134"/>
      <c r="O16" s="134"/>
      <c r="P16" s="134"/>
      <c r="Q16" s="134"/>
      <c r="R16" s="134"/>
      <c r="S16" s="134"/>
      <c r="T16" s="134"/>
      <c r="U16" s="1019" t="s">
        <v>60</v>
      </c>
      <c r="V16" s="1019"/>
      <c r="W16" s="1019"/>
      <c r="X16" s="1019"/>
      <c r="Y16" s="1019"/>
      <c r="Z16" s="1019"/>
      <c r="AA16" s="1020"/>
      <c r="AB16" s="131"/>
      <c r="AC16" s="132"/>
      <c r="AD16" s="133"/>
    </row>
    <row r="17" spans="2:30" ht="15" customHeight="1" x14ac:dyDescent="0.25"/>
    <row r="18" spans="2:30" ht="18.95" customHeight="1" x14ac:dyDescent="0.25">
      <c r="B18" s="1021" t="s">
        <v>1382</v>
      </c>
      <c r="C18" s="1021"/>
      <c r="D18" s="1021"/>
      <c r="E18" s="1021"/>
      <c r="F18" s="1021"/>
      <c r="G18" s="1021"/>
      <c r="H18" s="1021"/>
      <c r="I18" s="1021"/>
      <c r="J18" s="1021"/>
      <c r="K18" s="1021"/>
      <c r="L18" s="1021"/>
      <c r="M18" s="1021"/>
      <c r="N18" s="1021"/>
      <c r="O18" s="1021"/>
      <c r="P18" s="1021"/>
      <c r="Q18" s="1021"/>
      <c r="R18" s="1021"/>
      <c r="S18" s="1021"/>
      <c r="T18" s="1021"/>
      <c r="U18" s="16"/>
      <c r="V18" s="16"/>
      <c r="W18" s="16"/>
      <c r="X18" s="16"/>
      <c r="Y18" s="16"/>
      <c r="Z18" s="16"/>
      <c r="AA18" s="16"/>
      <c r="AB18" s="16"/>
      <c r="AC18" s="16"/>
      <c r="AD18" s="16"/>
    </row>
    <row r="19" spans="2:30" ht="18.95" customHeight="1" x14ac:dyDescent="0.25">
      <c r="B19" s="1021"/>
      <c r="C19" s="1021"/>
      <c r="D19" s="1021"/>
      <c r="E19" s="1021"/>
      <c r="F19" s="1021"/>
      <c r="G19" s="1021"/>
      <c r="H19" s="1021"/>
      <c r="I19" s="1021"/>
      <c r="J19" s="1021"/>
      <c r="K19" s="1021"/>
      <c r="L19" s="1021"/>
      <c r="M19" s="1021"/>
      <c r="N19" s="1021"/>
      <c r="O19" s="1021"/>
      <c r="P19" s="1021"/>
      <c r="Q19" s="1021"/>
      <c r="R19" s="1021"/>
      <c r="S19" s="1021"/>
      <c r="T19" s="1021"/>
      <c r="U19" s="16"/>
      <c r="V19" s="16"/>
      <c r="W19" s="16"/>
      <c r="X19" s="16"/>
      <c r="Y19" s="16"/>
      <c r="Z19" s="16"/>
      <c r="AA19" s="16"/>
      <c r="AB19" s="16"/>
      <c r="AC19" s="16"/>
      <c r="AD19" s="16"/>
    </row>
    <row r="20" spans="2:30" ht="18.95" customHeight="1" x14ac:dyDescent="0.2">
      <c r="B20" s="1021"/>
      <c r="C20" s="1021"/>
      <c r="D20" s="1021"/>
      <c r="E20" s="1021"/>
      <c r="F20" s="1021"/>
      <c r="G20" s="1021"/>
      <c r="H20" s="1021"/>
      <c r="I20" s="1021"/>
      <c r="J20" s="1021"/>
      <c r="K20" s="1021"/>
      <c r="L20" s="1021"/>
      <c r="M20" s="1021"/>
      <c r="N20" s="1021"/>
      <c r="O20" s="1021"/>
      <c r="P20" s="1021"/>
      <c r="Q20" s="1021"/>
      <c r="R20" s="1021"/>
      <c r="S20" s="1021"/>
      <c r="T20" s="1021"/>
      <c r="U20" s="1019" t="s">
        <v>60</v>
      </c>
      <c r="V20" s="1019"/>
      <c r="W20" s="1019"/>
      <c r="X20" s="1019"/>
      <c r="Y20" s="1019"/>
      <c r="Z20" s="1019"/>
      <c r="AA20" s="1020"/>
      <c r="AB20" s="131"/>
      <c r="AC20" s="132"/>
      <c r="AD20" s="133"/>
    </row>
    <row r="21" spans="2:30" ht="15" customHeight="1" thickBot="1" x14ac:dyDescent="0.3"/>
    <row r="22" spans="2:30" ht="15" customHeight="1" thickBot="1" x14ac:dyDescent="0.3">
      <c r="B22" s="151" t="s">
        <v>560</v>
      </c>
      <c r="C22" s="151"/>
      <c r="D22" s="151"/>
      <c r="E22" s="151"/>
      <c r="F22" s="151"/>
      <c r="G22" s="151"/>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row>
    <row r="23" spans="2:30" ht="15" customHeight="1" x14ac:dyDescent="0.25"/>
    <row r="24" spans="2:30" ht="15" customHeight="1" x14ac:dyDescent="0.25">
      <c r="B24" s="964" t="s">
        <v>1187</v>
      </c>
      <c r="C24" s="964"/>
      <c r="D24" s="964"/>
      <c r="E24" s="964"/>
      <c r="F24" s="964"/>
      <c r="G24" s="964"/>
      <c r="H24" s="964"/>
      <c r="I24" s="964"/>
      <c r="J24" s="964"/>
      <c r="K24" s="964"/>
      <c r="L24" s="964"/>
      <c r="M24" s="964"/>
      <c r="N24" s="964"/>
      <c r="O24" s="964"/>
      <c r="P24" s="964"/>
      <c r="Q24" s="964"/>
      <c r="R24" s="964"/>
      <c r="S24" s="964"/>
      <c r="T24" s="964"/>
      <c r="U24" s="19"/>
      <c r="V24" s="19"/>
      <c r="W24" s="19"/>
      <c r="X24" s="19"/>
      <c r="Y24" s="19"/>
      <c r="Z24" s="19"/>
      <c r="AA24" s="19"/>
      <c r="AB24" s="19"/>
      <c r="AC24" s="19"/>
      <c r="AD24" s="19"/>
    </row>
    <row r="25" spans="2:30" ht="15" customHeight="1" x14ac:dyDescent="0.25">
      <c r="B25" s="964"/>
      <c r="C25" s="964"/>
      <c r="D25" s="964"/>
      <c r="E25" s="964"/>
      <c r="F25" s="964"/>
      <c r="G25" s="964"/>
      <c r="H25" s="964"/>
      <c r="I25" s="964"/>
      <c r="J25" s="964"/>
      <c r="K25" s="964"/>
      <c r="L25" s="964"/>
      <c r="M25" s="964"/>
      <c r="N25" s="964"/>
      <c r="O25" s="964"/>
      <c r="P25" s="964"/>
      <c r="Q25" s="964"/>
      <c r="R25" s="964"/>
      <c r="S25" s="964"/>
      <c r="T25" s="964"/>
      <c r="U25" s="998" t="s">
        <v>60</v>
      </c>
      <c r="V25" s="998"/>
      <c r="W25" s="998"/>
      <c r="X25" s="998"/>
      <c r="Y25" s="998"/>
      <c r="Z25" s="998"/>
      <c r="AA25" s="998"/>
      <c r="AB25" s="171"/>
      <c r="AC25" s="172"/>
      <c r="AD25" s="173"/>
    </row>
    <row r="26" spans="2:30" ht="15" customHeight="1" thickBot="1" x14ac:dyDescent="0.3"/>
    <row r="27" spans="2:30" ht="15" customHeight="1" thickBot="1" x14ac:dyDescent="0.3">
      <c r="B27" s="151" t="s">
        <v>868</v>
      </c>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row>
    <row r="28" spans="2:30" ht="15" customHeight="1" x14ac:dyDescent="0.25"/>
    <row r="29" spans="2:30" ht="15" customHeight="1" x14ac:dyDescent="0.25">
      <c r="B29" s="1018" t="s">
        <v>1296</v>
      </c>
      <c r="C29" s="1018"/>
      <c r="D29" s="1018"/>
      <c r="E29" s="1018"/>
      <c r="F29" s="1018"/>
      <c r="G29" s="1018"/>
      <c r="H29" s="1018"/>
      <c r="I29" s="1018"/>
      <c r="J29" s="1018"/>
      <c r="K29" s="1018"/>
      <c r="L29" s="1018"/>
      <c r="M29" s="1018"/>
      <c r="N29" s="1018"/>
      <c r="O29" s="1018"/>
      <c r="P29" s="1018"/>
      <c r="Q29" s="1018"/>
      <c r="R29" s="1018"/>
      <c r="S29" s="1018"/>
      <c r="T29" s="1018"/>
      <c r="U29" s="16"/>
      <c r="V29" s="16"/>
      <c r="W29" s="16"/>
      <c r="X29" s="16"/>
      <c r="Y29" s="16"/>
      <c r="Z29" s="16"/>
      <c r="AA29" s="16"/>
      <c r="AB29" s="193"/>
      <c r="AC29" s="194"/>
      <c r="AD29" s="195"/>
    </row>
    <row r="30" spans="2:30" ht="15" customHeight="1" x14ac:dyDescent="0.25"/>
    <row r="31" spans="2:30" ht="15" customHeight="1" x14ac:dyDescent="0.25">
      <c r="B31" s="964" t="s">
        <v>1383</v>
      </c>
      <c r="C31" s="964"/>
      <c r="D31" s="964"/>
      <c r="E31" s="964"/>
      <c r="F31" s="964"/>
      <c r="G31" s="964"/>
      <c r="H31" s="964"/>
      <c r="I31" s="964"/>
      <c r="J31" s="964"/>
      <c r="K31" s="964"/>
      <c r="L31" s="964"/>
      <c r="M31" s="964"/>
      <c r="N31" s="964"/>
      <c r="O31" s="964"/>
      <c r="P31" s="964"/>
      <c r="Q31" s="964"/>
      <c r="R31" s="964"/>
      <c r="S31" s="964"/>
      <c r="T31" s="964"/>
      <c r="U31" s="19"/>
      <c r="V31" s="19"/>
      <c r="W31" s="19"/>
      <c r="X31" s="19"/>
      <c r="Y31" s="19"/>
      <c r="Z31" s="19"/>
      <c r="AA31" s="19"/>
      <c r="AB31" s="19"/>
      <c r="AC31" s="19"/>
      <c r="AD31" s="19"/>
    </row>
    <row r="32" spans="2:30" ht="15" customHeight="1" x14ac:dyDescent="0.25">
      <c r="B32" s="964"/>
      <c r="C32" s="964"/>
      <c r="D32" s="964"/>
      <c r="E32" s="964"/>
      <c r="F32" s="964"/>
      <c r="G32" s="964"/>
      <c r="H32" s="964"/>
      <c r="I32" s="964"/>
      <c r="J32" s="964"/>
      <c r="K32" s="964"/>
      <c r="L32" s="964"/>
      <c r="M32" s="964"/>
      <c r="N32" s="964"/>
      <c r="O32" s="964"/>
      <c r="P32" s="964"/>
      <c r="Q32" s="964"/>
      <c r="R32" s="964"/>
      <c r="S32" s="964"/>
      <c r="T32" s="964"/>
      <c r="U32" s="998" t="s">
        <v>60</v>
      </c>
      <c r="V32" s="998"/>
      <c r="W32" s="998"/>
      <c r="X32" s="998"/>
      <c r="Y32" s="998"/>
      <c r="Z32" s="998"/>
      <c r="AA32" s="998"/>
      <c r="AB32" s="171"/>
      <c r="AC32" s="172"/>
      <c r="AD32" s="173"/>
    </row>
    <row r="33" spans="2:30" ht="15" customHeight="1" x14ac:dyDescent="0.25">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row>
    <row r="34" spans="2:30" ht="15" customHeight="1" x14ac:dyDescent="0.25">
      <c r="B34" s="964" t="s">
        <v>1384</v>
      </c>
      <c r="C34" s="964"/>
      <c r="D34" s="964"/>
      <c r="E34" s="964"/>
      <c r="F34" s="964"/>
      <c r="G34" s="964"/>
      <c r="H34" s="964"/>
      <c r="I34" s="964"/>
      <c r="J34" s="964"/>
      <c r="K34" s="964"/>
      <c r="L34" s="964"/>
      <c r="M34" s="964"/>
      <c r="N34" s="964"/>
      <c r="O34" s="964"/>
      <c r="P34" s="964"/>
      <c r="Q34" s="964"/>
      <c r="R34" s="964"/>
      <c r="S34" s="964"/>
      <c r="T34" s="964"/>
      <c r="U34" s="998" t="s">
        <v>60</v>
      </c>
      <c r="V34" s="998"/>
      <c r="W34" s="998"/>
      <c r="X34" s="998"/>
      <c r="Y34" s="998"/>
      <c r="Z34" s="998"/>
      <c r="AA34" s="998"/>
      <c r="AB34" s="171"/>
      <c r="AC34" s="172"/>
      <c r="AD34" s="173"/>
    </row>
    <row r="35" spans="2:30" ht="15" customHeight="1" x14ac:dyDescent="0.2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row>
    <row r="36" spans="2:30" ht="15" customHeight="1" x14ac:dyDescent="0.25">
      <c r="B36" s="964" t="s">
        <v>1385</v>
      </c>
      <c r="C36" s="964"/>
      <c r="D36" s="964"/>
      <c r="E36" s="964"/>
      <c r="F36" s="964"/>
      <c r="G36" s="964"/>
      <c r="H36" s="964"/>
      <c r="I36" s="964"/>
      <c r="J36" s="964"/>
      <c r="K36" s="964"/>
      <c r="L36" s="964"/>
      <c r="M36" s="964"/>
      <c r="N36" s="964"/>
      <c r="O36" s="964"/>
      <c r="P36" s="964"/>
      <c r="Q36" s="964"/>
      <c r="R36" s="964"/>
      <c r="S36" s="964"/>
      <c r="T36" s="964"/>
      <c r="U36" s="19"/>
      <c r="V36" s="19"/>
      <c r="W36" s="19"/>
      <c r="X36" s="19"/>
      <c r="Y36" s="19"/>
      <c r="Z36" s="19"/>
      <c r="AA36" s="19"/>
      <c r="AB36" s="19"/>
      <c r="AC36" s="19"/>
      <c r="AD36" s="19"/>
    </row>
    <row r="37" spans="2:30" ht="15" customHeight="1" x14ac:dyDescent="0.25">
      <c r="B37" s="964"/>
      <c r="C37" s="964"/>
      <c r="D37" s="964"/>
      <c r="E37" s="964"/>
      <c r="F37" s="964"/>
      <c r="G37" s="964"/>
      <c r="H37" s="964"/>
      <c r="I37" s="964"/>
      <c r="J37" s="964"/>
      <c r="K37" s="964"/>
      <c r="L37" s="964"/>
      <c r="M37" s="964"/>
      <c r="N37" s="964"/>
      <c r="O37" s="964"/>
      <c r="P37" s="964"/>
      <c r="Q37" s="964"/>
      <c r="R37" s="964"/>
      <c r="S37" s="964"/>
      <c r="T37" s="964"/>
      <c r="U37" s="998" t="s">
        <v>60</v>
      </c>
      <c r="V37" s="998"/>
      <c r="W37" s="998"/>
      <c r="X37" s="998"/>
      <c r="Y37" s="998"/>
      <c r="Z37" s="998"/>
      <c r="AA37" s="998"/>
      <c r="AB37" s="171"/>
      <c r="AC37" s="172"/>
      <c r="AD37" s="173"/>
    </row>
    <row r="38" spans="2:30" ht="15" customHeight="1" thickBot="1" x14ac:dyDescent="0.3"/>
    <row r="39" spans="2:30" ht="15" customHeight="1" thickBot="1" x14ac:dyDescent="0.3">
      <c r="B39" s="151" t="s">
        <v>616</v>
      </c>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row>
    <row r="40" spans="2:30" ht="15" customHeight="1" x14ac:dyDescent="0.25"/>
    <row r="41" spans="2:30" ht="15" customHeight="1" x14ac:dyDescent="0.25">
      <c r="B41" s="135" t="s">
        <v>617</v>
      </c>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1"/>
      <c r="AC41" s="132"/>
      <c r="AD41" s="133"/>
    </row>
    <row r="42" spans="2:30" ht="15" customHeight="1" x14ac:dyDescent="0.25"/>
    <row r="43" spans="2:30" ht="15" customHeight="1" x14ac:dyDescent="0.25">
      <c r="C43" s="1031" t="s">
        <v>1258</v>
      </c>
      <c r="D43" s="1031"/>
      <c r="E43" s="1031"/>
      <c r="F43" s="1031"/>
      <c r="G43" s="1031"/>
      <c r="H43" s="1031"/>
      <c r="I43" s="1031"/>
      <c r="J43" s="1031"/>
      <c r="K43" s="1031"/>
      <c r="L43" s="1031"/>
      <c r="M43" s="1031"/>
      <c r="N43" s="1031"/>
      <c r="O43" s="1031"/>
      <c r="P43" s="1031"/>
      <c r="Q43" s="1031"/>
      <c r="R43" s="1031"/>
      <c r="S43" s="1031"/>
      <c r="T43" s="1031"/>
      <c r="U43" s="1031"/>
      <c r="V43" s="1031"/>
      <c r="W43" s="1031"/>
      <c r="X43" s="1031"/>
      <c r="Y43" s="1031"/>
      <c r="Z43" s="1031"/>
      <c r="AA43" s="1031"/>
      <c r="AB43" s="999"/>
      <c r="AC43" s="1000"/>
      <c r="AD43" s="1001"/>
    </row>
    <row r="44" spans="2:30" ht="15" customHeight="1" x14ac:dyDescent="0.25">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row>
    <row r="45" spans="2:30" ht="15" customHeight="1" x14ac:dyDescent="0.25">
      <c r="C45" s="1002" t="s">
        <v>1386</v>
      </c>
      <c r="D45" s="1002"/>
      <c r="E45" s="1002"/>
      <c r="F45" s="1002"/>
      <c r="G45" s="1002"/>
      <c r="H45" s="1002"/>
      <c r="I45" s="1002"/>
      <c r="J45" s="1002"/>
      <c r="K45" s="1002"/>
      <c r="L45" s="1002"/>
      <c r="M45" s="1002"/>
      <c r="N45" s="1002"/>
      <c r="O45" s="1002"/>
      <c r="P45" s="1002"/>
      <c r="Q45" s="1002"/>
      <c r="R45" s="1002"/>
      <c r="S45" s="1002"/>
      <c r="T45" s="1002"/>
      <c r="U45" s="1002"/>
      <c r="V45" s="1002"/>
      <c r="W45" s="1002"/>
      <c r="X45" s="1002"/>
      <c r="Y45" s="1002"/>
      <c r="Z45" s="1002"/>
      <c r="AA45" s="1002"/>
      <c r="AB45" s="88"/>
      <c r="AC45" s="88"/>
      <c r="AD45" s="88"/>
    </row>
    <row r="46" spans="2:30" ht="15" customHeight="1" x14ac:dyDescent="0.25">
      <c r="C46" s="1002"/>
      <c r="D46" s="1002"/>
      <c r="E46" s="1002"/>
      <c r="F46" s="1002"/>
      <c r="G46" s="1002"/>
      <c r="H46" s="1002"/>
      <c r="I46" s="1002"/>
      <c r="J46" s="1002"/>
      <c r="K46" s="1002"/>
      <c r="L46" s="1002"/>
      <c r="M46" s="1002"/>
      <c r="N46" s="1002"/>
      <c r="O46" s="1002"/>
      <c r="P46" s="1002"/>
      <c r="Q46" s="1002"/>
      <c r="R46" s="1002"/>
      <c r="S46" s="1002"/>
      <c r="T46" s="1002"/>
      <c r="U46" s="1002"/>
      <c r="V46" s="1002"/>
      <c r="W46" s="1002"/>
      <c r="X46" s="1002"/>
      <c r="Y46" s="1002"/>
      <c r="Z46" s="1002"/>
      <c r="AA46" s="1002"/>
      <c r="AB46" s="999"/>
      <c r="AC46" s="1000"/>
      <c r="AD46" s="1001"/>
    </row>
    <row r="47" spans="2:30" ht="15" customHeight="1" x14ac:dyDescent="0.25">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row>
    <row r="48" spans="2:30" ht="15" customHeight="1" x14ac:dyDescent="0.25">
      <c r="C48" s="1002" t="s">
        <v>1259</v>
      </c>
      <c r="D48" s="1002"/>
      <c r="E48" s="1002"/>
      <c r="F48" s="1002"/>
      <c r="G48" s="1002"/>
      <c r="H48" s="1002"/>
      <c r="I48" s="1002"/>
      <c r="J48" s="1002"/>
      <c r="K48" s="1002"/>
      <c r="L48" s="1002"/>
      <c r="M48" s="1002"/>
      <c r="N48" s="1002"/>
      <c r="O48" s="1002"/>
      <c r="P48" s="1002"/>
      <c r="Q48" s="1002"/>
      <c r="R48" s="1002"/>
      <c r="S48" s="1002"/>
      <c r="T48" s="1002"/>
      <c r="U48" s="1002"/>
      <c r="V48" s="1002"/>
      <c r="W48" s="1002"/>
      <c r="X48" s="1002"/>
      <c r="Y48" s="1002"/>
      <c r="Z48" s="1002"/>
      <c r="AA48" s="1002"/>
      <c r="AB48" s="88"/>
      <c r="AC48" s="88"/>
      <c r="AD48" s="88"/>
    </row>
    <row r="49" spans="2:30" ht="15" customHeight="1" x14ac:dyDescent="0.25">
      <c r="C49" s="1002"/>
      <c r="D49" s="1002"/>
      <c r="E49" s="1002"/>
      <c r="F49" s="1002"/>
      <c r="G49" s="1002"/>
      <c r="H49" s="1002"/>
      <c r="I49" s="1002"/>
      <c r="J49" s="1002"/>
      <c r="K49" s="1002"/>
      <c r="L49" s="1002"/>
      <c r="M49" s="1002"/>
      <c r="N49" s="1002"/>
      <c r="O49" s="1002"/>
      <c r="P49" s="1002"/>
      <c r="Q49" s="1002"/>
      <c r="R49" s="1002"/>
      <c r="S49" s="1002"/>
      <c r="T49" s="1002"/>
      <c r="U49" s="1002"/>
      <c r="V49" s="1002"/>
      <c r="W49" s="1002"/>
      <c r="X49" s="1002"/>
      <c r="Y49" s="1002"/>
      <c r="Z49" s="1002"/>
      <c r="AA49" s="1002"/>
      <c r="AB49" s="999"/>
      <c r="AC49" s="1000"/>
      <c r="AD49" s="1001"/>
    </row>
    <row r="50" spans="2:30" ht="15" customHeight="1" x14ac:dyDescent="0.25">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90"/>
      <c r="AC50" s="90"/>
      <c r="AD50" s="90"/>
    </row>
    <row r="51" spans="2:30" ht="15" customHeight="1" x14ac:dyDescent="0.25">
      <c r="C51" s="1002" t="s">
        <v>1260</v>
      </c>
      <c r="D51" s="1002"/>
      <c r="E51" s="1002"/>
      <c r="F51" s="1002"/>
      <c r="G51" s="1002"/>
      <c r="H51" s="1002"/>
      <c r="I51" s="1002"/>
      <c r="J51" s="1002"/>
      <c r="K51" s="1002"/>
      <c r="L51" s="1002"/>
      <c r="M51" s="1002"/>
      <c r="N51" s="1002"/>
      <c r="O51" s="1002"/>
      <c r="P51" s="1002"/>
      <c r="Q51" s="1002"/>
      <c r="R51" s="1002"/>
      <c r="S51" s="1002"/>
      <c r="T51" s="1002"/>
      <c r="U51" s="1002"/>
      <c r="V51" s="1002"/>
      <c r="W51" s="1002"/>
      <c r="X51" s="1002"/>
      <c r="Y51" s="1002"/>
      <c r="Z51" s="1002"/>
      <c r="AA51" s="1002"/>
      <c r="AB51" s="91"/>
      <c r="AC51" s="91"/>
      <c r="AD51" s="91"/>
    </row>
    <row r="52" spans="2:30" ht="15" customHeight="1" x14ac:dyDescent="0.25">
      <c r="C52" s="1002"/>
      <c r="D52" s="1002"/>
      <c r="E52" s="1002"/>
      <c r="F52" s="1002"/>
      <c r="G52" s="1002"/>
      <c r="H52" s="1002"/>
      <c r="I52" s="1002"/>
      <c r="J52" s="1002"/>
      <c r="K52" s="1002"/>
      <c r="L52" s="1002"/>
      <c r="M52" s="1002"/>
      <c r="N52" s="1002"/>
      <c r="O52" s="1002"/>
      <c r="P52" s="1002"/>
      <c r="Q52" s="1002"/>
      <c r="R52" s="1002"/>
      <c r="S52" s="1002"/>
      <c r="T52" s="1002"/>
      <c r="U52" s="1002"/>
      <c r="V52" s="1002"/>
      <c r="W52" s="1002"/>
      <c r="X52" s="1002"/>
      <c r="Y52" s="1002"/>
      <c r="Z52" s="1002"/>
      <c r="AA52" s="1002"/>
      <c r="AB52" s="999"/>
      <c r="AC52" s="1000"/>
      <c r="AD52" s="1001"/>
    </row>
    <row r="53" spans="2:30" ht="15" customHeight="1" x14ac:dyDescent="0.25">
      <c r="C53" s="89"/>
      <c r="D53" s="89"/>
      <c r="E53" s="89"/>
      <c r="F53" s="89"/>
      <c r="G53" s="89"/>
      <c r="H53" s="89"/>
      <c r="I53" s="89"/>
      <c r="J53" s="89"/>
      <c r="K53" s="89"/>
      <c r="L53" s="89"/>
      <c r="M53" s="89"/>
      <c r="N53" s="1025" t="s">
        <v>1261</v>
      </c>
      <c r="O53" s="1026"/>
      <c r="P53" s="1026"/>
      <c r="Q53" s="1026"/>
      <c r="R53" s="1026"/>
      <c r="S53" s="1026"/>
      <c r="T53" s="1026"/>
      <c r="U53" s="1026"/>
      <c r="V53" s="1026"/>
      <c r="W53" s="1026"/>
      <c r="X53" s="1026"/>
      <c r="Y53" s="1026"/>
      <c r="Z53" s="1026"/>
      <c r="AA53" s="1027"/>
      <c r="AB53" s="1028" t="str">
        <f>IF(AND(AB41="YES",AB43="YES",AB46="YES",AB49="YES",AB52="YES"),"YES","NO")</f>
        <v>NO</v>
      </c>
      <c r="AC53" s="1029"/>
      <c r="AD53" s="1030"/>
    </row>
    <row r="54" spans="2:30" ht="15" customHeight="1" x14ac:dyDescent="0.25">
      <c r="C54" s="23"/>
      <c r="D54" s="23"/>
      <c r="E54" s="23"/>
      <c r="F54" s="23"/>
      <c r="G54" s="23"/>
      <c r="H54" s="23"/>
      <c r="I54" s="23"/>
      <c r="J54" s="23"/>
      <c r="K54" s="23"/>
      <c r="L54" s="23"/>
      <c r="M54" s="23"/>
      <c r="N54" s="23"/>
      <c r="O54" s="23"/>
      <c r="P54" s="23"/>
      <c r="Q54" s="23"/>
      <c r="R54" s="23"/>
      <c r="S54" s="23"/>
      <c r="T54" s="23"/>
      <c r="U54" s="23"/>
      <c r="V54" s="23"/>
      <c r="W54" s="23"/>
      <c r="X54" s="23"/>
      <c r="Y54" s="23"/>
      <c r="Z54" s="23"/>
      <c r="AA54" s="23"/>
    </row>
    <row r="55" spans="2:30" ht="15" customHeight="1" x14ac:dyDescent="0.25">
      <c r="B55" s="135" t="s">
        <v>1377</v>
      </c>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1"/>
      <c r="AC55" s="132"/>
      <c r="AD55" s="133"/>
    </row>
    <row r="56" spans="2:30" ht="15" customHeight="1" x14ac:dyDescent="0.25">
      <c r="B56" s="135" t="s">
        <v>1169</v>
      </c>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6"/>
      <c r="AC56" s="16"/>
      <c r="AD56" s="16"/>
    </row>
    <row r="57" spans="2:30" ht="15" customHeight="1" x14ac:dyDescent="0.25">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row>
    <row r="58" spans="2:30" ht="15" customHeight="1" x14ac:dyDescent="0.25">
      <c r="B58" s="21"/>
      <c r="C58" s="169" t="s">
        <v>1378</v>
      </c>
      <c r="D58" s="169"/>
      <c r="E58" s="169"/>
      <c r="F58" s="169"/>
      <c r="G58" s="169"/>
      <c r="H58" s="169"/>
      <c r="I58" s="169"/>
      <c r="J58" s="169"/>
      <c r="K58" s="169"/>
      <c r="L58" s="169"/>
      <c r="M58" s="169"/>
      <c r="N58" s="169"/>
      <c r="O58" s="169"/>
      <c r="P58" s="169"/>
      <c r="Q58" s="169"/>
      <c r="R58" s="169"/>
      <c r="S58" s="169"/>
      <c r="T58" s="169"/>
      <c r="U58" s="169"/>
      <c r="V58" s="169"/>
      <c r="W58" s="169"/>
      <c r="X58" s="169"/>
      <c r="Y58" s="169"/>
      <c r="Z58" s="169"/>
      <c r="AA58" s="169"/>
      <c r="AB58" s="171"/>
      <c r="AC58" s="172"/>
      <c r="AD58" s="173"/>
    </row>
    <row r="59" spans="2:30" ht="15" customHeight="1" x14ac:dyDescent="0.25">
      <c r="B59" s="21"/>
      <c r="C59" s="169" t="s">
        <v>1170</v>
      </c>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9"/>
      <c r="AC59" s="19"/>
      <c r="AD59" s="19"/>
    </row>
    <row r="60" spans="2:30" ht="15" customHeight="1" x14ac:dyDescent="0.25">
      <c r="B60" s="21"/>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85"/>
      <c r="AC60" s="85"/>
      <c r="AD60" s="85"/>
    </row>
    <row r="61" spans="2:30" ht="15" customHeight="1" x14ac:dyDescent="0.25">
      <c r="B61" s="21"/>
      <c r="C61" s="965" t="s">
        <v>1387</v>
      </c>
      <c r="D61" s="965"/>
      <c r="E61" s="965"/>
      <c r="F61" s="965"/>
      <c r="G61" s="965"/>
      <c r="H61" s="965"/>
      <c r="I61" s="965"/>
      <c r="J61" s="965"/>
      <c r="K61" s="965"/>
      <c r="L61" s="965"/>
      <c r="M61" s="965"/>
      <c r="N61" s="965"/>
      <c r="O61" s="965"/>
      <c r="P61" s="965"/>
      <c r="Q61" s="965"/>
      <c r="R61" s="965"/>
      <c r="S61" s="965"/>
      <c r="T61" s="965"/>
      <c r="U61" s="965"/>
      <c r="V61" s="965"/>
      <c r="W61" s="965"/>
      <c r="X61" s="965"/>
      <c r="Y61" s="965"/>
      <c r="Z61" s="965"/>
      <c r="AA61" s="1005"/>
      <c r="AB61" s="1006"/>
      <c r="AC61" s="1006"/>
      <c r="AD61" s="1006"/>
    </row>
    <row r="62" spans="2:30" ht="15" customHeight="1" x14ac:dyDescent="0.25">
      <c r="B62" s="21"/>
      <c r="C62" s="965"/>
      <c r="D62" s="965"/>
      <c r="E62" s="965"/>
      <c r="F62" s="965"/>
      <c r="G62" s="965"/>
      <c r="H62" s="965"/>
      <c r="I62" s="965"/>
      <c r="J62" s="965"/>
      <c r="K62" s="965"/>
      <c r="L62" s="965"/>
      <c r="M62" s="965"/>
      <c r="N62" s="965"/>
      <c r="O62" s="965"/>
      <c r="P62" s="965"/>
      <c r="Q62" s="965"/>
      <c r="R62" s="965"/>
      <c r="S62" s="965"/>
      <c r="T62" s="965"/>
      <c r="U62" s="965"/>
      <c r="V62" s="965"/>
      <c r="W62" s="965"/>
      <c r="X62" s="965"/>
      <c r="Y62" s="965"/>
      <c r="Z62" s="965"/>
      <c r="AA62" s="103"/>
      <c r="AB62" s="19"/>
      <c r="AC62" s="19"/>
      <c r="AD62" s="19"/>
    </row>
    <row r="63" spans="2:30" ht="15" customHeight="1" x14ac:dyDescent="0.25">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row>
    <row r="64" spans="2:30" ht="15" customHeight="1" x14ac:dyDescent="0.25">
      <c r="B64" s="964" t="s">
        <v>1379</v>
      </c>
      <c r="C64" s="964"/>
      <c r="D64" s="964"/>
      <c r="E64" s="964"/>
      <c r="F64" s="964"/>
      <c r="G64" s="964"/>
      <c r="H64" s="964"/>
      <c r="I64" s="964"/>
      <c r="J64" s="964"/>
      <c r="K64" s="964"/>
      <c r="L64" s="964"/>
      <c r="M64" s="964"/>
      <c r="N64" s="964"/>
      <c r="O64" s="964"/>
      <c r="P64" s="964"/>
      <c r="Q64" s="964"/>
      <c r="R64" s="964"/>
      <c r="S64" s="964"/>
      <c r="T64" s="964"/>
      <c r="U64" s="964"/>
      <c r="V64" s="964"/>
      <c r="W64" s="964"/>
      <c r="X64" s="964"/>
      <c r="Y64" s="964"/>
      <c r="Z64" s="964"/>
      <c r="AA64" s="103"/>
      <c r="AB64" s="171"/>
      <c r="AC64" s="172"/>
      <c r="AD64" s="173"/>
    </row>
    <row r="65" spans="2:30" ht="15" customHeight="1" x14ac:dyDescent="0.25">
      <c r="B65" s="964"/>
      <c r="C65" s="964"/>
      <c r="D65" s="964"/>
      <c r="E65" s="964"/>
      <c r="F65" s="964"/>
      <c r="G65" s="964"/>
      <c r="H65" s="964"/>
      <c r="I65" s="964"/>
      <c r="J65" s="964"/>
      <c r="K65" s="964"/>
      <c r="L65" s="964"/>
      <c r="M65" s="964"/>
      <c r="N65" s="964"/>
      <c r="O65" s="964"/>
      <c r="P65" s="964"/>
      <c r="Q65" s="964"/>
      <c r="R65" s="964"/>
      <c r="S65" s="964"/>
      <c r="T65" s="964"/>
      <c r="U65" s="964"/>
      <c r="V65" s="964"/>
      <c r="W65" s="964"/>
      <c r="X65" s="964"/>
      <c r="Y65" s="964"/>
      <c r="Z65" s="964"/>
      <c r="AA65" s="103"/>
      <c r="AB65" s="19"/>
      <c r="AC65" s="19"/>
      <c r="AD65" s="19"/>
    </row>
    <row r="66" spans="2:30" ht="15" customHeight="1" x14ac:dyDescent="0.25">
      <c r="B66" s="104"/>
      <c r="C66" s="104"/>
      <c r="D66" s="104"/>
      <c r="E66" s="104"/>
      <c r="F66" s="104"/>
      <c r="G66" s="104"/>
      <c r="H66" s="104"/>
      <c r="I66" s="104"/>
      <c r="J66" s="104"/>
      <c r="K66" s="104"/>
      <c r="L66" s="104"/>
      <c r="M66" s="104"/>
      <c r="N66" s="104"/>
      <c r="O66" s="104"/>
      <c r="P66" s="104"/>
      <c r="Q66" s="104"/>
      <c r="R66" s="104"/>
      <c r="S66" s="104"/>
      <c r="T66" s="104"/>
      <c r="U66" s="104"/>
      <c r="V66" s="104"/>
      <c r="W66" s="104"/>
      <c r="X66" s="104"/>
      <c r="Y66" s="104"/>
      <c r="Z66" s="104"/>
      <c r="AA66" s="105"/>
      <c r="AB66" s="85"/>
      <c r="AC66" s="85"/>
      <c r="AD66" s="85"/>
    </row>
    <row r="67" spans="2:30" ht="15" customHeight="1" x14ac:dyDescent="0.25">
      <c r="B67" s="104"/>
      <c r="C67" s="1003" t="s">
        <v>1380</v>
      </c>
      <c r="D67" s="1003"/>
      <c r="E67" s="1003"/>
      <c r="F67" s="1003"/>
      <c r="G67" s="1003"/>
      <c r="H67" s="1003"/>
      <c r="I67" s="1003"/>
      <c r="J67" s="1003"/>
      <c r="K67" s="1003"/>
      <c r="L67" s="1003"/>
      <c r="M67" s="1003"/>
      <c r="N67" s="1003"/>
      <c r="O67" s="1003"/>
      <c r="P67" s="1003"/>
      <c r="Q67" s="1003"/>
      <c r="R67" s="1003"/>
      <c r="S67" s="1003"/>
      <c r="T67" s="1003"/>
      <c r="U67" s="1003"/>
      <c r="V67" s="1003"/>
      <c r="W67" s="1003"/>
      <c r="X67" s="1003"/>
      <c r="Y67" s="1003"/>
      <c r="Z67" s="1004"/>
      <c r="AA67" s="1005"/>
      <c r="AB67" s="1006"/>
      <c r="AC67" s="1006"/>
      <c r="AD67" s="1006"/>
    </row>
    <row r="68" spans="2:30" ht="15" customHeight="1" thickBot="1" x14ac:dyDescent="0.3">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row>
    <row r="69" spans="2:30" ht="15" customHeight="1" thickBot="1" x14ac:dyDescent="0.3">
      <c r="B69" s="151" t="s">
        <v>629</v>
      </c>
      <c r="C69" s="151"/>
      <c r="D69" s="151"/>
      <c r="E69" s="151"/>
      <c r="F69" s="151"/>
      <c r="G69" s="151"/>
      <c r="H69" s="151"/>
      <c r="I69" s="151"/>
      <c r="J69" s="151"/>
      <c r="K69" s="151"/>
      <c r="L69" s="151"/>
      <c r="M69" s="151"/>
      <c r="N69" s="151"/>
      <c r="O69" s="151"/>
      <c r="P69" s="151"/>
      <c r="Q69" s="151"/>
      <c r="R69" s="151"/>
      <c r="S69" s="151"/>
      <c r="T69" s="151"/>
      <c r="U69" s="151"/>
      <c r="V69" s="151"/>
      <c r="W69" s="151"/>
      <c r="X69" s="151"/>
      <c r="Y69" s="151"/>
      <c r="Z69" s="151"/>
      <c r="AA69" s="151"/>
      <c r="AB69" s="151"/>
      <c r="AC69" s="151"/>
      <c r="AD69" s="151"/>
    </row>
    <row r="70" spans="2:30" ht="15" customHeight="1" x14ac:dyDescent="0.25"/>
    <row r="71" spans="2:30" ht="27" customHeight="1" x14ac:dyDescent="0.25">
      <c r="B71" s="144" t="s">
        <v>1188</v>
      </c>
      <c r="C71" s="144"/>
      <c r="D71" s="144"/>
      <c r="E71" s="144"/>
      <c r="F71" s="144"/>
      <c r="G71" s="144"/>
      <c r="H71" s="144"/>
      <c r="I71" s="144"/>
      <c r="J71" s="144"/>
      <c r="K71" s="144"/>
      <c r="L71" s="144"/>
      <c r="M71" s="144"/>
      <c r="N71" s="144"/>
      <c r="O71" s="144"/>
      <c r="P71" s="144"/>
      <c r="Q71" s="144"/>
      <c r="R71" s="144"/>
      <c r="S71" s="144"/>
      <c r="T71" s="144"/>
      <c r="U71" s="129" t="s">
        <v>60</v>
      </c>
      <c r="V71" s="129"/>
      <c r="W71" s="129"/>
      <c r="X71" s="129"/>
      <c r="Y71" s="129"/>
      <c r="Z71" s="129"/>
      <c r="AA71" s="129"/>
      <c r="AB71" s="131"/>
      <c r="AC71" s="132"/>
      <c r="AD71" s="133"/>
    </row>
    <row r="72" spans="2:30" ht="15" customHeight="1" x14ac:dyDescent="0.25"/>
    <row r="73" spans="2:30" ht="26.25" customHeight="1" x14ac:dyDescent="0.25">
      <c r="B73" s="144" t="s">
        <v>1189</v>
      </c>
      <c r="C73" s="144"/>
      <c r="D73" s="144"/>
      <c r="E73" s="144"/>
      <c r="F73" s="144"/>
      <c r="G73" s="144"/>
      <c r="H73" s="144"/>
      <c r="I73" s="144"/>
      <c r="J73" s="144"/>
      <c r="K73" s="144"/>
      <c r="L73" s="144"/>
      <c r="M73" s="144"/>
      <c r="N73" s="144"/>
      <c r="O73" s="144"/>
      <c r="P73" s="144"/>
      <c r="Q73" s="144"/>
      <c r="R73" s="144"/>
      <c r="S73" s="144"/>
      <c r="T73" s="144"/>
      <c r="U73" s="129" t="s">
        <v>60</v>
      </c>
      <c r="V73" s="129"/>
      <c r="W73" s="129"/>
      <c r="X73" s="129"/>
      <c r="Y73" s="129"/>
      <c r="Z73" s="129"/>
      <c r="AA73" s="129"/>
      <c r="AB73" s="131"/>
      <c r="AC73" s="132"/>
      <c r="AD73" s="133"/>
    </row>
    <row r="74" spans="2:30" ht="15" customHeight="1" x14ac:dyDescent="0.25"/>
    <row r="75" spans="2:30" ht="26.25" customHeight="1" x14ac:dyDescent="0.25">
      <c r="B75" s="144" t="s">
        <v>1190</v>
      </c>
      <c r="C75" s="144"/>
      <c r="D75" s="144"/>
      <c r="E75" s="144"/>
      <c r="F75" s="144"/>
      <c r="G75" s="144"/>
      <c r="H75" s="144"/>
      <c r="I75" s="144"/>
      <c r="J75" s="144"/>
      <c r="K75" s="144"/>
      <c r="L75" s="144"/>
      <c r="M75" s="144"/>
      <c r="N75" s="144"/>
      <c r="O75" s="144"/>
      <c r="P75" s="144"/>
      <c r="Q75" s="144"/>
      <c r="R75" s="144"/>
      <c r="S75" s="144"/>
      <c r="T75" s="144"/>
      <c r="U75" s="129" t="s">
        <v>60</v>
      </c>
      <c r="V75" s="129"/>
      <c r="W75" s="129"/>
      <c r="X75" s="129"/>
      <c r="Y75" s="129"/>
      <c r="Z75" s="129"/>
      <c r="AA75" s="129"/>
      <c r="AB75" s="131"/>
      <c r="AC75" s="132"/>
      <c r="AD75" s="133"/>
    </row>
    <row r="76" spans="2:30" ht="15" customHeight="1" x14ac:dyDescent="0.25"/>
    <row r="77" spans="2:30" ht="15" customHeight="1" x14ac:dyDescent="0.25">
      <c r="B77" s="531" t="s">
        <v>1191</v>
      </c>
      <c r="C77" s="531"/>
      <c r="D77" s="531"/>
      <c r="E77" s="531"/>
      <c r="F77" s="531"/>
      <c r="G77" s="531"/>
      <c r="H77" s="531"/>
      <c r="I77" s="531"/>
      <c r="J77" s="531"/>
      <c r="K77" s="531"/>
      <c r="L77" s="531"/>
      <c r="M77" s="531"/>
      <c r="N77" s="531"/>
      <c r="O77" s="531"/>
      <c r="P77" s="531"/>
      <c r="Q77" s="531"/>
      <c r="R77" s="531"/>
      <c r="S77" s="531"/>
      <c r="T77" s="16"/>
      <c r="U77" s="129" t="s">
        <v>60</v>
      </c>
      <c r="V77" s="129"/>
      <c r="W77" s="129"/>
      <c r="X77" s="129"/>
      <c r="Y77" s="129"/>
      <c r="Z77" s="129"/>
      <c r="AA77" s="129"/>
      <c r="AB77" s="131"/>
      <c r="AC77" s="132"/>
      <c r="AD77" s="133"/>
    </row>
    <row r="78" spans="2:30" ht="15" customHeight="1" thickBot="1" x14ac:dyDescent="0.3"/>
    <row r="79" spans="2:30" ht="15" customHeight="1" thickBot="1" x14ac:dyDescent="0.3">
      <c r="B79" s="151" t="s">
        <v>630</v>
      </c>
      <c r="C79" s="151"/>
      <c r="D79" s="151"/>
      <c r="E79" s="151"/>
      <c r="F79" s="151"/>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row>
    <row r="80" spans="2:30" ht="15" customHeight="1" x14ac:dyDescent="0.25"/>
    <row r="81" spans="2:30" ht="15" customHeight="1" x14ac:dyDescent="0.25">
      <c r="B81" s="134" t="s">
        <v>614</v>
      </c>
      <c r="C81" s="134"/>
      <c r="D81" s="134"/>
      <c r="E81" s="134"/>
      <c r="F81" s="134"/>
      <c r="G81" s="134"/>
      <c r="H81" s="134"/>
      <c r="I81" s="134"/>
      <c r="J81" s="134"/>
      <c r="K81" s="134"/>
      <c r="L81" s="134"/>
      <c r="M81" s="134"/>
      <c r="N81" s="134"/>
      <c r="O81" s="134"/>
      <c r="P81" s="134"/>
      <c r="Q81" s="131"/>
      <c r="R81" s="132"/>
      <c r="S81" s="132"/>
      <c r="T81" s="132"/>
      <c r="U81" s="132"/>
      <c r="V81" s="132"/>
      <c r="W81" s="132"/>
      <c r="X81" s="132"/>
      <c r="Y81" s="132"/>
      <c r="Z81" s="132"/>
      <c r="AA81" s="132"/>
      <c r="AB81" s="132"/>
      <c r="AC81" s="132"/>
      <c r="AD81" s="133"/>
    </row>
    <row r="82" spans="2:30" ht="15" customHeight="1" x14ac:dyDescent="0.25">
      <c r="B82" s="134"/>
      <c r="C82" s="134"/>
      <c r="D82" s="134"/>
      <c r="E82" s="134"/>
      <c r="F82" s="134"/>
      <c r="G82" s="134"/>
      <c r="H82" s="134"/>
      <c r="I82" s="134"/>
      <c r="J82" s="134"/>
      <c r="K82" s="134"/>
      <c r="L82" s="134"/>
      <c r="M82" s="134"/>
      <c r="N82" s="134"/>
      <c r="O82" s="134"/>
      <c r="P82" s="134"/>
      <c r="Q82" s="16"/>
      <c r="R82" s="16"/>
      <c r="S82" s="16"/>
      <c r="T82" s="16"/>
      <c r="U82" s="16"/>
      <c r="V82" s="16"/>
      <c r="W82" s="16"/>
      <c r="X82" s="16"/>
      <c r="Y82" s="16"/>
      <c r="Z82" s="16"/>
      <c r="AA82" s="16"/>
      <c r="AB82" s="16"/>
      <c r="AC82" s="16"/>
      <c r="AD82" s="16"/>
    </row>
    <row r="83" spans="2:30" ht="15" customHeight="1" x14ac:dyDescent="0.25"/>
    <row r="84" spans="2:30" ht="15" customHeight="1" x14ac:dyDescent="0.25">
      <c r="C84" s="975" t="s">
        <v>1443</v>
      </c>
      <c r="D84" s="975"/>
      <c r="E84" s="975"/>
      <c r="F84" s="975"/>
      <c r="G84" s="975"/>
      <c r="H84" s="975"/>
      <c r="I84" s="975"/>
      <c r="J84" s="975"/>
      <c r="K84" s="975"/>
      <c r="L84" s="975"/>
      <c r="M84" s="975"/>
      <c r="N84" s="975"/>
      <c r="O84" s="975"/>
      <c r="P84" s="975"/>
      <c r="Q84" s="975"/>
      <c r="R84" s="975"/>
      <c r="S84" s="975"/>
      <c r="T84" s="975"/>
      <c r="U84" s="1007" t="s">
        <v>60</v>
      </c>
      <c r="V84" s="1007"/>
      <c r="W84" s="1007"/>
      <c r="X84" s="1007"/>
      <c r="Y84" s="1007"/>
      <c r="Z84" s="1007"/>
      <c r="AA84" s="1007"/>
      <c r="AB84" s="110"/>
      <c r="AC84" s="110"/>
      <c r="AD84" s="110"/>
    </row>
    <row r="85" spans="2:30" ht="15" customHeight="1" x14ac:dyDescent="0.25">
      <c r="C85" s="975"/>
      <c r="D85" s="975"/>
      <c r="E85" s="975"/>
      <c r="F85" s="975"/>
      <c r="G85" s="975"/>
      <c r="H85" s="975"/>
      <c r="I85" s="975"/>
      <c r="J85" s="975"/>
      <c r="K85" s="975"/>
      <c r="L85" s="975"/>
      <c r="M85" s="975"/>
      <c r="N85" s="975"/>
      <c r="O85" s="975"/>
      <c r="P85" s="975"/>
      <c r="Q85" s="975"/>
      <c r="R85" s="975"/>
      <c r="S85" s="975"/>
      <c r="T85" s="975"/>
      <c r="U85" s="1007"/>
      <c r="V85" s="1007"/>
      <c r="W85" s="1007"/>
      <c r="X85" s="1007"/>
      <c r="Y85" s="1007"/>
      <c r="Z85" s="1007"/>
      <c r="AA85" s="1008"/>
      <c r="AB85" s="1009"/>
      <c r="AC85" s="1010"/>
      <c r="AD85" s="1011"/>
    </row>
    <row r="86" spans="2:30" ht="15" customHeight="1" x14ac:dyDescent="0.25">
      <c r="C86" s="975"/>
      <c r="D86" s="975"/>
      <c r="E86" s="975"/>
      <c r="F86" s="975"/>
      <c r="G86" s="975"/>
      <c r="H86" s="975"/>
      <c r="I86" s="975"/>
      <c r="J86" s="975"/>
      <c r="K86" s="975"/>
      <c r="L86" s="975"/>
      <c r="M86" s="975"/>
      <c r="N86" s="975"/>
      <c r="O86" s="975"/>
      <c r="P86" s="975"/>
      <c r="Q86" s="975"/>
      <c r="R86" s="975"/>
      <c r="S86" s="975"/>
      <c r="T86" s="975"/>
      <c r="U86" s="1007"/>
      <c r="V86" s="1007"/>
      <c r="W86" s="1007"/>
      <c r="X86" s="1007"/>
      <c r="Y86" s="1007"/>
      <c r="Z86" s="1007"/>
      <c r="AA86" s="1008"/>
      <c r="AB86" s="1012"/>
      <c r="AC86" s="1013"/>
      <c r="AD86" s="1014"/>
    </row>
    <row r="87" spans="2:30" ht="14.25" customHeight="1" x14ac:dyDescent="0.25">
      <c r="C87" s="975"/>
      <c r="D87" s="975"/>
      <c r="E87" s="975"/>
      <c r="F87" s="975"/>
      <c r="G87" s="975"/>
      <c r="H87" s="975"/>
      <c r="I87" s="975"/>
      <c r="J87" s="975"/>
      <c r="K87" s="975"/>
      <c r="L87" s="975"/>
      <c r="M87" s="975"/>
      <c r="N87" s="975"/>
      <c r="O87" s="975"/>
      <c r="P87" s="975"/>
      <c r="Q87" s="975"/>
      <c r="R87" s="975"/>
      <c r="S87" s="975"/>
      <c r="T87" s="975"/>
      <c r="U87" s="1007"/>
      <c r="V87" s="1007"/>
      <c r="W87" s="1007"/>
      <c r="X87" s="1007"/>
      <c r="Y87" s="1007"/>
      <c r="Z87" s="1007"/>
      <c r="AA87" s="1008"/>
      <c r="AB87" s="1015"/>
      <c r="AC87" s="1016"/>
      <c r="AD87" s="1017"/>
    </row>
    <row r="88" spans="2:30" ht="15" customHeight="1" x14ac:dyDescent="0.25">
      <c r="C88" s="975"/>
      <c r="D88" s="975"/>
      <c r="E88" s="975"/>
      <c r="F88" s="975"/>
      <c r="G88" s="975"/>
      <c r="H88" s="975"/>
      <c r="I88" s="975"/>
      <c r="J88" s="975"/>
      <c r="K88" s="975"/>
      <c r="L88" s="975"/>
      <c r="M88" s="975"/>
      <c r="N88" s="975"/>
      <c r="O88" s="975"/>
      <c r="P88" s="975"/>
      <c r="Q88" s="975"/>
      <c r="R88" s="975"/>
      <c r="S88" s="975"/>
      <c r="T88" s="975"/>
      <c r="U88" s="1007"/>
      <c r="V88" s="1007"/>
      <c r="W88" s="1007"/>
      <c r="X88" s="1007"/>
      <c r="Y88" s="1007"/>
      <c r="Z88" s="1007"/>
      <c r="AA88" s="1007"/>
      <c r="AB88" s="110"/>
      <c r="AC88" s="110"/>
      <c r="AD88" s="110"/>
    </row>
    <row r="89" spans="2:30" ht="15" customHeight="1" x14ac:dyDescent="0.25"/>
    <row r="90" spans="2:30" ht="15" customHeight="1" x14ac:dyDescent="0.25">
      <c r="B90" s="135" t="s">
        <v>615</v>
      </c>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row>
    <row r="91" spans="2:30" ht="15" customHeight="1" thickBot="1" x14ac:dyDescent="0.3"/>
    <row r="92" spans="2:30" ht="15" customHeight="1" thickBot="1" x14ac:dyDescent="0.3">
      <c r="B92" s="1032" t="s">
        <v>73</v>
      </c>
      <c r="C92" s="1033"/>
      <c r="D92" s="1033"/>
      <c r="E92" s="1033"/>
      <c r="F92" s="1033"/>
      <c r="G92" s="1033"/>
      <c r="H92" s="1033"/>
      <c r="I92" s="1033"/>
      <c r="J92" s="1033"/>
      <c r="K92" s="1033"/>
      <c r="L92" s="1033"/>
      <c r="M92" s="1033"/>
      <c r="N92" s="1033"/>
      <c r="O92" s="1033"/>
      <c r="P92" s="1033"/>
      <c r="Q92" s="1033"/>
      <c r="R92" s="1033"/>
      <c r="S92" s="1033"/>
      <c r="T92" s="1033"/>
      <c r="U92" s="1033"/>
      <c r="V92" s="1033"/>
      <c r="W92" s="1033"/>
      <c r="X92" s="1033"/>
      <c r="Y92" s="1033"/>
      <c r="Z92" s="1034"/>
      <c r="AA92" s="1036" t="s">
        <v>74</v>
      </c>
      <c r="AB92" s="1037"/>
      <c r="AC92" s="1037"/>
      <c r="AD92" s="1038"/>
    </row>
    <row r="93" spans="2:30" ht="15" customHeight="1" x14ac:dyDescent="0.25">
      <c r="B93" s="993" t="s">
        <v>491</v>
      </c>
      <c r="C93" s="994"/>
      <c r="D93" s="994"/>
      <c r="E93" s="994"/>
      <c r="F93" s="994"/>
      <c r="G93" s="994"/>
      <c r="H93" s="994"/>
      <c r="I93" s="994"/>
      <c r="J93" s="994"/>
      <c r="K93" s="994"/>
      <c r="L93" s="994"/>
      <c r="M93" s="994"/>
      <c r="N93" s="994"/>
      <c r="O93" s="994"/>
      <c r="P93" s="994"/>
      <c r="Q93" s="994"/>
      <c r="R93" s="994"/>
      <c r="S93" s="994"/>
      <c r="T93" s="994"/>
      <c r="U93" s="994"/>
      <c r="V93" s="994"/>
      <c r="W93" s="994"/>
      <c r="X93" s="994"/>
      <c r="Y93" s="994"/>
      <c r="Z93" s="1035"/>
      <c r="AA93" s="1039"/>
      <c r="AB93" s="987"/>
      <c r="AC93" s="987"/>
      <c r="AD93" s="988"/>
    </row>
    <row r="94" spans="2:30" ht="15" customHeight="1" x14ac:dyDescent="0.25">
      <c r="B94" s="980" t="s">
        <v>492</v>
      </c>
      <c r="C94" s="981"/>
      <c r="D94" s="981"/>
      <c r="E94" s="981"/>
      <c r="F94" s="981"/>
      <c r="G94" s="981"/>
      <c r="H94" s="981"/>
      <c r="I94" s="981"/>
      <c r="J94" s="981"/>
      <c r="K94" s="981"/>
      <c r="L94" s="981"/>
      <c r="M94" s="981"/>
      <c r="N94" s="981"/>
      <c r="O94" s="981"/>
      <c r="P94" s="981"/>
      <c r="Q94" s="981"/>
      <c r="R94" s="981"/>
      <c r="S94" s="981"/>
      <c r="T94" s="981"/>
      <c r="U94" s="981"/>
      <c r="V94" s="981"/>
      <c r="W94" s="981"/>
      <c r="X94" s="981"/>
      <c r="Y94" s="981"/>
      <c r="Z94" s="1042"/>
      <c r="AA94" s="1040"/>
      <c r="AB94" s="136"/>
      <c r="AC94" s="136"/>
      <c r="AD94" s="450"/>
    </row>
    <row r="95" spans="2:30" ht="15" customHeight="1" x14ac:dyDescent="0.25">
      <c r="B95" s="977" t="s">
        <v>493</v>
      </c>
      <c r="C95" s="978"/>
      <c r="D95" s="978"/>
      <c r="E95" s="978"/>
      <c r="F95" s="978"/>
      <c r="G95" s="978"/>
      <c r="H95" s="978"/>
      <c r="I95" s="978"/>
      <c r="J95" s="978"/>
      <c r="K95" s="978"/>
      <c r="L95" s="978"/>
      <c r="M95" s="978"/>
      <c r="N95" s="978"/>
      <c r="O95" s="978"/>
      <c r="P95" s="978"/>
      <c r="Q95" s="978"/>
      <c r="R95" s="978"/>
      <c r="S95" s="978"/>
      <c r="T95" s="978"/>
      <c r="U95" s="978"/>
      <c r="V95" s="978"/>
      <c r="W95" s="978"/>
      <c r="X95" s="978"/>
      <c r="Y95" s="978"/>
      <c r="Z95" s="1043"/>
      <c r="AA95" s="133"/>
      <c r="AB95" s="136"/>
      <c r="AC95" s="136"/>
      <c r="AD95" s="450"/>
    </row>
    <row r="96" spans="2:30" ht="15" customHeight="1" thickBot="1" x14ac:dyDescent="0.3">
      <c r="B96" s="983" t="s">
        <v>494</v>
      </c>
      <c r="C96" s="984"/>
      <c r="D96" s="984"/>
      <c r="E96" s="984"/>
      <c r="F96" s="984"/>
      <c r="G96" s="984"/>
      <c r="H96" s="984"/>
      <c r="I96" s="984"/>
      <c r="J96" s="984"/>
      <c r="K96" s="984"/>
      <c r="L96" s="984"/>
      <c r="M96" s="984"/>
      <c r="N96" s="984"/>
      <c r="O96" s="984"/>
      <c r="P96" s="984"/>
      <c r="Q96" s="984"/>
      <c r="R96" s="984"/>
      <c r="S96" s="984"/>
      <c r="T96" s="984"/>
      <c r="U96" s="984"/>
      <c r="V96" s="984"/>
      <c r="W96" s="984"/>
      <c r="X96" s="984"/>
      <c r="Y96" s="984"/>
      <c r="Z96" s="1044"/>
      <c r="AA96" s="1045"/>
      <c r="AB96" s="396"/>
      <c r="AC96" s="396"/>
      <c r="AD96" s="397"/>
    </row>
    <row r="97" spans="2:30" ht="15" customHeight="1" x14ac:dyDescent="0.25"/>
    <row r="98" spans="2:30" ht="15" customHeight="1" x14ac:dyDescent="0.25">
      <c r="B98" s="134" t="s">
        <v>1192</v>
      </c>
      <c r="C98" s="134"/>
      <c r="D98" s="134"/>
      <c r="E98" s="134"/>
      <c r="F98" s="134"/>
      <c r="G98" s="134"/>
      <c r="H98" s="134"/>
      <c r="I98" s="134"/>
      <c r="J98" s="134"/>
      <c r="K98" s="134"/>
      <c r="L98" s="134"/>
      <c r="M98" s="134"/>
      <c r="N98" s="134"/>
      <c r="O98" s="134"/>
      <c r="P98" s="134"/>
      <c r="Q98" s="134"/>
      <c r="R98" s="134"/>
      <c r="S98" s="134"/>
      <c r="T98" s="134"/>
      <c r="U98" s="129" t="s">
        <v>60</v>
      </c>
      <c r="V98" s="129"/>
      <c r="W98" s="129"/>
      <c r="X98" s="129"/>
      <c r="Y98" s="129"/>
      <c r="Z98" s="129"/>
      <c r="AA98" s="129"/>
      <c r="AB98" s="131"/>
      <c r="AC98" s="132"/>
      <c r="AD98" s="133"/>
    </row>
    <row r="99" spans="2:30" ht="15" customHeight="1" x14ac:dyDescent="0.25">
      <c r="B99" s="134"/>
      <c r="C99" s="134"/>
      <c r="D99" s="134"/>
      <c r="E99" s="134"/>
      <c r="F99" s="134"/>
      <c r="G99" s="134"/>
      <c r="H99" s="134"/>
      <c r="I99" s="134"/>
      <c r="J99" s="134"/>
      <c r="K99" s="134"/>
      <c r="L99" s="134"/>
      <c r="M99" s="134"/>
      <c r="N99" s="134"/>
      <c r="O99" s="134"/>
      <c r="P99" s="134"/>
      <c r="Q99" s="134"/>
      <c r="R99" s="134"/>
      <c r="S99" s="134"/>
      <c r="T99" s="134"/>
      <c r="U99" s="53"/>
      <c r="V99" s="53"/>
      <c r="W99" s="53"/>
      <c r="X99" s="53"/>
      <c r="Y99" s="53"/>
      <c r="Z99" s="53"/>
      <c r="AA99" s="53"/>
      <c r="AB99" s="55"/>
      <c r="AC99" s="55"/>
      <c r="AD99" s="55"/>
    </row>
    <row r="100" spans="2:30" ht="15" customHeight="1" x14ac:dyDescent="0.25"/>
    <row r="101" spans="2:30" ht="15" customHeight="1" x14ac:dyDescent="0.25">
      <c r="B101" s="134" t="s">
        <v>1193</v>
      </c>
      <c r="C101" s="134"/>
      <c r="D101" s="134"/>
      <c r="E101" s="134"/>
      <c r="F101" s="134"/>
      <c r="G101" s="134"/>
      <c r="H101" s="134"/>
      <c r="I101" s="134"/>
      <c r="J101" s="134"/>
      <c r="K101" s="134"/>
      <c r="L101" s="134"/>
      <c r="M101" s="134"/>
      <c r="N101" s="134"/>
      <c r="O101" s="134"/>
      <c r="P101" s="134"/>
      <c r="Q101" s="134"/>
      <c r="R101" s="134"/>
      <c r="S101" s="134"/>
      <c r="T101" s="134"/>
      <c r="U101" s="16"/>
      <c r="V101" s="16"/>
      <c r="W101" s="16"/>
      <c r="X101" s="16"/>
      <c r="Y101" s="16"/>
      <c r="Z101" s="16"/>
      <c r="AA101" s="16"/>
      <c r="AB101" s="16"/>
      <c r="AC101" s="16"/>
      <c r="AD101" s="16"/>
    </row>
    <row r="102" spans="2:30" ht="15" customHeight="1" x14ac:dyDescent="0.25">
      <c r="B102" s="134"/>
      <c r="C102" s="134"/>
      <c r="D102" s="134"/>
      <c r="E102" s="134"/>
      <c r="F102" s="134"/>
      <c r="G102" s="134"/>
      <c r="H102" s="134"/>
      <c r="I102" s="134"/>
      <c r="J102" s="134"/>
      <c r="K102" s="134"/>
      <c r="L102" s="134"/>
      <c r="M102" s="134"/>
      <c r="N102" s="134"/>
      <c r="O102" s="134"/>
      <c r="P102" s="134"/>
      <c r="Q102" s="134"/>
      <c r="R102" s="134"/>
      <c r="S102" s="134"/>
      <c r="T102" s="134"/>
      <c r="U102" s="129" t="s">
        <v>60</v>
      </c>
      <c r="V102" s="129"/>
      <c r="W102" s="129"/>
      <c r="X102" s="129"/>
      <c r="Y102" s="129"/>
      <c r="Z102" s="129"/>
      <c r="AA102" s="129"/>
      <c r="AB102" s="131"/>
      <c r="AC102" s="132"/>
      <c r="AD102" s="133"/>
    </row>
    <row r="103" spans="2:30" ht="15" customHeight="1" x14ac:dyDescent="0.25"/>
    <row r="104" spans="2:30" ht="15" customHeight="1" x14ac:dyDescent="0.25">
      <c r="B104" s="134" t="s">
        <v>1194</v>
      </c>
      <c r="C104" s="134"/>
      <c r="D104" s="134"/>
      <c r="E104" s="134"/>
      <c r="F104" s="134"/>
      <c r="G104" s="134"/>
      <c r="H104" s="134"/>
      <c r="I104" s="134"/>
      <c r="J104" s="134"/>
      <c r="K104" s="134"/>
      <c r="L104" s="134"/>
      <c r="M104" s="134"/>
      <c r="N104" s="134"/>
      <c r="O104" s="134"/>
      <c r="P104" s="134"/>
      <c r="Q104" s="134"/>
      <c r="R104" s="134"/>
      <c r="S104" s="134"/>
      <c r="T104" s="134"/>
      <c r="U104" s="16"/>
      <c r="V104" s="16"/>
      <c r="W104" s="16"/>
      <c r="X104" s="16"/>
      <c r="Y104" s="16"/>
      <c r="Z104" s="16"/>
      <c r="AA104" s="16"/>
      <c r="AB104" s="16"/>
      <c r="AC104" s="16"/>
      <c r="AD104" s="16"/>
    </row>
    <row r="105" spans="2:30" ht="15" customHeight="1" x14ac:dyDescent="0.25">
      <c r="B105" s="134"/>
      <c r="C105" s="134"/>
      <c r="D105" s="134"/>
      <c r="E105" s="134"/>
      <c r="F105" s="134"/>
      <c r="G105" s="134"/>
      <c r="H105" s="134"/>
      <c r="I105" s="134"/>
      <c r="J105" s="134"/>
      <c r="K105" s="134"/>
      <c r="L105" s="134"/>
      <c r="M105" s="134"/>
      <c r="N105" s="134"/>
      <c r="O105" s="134"/>
      <c r="P105" s="134"/>
      <c r="Q105" s="134"/>
      <c r="R105" s="134"/>
      <c r="S105" s="134"/>
      <c r="T105" s="134"/>
      <c r="U105" s="16"/>
      <c r="V105" s="16"/>
      <c r="W105" s="16"/>
      <c r="X105" s="16"/>
      <c r="Y105" s="16"/>
      <c r="Z105" s="16"/>
      <c r="AA105" s="16"/>
      <c r="AB105" s="16"/>
      <c r="AC105" s="16"/>
      <c r="AD105" s="16"/>
    </row>
    <row r="106" spans="2:30" ht="15" customHeight="1" x14ac:dyDescent="0.25">
      <c r="B106" s="134"/>
      <c r="C106" s="134"/>
      <c r="D106" s="134"/>
      <c r="E106" s="134"/>
      <c r="F106" s="134"/>
      <c r="G106" s="134"/>
      <c r="H106" s="134"/>
      <c r="I106" s="134"/>
      <c r="J106" s="134"/>
      <c r="K106" s="134"/>
      <c r="L106" s="134"/>
      <c r="M106" s="134"/>
      <c r="N106" s="134"/>
      <c r="O106" s="134"/>
      <c r="P106" s="134"/>
      <c r="Q106" s="134"/>
      <c r="R106" s="134"/>
      <c r="S106" s="134"/>
      <c r="T106" s="134"/>
      <c r="U106" s="16"/>
      <c r="V106" s="16"/>
      <c r="W106" s="16"/>
      <c r="X106" s="16"/>
      <c r="Y106" s="16"/>
      <c r="Z106" s="16"/>
      <c r="AA106" s="16"/>
      <c r="AB106" s="16"/>
      <c r="AC106" s="16"/>
      <c r="AD106" s="16"/>
    </row>
    <row r="107" spans="2:30" ht="15" customHeight="1" x14ac:dyDescent="0.25">
      <c r="B107" s="134"/>
      <c r="C107" s="134"/>
      <c r="D107" s="134"/>
      <c r="E107" s="134"/>
      <c r="F107" s="134"/>
      <c r="G107" s="134"/>
      <c r="H107" s="134"/>
      <c r="I107" s="134"/>
      <c r="J107" s="134"/>
      <c r="K107" s="134"/>
      <c r="L107" s="134"/>
      <c r="M107" s="134"/>
      <c r="N107" s="134"/>
      <c r="O107" s="134"/>
      <c r="P107" s="134"/>
      <c r="Q107" s="134"/>
      <c r="R107" s="134"/>
      <c r="S107" s="134"/>
      <c r="T107" s="134"/>
      <c r="U107" s="129" t="s">
        <v>60</v>
      </c>
      <c r="V107" s="129"/>
      <c r="W107" s="129"/>
      <c r="X107" s="129"/>
      <c r="Y107" s="129"/>
      <c r="Z107" s="129"/>
      <c r="AA107" s="129"/>
      <c r="AB107" s="131"/>
      <c r="AC107" s="132"/>
      <c r="AD107" s="133"/>
    </row>
    <row r="108" spans="2:30" ht="15" customHeight="1" x14ac:dyDescent="0.25">
      <c r="B108" s="23"/>
      <c r="C108" s="23"/>
      <c r="D108" s="23"/>
      <c r="E108" s="23"/>
      <c r="F108" s="23"/>
      <c r="G108" s="23"/>
      <c r="H108" s="23"/>
      <c r="I108" s="23"/>
      <c r="J108" s="23"/>
      <c r="K108" s="23"/>
      <c r="L108" s="23"/>
      <c r="M108" s="23"/>
      <c r="N108" s="23"/>
      <c r="O108" s="23"/>
      <c r="P108" s="23"/>
      <c r="Q108" s="23"/>
      <c r="R108" s="23"/>
      <c r="S108" s="23"/>
      <c r="T108" s="23"/>
    </row>
    <row r="109" spans="2:30" ht="15" customHeight="1" x14ac:dyDescent="0.25">
      <c r="B109" s="134" t="s">
        <v>1293</v>
      </c>
      <c r="C109" s="134"/>
      <c r="D109" s="134"/>
      <c r="E109" s="134"/>
      <c r="F109" s="134"/>
      <c r="G109" s="134"/>
      <c r="H109" s="134"/>
      <c r="I109" s="134"/>
      <c r="J109" s="134"/>
      <c r="K109" s="134"/>
      <c r="L109" s="134"/>
      <c r="M109" s="134"/>
      <c r="N109" s="134"/>
      <c r="O109" s="134"/>
      <c r="P109" s="134"/>
      <c r="Q109" s="134"/>
      <c r="R109" s="134"/>
      <c r="S109" s="134"/>
      <c r="T109" s="134"/>
      <c r="U109" s="16"/>
      <c r="V109" s="16"/>
      <c r="W109" s="16"/>
      <c r="X109" s="16"/>
      <c r="Y109" s="16"/>
      <c r="Z109" s="16"/>
      <c r="AA109" s="16"/>
      <c r="AB109" s="16"/>
      <c r="AC109" s="16"/>
      <c r="AD109" s="16"/>
    </row>
    <row r="110" spans="2:30" ht="15" customHeight="1" x14ac:dyDescent="0.25">
      <c r="B110" s="134"/>
      <c r="C110" s="134"/>
      <c r="D110" s="134"/>
      <c r="E110" s="134"/>
      <c r="F110" s="134"/>
      <c r="G110" s="134"/>
      <c r="H110" s="134"/>
      <c r="I110" s="134"/>
      <c r="J110" s="134"/>
      <c r="K110" s="134"/>
      <c r="L110" s="134"/>
      <c r="M110" s="134"/>
      <c r="N110" s="134"/>
      <c r="O110" s="134"/>
      <c r="P110" s="134"/>
      <c r="Q110" s="134"/>
      <c r="R110" s="134"/>
      <c r="S110" s="134"/>
      <c r="T110" s="134"/>
      <c r="U110" s="129" t="s">
        <v>60</v>
      </c>
      <c r="V110" s="129"/>
      <c r="W110" s="129"/>
      <c r="X110" s="129"/>
      <c r="Y110" s="129"/>
      <c r="Z110" s="129"/>
      <c r="AA110" s="129"/>
      <c r="AB110" s="131"/>
      <c r="AC110" s="132"/>
      <c r="AD110" s="133"/>
    </row>
    <row r="111" spans="2:30" ht="15" customHeight="1" x14ac:dyDescent="0.25"/>
    <row r="112" spans="2:30" ht="15" customHeight="1" x14ac:dyDescent="0.25">
      <c r="B112" s="134" t="s">
        <v>1444</v>
      </c>
      <c r="C112" s="134"/>
      <c r="D112" s="134"/>
      <c r="E112" s="134"/>
      <c r="F112" s="134"/>
      <c r="G112" s="134"/>
      <c r="H112" s="134"/>
      <c r="I112" s="134"/>
      <c r="J112" s="134"/>
      <c r="K112" s="134"/>
      <c r="L112" s="134"/>
      <c r="M112" s="134"/>
      <c r="N112" s="134"/>
      <c r="O112" s="134"/>
      <c r="P112" s="134"/>
      <c r="Q112" s="134"/>
      <c r="R112" s="134"/>
      <c r="S112" s="134"/>
      <c r="T112" s="134"/>
      <c r="U112" s="16"/>
      <c r="V112" s="16"/>
      <c r="W112" s="16"/>
      <c r="X112" s="16"/>
      <c r="Y112" s="16"/>
      <c r="Z112" s="16"/>
      <c r="AA112" s="16"/>
      <c r="AB112" s="16"/>
      <c r="AC112" s="16"/>
      <c r="AD112" s="16"/>
    </row>
    <row r="113" spans="2:30" ht="15" customHeight="1" x14ac:dyDescent="0.25">
      <c r="B113" s="134"/>
      <c r="C113" s="134"/>
      <c r="D113" s="134"/>
      <c r="E113" s="134"/>
      <c r="F113" s="134"/>
      <c r="G113" s="134"/>
      <c r="H113" s="134"/>
      <c r="I113" s="134"/>
      <c r="J113" s="134"/>
      <c r="K113" s="134"/>
      <c r="L113" s="134"/>
      <c r="M113" s="134"/>
      <c r="N113" s="134"/>
      <c r="O113" s="134"/>
      <c r="P113" s="134"/>
      <c r="Q113" s="134"/>
      <c r="R113" s="134"/>
      <c r="S113" s="134"/>
      <c r="T113" s="134"/>
      <c r="U113" s="16"/>
      <c r="V113" s="16"/>
      <c r="W113" s="16"/>
      <c r="X113" s="16"/>
      <c r="Y113" s="16"/>
      <c r="Z113" s="16"/>
      <c r="AA113" s="16"/>
      <c r="AB113" s="16"/>
      <c r="AC113" s="16"/>
      <c r="AD113" s="16"/>
    </row>
    <row r="114" spans="2:30" ht="15" customHeight="1" x14ac:dyDescent="0.25">
      <c r="B114" s="134"/>
      <c r="C114" s="134"/>
      <c r="D114" s="134"/>
      <c r="E114" s="134"/>
      <c r="F114" s="134"/>
      <c r="G114" s="134"/>
      <c r="H114" s="134"/>
      <c r="I114" s="134"/>
      <c r="J114" s="134"/>
      <c r="K114" s="134"/>
      <c r="L114" s="134"/>
      <c r="M114" s="134"/>
      <c r="N114" s="134"/>
      <c r="O114" s="134"/>
      <c r="P114" s="134"/>
      <c r="Q114" s="134"/>
      <c r="R114" s="134"/>
      <c r="S114" s="134"/>
      <c r="T114" s="134"/>
      <c r="U114" s="129" t="s">
        <v>60</v>
      </c>
      <c r="V114" s="129"/>
      <c r="W114" s="129"/>
      <c r="X114" s="129"/>
      <c r="Y114" s="129"/>
      <c r="Z114" s="129"/>
      <c r="AA114" s="130"/>
      <c r="AB114" s="131"/>
      <c r="AC114" s="132"/>
      <c r="AD114" s="133"/>
    </row>
    <row r="115" spans="2:30" ht="15" customHeight="1" thickBot="1" x14ac:dyDescent="0.3"/>
    <row r="116" spans="2:30" ht="15" customHeight="1" thickBot="1" x14ac:dyDescent="0.3">
      <c r="B116" s="151" t="s">
        <v>631</v>
      </c>
      <c r="C116" s="151"/>
      <c r="D116" s="151"/>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c r="AA116" s="151"/>
      <c r="AB116" s="151"/>
      <c r="AC116" s="151"/>
      <c r="AD116" s="151"/>
    </row>
    <row r="117" spans="2:30" ht="15" customHeight="1" x14ac:dyDescent="0.25"/>
    <row r="118" spans="2:30" ht="15" customHeight="1" x14ac:dyDescent="0.25">
      <c r="B118" s="531" t="s">
        <v>1195</v>
      </c>
      <c r="C118" s="531"/>
      <c r="D118" s="531"/>
      <c r="E118" s="531"/>
      <c r="F118" s="531"/>
      <c r="G118" s="531"/>
      <c r="H118" s="531"/>
      <c r="I118" s="531"/>
      <c r="J118" s="531"/>
      <c r="K118" s="531"/>
      <c r="L118" s="531"/>
      <c r="M118" s="531"/>
      <c r="N118" s="531"/>
      <c r="O118" s="531"/>
      <c r="P118" s="531"/>
      <c r="Q118" s="531"/>
      <c r="R118" s="531"/>
      <c r="S118" s="531"/>
      <c r="T118" s="531"/>
      <c r="U118" s="129" t="s">
        <v>60</v>
      </c>
      <c r="V118" s="129"/>
      <c r="W118" s="129"/>
      <c r="X118" s="129"/>
      <c r="Y118" s="129"/>
      <c r="Z118" s="129"/>
      <c r="AA118" s="129"/>
      <c r="AB118" s="131"/>
      <c r="AC118" s="132"/>
      <c r="AD118" s="133"/>
    </row>
    <row r="119" spans="2:30" ht="15" customHeight="1" x14ac:dyDescent="0.25"/>
    <row r="120" spans="2:30" ht="15" customHeight="1" x14ac:dyDescent="0.25">
      <c r="B120" s="134" t="s">
        <v>1196</v>
      </c>
      <c r="C120" s="134"/>
      <c r="D120" s="134"/>
      <c r="E120" s="134"/>
      <c r="F120" s="134"/>
      <c r="G120" s="134"/>
      <c r="H120" s="134"/>
      <c r="I120" s="134"/>
      <c r="J120" s="134"/>
      <c r="K120" s="134"/>
      <c r="L120" s="134"/>
      <c r="M120" s="134"/>
      <c r="N120" s="134"/>
      <c r="O120" s="134"/>
      <c r="P120" s="134"/>
      <c r="Q120" s="134"/>
      <c r="R120" s="134"/>
      <c r="S120" s="134"/>
      <c r="T120" s="134"/>
      <c r="U120" s="16"/>
      <c r="V120" s="16"/>
      <c r="W120" s="16"/>
      <c r="X120" s="16"/>
      <c r="Y120" s="16"/>
      <c r="Z120" s="16"/>
      <c r="AA120" s="16"/>
      <c r="AB120" s="16"/>
      <c r="AC120" s="16"/>
      <c r="AD120" s="16"/>
    </row>
    <row r="121" spans="2:30" ht="15" customHeight="1" x14ac:dyDescent="0.25">
      <c r="B121" s="134"/>
      <c r="C121" s="134"/>
      <c r="D121" s="134"/>
      <c r="E121" s="134"/>
      <c r="F121" s="134"/>
      <c r="G121" s="134"/>
      <c r="H121" s="134"/>
      <c r="I121" s="134"/>
      <c r="J121" s="134"/>
      <c r="K121" s="134"/>
      <c r="L121" s="134"/>
      <c r="M121" s="134"/>
      <c r="N121" s="134"/>
      <c r="O121" s="134"/>
      <c r="P121" s="134"/>
      <c r="Q121" s="134"/>
      <c r="R121" s="134"/>
      <c r="S121" s="134"/>
      <c r="T121" s="134"/>
      <c r="U121" s="129" t="s">
        <v>60</v>
      </c>
      <c r="V121" s="129"/>
      <c r="W121" s="129"/>
      <c r="X121" s="129"/>
      <c r="Y121" s="129"/>
      <c r="Z121" s="129"/>
      <c r="AA121" s="129"/>
      <c r="AB121" s="131"/>
      <c r="AC121" s="132"/>
      <c r="AD121" s="133"/>
    </row>
    <row r="122" spans="2:30" ht="15" customHeight="1" x14ac:dyDescent="0.25">
      <c r="B122" s="976" t="s">
        <v>1381</v>
      </c>
      <c r="C122" s="976"/>
      <c r="D122" s="976"/>
      <c r="E122" s="976"/>
      <c r="F122" s="976"/>
      <c r="G122" s="976"/>
      <c r="H122" s="976"/>
      <c r="I122" s="976"/>
      <c r="J122" s="976"/>
      <c r="K122" s="976"/>
      <c r="L122" s="976"/>
      <c r="M122" s="976"/>
      <c r="N122" s="976"/>
      <c r="O122" s="976"/>
      <c r="P122" s="976"/>
      <c r="Q122" s="976"/>
      <c r="R122" s="976"/>
      <c r="S122" s="976"/>
      <c r="T122" s="976"/>
      <c r="U122" s="976"/>
      <c r="V122" s="976"/>
      <c r="W122" s="976"/>
      <c r="X122" s="976"/>
      <c r="Y122" s="976"/>
      <c r="Z122" s="976"/>
      <c r="AA122" s="976"/>
      <c r="AB122" s="976"/>
      <c r="AC122" s="976"/>
      <c r="AD122" s="976"/>
    </row>
    <row r="123" spans="2:30" ht="15" customHeight="1" x14ac:dyDescent="0.25"/>
    <row r="124" spans="2:30" ht="15" customHeight="1" x14ac:dyDescent="0.25">
      <c r="B124" s="135" t="s">
        <v>75</v>
      </c>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1"/>
      <c r="AC124" s="132"/>
      <c r="AD124" s="133"/>
    </row>
    <row r="125" spans="2:30" ht="15" customHeight="1" x14ac:dyDescent="0.25"/>
    <row r="126" spans="2:30" ht="15" customHeight="1" x14ac:dyDescent="0.25">
      <c r="C126" s="169" t="s">
        <v>76</v>
      </c>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c r="AA126" s="171"/>
      <c r="AB126" s="172"/>
      <c r="AC126" s="172"/>
      <c r="AD126" s="173"/>
    </row>
    <row r="127" spans="2:30" ht="15" customHeight="1" x14ac:dyDescent="0.25">
      <c r="C127" s="85"/>
      <c r="D127" s="10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row>
    <row r="128" spans="2:30" ht="15" customHeight="1" x14ac:dyDescent="0.25">
      <c r="C128" s="169" t="s">
        <v>106</v>
      </c>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c r="AA128" s="169"/>
      <c r="AB128" s="171"/>
      <c r="AC128" s="172"/>
      <c r="AD128" s="173"/>
    </row>
    <row r="129" spans="2:30" customFormat="1" ht="15" customHeight="1" x14ac:dyDescent="0.25"/>
    <row r="130" spans="2:30" ht="15" customHeight="1" x14ac:dyDescent="0.25">
      <c r="B130" s="169" t="s">
        <v>77</v>
      </c>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c r="AA130" s="169"/>
      <c r="AB130" s="1041"/>
      <c r="AC130" s="172"/>
      <c r="AD130" s="173"/>
    </row>
    <row r="131" spans="2:30" ht="15" customHeight="1" x14ac:dyDescent="0.25">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row>
    <row r="132" spans="2:30" ht="15" customHeight="1" x14ac:dyDescent="0.25">
      <c r="C132" s="169" t="s">
        <v>78</v>
      </c>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c r="AA132" s="1041"/>
      <c r="AB132" s="172"/>
      <c r="AC132" s="172"/>
      <c r="AD132" s="173"/>
    </row>
    <row r="133" spans="2:30" ht="15" customHeight="1" thickBot="1" x14ac:dyDescent="0.3"/>
    <row r="134" spans="2:30" ht="15" customHeight="1" thickBot="1" x14ac:dyDescent="0.3">
      <c r="B134" s="151" t="s">
        <v>634</v>
      </c>
      <c r="C134" s="151"/>
      <c r="D134" s="151"/>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c r="AA134" s="151"/>
      <c r="AB134" s="151"/>
      <c r="AC134" s="151"/>
      <c r="AD134" s="151"/>
    </row>
    <row r="135" spans="2:30" ht="15" customHeight="1" x14ac:dyDescent="0.25"/>
    <row r="136" spans="2:30" ht="15" customHeight="1" x14ac:dyDescent="0.25">
      <c r="B136" s="134" t="s">
        <v>632</v>
      </c>
      <c r="C136" s="134"/>
      <c r="D136" s="134"/>
      <c r="E136" s="134"/>
      <c r="F136" s="134"/>
      <c r="G136" s="134"/>
      <c r="H136" s="134"/>
      <c r="I136" s="134"/>
      <c r="J136" s="134"/>
      <c r="K136" s="134"/>
      <c r="L136" s="134"/>
      <c r="M136" s="134"/>
      <c r="N136" s="134"/>
      <c r="O136" s="134"/>
      <c r="P136" s="134"/>
      <c r="Q136" s="134"/>
      <c r="R136" s="134"/>
      <c r="S136" s="134"/>
      <c r="T136" s="134"/>
      <c r="U136" s="134"/>
      <c r="V136" s="134"/>
      <c r="W136" s="134"/>
      <c r="X136" s="134"/>
      <c r="Y136" s="134"/>
      <c r="Z136" s="134"/>
      <c r="AA136" s="134"/>
      <c r="AB136" s="134"/>
      <c r="AC136" s="134"/>
      <c r="AD136" s="134"/>
    </row>
    <row r="137" spans="2:30" ht="15" customHeight="1" x14ac:dyDescent="0.25">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row>
    <row r="138" spans="2:30" ht="15" customHeight="1" thickBot="1" x14ac:dyDescent="0.3"/>
    <row r="139" spans="2:30" ht="15" customHeight="1" thickBot="1" x14ac:dyDescent="0.3">
      <c r="B139" s="990"/>
      <c r="C139" s="991"/>
      <c r="D139" s="991"/>
      <c r="E139" s="991"/>
      <c r="F139" s="991"/>
      <c r="G139" s="991"/>
      <c r="H139" s="991"/>
      <c r="I139" s="991"/>
      <c r="J139" s="991"/>
      <c r="K139" s="991"/>
      <c r="L139" s="991"/>
      <c r="M139" s="991"/>
      <c r="N139" s="991"/>
      <c r="O139" s="991"/>
      <c r="P139" s="991"/>
      <c r="Q139" s="991"/>
      <c r="R139" s="991"/>
      <c r="S139" s="991"/>
      <c r="T139" s="991"/>
      <c r="U139" s="991"/>
      <c r="V139" s="991"/>
      <c r="W139" s="991"/>
      <c r="X139" s="991"/>
      <c r="Y139" s="991"/>
      <c r="Z139" s="991"/>
      <c r="AA139" s="992"/>
      <c r="AB139" s="544" t="s">
        <v>633</v>
      </c>
      <c r="AC139" s="774"/>
      <c r="AD139" s="545"/>
    </row>
    <row r="140" spans="2:30" ht="15" customHeight="1" x14ac:dyDescent="0.25">
      <c r="B140" s="993" t="s">
        <v>1028</v>
      </c>
      <c r="C140" s="994"/>
      <c r="D140" s="994"/>
      <c r="E140" s="994"/>
      <c r="F140" s="994"/>
      <c r="G140" s="994"/>
      <c r="H140" s="994"/>
      <c r="I140" s="994"/>
      <c r="J140" s="994"/>
      <c r="K140" s="994"/>
      <c r="L140" s="994"/>
      <c r="M140" s="994"/>
      <c r="N140" s="994"/>
      <c r="O140" s="994"/>
      <c r="P140" s="994"/>
      <c r="Q140" s="994"/>
      <c r="R140" s="994"/>
      <c r="S140" s="994"/>
      <c r="T140" s="994"/>
      <c r="U140" s="994"/>
      <c r="V140" s="994"/>
      <c r="W140" s="994"/>
      <c r="X140" s="994"/>
      <c r="Y140" s="994"/>
      <c r="Z140" s="994"/>
      <c r="AA140" s="995"/>
      <c r="AB140" s="986"/>
      <c r="AC140" s="987"/>
      <c r="AD140" s="988"/>
    </row>
    <row r="141" spans="2:30" ht="15" customHeight="1" x14ac:dyDescent="0.25">
      <c r="B141" s="980" t="s">
        <v>1029</v>
      </c>
      <c r="C141" s="981"/>
      <c r="D141" s="981"/>
      <c r="E141" s="981"/>
      <c r="F141" s="981"/>
      <c r="G141" s="981"/>
      <c r="H141" s="981"/>
      <c r="I141" s="981"/>
      <c r="J141" s="981"/>
      <c r="K141" s="981"/>
      <c r="L141" s="981"/>
      <c r="M141" s="981"/>
      <c r="N141" s="981"/>
      <c r="O141" s="981"/>
      <c r="P141" s="981"/>
      <c r="Q141" s="981"/>
      <c r="R141" s="981"/>
      <c r="S141" s="981"/>
      <c r="T141" s="981"/>
      <c r="U141" s="981"/>
      <c r="V141" s="981"/>
      <c r="W141" s="981"/>
      <c r="X141" s="981"/>
      <c r="Y141" s="981"/>
      <c r="Z141" s="981"/>
      <c r="AA141" s="982"/>
      <c r="AB141" s="989"/>
      <c r="AC141" s="136"/>
      <c r="AD141" s="450"/>
    </row>
    <row r="142" spans="2:30" ht="15" customHeight="1" x14ac:dyDescent="0.25">
      <c r="B142" s="977" t="s">
        <v>619</v>
      </c>
      <c r="C142" s="978"/>
      <c r="D142" s="978"/>
      <c r="E142" s="978"/>
      <c r="F142" s="978"/>
      <c r="G142" s="978"/>
      <c r="H142" s="978"/>
      <c r="I142" s="978"/>
      <c r="J142" s="978"/>
      <c r="K142" s="978"/>
      <c r="L142" s="978"/>
      <c r="M142" s="978"/>
      <c r="N142" s="978"/>
      <c r="O142" s="978"/>
      <c r="P142" s="978"/>
      <c r="Q142" s="978"/>
      <c r="R142" s="978"/>
      <c r="S142" s="978"/>
      <c r="T142" s="978"/>
      <c r="U142" s="978"/>
      <c r="V142" s="978"/>
      <c r="W142" s="978"/>
      <c r="X142" s="978"/>
      <c r="Y142" s="978"/>
      <c r="Z142" s="978"/>
      <c r="AA142" s="979"/>
      <c r="AB142" s="989"/>
      <c r="AC142" s="136"/>
      <c r="AD142" s="450"/>
    </row>
    <row r="143" spans="2:30" ht="15" customHeight="1" x14ac:dyDescent="0.25">
      <c r="B143" s="980" t="s">
        <v>620</v>
      </c>
      <c r="C143" s="981"/>
      <c r="D143" s="981"/>
      <c r="E143" s="981"/>
      <c r="F143" s="981"/>
      <c r="G143" s="981"/>
      <c r="H143" s="981"/>
      <c r="I143" s="981"/>
      <c r="J143" s="981"/>
      <c r="K143" s="981"/>
      <c r="L143" s="981"/>
      <c r="M143" s="981"/>
      <c r="N143" s="981"/>
      <c r="O143" s="981"/>
      <c r="P143" s="981"/>
      <c r="Q143" s="981"/>
      <c r="R143" s="981"/>
      <c r="S143" s="981"/>
      <c r="T143" s="981"/>
      <c r="U143" s="981"/>
      <c r="V143" s="981"/>
      <c r="W143" s="981"/>
      <c r="X143" s="981"/>
      <c r="Y143" s="981"/>
      <c r="Z143" s="981"/>
      <c r="AA143" s="982"/>
      <c r="AB143" s="989"/>
      <c r="AC143" s="136"/>
      <c r="AD143" s="450"/>
    </row>
    <row r="144" spans="2:30" ht="15" customHeight="1" x14ac:dyDescent="0.25">
      <c r="B144" s="977" t="s">
        <v>621</v>
      </c>
      <c r="C144" s="978"/>
      <c r="D144" s="978"/>
      <c r="E144" s="978"/>
      <c r="F144" s="978"/>
      <c r="G144" s="978"/>
      <c r="H144" s="978"/>
      <c r="I144" s="978"/>
      <c r="J144" s="978"/>
      <c r="K144" s="978"/>
      <c r="L144" s="978"/>
      <c r="M144" s="978"/>
      <c r="N144" s="978"/>
      <c r="O144" s="978"/>
      <c r="P144" s="978"/>
      <c r="Q144" s="978"/>
      <c r="R144" s="978"/>
      <c r="S144" s="978"/>
      <c r="T144" s="978"/>
      <c r="U144" s="978"/>
      <c r="V144" s="978"/>
      <c r="W144" s="978"/>
      <c r="X144" s="978"/>
      <c r="Y144" s="978"/>
      <c r="Z144" s="978"/>
      <c r="AA144" s="979"/>
      <c r="AB144" s="989"/>
      <c r="AC144" s="136"/>
      <c r="AD144" s="450"/>
    </row>
    <row r="145" spans="2:30" ht="15" customHeight="1" x14ac:dyDescent="0.25">
      <c r="B145" s="980" t="s">
        <v>622</v>
      </c>
      <c r="C145" s="981"/>
      <c r="D145" s="981"/>
      <c r="E145" s="981"/>
      <c r="F145" s="981"/>
      <c r="G145" s="981"/>
      <c r="H145" s="981"/>
      <c r="I145" s="981"/>
      <c r="J145" s="981"/>
      <c r="K145" s="981"/>
      <c r="L145" s="981"/>
      <c r="M145" s="981"/>
      <c r="N145" s="981"/>
      <c r="O145" s="981"/>
      <c r="P145" s="981"/>
      <c r="Q145" s="981"/>
      <c r="R145" s="981"/>
      <c r="S145" s="981"/>
      <c r="T145" s="981"/>
      <c r="U145" s="981"/>
      <c r="V145" s="981"/>
      <c r="W145" s="981"/>
      <c r="X145" s="981"/>
      <c r="Y145" s="981"/>
      <c r="Z145" s="981"/>
      <c r="AA145" s="982"/>
      <c r="AB145" s="989"/>
      <c r="AC145" s="136"/>
      <c r="AD145" s="450"/>
    </row>
    <row r="146" spans="2:30" ht="15" customHeight="1" x14ac:dyDescent="0.25">
      <c r="B146" s="977" t="s">
        <v>623</v>
      </c>
      <c r="C146" s="978"/>
      <c r="D146" s="978"/>
      <c r="E146" s="978"/>
      <c r="F146" s="978"/>
      <c r="G146" s="978"/>
      <c r="H146" s="978"/>
      <c r="I146" s="978"/>
      <c r="J146" s="978"/>
      <c r="K146" s="978"/>
      <c r="L146" s="978"/>
      <c r="M146" s="978"/>
      <c r="N146" s="978"/>
      <c r="O146" s="978"/>
      <c r="P146" s="978"/>
      <c r="Q146" s="978"/>
      <c r="R146" s="978"/>
      <c r="S146" s="978"/>
      <c r="T146" s="978"/>
      <c r="U146" s="978"/>
      <c r="V146" s="978"/>
      <c r="W146" s="978"/>
      <c r="X146" s="978"/>
      <c r="Y146" s="978"/>
      <c r="Z146" s="978"/>
      <c r="AA146" s="979"/>
      <c r="AB146" s="989"/>
      <c r="AC146" s="136"/>
      <c r="AD146" s="450"/>
    </row>
    <row r="147" spans="2:30" ht="15" customHeight="1" x14ac:dyDescent="0.25">
      <c r="B147" s="980" t="s">
        <v>624</v>
      </c>
      <c r="C147" s="981"/>
      <c r="D147" s="981"/>
      <c r="E147" s="981"/>
      <c r="F147" s="981"/>
      <c r="G147" s="981"/>
      <c r="H147" s="981"/>
      <c r="I147" s="981"/>
      <c r="J147" s="981"/>
      <c r="K147" s="981"/>
      <c r="L147" s="981"/>
      <c r="M147" s="981"/>
      <c r="N147" s="981"/>
      <c r="O147" s="981"/>
      <c r="P147" s="981"/>
      <c r="Q147" s="981"/>
      <c r="R147" s="981"/>
      <c r="S147" s="981"/>
      <c r="T147" s="981"/>
      <c r="U147" s="981"/>
      <c r="V147" s="981"/>
      <c r="W147" s="981"/>
      <c r="X147" s="981"/>
      <c r="Y147" s="981"/>
      <c r="Z147" s="981"/>
      <c r="AA147" s="982"/>
      <c r="AB147" s="989"/>
      <c r="AC147" s="136"/>
      <c r="AD147" s="450"/>
    </row>
    <row r="148" spans="2:30" ht="15" customHeight="1" x14ac:dyDescent="0.25">
      <c r="B148" s="977" t="s">
        <v>625</v>
      </c>
      <c r="C148" s="978"/>
      <c r="D148" s="978"/>
      <c r="E148" s="978"/>
      <c r="F148" s="978"/>
      <c r="G148" s="978"/>
      <c r="H148" s="978"/>
      <c r="I148" s="978"/>
      <c r="J148" s="978"/>
      <c r="K148" s="978"/>
      <c r="L148" s="978"/>
      <c r="M148" s="978"/>
      <c r="N148" s="978"/>
      <c r="O148" s="978"/>
      <c r="P148" s="978"/>
      <c r="Q148" s="978"/>
      <c r="R148" s="978"/>
      <c r="S148" s="978"/>
      <c r="T148" s="978"/>
      <c r="U148" s="978"/>
      <c r="V148" s="978"/>
      <c r="W148" s="978"/>
      <c r="X148" s="978"/>
      <c r="Y148" s="978"/>
      <c r="Z148" s="978"/>
      <c r="AA148" s="979"/>
      <c r="AB148" s="989"/>
      <c r="AC148" s="136"/>
      <c r="AD148" s="450"/>
    </row>
    <row r="149" spans="2:30" ht="15" customHeight="1" x14ac:dyDescent="0.25">
      <c r="B149" s="980" t="s">
        <v>626</v>
      </c>
      <c r="C149" s="981"/>
      <c r="D149" s="981"/>
      <c r="E149" s="981"/>
      <c r="F149" s="981"/>
      <c r="G149" s="981"/>
      <c r="H149" s="981"/>
      <c r="I149" s="981"/>
      <c r="J149" s="981"/>
      <c r="K149" s="981"/>
      <c r="L149" s="981"/>
      <c r="M149" s="981"/>
      <c r="N149" s="981"/>
      <c r="O149" s="981"/>
      <c r="P149" s="981"/>
      <c r="Q149" s="981"/>
      <c r="R149" s="981"/>
      <c r="S149" s="981"/>
      <c r="T149" s="981"/>
      <c r="U149" s="981"/>
      <c r="V149" s="981"/>
      <c r="W149" s="981"/>
      <c r="X149" s="981"/>
      <c r="Y149" s="981"/>
      <c r="Z149" s="981"/>
      <c r="AA149" s="982"/>
      <c r="AB149" s="989"/>
      <c r="AC149" s="136"/>
      <c r="AD149" s="450"/>
    </row>
    <row r="150" spans="2:30" ht="15" customHeight="1" x14ac:dyDescent="0.25">
      <c r="B150" s="977" t="s">
        <v>627</v>
      </c>
      <c r="C150" s="978"/>
      <c r="D150" s="978"/>
      <c r="E150" s="978"/>
      <c r="F150" s="978"/>
      <c r="G150" s="978"/>
      <c r="H150" s="978"/>
      <c r="I150" s="978"/>
      <c r="J150" s="978"/>
      <c r="K150" s="978"/>
      <c r="L150" s="978"/>
      <c r="M150" s="978"/>
      <c r="N150" s="978"/>
      <c r="O150" s="978"/>
      <c r="P150" s="978"/>
      <c r="Q150" s="978"/>
      <c r="R150" s="978"/>
      <c r="S150" s="978"/>
      <c r="T150" s="978"/>
      <c r="U150" s="978"/>
      <c r="V150" s="978"/>
      <c r="W150" s="978"/>
      <c r="X150" s="978"/>
      <c r="Y150" s="978"/>
      <c r="Z150" s="978"/>
      <c r="AA150" s="979"/>
      <c r="AB150" s="989"/>
      <c r="AC150" s="136"/>
      <c r="AD150" s="450"/>
    </row>
    <row r="151" spans="2:30" ht="15" customHeight="1" thickBot="1" x14ac:dyDescent="0.3">
      <c r="B151" s="983" t="s">
        <v>628</v>
      </c>
      <c r="C151" s="984"/>
      <c r="D151" s="984"/>
      <c r="E151" s="984"/>
      <c r="F151" s="984"/>
      <c r="G151" s="984"/>
      <c r="H151" s="984"/>
      <c r="I151" s="984"/>
      <c r="J151" s="984"/>
      <c r="K151" s="984"/>
      <c r="L151" s="984"/>
      <c r="M151" s="984"/>
      <c r="N151" s="984"/>
      <c r="O151" s="984"/>
      <c r="P151" s="984"/>
      <c r="Q151" s="984"/>
      <c r="R151" s="984"/>
      <c r="S151" s="984"/>
      <c r="T151" s="984"/>
      <c r="U151" s="984"/>
      <c r="V151" s="984"/>
      <c r="W151" s="984"/>
      <c r="X151" s="984"/>
      <c r="Y151" s="984"/>
      <c r="Z151" s="984"/>
      <c r="AA151" s="985"/>
      <c r="AB151" s="996"/>
      <c r="AC151" s="396"/>
      <c r="AD151" s="397"/>
    </row>
    <row r="152" spans="2:30" ht="15" customHeight="1" x14ac:dyDescent="0.25"/>
    <row r="153" spans="2:30" ht="15" customHeight="1" x14ac:dyDescent="0.25">
      <c r="B153" s="135" t="s">
        <v>790</v>
      </c>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89"/>
      <c r="AC153" s="190"/>
      <c r="AD153" s="191"/>
    </row>
    <row r="154" spans="2:30" ht="15" customHeight="1" x14ac:dyDescent="0.25"/>
    <row r="155" spans="2:30" ht="15" customHeight="1" x14ac:dyDescent="0.25">
      <c r="C155" s="964" t="s">
        <v>1262</v>
      </c>
      <c r="D155" s="964"/>
      <c r="E155" s="964"/>
      <c r="F155" s="964"/>
      <c r="G155" s="964"/>
      <c r="H155" s="964"/>
      <c r="I155" s="964"/>
      <c r="J155" s="964"/>
      <c r="K155" s="964"/>
      <c r="L155" s="964"/>
      <c r="M155" s="964"/>
      <c r="N155" s="964"/>
      <c r="O155" s="964"/>
      <c r="P155" s="964"/>
      <c r="Q155" s="964"/>
      <c r="R155" s="964"/>
      <c r="S155" s="964"/>
      <c r="T155" s="964"/>
      <c r="U155" s="964"/>
      <c r="V155" s="964"/>
      <c r="W155" s="964"/>
      <c r="X155" s="964"/>
      <c r="Y155" s="964"/>
      <c r="Z155" s="964"/>
      <c r="AA155" s="964"/>
      <c r="AB155" s="189"/>
      <c r="AC155" s="190"/>
      <c r="AD155" s="191"/>
    </row>
    <row r="156" spans="2:30" ht="15" customHeight="1" x14ac:dyDescent="0.25">
      <c r="C156" s="964"/>
      <c r="D156" s="964"/>
      <c r="E156" s="964"/>
      <c r="F156" s="964"/>
      <c r="G156" s="964"/>
      <c r="H156" s="964"/>
      <c r="I156" s="964"/>
      <c r="J156" s="964"/>
      <c r="K156" s="964"/>
      <c r="L156" s="964"/>
      <c r="M156" s="964"/>
      <c r="N156" s="964"/>
      <c r="O156" s="964"/>
      <c r="P156" s="964"/>
      <c r="Q156" s="964"/>
      <c r="R156" s="964"/>
      <c r="S156" s="964"/>
      <c r="T156" s="964"/>
      <c r="U156" s="964"/>
      <c r="V156" s="964"/>
      <c r="W156" s="964"/>
      <c r="X156" s="964"/>
      <c r="Y156" s="964"/>
      <c r="Z156" s="964"/>
      <c r="AA156" s="964"/>
      <c r="AB156" s="110"/>
      <c r="AC156" s="110"/>
      <c r="AD156" s="110"/>
    </row>
    <row r="157" spans="2:30" ht="15" customHeight="1" thickBot="1" x14ac:dyDescent="0.3"/>
    <row r="158" spans="2:30" ht="15" customHeight="1" thickBot="1" x14ac:dyDescent="0.3">
      <c r="B158" s="151" t="s">
        <v>1263</v>
      </c>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c r="AA158" s="151"/>
      <c r="AB158" s="151"/>
      <c r="AC158" s="151"/>
      <c r="AD158" s="151"/>
    </row>
    <row r="159" spans="2:30" ht="15" customHeight="1" x14ac:dyDescent="0.25"/>
    <row r="160" spans="2:30" ht="15" customHeight="1" x14ac:dyDescent="0.25">
      <c r="B160" s="144" t="s">
        <v>1264</v>
      </c>
      <c r="C160" s="144"/>
      <c r="D160" s="144"/>
      <c r="E160" s="144"/>
      <c r="F160" s="144"/>
      <c r="G160" s="144"/>
      <c r="H160" s="144"/>
      <c r="I160" s="144"/>
      <c r="J160" s="144"/>
      <c r="K160" s="144"/>
      <c r="L160" s="144"/>
      <c r="M160" s="144"/>
      <c r="N160" s="144"/>
      <c r="O160" s="144"/>
      <c r="P160" s="144"/>
      <c r="Q160" s="144"/>
      <c r="R160" s="144"/>
      <c r="S160" s="144"/>
      <c r="T160" s="144"/>
      <c r="U160" s="22"/>
      <c r="V160" s="16"/>
      <c r="W160" s="16"/>
      <c r="X160" s="16"/>
      <c r="Y160" s="16"/>
      <c r="Z160" s="16"/>
      <c r="AA160" s="16"/>
      <c r="AB160" s="16"/>
      <c r="AC160" s="16"/>
      <c r="AD160" s="16"/>
    </row>
    <row r="161" spans="2:30" ht="15" customHeight="1" x14ac:dyDescent="0.25">
      <c r="B161" s="144"/>
      <c r="C161" s="144"/>
      <c r="D161" s="144"/>
      <c r="E161" s="144"/>
      <c r="F161" s="144"/>
      <c r="G161" s="144"/>
      <c r="H161" s="144"/>
      <c r="I161" s="144"/>
      <c r="J161" s="144"/>
      <c r="K161" s="144"/>
      <c r="L161" s="144"/>
      <c r="M161" s="144"/>
      <c r="N161" s="144"/>
      <c r="O161" s="144"/>
      <c r="P161" s="144"/>
      <c r="Q161" s="144"/>
      <c r="R161" s="144"/>
      <c r="S161" s="144"/>
      <c r="T161" s="144"/>
      <c r="U161" s="972" t="s">
        <v>60</v>
      </c>
      <c r="V161" s="972"/>
      <c r="W161" s="972"/>
      <c r="X161" s="972"/>
      <c r="Y161" s="972"/>
      <c r="Z161" s="972"/>
      <c r="AA161" s="997"/>
      <c r="AB161" s="189"/>
      <c r="AC161" s="190"/>
      <c r="AD161" s="191"/>
    </row>
    <row r="162" spans="2:30" ht="15" customHeight="1" x14ac:dyDescent="0.25">
      <c r="B162" s="144"/>
      <c r="C162" s="144"/>
      <c r="D162" s="144"/>
      <c r="E162" s="144"/>
      <c r="F162" s="144"/>
      <c r="G162" s="144"/>
      <c r="H162" s="144"/>
      <c r="I162" s="144"/>
      <c r="J162" s="144"/>
      <c r="K162" s="144"/>
      <c r="L162" s="144"/>
      <c r="M162" s="144"/>
      <c r="N162" s="144"/>
      <c r="O162" s="144"/>
      <c r="P162" s="144"/>
      <c r="Q162" s="144"/>
      <c r="R162" s="144"/>
      <c r="S162" s="144"/>
      <c r="T162" s="144"/>
      <c r="U162" s="16"/>
      <c r="V162" s="16"/>
      <c r="W162" s="16"/>
      <c r="X162" s="16"/>
      <c r="Y162" s="16"/>
      <c r="Z162" s="16"/>
      <c r="AA162" s="16"/>
      <c r="AB162" s="16"/>
      <c r="AC162" s="16"/>
      <c r="AD162" s="16"/>
    </row>
    <row r="163" spans="2:30" ht="15" customHeight="1" thickBot="1" x14ac:dyDescent="0.3"/>
    <row r="164" spans="2:30" ht="15" customHeight="1" thickBot="1" x14ac:dyDescent="0.3">
      <c r="B164" s="151" t="s">
        <v>1266</v>
      </c>
      <c r="C164" s="151"/>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c r="AA164" s="151"/>
      <c r="AB164" s="151"/>
      <c r="AC164" s="151"/>
      <c r="AD164" s="151"/>
    </row>
    <row r="165" spans="2:30" ht="15" customHeight="1" x14ac:dyDescent="0.25"/>
    <row r="166" spans="2:30" ht="15" customHeight="1" x14ac:dyDescent="0.25">
      <c r="B166" s="144" t="s">
        <v>1267</v>
      </c>
      <c r="C166" s="144"/>
      <c r="D166" s="144"/>
      <c r="E166" s="144"/>
      <c r="F166" s="144"/>
      <c r="G166" s="144"/>
      <c r="H166" s="144"/>
      <c r="I166" s="144"/>
      <c r="J166" s="144"/>
      <c r="K166" s="144"/>
      <c r="L166" s="144"/>
      <c r="M166" s="144"/>
      <c r="N166" s="144"/>
      <c r="O166" s="144"/>
      <c r="P166" s="144"/>
      <c r="Q166" s="144"/>
      <c r="R166" s="144"/>
      <c r="S166" s="144"/>
      <c r="T166" s="16"/>
      <c r="U166" s="972" t="s">
        <v>60</v>
      </c>
      <c r="V166" s="973"/>
      <c r="W166" s="973"/>
      <c r="X166" s="973"/>
      <c r="Y166" s="973"/>
      <c r="Z166" s="973"/>
      <c r="AA166" s="974"/>
      <c r="AB166" s="189"/>
      <c r="AC166" s="190"/>
      <c r="AD166" s="191"/>
    </row>
    <row r="167" spans="2:30" ht="15" customHeight="1" x14ac:dyDescent="0.25">
      <c r="B167" s="144"/>
      <c r="C167" s="144"/>
      <c r="D167" s="144"/>
      <c r="E167" s="144"/>
      <c r="F167" s="144"/>
      <c r="G167" s="144"/>
      <c r="H167" s="144"/>
      <c r="I167" s="144"/>
      <c r="J167" s="144"/>
      <c r="K167" s="144"/>
      <c r="L167" s="144"/>
      <c r="M167" s="144"/>
      <c r="N167" s="144"/>
      <c r="O167" s="144"/>
      <c r="P167" s="144"/>
      <c r="Q167" s="144"/>
      <c r="R167" s="144"/>
      <c r="S167" s="144"/>
      <c r="T167" s="16"/>
      <c r="U167" s="16"/>
      <c r="V167" s="16"/>
      <c r="W167" s="16"/>
      <c r="X167" s="16"/>
      <c r="Y167" s="16"/>
      <c r="Z167" s="16"/>
      <c r="AA167" s="16"/>
      <c r="AB167" s="16"/>
      <c r="AC167" s="16"/>
      <c r="AD167" s="16"/>
    </row>
    <row r="168" spans="2:30" ht="15" customHeight="1" x14ac:dyDescent="0.25">
      <c r="B168" s="144"/>
      <c r="C168" s="144"/>
      <c r="D168" s="144"/>
      <c r="E168" s="144"/>
      <c r="F168" s="144"/>
      <c r="G168" s="144"/>
      <c r="H168" s="144"/>
      <c r="I168" s="144"/>
      <c r="J168" s="144"/>
      <c r="K168" s="144"/>
      <c r="L168" s="144"/>
      <c r="M168" s="144"/>
      <c r="N168" s="144"/>
      <c r="O168" s="144"/>
      <c r="P168" s="144"/>
      <c r="Q168" s="144"/>
      <c r="R168" s="144"/>
      <c r="S168" s="144"/>
      <c r="T168" s="16"/>
      <c r="U168" s="16"/>
      <c r="V168" s="16"/>
      <c r="W168" s="16"/>
      <c r="X168" s="16"/>
      <c r="Y168" s="16"/>
      <c r="Z168" s="16"/>
      <c r="AA168" s="16"/>
      <c r="AB168" s="16"/>
      <c r="AC168" s="16"/>
      <c r="AD168" s="16"/>
    </row>
    <row r="169" spans="2:30" ht="15" customHeight="1" thickBot="1" x14ac:dyDescent="0.3">
      <c r="B169" s="23"/>
      <c r="C169" s="23"/>
      <c r="D169" s="23"/>
      <c r="E169" s="23"/>
      <c r="F169" s="23"/>
      <c r="G169" s="23"/>
      <c r="H169" s="23"/>
      <c r="I169" s="23"/>
      <c r="J169" s="23"/>
      <c r="K169" s="23"/>
      <c r="L169" s="23"/>
      <c r="M169" s="23"/>
      <c r="N169" s="23"/>
      <c r="O169" s="23"/>
      <c r="P169" s="23"/>
      <c r="Q169" s="23"/>
      <c r="R169" s="23"/>
      <c r="S169" s="23"/>
    </row>
    <row r="170" spans="2:30" ht="15" customHeight="1" thickBot="1" x14ac:dyDescent="0.3">
      <c r="B170" s="151" t="s">
        <v>1419</v>
      </c>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row>
    <row r="171" spans="2:30" ht="15" customHeight="1" x14ac:dyDescent="0.25"/>
    <row r="172" spans="2:30" ht="15" customHeight="1" x14ac:dyDescent="0.25">
      <c r="B172" s="965" t="s">
        <v>1445</v>
      </c>
      <c r="C172" s="965"/>
      <c r="D172" s="965"/>
      <c r="E172" s="965"/>
      <c r="F172" s="965"/>
      <c r="G172" s="965"/>
      <c r="H172" s="965"/>
      <c r="I172" s="965"/>
      <c r="J172" s="965"/>
      <c r="K172" s="965"/>
      <c r="L172" s="965"/>
      <c r="M172" s="965"/>
      <c r="N172" s="965"/>
      <c r="O172" s="965"/>
      <c r="P172" s="965"/>
      <c r="Q172" s="965"/>
      <c r="R172" s="965"/>
      <c r="S172" s="965"/>
      <c r="T172" s="19"/>
      <c r="U172" s="966" t="s">
        <v>1285</v>
      </c>
      <c r="V172" s="967"/>
      <c r="W172" s="967"/>
      <c r="X172" s="967"/>
      <c r="Y172" s="967"/>
      <c r="Z172" s="967"/>
      <c r="AA172" s="968"/>
      <c r="AB172" s="969"/>
      <c r="AC172" s="970"/>
      <c r="AD172" s="971"/>
    </row>
    <row r="173" spans="2:30" ht="15" customHeight="1" x14ac:dyDescent="0.25">
      <c r="B173" s="965"/>
      <c r="C173" s="965"/>
      <c r="D173" s="965"/>
      <c r="E173" s="965"/>
      <c r="F173" s="965"/>
      <c r="G173" s="965"/>
      <c r="H173" s="965"/>
      <c r="I173" s="965"/>
      <c r="J173" s="965"/>
      <c r="K173" s="965"/>
      <c r="L173" s="965"/>
      <c r="M173" s="965"/>
      <c r="N173" s="965"/>
      <c r="O173" s="965"/>
      <c r="P173" s="965"/>
      <c r="Q173" s="965"/>
      <c r="R173" s="965"/>
      <c r="S173" s="965"/>
      <c r="T173" s="19"/>
      <c r="U173" s="19"/>
      <c r="V173" s="19"/>
      <c r="W173" s="19"/>
      <c r="X173" s="19"/>
      <c r="Y173" s="19"/>
      <c r="Z173" s="19"/>
      <c r="AA173" s="19"/>
      <c r="AB173" s="19"/>
      <c r="AC173" s="19"/>
      <c r="AD173" s="19"/>
    </row>
    <row r="174" spans="2:30" ht="15" customHeight="1" x14ac:dyDescent="0.25">
      <c r="B174" s="965"/>
      <c r="C174" s="965"/>
      <c r="D174" s="965"/>
      <c r="E174" s="965"/>
      <c r="F174" s="965"/>
      <c r="G174" s="965"/>
      <c r="H174" s="965"/>
      <c r="I174" s="965"/>
      <c r="J174" s="965"/>
      <c r="K174" s="965"/>
      <c r="L174" s="965"/>
      <c r="M174" s="965"/>
      <c r="N174" s="965"/>
      <c r="O174" s="965"/>
      <c r="P174" s="965"/>
      <c r="Q174" s="965"/>
      <c r="R174" s="965"/>
      <c r="S174" s="965"/>
      <c r="T174" s="19"/>
      <c r="U174" s="19"/>
      <c r="V174" s="19"/>
      <c r="W174" s="19"/>
      <c r="X174" s="19"/>
      <c r="Y174" s="19"/>
      <c r="Z174" s="19"/>
      <c r="AA174" s="19"/>
      <c r="AB174" s="19"/>
      <c r="AC174" s="19"/>
      <c r="AD174" s="19"/>
    </row>
    <row r="175" spans="2:30" ht="15" customHeight="1" x14ac:dyDescent="0.25">
      <c r="B175" s="23"/>
      <c r="C175" s="23"/>
      <c r="D175" s="23"/>
      <c r="E175" s="23"/>
      <c r="F175" s="23"/>
      <c r="G175" s="23"/>
      <c r="H175" s="23"/>
      <c r="I175" s="23"/>
      <c r="J175" s="23"/>
      <c r="K175" s="23"/>
      <c r="L175" s="23"/>
      <c r="M175" s="23"/>
      <c r="N175" s="23"/>
      <c r="O175" s="23"/>
      <c r="P175" s="23"/>
      <c r="Q175" s="23"/>
      <c r="R175" s="23"/>
      <c r="S175" s="23"/>
    </row>
    <row r="176" spans="2:30" ht="15" customHeight="1" x14ac:dyDescent="0.25">
      <c r="B176" s="144" t="s">
        <v>1420</v>
      </c>
      <c r="C176" s="144"/>
      <c r="D176" s="144"/>
      <c r="E176" s="144"/>
      <c r="F176" s="144"/>
      <c r="G176" s="144"/>
      <c r="H176" s="144"/>
      <c r="I176" s="144"/>
      <c r="J176" s="144"/>
      <c r="K176" s="144"/>
      <c r="L176" s="144"/>
      <c r="M176" s="144"/>
      <c r="N176" s="144"/>
      <c r="O176" s="144"/>
      <c r="P176" s="144"/>
      <c r="Q176" s="144"/>
      <c r="R176" s="144"/>
      <c r="S176" s="144"/>
      <c r="T176" s="16"/>
      <c r="U176" s="972" t="s">
        <v>1285</v>
      </c>
      <c r="V176" s="973"/>
      <c r="W176" s="973"/>
      <c r="X176" s="973"/>
      <c r="Y176" s="973"/>
      <c r="Z176" s="973"/>
      <c r="AA176" s="974"/>
      <c r="AB176" s="189"/>
      <c r="AC176" s="190"/>
      <c r="AD176" s="191"/>
    </row>
    <row r="177" spans="2:30" ht="15" customHeight="1" x14ac:dyDescent="0.25">
      <c r="B177" s="144"/>
      <c r="C177" s="144"/>
      <c r="D177" s="144"/>
      <c r="E177" s="144"/>
      <c r="F177" s="144"/>
      <c r="G177" s="144"/>
      <c r="H177" s="144"/>
      <c r="I177" s="144"/>
      <c r="J177" s="144"/>
      <c r="K177" s="144"/>
      <c r="L177" s="144"/>
      <c r="M177" s="144"/>
      <c r="N177" s="144"/>
      <c r="O177" s="144"/>
      <c r="P177" s="144"/>
      <c r="Q177" s="144"/>
      <c r="R177" s="144"/>
      <c r="S177" s="144"/>
      <c r="T177" s="16"/>
      <c r="U177" s="16"/>
      <c r="V177" s="16"/>
      <c r="W177" s="16"/>
      <c r="X177" s="16"/>
      <c r="Y177" s="16"/>
      <c r="Z177" s="16"/>
      <c r="AA177" s="16"/>
      <c r="AB177" s="16"/>
      <c r="AC177" s="16"/>
      <c r="AD177" s="16"/>
    </row>
    <row r="178" spans="2:30" ht="15" customHeight="1" x14ac:dyDescent="0.25">
      <c r="B178" s="144"/>
      <c r="C178" s="144"/>
      <c r="D178" s="144"/>
      <c r="E178" s="144"/>
      <c r="F178" s="144"/>
      <c r="G178" s="144"/>
      <c r="H178" s="144"/>
      <c r="I178" s="144"/>
      <c r="J178" s="144"/>
      <c r="K178" s="144"/>
      <c r="L178" s="144"/>
      <c r="M178" s="144"/>
      <c r="N178" s="144"/>
      <c r="O178" s="144"/>
      <c r="P178" s="144"/>
      <c r="Q178" s="144"/>
      <c r="R178" s="144"/>
      <c r="S178" s="144"/>
      <c r="T178" s="16"/>
      <c r="U178" s="16"/>
      <c r="V178" s="16"/>
      <c r="W178" s="16"/>
      <c r="X178" s="16"/>
      <c r="Y178" s="16"/>
      <c r="Z178" s="16"/>
      <c r="AA178" s="16"/>
      <c r="AB178" s="16"/>
      <c r="AC178" s="16"/>
      <c r="AD178" s="16"/>
    </row>
    <row r="179" spans="2:30" ht="15" customHeight="1" thickBot="1" x14ac:dyDescent="0.3"/>
    <row r="180" spans="2:30" ht="15" customHeight="1" thickBot="1" x14ac:dyDescent="0.3">
      <c r="B180" s="151" t="s">
        <v>1417</v>
      </c>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row>
    <row r="181" spans="2:30" ht="15" customHeight="1" x14ac:dyDescent="0.25"/>
    <row r="182" spans="2:30" ht="15" customHeight="1" x14ac:dyDescent="0.25">
      <c r="B182" s="134" t="s">
        <v>1276</v>
      </c>
      <c r="C182" s="134"/>
      <c r="D182" s="134"/>
      <c r="E182" s="134"/>
      <c r="F182" s="134"/>
      <c r="G182" s="134"/>
      <c r="H182" s="134"/>
      <c r="I182" s="134"/>
      <c r="J182" s="134"/>
      <c r="K182" s="134"/>
      <c r="L182" s="134"/>
      <c r="M182" s="134"/>
      <c r="N182" s="134"/>
      <c r="O182" s="134"/>
      <c r="P182" s="134"/>
      <c r="Q182" s="134"/>
      <c r="R182" s="134"/>
      <c r="S182" s="134"/>
      <c r="T182" s="16"/>
      <c r="U182" s="972" t="s">
        <v>1285</v>
      </c>
      <c r="V182" s="973"/>
      <c r="W182" s="973"/>
      <c r="X182" s="973"/>
      <c r="Y182" s="973"/>
      <c r="Z182" s="973"/>
      <c r="AA182" s="974"/>
      <c r="AB182" s="189"/>
      <c r="AC182" s="190"/>
      <c r="AD182" s="191"/>
    </row>
    <row r="183" spans="2:30" ht="15" customHeight="1" x14ac:dyDescent="0.25">
      <c r="B183" s="134"/>
      <c r="C183" s="134"/>
      <c r="D183" s="134"/>
      <c r="E183" s="134"/>
      <c r="F183" s="134"/>
      <c r="G183" s="134"/>
      <c r="H183" s="134"/>
      <c r="I183" s="134"/>
      <c r="J183" s="134"/>
      <c r="K183" s="134"/>
      <c r="L183" s="134"/>
      <c r="M183" s="134"/>
      <c r="N183" s="134"/>
      <c r="O183" s="134"/>
      <c r="P183" s="134"/>
      <c r="Q183" s="134"/>
      <c r="R183" s="134"/>
      <c r="S183" s="134"/>
      <c r="T183" s="16"/>
      <c r="U183" s="16"/>
      <c r="V183" s="16"/>
      <c r="W183" s="16"/>
      <c r="X183" s="16"/>
      <c r="Y183" s="16"/>
      <c r="Z183" s="16"/>
      <c r="AA183" s="16"/>
      <c r="AB183" s="16"/>
      <c r="AC183" s="16"/>
      <c r="AD183" s="16"/>
    </row>
    <row r="184" spans="2:30" ht="15" customHeight="1" x14ac:dyDescent="0.25">
      <c r="B184" s="134"/>
      <c r="C184" s="134"/>
      <c r="D184" s="134"/>
      <c r="E184" s="134"/>
      <c r="F184" s="134"/>
      <c r="G184" s="134"/>
      <c r="H184" s="134"/>
      <c r="I184" s="134"/>
      <c r="J184" s="134"/>
      <c r="K184" s="134"/>
      <c r="L184" s="134"/>
      <c r="M184" s="134"/>
      <c r="N184" s="134"/>
      <c r="O184" s="134"/>
      <c r="P184" s="134"/>
      <c r="Q184" s="134"/>
      <c r="R184" s="134"/>
      <c r="S184" s="134"/>
      <c r="T184" s="16"/>
      <c r="U184" s="16"/>
      <c r="V184" s="16"/>
      <c r="W184" s="16"/>
      <c r="X184" s="16"/>
      <c r="Y184" s="16"/>
      <c r="Z184" s="16"/>
      <c r="AA184" s="16"/>
      <c r="AB184" s="16"/>
      <c r="AC184" s="16"/>
      <c r="AD184" s="16"/>
    </row>
    <row r="185" spans="2:30" ht="14.45" customHeight="1" x14ac:dyDescent="0.25">
      <c r="B185" s="134"/>
      <c r="C185" s="134"/>
      <c r="D185" s="134"/>
      <c r="E185" s="134"/>
      <c r="F185" s="134"/>
      <c r="G185" s="134"/>
      <c r="H185" s="134"/>
      <c r="I185" s="134"/>
      <c r="J185" s="134"/>
      <c r="K185" s="134"/>
      <c r="L185" s="134"/>
      <c r="M185" s="134"/>
      <c r="N185" s="134"/>
      <c r="O185" s="134"/>
      <c r="P185" s="134"/>
      <c r="Q185" s="134"/>
      <c r="R185" s="134"/>
      <c r="S185" s="134"/>
      <c r="T185" s="16"/>
      <c r="U185" s="972" t="s">
        <v>1286</v>
      </c>
      <c r="V185" s="973"/>
      <c r="W185" s="973"/>
      <c r="X185" s="973"/>
      <c r="Y185" s="973"/>
      <c r="Z185" s="973"/>
      <c r="AA185" s="974"/>
      <c r="AB185" s="189"/>
      <c r="AC185" s="190"/>
      <c r="AD185" s="191"/>
    </row>
    <row r="186" spans="2:30" ht="15" customHeight="1" x14ac:dyDescent="0.25">
      <c r="B186" s="134"/>
      <c r="C186" s="134"/>
      <c r="D186" s="134"/>
      <c r="E186" s="134"/>
      <c r="F186" s="134"/>
      <c r="G186" s="134"/>
      <c r="H186" s="134"/>
      <c r="I186" s="134"/>
      <c r="J186" s="134"/>
      <c r="K186" s="134"/>
      <c r="L186" s="134"/>
      <c r="M186" s="134"/>
      <c r="N186" s="134"/>
      <c r="O186" s="134"/>
      <c r="P186" s="134"/>
      <c r="Q186" s="134"/>
      <c r="R186" s="134"/>
      <c r="S186" s="134"/>
      <c r="T186" s="16"/>
      <c r="U186" s="16"/>
      <c r="V186" s="16"/>
      <c r="W186" s="16"/>
      <c r="X186" s="16"/>
      <c r="Y186" s="16"/>
      <c r="Z186" s="16"/>
      <c r="AA186" s="16"/>
      <c r="AB186" s="16"/>
      <c r="AC186" s="16"/>
      <c r="AD186" s="16"/>
    </row>
    <row r="187" spans="2:30" ht="15" customHeight="1" x14ac:dyDescent="0.25">
      <c r="B187" s="134"/>
      <c r="C187" s="134"/>
      <c r="D187" s="134"/>
      <c r="E187" s="134"/>
      <c r="F187" s="134"/>
      <c r="G187" s="134"/>
      <c r="H187" s="134"/>
      <c r="I187" s="134"/>
      <c r="J187" s="134"/>
      <c r="K187" s="134"/>
      <c r="L187" s="134"/>
      <c r="M187" s="134"/>
      <c r="N187" s="134"/>
      <c r="O187" s="134"/>
      <c r="P187" s="134"/>
      <c r="Q187" s="134"/>
      <c r="R187" s="134"/>
      <c r="S187" s="134"/>
      <c r="T187" s="16"/>
      <c r="U187" s="16"/>
      <c r="V187" s="16"/>
      <c r="W187" s="16"/>
      <c r="X187" s="16"/>
      <c r="Y187" s="16"/>
      <c r="Z187" s="16"/>
      <c r="AA187" s="16"/>
      <c r="AB187" s="16"/>
      <c r="AC187" s="16"/>
      <c r="AD187" s="16"/>
    </row>
    <row r="188" spans="2:30" ht="15" customHeight="1" x14ac:dyDescent="0.25">
      <c r="B188" s="134"/>
      <c r="C188" s="134"/>
      <c r="D188" s="134"/>
      <c r="E188" s="134"/>
      <c r="F188" s="134"/>
      <c r="G188" s="134"/>
      <c r="H188" s="134"/>
      <c r="I188" s="134"/>
      <c r="J188" s="134"/>
      <c r="K188" s="134"/>
      <c r="L188" s="134"/>
      <c r="M188" s="134"/>
      <c r="N188" s="134"/>
      <c r="O188" s="134"/>
      <c r="P188" s="134"/>
      <c r="Q188" s="134"/>
      <c r="R188" s="134"/>
      <c r="S188" s="134"/>
      <c r="T188" s="16"/>
      <c r="U188" s="16"/>
      <c r="V188" s="16"/>
      <c r="W188" s="16"/>
      <c r="X188" s="16"/>
      <c r="Y188" s="16"/>
      <c r="Z188" s="16"/>
      <c r="AA188" s="16"/>
      <c r="AB188" s="16"/>
      <c r="AC188" s="16"/>
      <c r="AD188" s="16"/>
    </row>
    <row r="189" spans="2:30" ht="15" customHeight="1" thickBot="1" x14ac:dyDescent="0.3"/>
    <row r="190" spans="2:30" ht="15" customHeight="1" thickBot="1" x14ac:dyDescent="0.3">
      <c r="B190" s="151" t="s">
        <v>1418</v>
      </c>
      <c r="C190" s="151"/>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c r="AA190" s="151"/>
      <c r="AB190" s="151"/>
      <c r="AC190" s="151"/>
      <c r="AD190" s="151"/>
    </row>
    <row r="191" spans="2:30" ht="15" customHeight="1" x14ac:dyDescent="0.25"/>
    <row r="192" spans="2:30" ht="15" customHeight="1" x14ac:dyDescent="0.25">
      <c r="B192" s="144" t="s">
        <v>1295</v>
      </c>
      <c r="C192" s="144"/>
      <c r="D192" s="144"/>
      <c r="E192" s="144"/>
      <c r="F192" s="144"/>
      <c r="G192" s="144"/>
      <c r="H192" s="144"/>
      <c r="I192" s="144"/>
      <c r="J192" s="144"/>
      <c r="K192" s="144"/>
      <c r="L192" s="144"/>
      <c r="M192" s="144"/>
      <c r="N192" s="144"/>
      <c r="O192" s="144"/>
      <c r="P192" s="144"/>
      <c r="Q192" s="144"/>
      <c r="R192" s="144"/>
      <c r="S192" s="144"/>
      <c r="T192" s="16"/>
      <c r="U192" s="972" t="s">
        <v>1285</v>
      </c>
      <c r="V192" s="973"/>
      <c r="W192" s="973"/>
      <c r="X192" s="973"/>
      <c r="Y192" s="973"/>
      <c r="Z192" s="973"/>
      <c r="AA192" s="974"/>
      <c r="AB192" s="189"/>
      <c r="AC192" s="190"/>
      <c r="AD192" s="191"/>
    </row>
    <row r="193" spans="2:30" ht="15" customHeight="1" x14ac:dyDescent="0.25">
      <c r="B193" s="144"/>
      <c r="C193" s="144"/>
      <c r="D193" s="144"/>
      <c r="E193" s="144"/>
      <c r="F193" s="144"/>
      <c r="G193" s="144"/>
      <c r="H193" s="144"/>
      <c r="I193" s="144"/>
      <c r="J193" s="144"/>
      <c r="K193" s="144"/>
      <c r="L193" s="144"/>
      <c r="M193" s="144"/>
      <c r="N193" s="144"/>
      <c r="O193" s="144"/>
      <c r="P193" s="144"/>
      <c r="Q193" s="144"/>
      <c r="R193" s="144"/>
      <c r="S193" s="144"/>
      <c r="T193" s="16"/>
      <c r="U193" s="16"/>
      <c r="V193" s="16"/>
      <c r="W193" s="16"/>
      <c r="X193" s="16"/>
      <c r="Y193" s="16"/>
      <c r="Z193" s="16"/>
      <c r="AA193" s="16"/>
      <c r="AB193" s="16"/>
      <c r="AC193" s="16"/>
      <c r="AD193" s="16"/>
    </row>
    <row r="194" spans="2:30" ht="15" customHeight="1" x14ac:dyDescent="0.25">
      <c r="B194" s="144"/>
      <c r="C194" s="144"/>
      <c r="D194" s="144"/>
      <c r="E194" s="144"/>
      <c r="F194" s="144"/>
      <c r="G194" s="144"/>
      <c r="H194" s="144"/>
      <c r="I194" s="144"/>
      <c r="J194" s="144"/>
      <c r="K194" s="144"/>
      <c r="L194" s="144"/>
      <c r="M194" s="144"/>
      <c r="N194" s="144"/>
      <c r="O194" s="144"/>
      <c r="P194" s="144"/>
      <c r="Q194" s="144"/>
      <c r="R194" s="144"/>
      <c r="S194" s="144"/>
      <c r="T194" s="16"/>
      <c r="U194" s="16"/>
      <c r="V194" s="16"/>
      <c r="W194" s="16"/>
      <c r="X194" s="16"/>
      <c r="Y194" s="16"/>
      <c r="Z194" s="16"/>
      <c r="AA194" s="16"/>
      <c r="AB194" s="16"/>
      <c r="AC194" s="16"/>
      <c r="AD194" s="16"/>
    </row>
    <row r="195" spans="2:30" ht="15" customHeight="1" x14ac:dyDescent="0.25"/>
    <row r="196" spans="2:30" ht="15" customHeight="1" x14ac:dyDescent="0.25">
      <c r="B196" s="170"/>
      <c r="C196" s="170"/>
      <c r="D196" s="170"/>
      <c r="E196" s="170"/>
      <c r="F196" s="170"/>
      <c r="G196" s="170"/>
      <c r="H196" s="170"/>
      <c r="I196" s="170"/>
      <c r="J196" s="170"/>
      <c r="K196" s="170"/>
      <c r="L196" s="170"/>
      <c r="M196" s="170"/>
      <c r="N196" s="170"/>
      <c r="O196" s="170"/>
      <c r="P196" s="170"/>
      <c r="Q196" s="170"/>
      <c r="R196" s="170"/>
      <c r="S196" s="170"/>
      <c r="T196" s="170"/>
      <c r="U196" s="170"/>
      <c r="V196" s="170"/>
      <c r="W196" s="170"/>
      <c r="X196" s="170"/>
      <c r="Y196" s="170"/>
      <c r="Z196" s="170"/>
      <c r="AA196" s="170"/>
      <c r="AB196" s="170"/>
      <c r="AC196" s="170"/>
      <c r="AD196" s="170"/>
    </row>
    <row r="197" spans="2:30" ht="15" customHeight="1" x14ac:dyDescent="0.25"/>
    <row r="198" spans="2:30" ht="15" hidden="1" customHeight="1" x14ac:dyDescent="0.25"/>
    <row r="199" spans="2:30" ht="15" hidden="1" customHeight="1" x14ac:dyDescent="0.25">
      <c r="B199"/>
      <c r="C199"/>
      <c r="D199"/>
      <c r="E199"/>
      <c r="F199"/>
      <c r="G199"/>
      <c r="H199"/>
      <c r="I199"/>
      <c r="J199"/>
      <c r="K199"/>
      <c r="L199"/>
      <c r="M199"/>
      <c r="N199"/>
      <c r="O199"/>
      <c r="P199"/>
      <c r="Q199"/>
      <c r="R199"/>
      <c r="S199"/>
      <c r="T199"/>
    </row>
    <row r="200" spans="2:30" ht="15" hidden="1" customHeight="1" x14ac:dyDescent="0.25">
      <c r="B200"/>
      <c r="C200"/>
      <c r="D200"/>
      <c r="E200"/>
      <c r="F200"/>
      <c r="G200"/>
      <c r="H200"/>
      <c r="I200"/>
      <c r="J200"/>
      <c r="K200"/>
      <c r="L200"/>
      <c r="M200"/>
      <c r="N200"/>
      <c r="O200"/>
      <c r="P200"/>
      <c r="Q200"/>
      <c r="R200"/>
      <c r="S200"/>
      <c r="T200"/>
    </row>
    <row r="201" spans="2:30" ht="15" hidden="1" customHeight="1" x14ac:dyDescent="0.25"/>
    <row r="202" spans="2:30" ht="15" hidden="1" customHeight="1" x14ac:dyDescent="0.25"/>
    <row r="203" spans="2:30" ht="15" hidden="1" customHeight="1" x14ac:dyDescent="0.25"/>
    <row r="204" spans="2:30" ht="15" hidden="1" customHeight="1" x14ac:dyDescent="0.25"/>
    <row r="205" spans="2:30" ht="15" hidden="1" customHeight="1" x14ac:dyDescent="0.25"/>
    <row r="206" spans="2:30" ht="15" hidden="1" customHeight="1" x14ac:dyDescent="0.25"/>
    <row r="207" spans="2:30" ht="15" hidden="1" customHeight="1" x14ac:dyDescent="0.25"/>
    <row r="208" spans="2:30"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sheetData>
  <sheetProtection algorithmName="SHA-512" hashValue="C4eR6wZ+6JgMfMcpx0gj4tlrrJF7xWhc/oS7YpLuvNspioxRQXbcPCjXxjHAvOWlcVioGZs12GFtwS7sfBw6IQ==" saltValue="k4tgC1A8z9pbI4aMzjqZuw==" spinCount="100000" sheet="1" selectLockedCells="1"/>
  <dataConsolidate/>
  <mergeCells count="177">
    <mergeCell ref="B196:AD196"/>
    <mergeCell ref="B90:AD90"/>
    <mergeCell ref="AA92:AD92"/>
    <mergeCell ref="AA93:AD93"/>
    <mergeCell ref="AA94:AD94"/>
    <mergeCell ref="AA95:AD95"/>
    <mergeCell ref="AA126:AD126"/>
    <mergeCell ref="AA132:AD132"/>
    <mergeCell ref="AB130:AD130"/>
    <mergeCell ref="U121:AA121"/>
    <mergeCell ref="AB121:AD121"/>
    <mergeCell ref="AB128:AD128"/>
    <mergeCell ref="AB124:AD124"/>
    <mergeCell ref="B94:Z94"/>
    <mergeCell ref="B95:Z95"/>
    <mergeCell ref="B96:Z96"/>
    <mergeCell ref="U98:AA98"/>
    <mergeCell ref="B180:AD180"/>
    <mergeCell ref="U182:AA182"/>
    <mergeCell ref="B153:AA153"/>
    <mergeCell ref="AA96:AD96"/>
    <mergeCell ref="B116:AD116"/>
    <mergeCell ref="U118:AA118"/>
    <mergeCell ref="B190:AD190"/>
    <mergeCell ref="U32:AA32"/>
    <mergeCell ref="AB32:AD32"/>
    <mergeCell ref="U34:AA34"/>
    <mergeCell ref="AB34:AD34"/>
    <mergeCell ref="B31:T32"/>
    <mergeCell ref="AB182:AD182"/>
    <mergeCell ref="AB153:AD153"/>
    <mergeCell ref="B55:AA55"/>
    <mergeCell ref="AB55:AD55"/>
    <mergeCell ref="B34:T34"/>
    <mergeCell ref="B36:T37"/>
    <mergeCell ref="B39:AD39"/>
    <mergeCell ref="B41:AA41"/>
    <mergeCell ref="N53:AA53"/>
    <mergeCell ref="AB53:AD53"/>
    <mergeCell ref="C43:AA43"/>
    <mergeCell ref="AB43:AD43"/>
    <mergeCell ref="C61:Z62"/>
    <mergeCell ref="C45:AA46"/>
    <mergeCell ref="B77:S77"/>
    <mergeCell ref="B73:T73"/>
    <mergeCell ref="B92:Z92"/>
    <mergeCell ref="Q81:AD81"/>
    <mergeCell ref="B93:Z93"/>
    <mergeCell ref="B2:AD2"/>
    <mergeCell ref="B4:AD4"/>
    <mergeCell ref="B27:AD27"/>
    <mergeCell ref="T8:Z8"/>
    <mergeCell ref="AA8:AC8"/>
    <mergeCell ref="AB16:AD16"/>
    <mergeCell ref="U25:AA25"/>
    <mergeCell ref="AB25:AD25"/>
    <mergeCell ref="B24:T25"/>
    <mergeCell ref="T11:Z11"/>
    <mergeCell ref="AA11:AC11"/>
    <mergeCell ref="B22:AD22"/>
    <mergeCell ref="B6:AD6"/>
    <mergeCell ref="C8:S8"/>
    <mergeCell ref="C10:S11"/>
    <mergeCell ref="B29:T29"/>
    <mergeCell ref="AB29:AD29"/>
    <mergeCell ref="B14:T16"/>
    <mergeCell ref="U16:AA16"/>
    <mergeCell ref="U20:AA20"/>
    <mergeCell ref="AB20:AD20"/>
    <mergeCell ref="B18:T20"/>
    <mergeCell ref="AB144:AD144"/>
    <mergeCell ref="AB150:AD150"/>
    <mergeCell ref="B147:AA147"/>
    <mergeCell ref="B148:AA148"/>
    <mergeCell ref="C126:Z126"/>
    <mergeCell ref="B124:AA124"/>
    <mergeCell ref="C128:AA128"/>
    <mergeCell ref="B130:AA130"/>
    <mergeCell ref="C132:Z132"/>
    <mergeCell ref="AB148:AD148"/>
    <mergeCell ref="AB149:AD149"/>
    <mergeCell ref="AB145:AD145"/>
    <mergeCell ref="AB146:AD146"/>
    <mergeCell ref="B144:AA144"/>
    <mergeCell ref="B145:AA145"/>
    <mergeCell ref="B146:AA146"/>
    <mergeCell ref="B71:T71"/>
    <mergeCell ref="AB77:AD77"/>
    <mergeCell ref="B79:AD79"/>
    <mergeCell ref="B101:T102"/>
    <mergeCell ref="U102:AA102"/>
    <mergeCell ref="U73:AA73"/>
    <mergeCell ref="B81:P82"/>
    <mergeCell ref="AB102:AD102"/>
    <mergeCell ref="U84:AA88"/>
    <mergeCell ref="AB98:AD98"/>
    <mergeCell ref="AB85:AD87"/>
    <mergeCell ref="U77:AA77"/>
    <mergeCell ref="AB73:AD73"/>
    <mergeCell ref="B75:T75"/>
    <mergeCell ref="U75:AA75"/>
    <mergeCell ref="AB75:AD75"/>
    <mergeCell ref="B56:AA56"/>
    <mergeCell ref="B69:AD69"/>
    <mergeCell ref="U71:AA71"/>
    <mergeCell ref="B160:T162"/>
    <mergeCell ref="U161:AA161"/>
    <mergeCell ref="U37:AA37"/>
    <mergeCell ref="AB37:AD37"/>
    <mergeCell ref="B134:AD134"/>
    <mergeCell ref="B118:T118"/>
    <mergeCell ref="AB71:AD71"/>
    <mergeCell ref="AB41:AD41"/>
    <mergeCell ref="AB46:AD46"/>
    <mergeCell ref="C48:AA49"/>
    <mergeCell ref="AB49:AD49"/>
    <mergeCell ref="C51:AA52"/>
    <mergeCell ref="AB52:AD52"/>
    <mergeCell ref="B64:Z65"/>
    <mergeCell ref="AB64:AD64"/>
    <mergeCell ref="C67:Z67"/>
    <mergeCell ref="AA67:AD67"/>
    <mergeCell ref="C58:AA58"/>
    <mergeCell ref="C59:AA59"/>
    <mergeCell ref="AB58:AD58"/>
    <mergeCell ref="AA61:AD61"/>
    <mergeCell ref="B192:S194"/>
    <mergeCell ref="U192:AA192"/>
    <mergeCell ref="AB192:AD192"/>
    <mergeCell ref="B109:T110"/>
    <mergeCell ref="U110:AA110"/>
    <mergeCell ref="AB110:AD110"/>
    <mergeCell ref="U114:AA114"/>
    <mergeCell ref="AB114:AD114"/>
    <mergeCell ref="B112:T114"/>
    <mergeCell ref="B182:S188"/>
    <mergeCell ref="U185:AA185"/>
    <mergeCell ref="AB185:AD185"/>
    <mergeCell ref="B139:AA139"/>
    <mergeCell ref="B140:AA140"/>
    <mergeCell ref="B141:AA141"/>
    <mergeCell ref="AB147:AD147"/>
    <mergeCell ref="B164:AD164"/>
    <mergeCell ref="U166:AA166"/>
    <mergeCell ref="AB166:AD166"/>
    <mergeCell ref="B166:S168"/>
    <mergeCell ref="B158:AD158"/>
    <mergeCell ref="AB161:AD161"/>
    <mergeCell ref="AB141:AD141"/>
    <mergeCell ref="AB151:AD151"/>
    <mergeCell ref="B120:T121"/>
    <mergeCell ref="C84:T88"/>
    <mergeCell ref="AB118:AD118"/>
    <mergeCell ref="B122:AD122"/>
    <mergeCell ref="B142:AA142"/>
    <mergeCell ref="B143:AA143"/>
    <mergeCell ref="B149:AA149"/>
    <mergeCell ref="B150:AA150"/>
    <mergeCell ref="B151:AA151"/>
    <mergeCell ref="B136:AD137"/>
    <mergeCell ref="AB139:AD139"/>
    <mergeCell ref="AB140:AD140"/>
    <mergeCell ref="B104:T107"/>
    <mergeCell ref="U107:AA107"/>
    <mergeCell ref="AB107:AD107"/>
    <mergeCell ref="B98:T99"/>
    <mergeCell ref="AB142:AD142"/>
    <mergeCell ref="AB143:AD143"/>
    <mergeCell ref="C155:AA156"/>
    <mergeCell ref="AB155:AD155"/>
    <mergeCell ref="B170:AD170"/>
    <mergeCell ref="B172:S174"/>
    <mergeCell ref="U172:AA172"/>
    <mergeCell ref="AB172:AD172"/>
    <mergeCell ref="B176:S178"/>
    <mergeCell ref="U176:AA176"/>
    <mergeCell ref="AB176:AD176"/>
  </mergeCells>
  <conditionalFormatting sqref="B31:AD37">
    <cfRule type="expression" dxfId="76" priority="17">
      <formula>$AB$29="NO"</formula>
    </cfRule>
  </conditionalFormatting>
  <conditionalFormatting sqref="B64:AD65">
    <cfRule type="expression" dxfId="75" priority="19">
      <formula>$AB$55="YES"</formula>
    </cfRule>
  </conditionalFormatting>
  <conditionalFormatting sqref="B66:AD67">
    <cfRule type="expression" dxfId="74" priority="18">
      <formula>$AB$64="YES"</formula>
    </cfRule>
  </conditionalFormatting>
  <conditionalFormatting sqref="C155">
    <cfRule type="expression" dxfId="71" priority="57">
      <formula>$AB$153="YES"</formula>
    </cfRule>
  </conditionalFormatting>
  <conditionalFormatting sqref="C84:AA84 C85:AB85 C86:AA88">
    <cfRule type="expression" dxfId="70" priority="40">
      <formula>$Q$81="Acquisition / Rehabilitation"</formula>
    </cfRule>
    <cfRule type="expression" dxfId="69" priority="41">
      <formula>$Q$81="Acquisition / New Construction"</formula>
    </cfRule>
  </conditionalFormatting>
  <conditionalFormatting sqref="C43:AD44">
    <cfRule type="expression" dxfId="67" priority="37">
      <formula>$AB$41="YES"</formula>
    </cfRule>
  </conditionalFormatting>
  <conditionalFormatting sqref="C45:AD46">
    <cfRule type="expression" dxfId="66" priority="36">
      <formula>$AB$43="YES"</formula>
    </cfRule>
  </conditionalFormatting>
  <conditionalFormatting sqref="C47:AD49">
    <cfRule type="expression" dxfId="65" priority="35">
      <formula>$AB$46="YES"</formula>
    </cfRule>
  </conditionalFormatting>
  <conditionalFormatting sqref="C50:AD52">
    <cfRule type="expression" dxfId="64" priority="34">
      <formula>$AB$49="YES"</formula>
    </cfRule>
  </conditionalFormatting>
  <conditionalFormatting sqref="C53:AD53">
    <cfRule type="expression" dxfId="63" priority="30">
      <formula>OR($AB$41="NO",$AB$43="NO",$AB$46="NO",$AB$49="NO")</formula>
    </cfRule>
    <cfRule type="expression" dxfId="62" priority="32">
      <formula>$AB$52="NO"</formula>
    </cfRule>
    <cfRule type="expression" dxfId="61" priority="33">
      <formula>$AB$53="YES"</formula>
    </cfRule>
  </conditionalFormatting>
  <conditionalFormatting sqref="C58:AD59">
    <cfRule type="expression" dxfId="60" priority="48">
      <formula>$AB$55="YES"</formula>
    </cfRule>
  </conditionalFormatting>
  <conditionalFormatting sqref="C60:AD60 C61 AA61:AD62">
    <cfRule type="expression" dxfId="59" priority="20">
      <formula>$AB$58="YES"</formula>
    </cfRule>
  </conditionalFormatting>
  <conditionalFormatting sqref="C126:AD128">
    <cfRule type="expression" dxfId="58" priority="8">
      <formula>$AB$124="YES"</formula>
    </cfRule>
  </conditionalFormatting>
  <conditionalFormatting sqref="AB53:AD53">
    <cfRule type="cellIs" dxfId="56" priority="38" operator="equal">
      <formula>"NO"</formula>
    </cfRule>
    <cfRule type="cellIs" dxfId="55" priority="39" operator="equal">
      <formula>"YES"</formula>
    </cfRule>
  </conditionalFormatting>
  <dataValidations count="5">
    <dataValidation type="list" allowBlank="1" showInputMessage="1" showErrorMessage="1" sqref="AB50:AD50" xr:uid="{68CD761D-F9BA-4278-A0F8-93A8484B459E}">
      <formula1>"Yes,No"</formula1>
    </dataValidation>
    <dataValidation type="list" allowBlank="1" showInputMessage="1" showErrorMessage="1" sqref="AB43:AD43 AB46:AD46 AB49:AD49 AB52:AD52 AB161:AD161 AB166:AD166 AB182:AD182 AB192:AD192 AB172:AD172" xr:uid="{368310EE-C29D-46F8-AA73-724347F93BA6}">
      <formula1>"YES,NO"</formula1>
    </dataValidation>
    <dataValidation type="list" allowBlank="1" showInputMessage="1" showErrorMessage="1" sqref="AB185:AD185" xr:uid="{A44B4478-EDF1-48CA-B35A-C080937EBB85}">
      <formula1>"Option 1,Option 2"</formula1>
    </dataValidation>
    <dataValidation type="list" allowBlank="1" showInputMessage="1" showErrorMessage="1" sqref="AB20:AD20 AB85:AD87" xr:uid="{08E303AF-7AA6-4EF8-9357-F7AE8DFD1D31}">
      <formula1>"YES, NO, N/A"</formula1>
    </dataValidation>
    <dataValidation type="list" allowBlank="1" showInputMessage="1" showErrorMessage="1" sqref="AB176:AD176" xr:uid="{8264F418-373E-4590-9CEB-E67D75470BB4}">
      <formula1>"YES,NO, N/A"</formula1>
    </dataValidation>
  </dataValidations>
  <printOptions horizontalCentered="1"/>
  <pageMargins left="0.5" right="0.5" top="0.5" bottom="0.5" header="0.3" footer="0.3"/>
  <pageSetup scale="93" fitToHeight="0" orientation="portrait" r:id="rId1"/>
  <headerFooter>
    <oddFooter>&amp;C&amp;P</oddFooter>
  </headerFooter>
  <rowBreaks count="2" manualBreakCount="2">
    <brk id="60" max="35" man="1"/>
    <brk id="113" max="35" man="1"/>
  </rowBreaks>
  <extLst>
    <ext xmlns:x14="http://schemas.microsoft.com/office/spreadsheetml/2009/9/main" uri="{78C0D931-6437-407d-A8EE-F0AAD7539E65}">
      <x14:conditionalFormattings>
        <x14:conditionalFormatting xmlns:xm="http://schemas.microsoft.com/office/excel/2006/main">
          <x14:cfRule type="expression" priority="63" id="{F077665D-3BD8-4E39-B9C7-1B5B3083FEA8}">
            <xm:f>'T1-Application Cover Page'!$AB$62="YES"</xm:f>
            <x14:dxf>
              <fill>
                <patternFill patternType="solid"/>
              </fill>
            </x14:dxf>
          </x14:cfRule>
          <xm:sqref>B24:AD25</xm:sqref>
        </x14:conditionalFormatting>
        <x14:conditionalFormatting xmlns:xm="http://schemas.microsoft.com/office/excel/2006/main">
          <x14:cfRule type="expression" priority="105" id="{11343530-D41A-415F-B5B6-144414061D64}">
            <xm:f>SUM('T4-Units'!$E$54,'T4-Units'!$E$59)&gt;0</xm:f>
            <x14:dxf>
              <fill>
                <patternFill patternType="solid"/>
              </fill>
            </x14:dxf>
          </x14:cfRule>
          <xm:sqref>B130:AD131</xm:sqref>
        </x14:conditionalFormatting>
        <x14:conditionalFormatting xmlns:xm="http://schemas.microsoft.com/office/excel/2006/main">
          <x14:cfRule type="expression" priority="1" id="{448CB139-423C-4BED-A631-4CC1050ECD7B}">
            <xm:f>'T3-Narratives'!$AB$49="YES"</xm:f>
            <x14:dxf>
              <fill>
                <patternFill patternType="solid">
                  <fgColor auto="1"/>
                </patternFill>
              </fill>
            </x14:dxf>
          </x14:cfRule>
          <xm:sqref>B172:AD174</xm:sqref>
        </x14:conditionalFormatting>
        <x14:conditionalFormatting xmlns:xm="http://schemas.microsoft.com/office/excel/2006/main">
          <x14:cfRule type="expression" priority="64" id="{9E191DCA-68FF-433C-AC61-A49754AAF478}">
            <xm:f>'T1-Application Cover Page'!$U$7="Not-For-Profit"</xm:f>
            <x14:dxf>
              <fill>
                <patternFill patternType="solid"/>
              </fill>
            </x14:dxf>
          </x14:cfRule>
          <xm:sqref>C8:AC8 C10:AC11</xm:sqref>
        </x14:conditionalFormatting>
        <x14:conditionalFormatting xmlns:xm="http://schemas.microsoft.com/office/excel/2006/main">
          <x14:cfRule type="expression" priority="104" id="{861AA0FB-6A13-4E14-ABA0-ECE7CF1B9D07}">
            <xm:f>AND(SUM('T4-Units'!$E$54,'T4-Units'!$E$59)&gt;0,$AB$130="YES")</xm:f>
            <x14:dxf>
              <fill>
                <patternFill patternType="solid"/>
              </fill>
            </x14:dxf>
          </x14:cfRule>
          <xm:sqref>C132:AD132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1000000}">
          <x14:formula1>
            <xm:f>Validation!$E$2:$E$3</xm:f>
          </x14:formula1>
          <xm:sqref>AA8:AC8 AB25:AD25 AA11:AC11 AB71:AD71 AB77:AD77 AB118:AD118 AB98:AD98 AB124:AD124 AB128:AD128 AB130:AD130 AB153:AD153 AB58:AD58 AB32:AD32 AB34:AD34 AB37:AD37 AB107:AD107 AB55:AD55 AB102:AD102 AB41:AD41 AB140:AD151 AB64:AD64 AB121:AD121 AB73:AD73 AB75:AD75 AB110:AD110 AB114:AD114 AB29:AD29 AB16 AB155:AD155</xm:sqref>
        </x14:dataValidation>
        <x14:dataValidation type="list" allowBlank="1" showInputMessage="1" showErrorMessage="1" xr:uid="{00000000-0002-0000-0700-000002000000}">
          <x14:formula1>
            <xm:f>Validation!$A$12:$A$16</xm:f>
          </x14:formula1>
          <xm:sqref>Q81:AD81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E113"/>
  <sheetViews>
    <sheetView workbookViewId="0">
      <selection activeCell="S6" sqref="S6:X7"/>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45" t="s">
        <v>480</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2:30" ht="15" customHeight="1" thickBot="1" x14ac:dyDescent="0.3"/>
    <row r="4" spans="2:30" s="23" customFormat="1" ht="15" customHeight="1" x14ac:dyDescent="0.25">
      <c r="B4" s="487" t="s">
        <v>85</v>
      </c>
      <c r="C4" s="488"/>
      <c r="D4" s="532" t="s">
        <v>86</v>
      </c>
      <c r="E4" s="463"/>
      <c r="F4" s="463"/>
      <c r="G4" s="463"/>
      <c r="H4" s="463"/>
      <c r="I4" s="463"/>
      <c r="J4" s="463"/>
      <c r="K4" s="463"/>
      <c r="L4" s="463"/>
      <c r="M4" s="463" t="s">
        <v>95</v>
      </c>
      <c r="N4" s="463"/>
      <c r="O4" s="463"/>
      <c r="P4" s="463" t="s">
        <v>96</v>
      </c>
      <c r="Q4" s="463"/>
      <c r="R4" s="463"/>
      <c r="S4" s="463" t="s">
        <v>97</v>
      </c>
      <c r="T4" s="463"/>
      <c r="U4" s="463"/>
      <c r="V4" s="463"/>
      <c r="W4" s="463"/>
      <c r="X4" s="463"/>
      <c r="Y4" s="463" t="s">
        <v>98</v>
      </c>
      <c r="Z4" s="463"/>
      <c r="AA4" s="463"/>
      <c r="AB4" s="463"/>
      <c r="AC4" s="463"/>
      <c r="AD4" s="488"/>
    </row>
    <row r="5" spans="2:30" s="23" customFormat="1" ht="15" customHeight="1" thickBot="1" x14ac:dyDescent="0.3">
      <c r="B5" s="489"/>
      <c r="C5" s="490"/>
      <c r="D5" s="533"/>
      <c r="E5" s="464"/>
      <c r="F5" s="464"/>
      <c r="G5" s="464"/>
      <c r="H5" s="464"/>
      <c r="I5" s="464"/>
      <c r="J5" s="464"/>
      <c r="K5" s="464"/>
      <c r="L5" s="464"/>
      <c r="M5" s="464"/>
      <c r="N5" s="464"/>
      <c r="O5" s="464"/>
      <c r="P5" s="464"/>
      <c r="Q5" s="464"/>
      <c r="R5" s="464"/>
      <c r="S5" s="464"/>
      <c r="T5" s="464"/>
      <c r="U5" s="464"/>
      <c r="V5" s="464"/>
      <c r="W5" s="464"/>
      <c r="X5" s="464"/>
      <c r="Y5" s="464"/>
      <c r="Z5" s="464"/>
      <c r="AA5" s="464"/>
      <c r="AB5" s="464"/>
      <c r="AC5" s="464"/>
      <c r="AD5" s="490"/>
    </row>
    <row r="6" spans="2:30" s="30" customFormat="1" ht="15" customHeight="1" x14ac:dyDescent="0.25">
      <c r="B6" s="1054" t="s">
        <v>87</v>
      </c>
      <c r="C6" s="1055"/>
      <c r="D6" s="863" t="s">
        <v>1121</v>
      </c>
      <c r="E6" s="1056"/>
      <c r="F6" s="1056"/>
      <c r="G6" s="1056"/>
      <c r="H6" s="1056"/>
      <c r="I6" s="1056"/>
      <c r="J6" s="1056"/>
      <c r="K6" s="1056"/>
      <c r="L6" s="1056"/>
      <c r="M6" s="1057" t="str">
        <f>IF('T1-Application Cover Page'!AB36="YES","YES","NO")</f>
        <v>NO</v>
      </c>
      <c r="N6" s="1057"/>
      <c r="O6" s="1057"/>
      <c r="P6" s="1058"/>
      <c r="Q6" s="1058"/>
      <c r="R6" s="1058"/>
      <c r="S6" s="1059"/>
      <c r="T6" s="1059"/>
      <c r="U6" s="1059"/>
      <c r="V6" s="1059"/>
      <c r="W6" s="1059"/>
      <c r="X6" s="1059"/>
      <c r="Y6" s="1060"/>
      <c r="Z6" s="1060"/>
      <c r="AA6" s="1060"/>
      <c r="AB6" s="1060"/>
      <c r="AC6" s="1060"/>
      <c r="AD6" s="1061"/>
    </row>
    <row r="7" spans="2:30" s="30" customFormat="1" ht="15" customHeight="1" x14ac:dyDescent="0.25">
      <c r="B7" s="1052"/>
      <c r="C7" s="1053"/>
      <c r="D7" s="1046"/>
      <c r="E7" s="900"/>
      <c r="F7" s="900"/>
      <c r="G7" s="900"/>
      <c r="H7" s="900"/>
      <c r="I7" s="900"/>
      <c r="J7" s="900"/>
      <c r="K7" s="900"/>
      <c r="L7" s="900"/>
      <c r="M7" s="1047"/>
      <c r="N7" s="1047"/>
      <c r="O7" s="1047"/>
      <c r="P7" s="1048"/>
      <c r="Q7" s="1048"/>
      <c r="R7" s="1048"/>
      <c r="S7" s="1049"/>
      <c r="T7" s="1049"/>
      <c r="U7" s="1049"/>
      <c r="V7" s="1049"/>
      <c r="W7" s="1049"/>
      <c r="X7" s="1049"/>
      <c r="Y7" s="1050"/>
      <c r="Z7" s="1050"/>
      <c r="AA7" s="1050"/>
      <c r="AB7" s="1050"/>
      <c r="AC7" s="1050"/>
      <c r="AD7" s="1051"/>
    </row>
    <row r="8" spans="2:30" s="30" customFormat="1" ht="15" customHeight="1" x14ac:dyDescent="0.25">
      <c r="B8" s="1054"/>
      <c r="C8" s="1055"/>
      <c r="D8" s="863" t="s">
        <v>1414</v>
      </c>
      <c r="E8" s="1056"/>
      <c r="F8" s="1056"/>
      <c r="G8" s="1056"/>
      <c r="H8" s="1056"/>
      <c r="I8" s="1056"/>
      <c r="J8" s="1056"/>
      <c r="K8" s="1056"/>
      <c r="L8" s="1056"/>
      <c r="M8" s="1057" t="str">
        <f>IF('T1-Application Cover Page'!B34="","NO","YES")</f>
        <v>NO</v>
      </c>
      <c r="N8" s="1057"/>
      <c r="O8" s="1057"/>
      <c r="P8" s="1058"/>
      <c r="Q8" s="1058"/>
      <c r="R8" s="1058"/>
      <c r="S8" s="1059"/>
      <c r="T8" s="1059"/>
      <c r="U8" s="1059"/>
      <c r="V8" s="1059"/>
      <c r="W8" s="1059"/>
      <c r="X8" s="1059"/>
      <c r="Y8" s="1060"/>
      <c r="Z8" s="1060"/>
      <c r="AA8" s="1060"/>
      <c r="AB8" s="1060"/>
      <c r="AC8" s="1060"/>
      <c r="AD8" s="1061"/>
    </row>
    <row r="9" spans="2:30" s="30" customFormat="1" ht="15" customHeight="1" x14ac:dyDescent="0.25">
      <c r="B9" s="1052"/>
      <c r="C9" s="1053"/>
      <c r="D9" s="1046"/>
      <c r="E9" s="900"/>
      <c r="F9" s="900"/>
      <c r="G9" s="900"/>
      <c r="H9" s="900"/>
      <c r="I9" s="900"/>
      <c r="J9" s="900"/>
      <c r="K9" s="900"/>
      <c r="L9" s="900"/>
      <c r="M9" s="1047"/>
      <c r="N9" s="1047"/>
      <c r="O9" s="1047"/>
      <c r="P9" s="1048"/>
      <c r="Q9" s="1048"/>
      <c r="R9" s="1048"/>
      <c r="S9" s="1049"/>
      <c r="T9" s="1049"/>
      <c r="U9" s="1049"/>
      <c r="V9" s="1049"/>
      <c r="W9" s="1049"/>
      <c r="X9" s="1049"/>
      <c r="Y9" s="1050"/>
      <c r="Z9" s="1050"/>
      <c r="AA9" s="1050"/>
      <c r="AB9" s="1050"/>
      <c r="AC9" s="1050"/>
      <c r="AD9" s="1051"/>
    </row>
    <row r="10" spans="2:30" s="30" customFormat="1" ht="15" customHeight="1" x14ac:dyDescent="0.25">
      <c r="B10" s="1054"/>
      <c r="C10" s="1055"/>
      <c r="D10" s="863" t="s">
        <v>807</v>
      </c>
      <c r="E10" s="1056"/>
      <c r="F10" s="1056"/>
      <c r="G10" s="1056"/>
      <c r="H10" s="1056"/>
      <c r="I10" s="1056"/>
      <c r="J10" s="1056"/>
      <c r="K10" s="1056"/>
      <c r="L10" s="1056"/>
      <c r="M10" s="1057" t="str">
        <f>IF('T1-Application Cover Page'!AB116="", "NO", 'T1-Application Cover Page'!AB116)</f>
        <v>NO</v>
      </c>
      <c r="N10" s="1057"/>
      <c r="O10" s="1057"/>
      <c r="P10" s="1058"/>
      <c r="Q10" s="1058"/>
      <c r="R10" s="1058"/>
      <c r="S10" s="1059"/>
      <c r="T10" s="1059"/>
      <c r="U10" s="1059"/>
      <c r="V10" s="1059"/>
      <c r="W10" s="1059"/>
      <c r="X10" s="1059"/>
      <c r="Y10" s="1060"/>
      <c r="Z10" s="1060"/>
      <c r="AA10" s="1060"/>
      <c r="AB10" s="1060"/>
      <c r="AC10" s="1060"/>
      <c r="AD10" s="1061"/>
    </row>
    <row r="11" spans="2:30" s="30" customFormat="1" ht="15" customHeight="1" x14ac:dyDescent="0.25">
      <c r="B11" s="1052"/>
      <c r="C11" s="1053"/>
      <c r="D11" s="1046"/>
      <c r="E11" s="900"/>
      <c r="F11" s="900"/>
      <c r="G11" s="900"/>
      <c r="H11" s="900"/>
      <c r="I11" s="900"/>
      <c r="J11" s="900"/>
      <c r="K11" s="900"/>
      <c r="L11" s="900"/>
      <c r="M11" s="1047"/>
      <c r="N11" s="1047"/>
      <c r="O11" s="1047"/>
      <c r="P11" s="1048"/>
      <c r="Q11" s="1048"/>
      <c r="R11" s="1048"/>
      <c r="S11" s="1049"/>
      <c r="T11" s="1049"/>
      <c r="U11" s="1049"/>
      <c r="V11" s="1049"/>
      <c r="W11" s="1049"/>
      <c r="X11" s="1049"/>
      <c r="Y11" s="1050"/>
      <c r="Z11" s="1050"/>
      <c r="AA11" s="1050"/>
      <c r="AB11" s="1050"/>
      <c r="AC11" s="1050"/>
      <c r="AD11" s="1051"/>
    </row>
    <row r="12" spans="2:30" s="30" customFormat="1" ht="15" customHeight="1" x14ac:dyDescent="0.25">
      <c r="B12" s="1054"/>
      <c r="C12" s="1055"/>
      <c r="D12" s="863" t="s">
        <v>1416</v>
      </c>
      <c r="E12" s="1056"/>
      <c r="F12" s="1056"/>
      <c r="G12" s="1056"/>
      <c r="H12" s="1056"/>
      <c r="I12" s="1056"/>
      <c r="J12" s="1056"/>
      <c r="K12" s="1056"/>
      <c r="L12" s="1056"/>
      <c r="M12" s="1057" t="str">
        <f>IF('T1-Application Cover Page'!B135="", "NO", "YES")</f>
        <v>NO</v>
      </c>
      <c r="N12" s="1057"/>
      <c r="O12" s="1057"/>
      <c r="P12" s="1058"/>
      <c r="Q12" s="1058"/>
      <c r="R12" s="1058"/>
      <c r="S12" s="1059"/>
      <c r="T12" s="1059"/>
      <c r="U12" s="1059"/>
      <c r="V12" s="1059"/>
      <c r="W12" s="1059"/>
      <c r="X12" s="1059"/>
      <c r="Y12" s="1060"/>
      <c r="Z12" s="1060"/>
      <c r="AA12" s="1060"/>
      <c r="AB12" s="1060"/>
      <c r="AC12" s="1060"/>
      <c r="AD12" s="1061"/>
    </row>
    <row r="13" spans="2:30" s="30" customFormat="1" ht="15" customHeight="1" x14ac:dyDescent="0.25">
      <c r="B13" s="1052"/>
      <c r="C13" s="1053"/>
      <c r="D13" s="1046"/>
      <c r="E13" s="900"/>
      <c r="F13" s="900"/>
      <c r="G13" s="900"/>
      <c r="H13" s="900"/>
      <c r="I13" s="900"/>
      <c r="J13" s="900"/>
      <c r="K13" s="900"/>
      <c r="L13" s="900"/>
      <c r="M13" s="1047"/>
      <c r="N13" s="1047"/>
      <c r="O13" s="1047"/>
      <c r="P13" s="1048"/>
      <c r="Q13" s="1048"/>
      <c r="R13" s="1048"/>
      <c r="S13" s="1049"/>
      <c r="T13" s="1049"/>
      <c r="U13" s="1049"/>
      <c r="V13" s="1049"/>
      <c r="W13" s="1049"/>
      <c r="X13" s="1049"/>
      <c r="Y13" s="1050"/>
      <c r="Z13" s="1050"/>
      <c r="AA13" s="1050"/>
      <c r="AB13" s="1050"/>
      <c r="AC13" s="1050"/>
      <c r="AD13" s="1051"/>
    </row>
    <row r="14" spans="2:30" s="30" customFormat="1" ht="15" customHeight="1" x14ac:dyDescent="0.25">
      <c r="B14" s="1052" t="s">
        <v>88</v>
      </c>
      <c r="C14" s="1053"/>
      <c r="D14" s="1046" t="s">
        <v>658</v>
      </c>
      <c r="E14" s="900"/>
      <c r="F14" s="900"/>
      <c r="G14" s="900"/>
      <c r="H14" s="900"/>
      <c r="I14" s="900"/>
      <c r="J14" s="900"/>
      <c r="K14" s="900"/>
      <c r="L14" s="900"/>
      <c r="M14" s="1047" t="str">
        <f>IF('T3-Narratives'!AB95="YES","YES","NO")</f>
        <v>NO</v>
      </c>
      <c r="N14" s="1047"/>
      <c r="O14" s="1047"/>
      <c r="P14" s="1048"/>
      <c r="Q14" s="1048"/>
      <c r="R14" s="1048"/>
      <c r="S14" s="1049"/>
      <c r="T14" s="1049"/>
      <c r="U14" s="1049"/>
      <c r="V14" s="1049"/>
      <c r="W14" s="1049"/>
      <c r="X14" s="1049"/>
      <c r="Y14" s="1050"/>
      <c r="Z14" s="1050"/>
      <c r="AA14" s="1050"/>
      <c r="AB14" s="1050"/>
      <c r="AC14" s="1050"/>
      <c r="AD14" s="1051"/>
    </row>
    <row r="15" spans="2:30" s="30" customFormat="1" ht="15" customHeight="1" x14ac:dyDescent="0.25">
      <c r="B15" s="1052"/>
      <c r="C15" s="1053"/>
      <c r="D15" s="1046"/>
      <c r="E15" s="900"/>
      <c r="F15" s="900"/>
      <c r="G15" s="900"/>
      <c r="H15" s="900"/>
      <c r="I15" s="900"/>
      <c r="J15" s="900"/>
      <c r="K15" s="900"/>
      <c r="L15" s="900"/>
      <c r="M15" s="1047"/>
      <c r="N15" s="1047"/>
      <c r="O15" s="1047"/>
      <c r="P15" s="1048"/>
      <c r="Q15" s="1048"/>
      <c r="R15" s="1048"/>
      <c r="S15" s="1049"/>
      <c r="T15" s="1049"/>
      <c r="U15" s="1049"/>
      <c r="V15" s="1049"/>
      <c r="W15" s="1049"/>
      <c r="X15" s="1049"/>
      <c r="Y15" s="1050"/>
      <c r="Z15" s="1050"/>
      <c r="AA15" s="1050"/>
      <c r="AB15" s="1050"/>
      <c r="AC15" s="1050"/>
      <c r="AD15" s="1051"/>
    </row>
    <row r="16" spans="2:30" s="30" customFormat="1" ht="15" customHeight="1" x14ac:dyDescent="0.25">
      <c r="B16" s="1052" t="s">
        <v>89</v>
      </c>
      <c r="C16" s="1053"/>
      <c r="D16" s="1046" t="s">
        <v>1415</v>
      </c>
      <c r="E16" s="900"/>
      <c r="F16" s="900"/>
      <c r="G16" s="900"/>
      <c r="H16" s="900"/>
      <c r="I16" s="900"/>
      <c r="J16" s="900"/>
      <c r="K16" s="900"/>
      <c r="L16" s="900"/>
      <c r="M16" s="1047" t="str">
        <f>IF('T3-Narratives'!AB102="YES","YES","NO")</f>
        <v>NO</v>
      </c>
      <c r="N16" s="1047"/>
      <c r="O16" s="1047"/>
      <c r="P16" s="1048"/>
      <c r="Q16" s="1048"/>
      <c r="R16" s="1048"/>
      <c r="S16" s="1049"/>
      <c r="T16" s="1049"/>
      <c r="U16" s="1049"/>
      <c r="V16" s="1049"/>
      <c r="W16" s="1049"/>
      <c r="X16" s="1049"/>
      <c r="Y16" s="1050"/>
      <c r="Z16" s="1050"/>
      <c r="AA16" s="1050"/>
      <c r="AB16" s="1050"/>
      <c r="AC16" s="1050"/>
      <c r="AD16" s="1051"/>
    </row>
    <row r="17" spans="2:30" s="30" customFormat="1" ht="15" customHeight="1" x14ac:dyDescent="0.25">
      <c r="B17" s="1052"/>
      <c r="C17" s="1053"/>
      <c r="D17" s="1046"/>
      <c r="E17" s="900"/>
      <c r="F17" s="900"/>
      <c r="G17" s="900"/>
      <c r="H17" s="900"/>
      <c r="I17" s="900"/>
      <c r="J17" s="900"/>
      <c r="K17" s="900"/>
      <c r="L17" s="900"/>
      <c r="M17" s="1047"/>
      <c r="N17" s="1047"/>
      <c r="O17" s="1047"/>
      <c r="P17" s="1048"/>
      <c r="Q17" s="1048"/>
      <c r="R17" s="1048"/>
      <c r="S17" s="1049"/>
      <c r="T17" s="1049"/>
      <c r="U17" s="1049"/>
      <c r="V17" s="1049"/>
      <c r="W17" s="1049"/>
      <c r="X17" s="1049"/>
      <c r="Y17" s="1050"/>
      <c r="Z17" s="1050"/>
      <c r="AA17" s="1050"/>
      <c r="AB17" s="1050"/>
      <c r="AC17" s="1050"/>
      <c r="AD17" s="1051"/>
    </row>
    <row r="18" spans="2:30" s="30" customFormat="1" ht="15" customHeight="1" x14ac:dyDescent="0.25">
      <c r="B18" s="1052"/>
      <c r="C18" s="1053"/>
      <c r="D18" s="1046" t="s">
        <v>808</v>
      </c>
      <c r="E18" s="900"/>
      <c r="F18" s="900"/>
      <c r="G18" s="900"/>
      <c r="H18" s="900"/>
      <c r="I18" s="900"/>
      <c r="J18" s="900"/>
      <c r="K18" s="900"/>
      <c r="L18" s="900"/>
      <c r="M18" s="1047" t="str">
        <f>IF('T4-Units'!AB63="YES","YES","NO")</f>
        <v>NO</v>
      </c>
      <c r="N18" s="1047"/>
      <c r="O18" s="1047"/>
      <c r="P18" s="1048"/>
      <c r="Q18" s="1048"/>
      <c r="R18" s="1048"/>
      <c r="S18" s="1049"/>
      <c r="T18" s="1049"/>
      <c r="U18" s="1049"/>
      <c r="V18" s="1049"/>
      <c r="W18" s="1049"/>
      <c r="X18" s="1049"/>
      <c r="Y18" s="1050"/>
      <c r="Z18" s="1050"/>
      <c r="AA18" s="1050"/>
      <c r="AB18" s="1050"/>
      <c r="AC18" s="1050"/>
      <c r="AD18" s="1051"/>
    </row>
    <row r="19" spans="2:30" s="30" customFormat="1" ht="15" customHeight="1" x14ac:dyDescent="0.25">
      <c r="B19" s="1052"/>
      <c r="C19" s="1053"/>
      <c r="D19" s="1046"/>
      <c r="E19" s="900"/>
      <c r="F19" s="900"/>
      <c r="G19" s="900"/>
      <c r="H19" s="900"/>
      <c r="I19" s="900"/>
      <c r="J19" s="900"/>
      <c r="K19" s="900"/>
      <c r="L19" s="900"/>
      <c r="M19" s="1047"/>
      <c r="N19" s="1047"/>
      <c r="O19" s="1047"/>
      <c r="P19" s="1048"/>
      <c r="Q19" s="1048"/>
      <c r="R19" s="1048"/>
      <c r="S19" s="1049"/>
      <c r="T19" s="1049"/>
      <c r="U19" s="1049"/>
      <c r="V19" s="1049"/>
      <c r="W19" s="1049"/>
      <c r="X19" s="1049"/>
      <c r="Y19" s="1050"/>
      <c r="Z19" s="1050"/>
      <c r="AA19" s="1050"/>
      <c r="AB19" s="1050"/>
      <c r="AC19" s="1050"/>
      <c r="AD19" s="1051"/>
    </row>
    <row r="20" spans="2:30" s="30" customFormat="1" ht="15" customHeight="1" x14ac:dyDescent="0.25">
      <c r="B20" s="1052" t="s">
        <v>90</v>
      </c>
      <c r="C20" s="1053"/>
      <c r="D20" s="1046" t="s">
        <v>854</v>
      </c>
      <c r="E20" s="900"/>
      <c r="F20" s="900"/>
      <c r="G20" s="900"/>
      <c r="H20" s="900"/>
      <c r="I20" s="900"/>
      <c r="J20" s="900"/>
      <c r="K20" s="900"/>
      <c r="L20" s="900"/>
      <c r="M20" s="1047" t="str">
        <f>IF('T1-Application Cover Page'!U7="Not-For-Profit",IF('T8-Application Summary'!AA8="YES","YES","NO"),"N/A")</f>
        <v>N/A</v>
      </c>
      <c r="N20" s="1047"/>
      <c r="O20" s="1047"/>
      <c r="P20" s="1048"/>
      <c r="Q20" s="1048"/>
      <c r="R20" s="1048"/>
      <c r="S20" s="1049"/>
      <c r="T20" s="1049"/>
      <c r="U20" s="1049"/>
      <c r="V20" s="1049"/>
      <c r="W20" s="1049"/>
      <c r="X20" s="1049"/>
      <c r="Y20" s="1050"/>
      <c r="Z20" s="1050"/>
      <c r="AA20" s="1050"/>
      <c r="AB20" s="1050"/>
      <c r="AC20" s="1050"/>
      <c r="AD20" s="1051"/>
    </row>
    <row r="21" spans="2:30" s="30" customFormat="1" ht="15" customHeight="1" x14ac:dyDescent="0.25">
      <c r="B21" s="1052"/>
      <c r="C21" s="1053"/>
      <c r="D21" s="1046"/>
      <c r="E21" s="900"/>
      <c r="F21" s="900"/>
      <c r="G21" s="900"/>
      <c r="H21" s="900"/>
      <c r="I21" s="900"/>
      <c r="J21" s="900"/>
      <c r="K21" s="900"/>
      <c r="L21" s="900"/>
      <c r="M21" s="1047"/>
      <c r="N21" s="1047"/>
      <c r="O21" s="1047"/>
      <c r="P21" s="1048"/>
      <c r="Q21" s="1048"/>
      <c r="R21" s="1048"/>
      <c r="S21" s="1049"/>
      <c r="T21" s="1049"/>
      <c r="U21" s="1049"/>
      <c r="V21" s="1049"/>
      <c r="W21" s="1049"/>
      <c r="X21" s="1049"/>
      <c r="Y21" s="1050"/>
      <c r="Z21" s="1050"/>
      <c r="AA21" s="1050"/>
      <c r="AB21" s="1050"/>
      <c r="AC21" s="1050"/>
      <c r="AD21" s="1051"/>
    </row>
    <row r="22" spans="2:30" s="30" customFormat="1" ht="15" customHeight="1" x14ac:dyDescent="0.25">
      <c r="B22" s="1052"/>
      <c r="C22" s="1053"/>
      <c r="D22" s="1046"/>
      <c r="E22" s="900"/>
      <c r="F22" s="900"/>
      <c r="G22" s="900"/>
      <c r="H22" s="900"/>
      <c r="I22" s="900"/>
      <c r="J22" s="900"/>
      <c r="K22" s="900"/>
      <c r="L22" s="900"/>
      <c r="M22" s="1047"/>
      <c r="N22" s="1047"/>
      <c r="O22" s="1047"/>
      <c r="P22" s="1048"/>
      <c r="Q22" s="1048"/>
      <c r="R22" s="1048"/>
      <c r="S22" s="1049"/>
      <c r="T22" s="1049"/>
      <c r="U22" s="1049"/>
      <c r="V22" s="1049"/>
      <c r="W22" s="1049"/>
      <c r="X22" s="1049"/>
      <c r="Y22" s="1050"/>
      <c r="Z22" s="1050"/>
      <c r="AA22" s="1050"/>
      <c r="AB22" s="1050"/>
      <c r="AC22" s="1050"/>
      <c r="AD22" s="1051"/>
    </row>
    <row r="23" spans="2:30" s="30" customFormat="1" ht="15" customHeight="1" x14ac:dyDescent="0.25">
      <c r="B23" s="1052" t="s">
        <v>90</v>
      </c>
      <c r="C23" s="1053"/>
      <c r="D23" s="1046" t="s">
        <v>855</v>
      </c>
      <c r="E23" s="900"/>
      <c r="F23" s="900"/>
      <c r="G23" s="900"/>
      <c r="H23" s="900"/>
      <c r="I23" s="900"/>
      <c r="J23" s="900"/>
      <c r="K23" s="900"/>
      <c r="L23" s="900"/>
      <c r="M23" s="1047" t="str">
        <f>IF('T1-Application Cover Page'!U7="Not-For-Profit",IF('T8-Application Summary'!AA11="YES","YES","NO"),"N/A")</f>
        <v>N/A</v>
      </c>
      <c r="N23" s="1047"/>
      <c r="O23" s="1047"/>
      <c r="P23" s="1048"/>
      <c r="Q23" s="1048"/>
      <c r="R23" s="1048"/>
      <c r="S23" s="1049"/>
      <c r="T23" s="1049"/>
      <c r="U23" s="1049"/>
      <c r="V23" s="1049"/>
      <c r="W23" s="1049"/>
      <c r="X23" s="1049"/>
      <c r="Y23" s="1050"/>
      <c r="Z23" s="1050"/>
      <c r="AA23" s="1050"/>
      <c r="AB23" s="1050"/>
      <c r="AC23" s="1050"/>
      <c r="AD23" s="1051"/>
    </row>
    <row r="24" spans="2:30" s="30" customFormat="1" ht="15" customHeight="1" x14ac:dyDescent="0.25">
      <c r="B24" s="1052"/>
      <c r="C24" s="1053"/>
      <c r="D24" s="1046"/>
      <c r="E24" s="900"/>
      <c r="F24" s="900"/>
      <c r="G24" s="900"/>
      <c r="H24" s="900"/>
      <c r="I24" s="900"/>
      <c r="J24" s="900"/>
      <c r="K24" s="900"/>
      <c r="L24" s="900"/>
      <c r="M24" s="1047"/>
      <c r="N24" s="1047"/>
      <c r="O24" s="1047"/>
      <c r="P24" s="1048"/>
      <c r="Q24" s="1048"/>
      <c r="R24" s="1048"/>
      <c r="S24" s="1049"/>
      <c r="T24" s="1049"/>
      <c r="U24" s="1049"/>
      <c r="V24" s="1049"/>
      <c r="W24" s="1049"/>
      <c r="X24" s="1049"/>
      <c r="Y24" s="1050"/>
      <c r="Z24" s="1050"/>
      <c r="AA24" s="1050"/>
      <c r="AB24" s="1050"/>
      <c r="AC24" s="1050"/>
      <c r="AD24" s="1051"/>
    </row>
    <row r="25" spans="2:30" s="30" customFormat="1" ht="15" customHeight="1" x14ac:dyDescent="0.25">
      <c r="B25" s="1052"/>
      <c r="C25" s="1053"/>
      <c r="D25" s="1046"/>
      <c r="E25" s="900"/>
      <c r="F25" s="900"/>
      <c r="G25" s="900"/>
      <c r="H25" s="900"/>
      <c r="I25" s="900"/>
      <c r="J25" s="900"/>
      <c r="K25" s="900"/>
      <c r="L25" s="900"/>
      <c r="M25" s="1047"/>
      <c r="N25" s="1047"/>
      <c r="O25" s="1047"/>
      <c r="P25" s="1048"/>
      <c r="Q25" s="1048"/>
      <c r="R25" s="1048"/>
      <c r="S25" s="1049"/>
      <c r="T25" s="1049"/>
      <c r="U25" s="1049"/>
      <c r="V25" s="1049"/>
      <c r="W25" s="1049"/>
      <c r="X25" s="1049"/>
      <c r="Y25" s="1050"/>
      <c r="Z25" s="1050"/>
      <c r="AA25" s="1050"/>
      <c r="AB25" s="1050"/>
      <c r="AC25" s="1050"/>
      <c r="AD25" s="1051"/>
    </row>
    <row r="26" spans="2:30" s="30" customFormat="1" ht="15" customHeight="1" x14ac:dyDescent="0.25">
      <c r="B26" s="1052" t="s">
        <v>91</v>
      </c>
      <c r="C26" s="1053"/>
      <c r="D26" s="1046" t="s">
        <v>810</v>
      </c>
      <c r="E26" s="900"/>
      <c r="F26" s="900"/>
      <c r="G26" s="900"/>
      <c r="H26" s="900"/>
      <c r="I26" s="900"/>
      <c r="J26" s="900"/>
      <c r="K26" s="900"/>
      <c r="L26" s="900"/>
      <c r="M26" s="1047" t="str">
        <f>IF('T1-Application Cover Page'!AB62="YES",IF('T8-Application Summary'!AB25="YES","YES","NO"),"N/A")</f>
        <v>N/A</v>
      </c>
      <c r="N26" s="1047"/>
      <c r="O26" s="1047"/>
      <c r="P26" s="1048"/>
      <c r="Q26" s="1048"/>
      <c r="R26" s="1048"/>
      <c r="S26" s="1049"/>
      <c r="T26" s="1049"/>
      <c r="U26" s="1049"/>
      <c r="V26" s="1049"/>
      <c r="W26" s="1049"/>
      <c r="X26" s="1049"/>
      <c r="Y26" s="1050"/>
      <c r="Z26" s="1050"/>
      <c r="AA26" s="1050"/>
      <c r="AB26" s="1050"/>
      <c r="AC26" s="1050"/>
      <c r="AD26" s="1051"/>
    </row>
    <row r="27" spans="2:30" s="30" customFormat="1" ht="15" customHeight="1" x14ac:dyDescent="0.25">
      <c r="B27" s="1052"/>
      <c r="C27" s="1053"/>
      <c r="D27" s="1046"/>
      <c r="E27" s="900"/>
      <c r="F27" s="900"/>
      <c r="G27" s="900"/>
      <c r="H27" s="900"/>
      <c r="I27" s="900"/>
      <c r="J27" s="900"/>
      <c r="K27" s="900"/>
      <c r="L27" s="900"/>
      <c r="M27" s="1047"/>
      <c r="N27" s="1047"/>
      <c r="O27" s="1047"/>
      <c r="P27" s="1048"/>
      <c r="Q27" s="1048"/>
      <c r="R27" s="1048"/>
      <c r="S27" s="1049"/>
      <c r="T27" s="1049"/>
      <c r="U27" s="1049"/>
      <c r="V27" s="1049"/>
      <c r="W27" s="1049"/>
      <c r="X27" s="1049"/>
      <c r="Y27" s="1050"/>
      <c r="Z27" s="1050"/>
      <c r="AA27" s="1050"/>
      <c r="AB27" s="1050"/>
      <c r="AC27" s="1050"/>
      <c r="AD27" s="1051"/>
    </row>
    <row r="28" spans="2:30" s="30" customFormat="1" ht="15" customHeight="1" x14ac:dyDescent="0.25">
      <c r="B28" s="1068" t="s">
        <v>91</v>
      </c>
      <c r="C28" s="1069"/>
      <c r="D28" s="1072" t="s">
        <v>1265</v>
      </c>
      <c r="E28" s="856"/>
      <c r="F28" s="856"/>
      <c r="G28" s="856"/>
      <c r="H28" s="856"/>
      <c r="I28" s="856"/>
      <c r="J28" s="856"/>
      <c r="K28" s="856"/>
      <c r="L28" s="857"/>
      <c r="M28" s="1074" t="str">
        <f>IF('T8-Application Summary'!AB161="YES","YES","NO")</f>
        <v>NO</v>
      </c>
      <c r="N28" s="1075"/>
      <c r="O28" s="1076"/>
      <c r="P28" s="1086"/>
      <c r="Q28" s="1087"/>
      <c r="R28" s="1088"/>
      <c r="S28" s="1080"/>
      <c r="T28" s="1081"/>
      <c r="U28" s="1081"/>
      <c r="V28" s="1081"/>
      <c r="W28" s="1081"/>
      <c r="X28" s="1082"/>
      <c r="Y28" s="1062"/>
      <c r="Z28" s="1063"/>
      <c r="AA28" s="1063"/>
      <c r="AB28" s="1063"/>
      <c r="AC28" s="1063"/>
      <c r="AD28" s="1064"/>
    </row>
    <row r="29" spans="2:30" s="30" customFormat="1" ht="15" customHeight="1" x14ac:dyDescent="0.25">
      <c r="B29" s="1070"/>
      <c r="C29" s="1071"/>
      <c r="D29" s="1073"/>
      <c r="E29" s="862"/>
      <c r="F29" s="862"/>
      <c r="G29" s="862"/>
      <c r="H29" s="862"/>
      <c r="I29" s="862"/>
      <c r="J29" s="862"/>
      <c r="K29" s="862"/>
      <c r="L29" s="863"/>
      <c r="M29" s="1077"/>
      <c r="N29" s="1078"/>
      <c r="O29" s="1079"/>
      <c r="P29" s="1089"/>
      <c r="Q29" s="1090"/>
      <c r="R29" s="1091"/>
      <c r="S29" s="1083"/>
      <c r="T29" s="1084"/>
      <c r="U29" s="1084"/>
      <c r="V29" s="1084"/>
      <c r="W29" s="1084"/>
      <c r="X29" s="1085"/>
      <c r="Y29" s="1065"/>
      <c r="Z29" s="1066"/>
      <c r="AA29" s="1066"/>
      <c r="AB29" s="1066"/>
      <c r="AC29" s="1066"/>
      <c r="AD29" s="1067"/>
    </row>
    <row r="30" spans="2:30" s="30" customFormat="1" ht="15" customHeight="1" x14ac:dyDescent="0.25">
      <c r="B30" s="1052" t="s">
        <v>92</v>
      </c>
      <c r="C30" s="1053"/>
      <c r="D30" s="1046" t="s">
        <v>811</v>
      </c>
      <c r="E30" s="900"/>
      <c r="F30" s="900"/>
      <c r="G30" s="900"/>
      <c r="H30" s="900"/>
      <c r="I30" s="900"/>
      <c r="J30" s="900"/>
      <c r="K30" s="900"/>
      <c r="L30" s="900"/>
      <c r="M30" s="1047" t="str">
        <f>IF(AND('T8-Application Summary'!AB29="NO",'T8-Application Summary'!AB32="YES"),"YES",IF('T8-Application Summary'!AB29="YES","N/A","NO"))</f>
        <v>NO</v>
      </c>
      <c r="N30" s="1047"/>
      <c r="O30" s="1047"/>
      <c r="P30" s="1048"/>
      <c r="Q30" s="1048"/>
      <c r="R30" s="1048"/>
      <c r="S30" s="1049"/>
      <c r="T30" s="1049"/>
      <c r="U30" s="1049"/>
      <c r="V30" s="1049"/>
      <c r="W30" s="1049"/>
      <c r="X30" s="1049"/>
      <c r="Y30" s="1050"/>
      <c r="Z30" s="1050"/>
      <c r="AA30" s="1050"/>
      <c r="AB30" s="1050"/>
      <c r="AC30" s="1050"/>
      <c r="AD30" s="1051"/>
    </row>
    <row r="31" spans="2:30" s="30" customFormat="1" ht="15" customHeight="1" x14ac:dyDescent="0.25">
      <c r="B31" s="1052"/>
      <c r="C31" s="1053"/>
      <c r="D31" s="1046"/>
      <c r="E31" s="900"/>
      <c r="F31" s="900"/>
      <c r="G31" s="900"/>
      <c r="H31" s="900"/>
      <c r="I31" s="900"/>
      <c r="J31" s="900"/>
      <c r="K31" s="900"/>
      <c r="L31" s="900"/>
      <c r="M31" s="1047"/>
      <c r="N31" s="1047"/>
      <c r="O31" s="1047"/>
      <c r="P31" s="1048"/>
      <c r="Q31" s="1048"/>
      <c r="R31" s="1048"/>
      <c r="S31" s="1049"/>
      <c r="T31" s="1049"/>
      <c r="U31" s="1049"/>
      <c r="V31" s="1049"/>
      <c r="W31" s="1049"/>
      <c r="X31" s="1049"/>
      <c r="Y31" s="1050"/>
      <c r="Z31" s="1050"/>
      <c r="AA31" s="1050"/>
      <c r="AB31" s="1050"/>
      <c r="AC31" s="1050"/>
      <c r="AD31" s="1051"/>
    </row>
    <row r="32" spans="2:30" s="30" customFormat="1" ht="15" customHeight="1" x14ac:dyDescent="0.25">
      <c r="B32" s="1052" t="s">
        <v>93</v>
      </c>
      <c r="C32" s="1053"/>
      <c r="D32" s="1046" t="s">
        <v>813</v>
      </c>
      <c r="E32" s="900"/>
      <c r="F32" s="900"/>
      <c r="G32" s="900"/>
      <c r="H32" s="900"/>
      <c r="I32" s="900"/>
      <c r="J32" s="900"/>
      <c r="K32" s="900"/>
      <c r="L32" s="900"/>
      <c r="M32" s="1047" t="str">
        <f>IF('T8-Application Summary'!AB71="YES","YES","NO")</f>
        <v>NO</v>
      </c>
      <c r="N32" s="1047"/>
      <c r="O32" s="1047"/>
      <c r="P32" s="1048"/>
      <c r="Q32" s="1048"/>
      <c r="R32" s="1048"/>
      <c r="S32" s="1049"/>
      <c r="T32" s="1049"/>
      <c r="U32" s="1049"/>
      <c r="V32" s="1049"/>
      <c r="W32" s="1049"/>
      <c r="X32" s="1049"/>
      <c r="Y32" s="1050"/>
      <c r="Z32" s="1050"/>
      <c r="AA32" s="1050"/>
      <c r="AB32" s="1050"/>
      <c r="AC32" s="1050"/>
      <c r="AD32" s="1051"/>
    </row>
    <row r="33" spans="2:30" s="30" customFormat="1" ht="15" customHeight="1" x14ac:dyDescent="0.25">
      <c r="B33" s="1052"/>
      <c r="C33" s="1053"/>
      <c r="D33" s="1046"/>
      <c r="E33" s="900"/>
      <c r="F33" s="900"/>
      <c r="G33" s="900"/>
      <c r="H33" s="900"/>
      <c r="I33" s="900"/>
      <c r="J33" s="900"/>
      <c r="K33" s="900"/>
      <c r="L33" s="900"/>
      <c r="M33" s="1047"/>
      <c r="N33" s="1047"/>
      <c r="O33" s="1047"/>
      <c r="P33" s="1048"/>
      <c r="Q33" s="1048"/>
      <c r="R33" s="1048"/>
      <c r="S33" s="1049"/>
      <c r="T33" s="1049"/>
      <c r="U33" s="1049"/>
      <c r="V33" s="1049"/>
      <c r="W33" s="1049"/>
      <c r="X33" s="1049"/>
      <c r="Y33" s="1050"/>
      <c r="Z33" s="1050"/>
      <c r="AA33" s="1050"/>
      <c r="AB33" s="1050"/>
      <c r="AC33" s="1050"/>
      <c r="AD33" s="1051"/>
    </row>
    <row r="34" spans="2:30" s="30" customFormat="1" ht="15" customHeight="1" x14ac:dyDescent="0.25">
      <c r="B34" s="1068" t="s">
        <v>94</v>
      </c>
      <c r="C34" s="1069"/>
      <c r="D34" s="1072" t="s">
        <v>1156</v>
      </c>
      <c r="E34" s="856"/>
      <c r="F34" s="856"/>
      <c r="G34" s="856"/>
      <c r="H34" s="856"/>
      <c r="I34" s="856"/>
      <c r="J34" s="856"/>
      <c r="K34" s="856"/>
      <c r="L34" s="857"/>
      <c r="M34" s="1074" t="str">
        <f>IF('T8-Application Summary'!AB73="YES","YES","NO")</f>
        <v>NO</v>
      </c>
      <c r="N34" s="1075"/>
      <c r="O34" s="1076"/>
      <c r="P34" s="1086"/>
      <c r="Q34" s="1087"/>
      <c r="R34" s="1088"/>
      <c r="S34" s="1080"/>
      <c r="T34" s="1081"/>
      <c r="U34" s="1081"/>
      <c r="V34" s="1081"/>
      <c r="W34" s="1081"/>
      <c r="X34" s="1082"/>
      <c r="Y34" s="1062"/>
      <c r="Z34" s="1063"/>
      <c r="AA34" s="1063"/>
      <c r="AB34" s="1063"/>
      <c r="AC34" s="1063"/>
      <c r="AD34" s="1064"/>
    </row>
    <row r="35" spans="2:30" s="30" customFormat="1" ht="15" customHeight="1" x14ac:dyDescent="0.25">
      <c r="B35" s="1070"/>
      <c r="C35" s="1071"/>
      <c r="D35" s="1073"/>
      <c r="E35" s="862"/>
      <c r="F35" s="862"/>
      <c r="G35" s="862"/>
      <c r="H35" s="862"/>
      <c r="I35" s="862"/>
      <c r="J35" s="862"/>
      <c r="K35" s="862"/>
      <c r="L35" s="863"/>
      <c r="M35" s="1077"/>
      <c r="N35" s="1078"/>
      <c r="O35" s="1079"/>
      <c r="P35" s="1089"/>
      <c r="Q35" s="1090"/>
      <c r="R35" s="1091"/>
      <c r="S35" s="1083"/>
      <c r="T35" s="1084"/>
      <c r="U35" s="1084"/>
      <c r="V35" s="1084"/>
      <c r="W35" s="1084"/>
      <c r="X35" s="1085"/>
      <c r="Y35" s="1065"/>
      <c r="Z35" s="1066"/>
      <c r="AA35" s="1066"/>
      <c r="AB35" s="1066"/>
      <c r="AC35" s="1066"/>
      <c r="AD35" s="1067"/>
    </row>
    <row r="36" spans="2:30" s="30" customFormat="1" ht="15" customHeight="1" x14ac:dyDescent="0.25">
      <c r="B36" s="1068" t="s">
        <v>94</v>
      </c>
      <c r="C36" s="1069"/>
      <c r="D36" s="1072" t="s">
        <v>1157</v>
      </c>
      <c r="E36" s="856"/>
      <c r="F36" s="856"/>
      <c r="G36" s="856"/>
      <c r="H36" s="856"/>
      <c r="I36" s="856"/>
      <c r="J36" s="856"/>
      <c r="K36" s="856"/>
      <c r="L36" s="857"/>
      <c r="M36" s="1074" t="str">
        <f>IF('T8-Application Summary'!AB75="YES","YES","NO")</f>
        <v>NO</v>
      </c>
      <c r="N36" s="1075"/>
      <c r="O36" s="1076"/>
      <c r="P36" s="1048"/>
      <c r="Q36" s="1048"/>
      <c r="R36" s="1048"/>
      <c r="S36" s="1080"/>
      <c r="T36" s="1081"/>
      <c r="U36" s="1081"/>
      <c r="V36" s="1081"/>
      <c r="W36" s="1081"/>
      <c r="X36" s="1082"/>
      <c r="Y36" s="1062"/>
      <c r="Z36" s="1063"/>
      <c r="AA36" s="1063"/>
      <c r="AB36" s="1063"/>
      <c r="AC36" s="1063"/>
      <c r="AD36" s="1064"/>
    </row>
    <row r="37" spans="2:30" s="30" customFormat="1" ht="15" customHeight="1" x14ac:dyDescent="0.25">
      <c r="B37" s="1070"/>
      <c r="C37" s="1071"/>
      <c r="D37" s="1073"/>
      <c r="E37" s="862"/>
      <c r="F37" s="862"/>
      <c r="G37" s="862"/>
      <c r="H37" s="862"/>
      <c r="I37" s="862"/>
      <c r="J37" s="862"/>
      <c r="K37" s="862"/>
      <c r="L37" s="863"/>
      <c r="M37" s="1077"/>
      <c r="N37" s="1078"/>
      <c r="O37" s="1079"/>
      <c r="P37" s="1048"/>
      <c r="Q37" s="1048"/>
      <c r="R37" s="1048"/>
      <c r="S37" s="1083"/>
      <c r="T37" s="1084"/>
      <c r="U37" s="1084"/>
      <c r="V37" s="1084"/>
      <c r="W37" s="1084"/>
      <c r="X37" s="1085"/>
      <c r="Y37" s="1065"/>
      <c r="Z37" s="1066"/>
      <c r="AA37" s="1066"/>
      <c r="AB37" s="1066"/>
      <c r="AC37" s="1066"/>
      <c r="AD37" s="1067"/>
    </row>
    <row r="38" spans="2:30" s="30" customFormat="1" ht="15" customHeight="1" x14ac:dyDescent="0.25">
      <c r="B38" s="1052" t="s">
        <v>94</v>
      </c>
      <c r="C38" s="1053"/>
      <c r="D38" s="1046" t="s">
        <v>815</v>
      </c>
      <c r="E38" s="900"/>
      <c r="F38" s="900"/>
      <c r="G38" s="900"/>
      <c r="H38" s="900"/>
      <c r="I38" s="900"/>
      <c r="J38" s="900"/>
      <c r="K38" s="900"/>
      <c r="L38" s="900"/>
      <c r="M38" s="1047" t="str">
        <f>IF('T8-Application Summary'!AB77="YES","YES","NO")</f>
        <v>NO</v>
      </c>
      <c r="N38" s="1047"/>
      <c r="O38" s="1047"/>
      <c r="P38" s="1048"/>
      <c r="Q38" s="1048"/>
      <c r="R38" s="1048"/>
      <c r="S38" s="1049"/>
      <c r="T38" s="1049"/>
      <c r="U38" s="1049"/>
      <c r="V38" s="1049"/>
      <c r="W38" s="1049"/>
      <c r="X38" s="1049"/>
      <c r="Y38" s="1050"/>
      <c r="Z38" s="1050"/>
      <c r="AA38" s="1050"/>
      <c r="AB38" s="1050"/>
      <c r="AC38" s="1050"/>
      <c r="AD38" s="1051"/>
    </row>
    <row r="39" spans="2:30" s="30" customFormat="1" ht="15" customHeight="1" x14ac:dyDescent="0.25">
      <c r="B39" s="1052"/>
      <c r="C39" s="1053"/>
      <c r="D39" s="1046"/>
      <c r="E39" s="900"/>
      <c r="F39" s="900"/>
      <c r="G39" s="900"/>
      <c r="H39" s="900"/>
      <c r="I39" s="900"/>
      <c r="J39" s="900"/>
      <c r="K39" s="900"/>
      <c r="L39" s="900"/>
      <c r="M39" s="1047"/>
      <c r="N39" s="1047"/>
      <c r="O39" s="1047"/>
      <c r="P39" s="1048"/>
      <c r="Q39" s="1048"/>
      <c r="R39" s="1048"/>
      <c r="S39" s="1049"/>
      <c r="T39" s="1049"/>
      <c r="U39" s="1049"/>
      <c r="V39" s="1049"/>
      <c r="W39" s="1049"/>
      <c r="X39" s="1049"/>
      <c r="Y39" s="1050"/>
      <c r="Z39" s="1050"/>
      <c r="AA39" s="1050"/>
      <c r="AB39" s="1050"/>
      <c r="AC39" s="1050"/>
      <c r="AD39" s="1051"/>
    </row>
    <row r="40" spans="2:30" s="30" customFormat="1" ht="15" customHeight="1" x14ac:dyDescent="0.25">
      <c r="B40" s="1068" t="s">
        <v>94</v>
      </c>
      <c r="C40" s="1069"/>
      <c r="D40" s="1072" t="s">
        <v>1209</v>
      </c>
      <c r="E40" s="856"/>
      <c r="F40" s="856"/>
      <c r="G40" s="856"/>
      <c r="H40" s="856"/>
      <c r="I40" s="856"/>
      <c r="J40" s="856"/>
      <c r="K40" s="856"/>
      <c r="L40" s="857"/>
      <c r="M40" s="1074" t="str">
        <f>IF('T8-Application Summary'!AB85="","N/A",'T8-Application Summary'!AB85)</f>
        <v>N/A</v>
      </c>
      <c r="N40" s="1075"/>
      <c r="O40" s="1076"/>
      <c r="P40" s="1086"/>
      <c r="Q40" s="1087"/>
      <c r="R40" s="1088"/>
      <c r="S40" s="1080"/>
      <c r="T40" s="1081"/>
      <c r="U40" s="1081"/>
      <c r="V40" s="1081"/>
      <c r="W40" s="1081"/>
      <c r="X40" s="1082"/>
      <c r="Y40" s="1062"/>
      <c r="Z40" s="1063"/>
      <c r="AA40" s="1063"/>
      <c r="AB40" s="1063"/>
      <c r="AC40" s="1063"/>
      <c r="AD40" s="1064"/>
    </row>
    <row r="41" spans="2:30" s="30" customFormat="1" ht="15" customHeight="1" x14ac:dyDescent="0.25">
      <c r="B41" s="1070"/>
      <c r="C41" s="1071"/>
      <c r="D41" s="1073"/>
      <c r="E41" s="862"/>
      <c r="F41" s="862"/>
      <c r="G41" s="862"/>
      <c r="H41" s="862"/>
      <c r="I41" s="862"/>
      <c r="J41" s="862"/>
      <c r="K41" s="862"/>
      <c r="L41" s="863"/>
      <c r="M41" s="1077"/>
      <c r="N41" s="1078"/>
      <c r="O41" s="1079"/>
      <c r="P41" s="1089"/>
      <c r="Q41" s="1090"/>
      <c r="R41" s="1091"/>
      <c r="S41" s="1083"/>
      <c r="T41" s="1084"/>
      <c r="U41" s="1084"/>
      <c r="V41" s="1084"/>
      <c r="W41" s="1084"/>
      <c r="X41" s="1085"/>
      <c r="Y41" s="1065"/>
      <c r="Z41" s="1066"/>
      <c r="AA41" s="1066"/>
      <c r="AB41" s="1066"/>
      <c r="AC41" s="1066"/>
      <c r="AD41" s="1067"/>
    </row>
    <row r="42" spans="2:30" s="30" customFormat="1" ht="15" customHeight="1" x14ac:dyDescent="0.25">
      <c r="B42" s="1052" t="s">
        <v>94</v>
      </c>
      <c r="C42" s="1053"/>
      <c r="D42" s="1046" t="s">
        <v>816</v>
      </c>
      <c r="E42" s="900"/>
      <c r="F42" s="900"/>
      <c r="G42" s="900"/>
      <c r="H42" s="900"/>
      <c r="I42" s="900"/>
      <c r="J42" s="900"/>
      <c r="K42" s="900"/>
      <c r="L42" s="900"/>
      <c r="M42" s="1047" t="str">
        <f>IF('T8-Application Summary'!AB98="YES","YES","NO")</f>
        <v>NO</v>
      </c>
      <c r="N42" s="1047"/>
      <c r="O42" s="1047"/>
      <c r="P42" s="1048"/>
      <c r="Q42" s="1048"/>
      <c r="R42" s="1048"/>
      <c r="S42" s="1049"/>
      <c r="T42" s="1049"/>
      <c r="U42" s="1049"/>
      <c r="V42" s="1049"/>
      <c r="W42" s="1049"/>
      <c r="X42" s="1049"/>
      <c r="Y42" s="1050"/>
      <c r="Z42" s="1050"/>
      <c r="AA42" s="1050"/>
      <c r="AB42" s="1050"/>
      <c r="AC42" s="1050"/>
      <c r="AD42" s="1051"/>
    </row>
    <row r="43" spans="2:30" s="30" customFormat="1" ht="15" customHeight="1" x14ac:dyDescent="0.25">
      <c r="B43" s="1052"/>
      <c r="C43" s="1053"/>
      <c r="D43" s="1046"/>
      <c r="E43" s="900"/>
      <c r="F43" s="900"/>
      <c r="G43" s="900"/>
      <c r="H43" s="900"/>
      <c r="I43" s="900"/>
      <c r="J43" s="900"/>
      <c r="K43" s="900"/>
      <c r="L43" s="900"/>
      <c r="M43" s="1047"/>
      <c r="N43" s="1047"/>
      <c r="O43" s="1047"/>
      <c r="P43" s="1048"/>
      <c r="Q43" s="1048"/>
      <c r="R43" s="1048"/>
      <c r="S43" s="1049"/>
      <c r="T43" s="1049"/>
      <c r="U43" s="1049"/>
      <c r="V43" s="1049"/>
      <c r="W43" s="1049"/>
      <c r="X43" s="1049"/>
      <c r="Y43" s="1050"/>
      <c r="Z43" s="1050"/>
      <c r="AA43" s="1050"/>
      <c r="AB43" s="1050"/>
      <c r="AC43" s="1050"/>
      <c r="AD43" s="1051"/>
    </row>
    <row r="44" spans="2:30" s="30" customFormat="1" ht="15" customHeight="1" x14ac:dyDescent="0.25">
      <c r="B44" s="1052" t="s">
        <v>94</v>
      </c>
      <c r="C44" s="1053"/>
      <c r="D44" s="1046" t="s">
        <v>817</v>
      </c>
      <c r="E44" s="900"/>
      <c r="F44" s="900"/>
      <c r="G44" s="900"/>
      <c r="H44" s="900"/>
      <c r="I44" s="900"/>
      <c r="J44" s="900"/>
      <c r="K44" s="900"/>
      <c r="L44" s="900"/>
      <c r="M44" s="1047" t="str">
        <f>IF('T8-Application Summary'!AB102="YES","YES","NO")</f>
        <v>NO</v>
      </c>
      <c r="N44" s="1047"/>
      <c r="O44" s="1047"/>
      <c r="P44" s="1048"/>
      <c r="Q44" s="1048"/>
      <c r="R44" s="1048"/>
      <c r="S44" s="1049"/>
      <c r="T44" s="1049"/>
      <c r="U44" s="1049"/>
      <c r="V44" s="1049"/>
      <c r="W44" s="1049"/>
      <c r="X44" s="1049"/>
      <c r="Y44" s="1050"/>
      <c r="Z44" s="1050"/>
      <c r="AA44" s="1050"/>
      <c r="AB44" s="1050"/>
      <c r="AC44" s="1050"/>
      <c r="AD44" s="1051"/>
    </row>
    <row r="45" spans="2:30" s="30" customFormat="1" ht="15" customHeight="1" x14ac:dyDescent="0.25">
      <c r="B45" s="1052"/>
      <c r="C45" s="1053"/>
      <c r="D45" s="1046"/>
      <c r="E45" s="900"/>
      <c r="F45" s="900"/>
      <c r="G45" s="900"/>
      <c r="H45" s="900"/>
      <c r="I45" s="900"/>
      <c r="J45" s="900"/>
      <c r="K45" s="900"/>
      <c r="L45" s="900"/>
      <c r="M45" s="1047"/>
      <c r="N45" s="1047"/>
      <c r="O45" s="1047"/>
      <c r="P45" s="1048"/>
      <c r="Q45" s="1048"/>
      <c r="R45" s="1048"/>
      <c r="S45" s="1049"/>
      <c r="T45" s="1049"/>
      <c r="U45" s="1049"/>
      <c r="V45" s="1049"/>
      <c r="W45" s="1049"/>
      <c r="X45" s="1049"/>
      <c r="Y45" s="1050"/>
      <c r="Z45" s="1050"/>
      <c r="AA45" s="1050"/>
      <c r="AB45" s="1050"/>
      <c r="AC45" s="1050"/>
      <c r="AD45" s="1051"/>
    </row>
    <row r="46" spans="2:30" s="30" customFormat="1" ht="15" customHeight="1" x14ac:dyDescent="0.25">
      <c r="B46" s="1052" t="s">
        <v>94</v>
      </c>
      <c r="C46" s="1053"/>
      <c r="D46" s="1046" t="s">
        <v>1292</v>
      </c>
      <c r="E46" s="900"/>
      <c r="F46" s="900"/>
      <c r="G46" s="900"/>
      <c r="H46" s="900"/>
      <c r="I46" s="900"/>
      <c r="J46" s="900"/>
      <c r="K46" s="900"/>
      <c r="L46" s="900"/>
      <c r="M46" s="1047" t="str">
        <f>IF('T8-Application Summary'!AB114="YES","YES","NO")</f>
        <v>NO</v>
      </c>
      <c r="N46" s="1047"/>
      <c r="O46" s="1047"/>
      <c r="P46" s="1048"/>
      <c r="Q46" s="1048"/>
      <c r="R46" s="1048"/>
      <c r="S46" s="1049"/>
      <c r="T46" s="1049"/>
      <c r="U46" s="1049"/>
      <c r="V46" s="1049"/>
      <c r="W46" s="1049"/>
      <c r="X46" s="1049"/>
      <c r="Y46" s="1050"/>
      <c r="Z46" s="1050"/>
      <c r="AA46" s="1050"/>
      <c r="AB46" s="1050"/>
      <c r="AC46" s="1050"/>
      <c r="AD46" s="1051"/>
    </row>
    <row r="47" spans="2:30" s="30" customFormat="1" ht="15" customHeight="1" x14ac:dyDescent="0.25">
      <c r="B47" s="1052"/>
      <c r="C47" s="1053"/>
      <c r="D47" s="1046"/>
      <c r="E47" s="900"/>
      <c r="F47" s="900"/>
      <c r="G47" s="900"/>
      <c r="H47" s="900"/>
      <c r="I47" s="900"/>
      <c r="J47" s="900"/>
      <c r="K47" s="900"/>
      <c r="L47" s="900"/>
      <c r="M47" s="1047"/>
      <c r="N47" s="1047"/>
      <c r="O47" s="1047"/>
      <c r="P47" s="1048"/>
      <c r="Q47" s="1048"/>
      <c r="R47" s="1048"/>
      <c r="S47" s="1049"/>
      <c r="T47" s="1049"/>
      <c r="U47" s="1049"/>
      <c r="V47" s="1049"/>
      <c r="W47" s="1049"/>
      <c r="X47" s="1049"/>
      <c r="Y47" s="1050"/>
      <c r="Z47" s="1050"/>
      <c r="AA47" s="1050"/>
      <c r="AB47" s="1050"/>
      <c r="AC47" s="1050"/>
      <c r="AD47" s="1051"/>
    </row>
    <row r="48" spans="2:30" s="30" customFormat="1" ht="15" customHeight="1" x14ac:dyDescent="0.25">
      <c r="B48" s="1052" t="s">
        <v>94</v>
      </c>
      <c r="C48" s="1053"/>
      <c r="D48" s="1046" t="s">
        <v>818</v>
      </c>
      <c r="E48" s="900"/>
      <c r="F48" s="900"/>
      <c r="G48" s="900"/>
      <c r="H48" s="900"/>
      <c r="I48" s="900"/>
      <c r="J48" s="900"/>
      <c r="K48" s="900"/>
      <c r="L48" s="900"/>
      <c r="M48" s="1047" t="str">
        <f>IF('T8-Application Summary'!AB107="YES","YES","NO")</f>
        <v>NO</v>
      </c>
      <c r="N48" s="1047"/>
      <c r="O48" s="1047"/>
      <c r="P48" s="1048"/>
      <c r="Q48" s="1048"/>
      <c r="R48" s="1048"/>
      <c r="S48" s="1049"/>
      <c r="T48" s="1049"/>
      <c r="U48" s="1049"/>
      <c r="V48" s="1049"/>
      <c r="W48" s="1049"/>
      <c r="X48" s="1049"/>
      <c r="Y48" s="1050"/>
      <c r="Z48" s="1050"/>
      <c r="AA48" s="1050"/>
      <c r="AB48" s="1050"/>
      <c r="AC48" s="1050"/>
      <c r="AD48" s="1051"/>
    </row>
    <row r="49" spans="2:30" s="30" customFormat="1" ht="15" customHeight="1" x14ac:dyDescent="0.25">
      <c r="B49" s="1052"/>
      <c r="C49" s="1053"/>
      <c r="D49" s="1046"/>
      <c r="E49" s="900"/>
      <c r="F49" s="900"/>
      <c r="G49" s="900"/>
      <c r="H49" s="900"/>
      <c r="I49" s="900"/>
      <c r="J49" s="900"/>
      <c r="K49" s="900"/>
      <c r="L49" s="900"/>
      <c r="M49" s="1047"/>
      <c r="N49" s="1047"/>
      <c r="O49" s="1047"/>
      <c r="P49" s="1048"/>
      <c r="Q49" s="1048"/>
      <c r="R49" s="1048"/>
      <c r="S49" s="1049"/>
      <c r="T49" s="1049"/>
      <c r="U49" s="1049"/>
      <c r="V49" s="1049"/>
      <c r="W49" s="1049"/>
      <c r="X49" s="1049"/>
      <c r="Y49" s="1050"/>
      <c r="Z49" s="1050"/>
      <c r="AA49" s="1050"/>
      <c r="AB49" s="1050"/>
      <c r="AC49" s="1050"/>
      <c r="AD49" s="1051"/>
    </row>
    <row r="50" spans="2:30" s="30" customFormat="1" ht="15" customHeight="1" x14ac:dyDescent="0.25">
      <c r="B50" s="1052" t="s">
        <v>94</v>
      </c>
      <c r="C50" s="1053"/>
      <c r="D50" s="1046" t="s">
        <v>659</v>
      </c>
      <c r="E50" s="900"/>
      <c r="F50" s="900"/>
      <c r="G50" s="900"/>
      <c r="H50" s="900"/>
      <c r="I50" s="900"/>
      <c r="J50" s="900"/>
      <c r="K50" s="900"/>
      <c r="L50" s="900"/>
      <c r="M50" s="1047" t="str">
        <f>IF('T8-Application Summary'!AB110="YES","YES","NO")</f>
        <v>NO</v>
      </c>
      <c r="N50" s="1047"/>
      <c r="O50" s="1047"/>
      <c r="P50" s="1048"/>
      <c r="Q50" s="1048"/>
      <c r="R50" s="1048"/>
      <c r="S50" s="1049"/>
      <c r="T50" s="1049"/>
      <c r="U50" s="1049"/>
      <c r="V50" s="1049"/>
      <c r="W50" s="1049"/>
      <c r="X50" s="1049"/>
      <c r="Y50" s="1050"/>
      <c r="Z50" s="1050"/>
      <c r="AA50" s="1050"/>
      <c r="AB50" s="1050"/>
      <c r="AC50" s="1050"/>
      <c r="AD50" s="1051"/>
    </row>
    <row r="51" spans="2:30" s="30" customFormat="1" ht="15" customHeight="1" x14ac:dyDescent="0.25">
      <c r="B51" s="1052"/>
      <c r="C51" s="1053"/>
      <c r="D51" s="1046"/>
      <c r="E51" s="900"/>
      <c r="F51" s="900"/>
      <c r="G51" s="900"/>
      <c r="H51" s="900"/>
      <c r="I51" s="900"/>
      <c r="J51" s="900"/>
      <c r="K51" s="900"/>
      <c r="L51" s="900"/>
      <c r="M51" s="1047"/>
      <c r="N51" s="1047"/>
      <c r="O51" s="1047"/>
      <c r="P51" s="1048"/>
      <c r="Q51" s="1048"/>
      <c r="R51" s="1048"/>
      <c r="S51" s="1049"/>
      <c r="T51" s="1049"/>
      <c r="U51" s="1049"/>
      <c r="V51" s="1049"/>
      <c r="W51" s="1049"/>
      <c r="X51" s="1049"/>
      <c r="Y51" s="1050"/>
      <c r="Z51" s="1050"/>
      <c r="AA51" s="1050"/>
      <c r="AB51" s="1050"/>
      <c r="AC51" s="1050"/>
      <c r="AD51" s="1051"/>
    </row>
    <row r="52" spans="2:30" s="30" customFormat="1" ht="15" customHeight="1" x14ac:dyDescent="0.25">
      <c r="B52" s="1052" t="s">
        <v>1197</v>
      </c>
      <c r="C52" s="1053"/>
      <c r="D52" s="1046" t="s">
        <v>856</v>
      </c>
      <c r="E52" s="900"/>
      <c r="F52" s="900"/>
      <c r="G52" s="900"/>
      <c r="H52" s="900"/>
      <c r="I52" s="900"/>
      <c r="J52" s="900"/>
      <c r="K52" s="900"/>
      <c r="L52" s="900"/>
      <c r="M52" s="1047" t="str">
        <f>IF('T8-Application Summary'!AB118="YES","YES","NO")</f>
        <v>NO</v>
      </c>
      <c r="N52" s="1047"/>
      <c r="O52" s="1047"/>
      <c r="P52" s="1048"/>
      <c r="Q52" s="1048"/>
      <c r="R52" s="1048"/>
      <c r="S52" s="1049"/>
      <c r="T52" s="1049"/>
      <c r="U52" s="1049"/>
      <c r="V52" s="1049"/>
      <c r="W52" s="1049"/>
      <c r="X52" s="1049"/>
      <c r="Y52" s="1050"/>
      <c r="Z52" s="1050"/>
      <c r="AA52" s="1050"/>
      <c r="AB52" s="1050"/>
      <c r="AC52" s="1050"/>
      <c r="AD52" s="1051"/>
    </row>
    <row r="53" spans="2:30" s="30" customFormat="1" ht="15" customHeight="1" x14ac:dyDescent="0.25">
      <c r="B53" s="1052"/>
      <c r="C53" s="1053"/>
      <c r="D53" s="1046"/>
      <c r="E53" s="900"/>
      <c r="F53" s="900"/>
      <c r="G53" s="900"/>
      <c r="H53" s="900"/>
      <c r="I53" s="900"/>
      <c r="J53" s="900"/>
      <c r="K53" s="900"/>
      <c r="L53" s="900"/>
      <c r="M53" s="1047"/>
      <c r="N53" s="1047"/>
      <c r="O53" s="1047"/>
      <c r="P53" s="1048"/>
      <c r="Q53" s="1048"/>
      <c r="R53" s="1048"/>
      <c r="S53" s="1049"/>
      <c r="T53" s="1049"/>
      <c r="U53" s="1049"/>
      <c r="V53" s="1049"/>
      <c r="W53" s="1049"/>
      <c r="X53" s="1049"/>
      <c r="Y53" s="1050"/>
      <c r="Z53" s="1050"/>
      <c r="AA53" s="1050"/>
      <c r="AB53" s="1050"/>
      <c r="AC53" s="1050"/>
      <c r="AD53" s="1051"/>
    </row>
    <row r="54" spans="2:30" s="30" customFormat="1" ht="15" customHeight="1" x14ac:dyDescent="0.25">
      <c r="B54" s="1052" t="s">
        <v>1197</v>
      </c>
      <c r="C54" s="1053"/>
      <c r="D54" s="1046" t="s">
        <v>857</v>
      </c>
      <c r="E54" s="900"/>
      <c r="F54" s="900"/>
      <c r="G54" s="900"/>
      <c r="H54" s="900"/>
      <c r="I54" s="900"/>
      <c r="J54" s="900"/>
      <c r="K54" s="900"/>
      <c r="L54" s="900"/>
      <c r="M54" s="1047" t="str">
        <f>IF('T8-Application Summary'!AB121="YES","YES","NO")</f>
        <v>NO</v>
      </c>
      <c r="N54" s="1047"/>
      <c r="O54" s="1047"/>
      <c r="P54" s="1048"/>
      <c r="Q54" s="1048"/>
      <c r="R54" s="1048"/>
      <c r="S54" s="1049"/>
      <c r="T54" s="1049"/>
      <c r="U54" s="1049"/>
      <c r="V54" s="1049"/>
      <c r="W54" s="1049"/>
      <c r="X54" s="1049"/>
      <c r="Y54" s="1050"/>
      <c r="Z54" s="1050"/>
      <c r="AA54" s="1050"/>
      <c r="AB54" s="1050"/>
      <c r="AC54" s="1050"/>
      <c r="AD54" s="1051"/>
    </row>
    <row r="55" spans="2:30" s="30" customFormat="1" ht="15" customHeight="1" x14ac:dyDescent="0.25">
      <c r="B55" s="1052"/>
      <c r="C55" s="1053"/>
      <c r="D55" s="1046"/>
      <c r="E55" s="900"/>
      <c r="F55" s="900"/>
      <c r="G55" s="900"/>
      <c r="H55" s="900"/>
      <c r="I55" s="900"/>
      <c r="J55" s="900"/>
      <c r="K55" s="900"/>
      <c r="L55" s="900"/>
      <c r="M55" s="1047"/>
      <c r="N55" s="1047"/>
      <c r="O55" s="1047"/>
      <c r="P55" s="1048"/>
      <c r="Q55" s="1048"/>
      <c r="R55" s="1048"/>
      <c r="S55" s="1049"/>
      <c r="T55" s="1049"/>
      <c r="U55" s="1049"/>
      <c r="V55" s="1049"/>
      <c r="W55" s="1049"/>
      <c r="X55" s="1049"/>
      <c r="Y55" s="1050"/>
      <c r="Z55" s="1050"/>
      <c r="AA55" s="1050"/>
      <c r="AB55" s="1050"/>
      <c r="AC55" s="1050"/>
      <c r="AD55" s="1051"/>
    </row>
    <row r="56" spans="2:30" s="30" customFormat="1" ht="15" customHeight="1" x14ac:dyDescent="0.25">
      <c r="B56" s="1052" t="s">
        <v>812</v>
      </c>
      <c r="C56" s="1053"/>
      <c r="D56" s="1046" t="s">
        <v>820</v>
      </c>
      <c r="E56" s="900"/>
      <c r="F56" s="900"/>
      <c r="G56" s="900"/>
      <c r="H56" s="900"/>
      <c r="I56" s="900"/>
      <c r="J56" s="900"/>
      <c r="K56" s="900"/>
      <c r="L56" s="900"/>
      <c r="M56" s="1047" t="str">
        <f>IF('T8-Application Summary'!AB153="YES",IF('T8-Application Summary'!AB155="YES","YES","NO"),"N/A")</f>
        <v>N/A</v>
      </c>
      <c r="N56" s="1047"/>
      <c r="O56" s="1047"/>
      <c r="P56" s="1048"/>
      <c r="Q56" s="1048"/>
      <c r="R56" s="1048"/>
      <c r="S56" s="1049"/>
      <c r="T56" s="1049"/>
      <c r="U56" s="1049"/>
      <c r="V56" s="1049"/>
      <c r="W56" s="1049"/>
      <c r="X56" s="1049"/>
      <c r="Y56" s="1050"/>
      <c r="Z56" s="1050"/>
      <c r="AA56" s="1050"/>
      <c r="AB56" s="1050"/>
      <c r="AC56" s="1050"/>
      <c r="AD56" s="1051"/>
    </row>
    <row r="57" spans="2:30" s="30" customFormat="1" ht="15" customHeight="1" x14ac:dyDescent="0.25">
      <c r="B57" s="1052"/>
      <c r="C57" s="1053"/>
      <c r="D57" s="1046"/>
      <c r="E57" s="900"/>
      <c r="F57" s="900"/>
      <c r="G57" s="900"/>
      <c r="H57" s="900"/>
      <c r="I57" s="900"/>
      <c r="J57" s="900"/>
      <c r="K57" s="900"/>
      <c r="L57" s="900"/>
      <c r="M57" s="1047"/>
      <c r="N57" s="1047"/>
      <c r="O57" s="1047"/>
      <c r="P57" s="1048"/>
      <c r="Q57" s="1048"/>
      <c r="R57" s="1048"/>
      <c r="S57" s="1049"/>
      <c r="T57" s="1049"/>
      <c r="U57" s="1049"/>
      <c r="V57" s="1049"/>
      <c r="W57" s="1049"/>
      <c r="X57" s="1049"/>
      <c r="Y57" s="1050"/>
      <c r="Z57" s="1050"/>
      <c r="AA57" s="1050"/>
      <c r="AB57" s="1050"/>
      <c r="AC57" s="1050"/>
      <c r="AD57" s="1051"/>
    </row>
    <row r="58" spans="2:30" s="30" customFormat="1" ht="15" customHeight="1" x14ac:dyDescent="0.25">
      <c r="B58" s="1052"/>
      <c r="C58" s="1053"/>
      <c r="D58" s="1046" t="s">
        <v>821</v>
      </c>
      <c r="E58" s="900"/>
      <c r="F58" s="900"/>
      <c r="G58" s="900"/>
      <c r="H58" s="900"/>
      <c r="I58" s="900"/>
      <c r="J58" s="900"/>
      <c r="K58" s="900"/>
      <c r="L58" s="900"/>
      <c r="M58" s="1047" t="str">
        <f>'T4-Units'!AB69</f>
        <v>N/A</v>
      </c>
      <c r="N58" s="1047"/>
      <c r="O58" s="1047"/>
      <c r="P58" s="1048"/>
      <c r="Q58" s="1048"/>
      <c r="R58" s="1048"/>
      <c r="S58" s="1049"/>
      <c r="T58" s="1049"/>
      <c r="U58" s="1049"/>
      <c r="V58" s="1049"/>
      <c r="W58" s="1049"/>
      <c r="X58" s="1049"/>
      <c r="Y58" s="1050"/>
      <c r="Z58" s="1050"/>
      <c r="AA58" s="1050"/>
      <c r="AB58" s="1050"/>
      <c r="AC58" s="1050"/>
      <c r="AD58" s="1051"/>
    </row>
    <row r="59" spans="2:30" s="30" customFormat="1" ht="15" customHeight="1" x14ac:dyDescent="0.25">
      <c r="B59" s="1052"/>
      <c r="C59" s="1053"/>
      <c r="D59" s="1046"/>
      <c r="E59" s="900"/>
      <c r="F59" s="900"/>
      <c r="G59" s="900"/>
      <c r="H59" s="900"/>
      <c r="I59" s="900"/>
      <c r="J59" s="900"/>
      <c r="K59" s="900"/>
      <c r="L59" s="900"/>
      <c r="M59" s="1047"/>
      <c r="N59" s="1047"/>
      <c r="O59" s="1047"/>
      <c r="P59" s="1048"/>
      <c r="Q59" s="1048"/>
      <c r="R59" s="1048"/>
      <c r="S59" s="1049"/>
      <c r="T59" s="1049"/>
      <c r="U59" s="1049"/>
      <c r="V59" s="1049"/>
      <c r="W59" s="1049"/>
      <c r="X59" s="1049"/>
      <c r="Y59" s="1050"/>
      <c r="Z59" s="1050"/>
      <c r="AA59" s="1050"/>
      <c r="AB59" s="1050"/>
      <c r="AC59" s="1050"/>
      <c r="AD59" s="1051"/>
    </row>
    <row r="60" spans="2:30" s="30" customFormat="1" ht="18.95" customHeight="1" x14ac:dyDescent="0.25">
      <c r="B60" s="1052" t="s">
        <v>814</v>
      </c>
      <c r="C60" s="1053"/>
      <c r="D60" s="1046" t="s">
        <v>1413</v>
      </c>
      <c r="E60" s="900"/>
      <c r="F60" s="900"/>
      <c r="G60" s="900"/>
      <c r="H60" s="900"/>
      <c r="I60" s="900"/>
      <c r="J60" s="900"/>
      <c r="K60" s="900"/>
      <c r="L60" s="900"/>
      <c r="M60" s="1047" t="str">
        <f>IF('T8-Application Summary'!AB52="","N/A",IF('T8-Application Summary'!AB52="YES","YES","NO"))</f>
        <v>N/A</v>
      </c>
      <c r="N60" s="1047"/>
      <c r="O60" s="1047"/>
      <c r="P60" s="1048"/>
      <c r="Q60" s="1048"/>
      <c r="R60" s="1048"/>
      <c r="S60" s="1049"/>
      <c r="T60" s="1049"/>
      <c r="U60" s="1049"/>
      <c r="V60" s="1049"/>
      <c r="W60" s="1049"/>
      <c r="X60" s="1049"/>
      <c r="Y60" s="1050"/>
      <c r="Z60" s="1050"/>
      <c r="AA60" s="1050"/>
      <c r="AB60" s="1050"/>
      <c r="AC60" s="1050"/>
      <c r="AD60" s="1051"/>
    </row>
    <row r="61" spans="2:30" s="30" customFormat="1" ht="18.95" customHeight="1" x14ac:dyDescent="0.25">
      <c r="B61" s="1052"/>
      <c r="C61" s="1053"/>
      <c r="D61" s="1046"/>
      <c r="E61" s="900"/>
      <c r="F61" s="900"/>
      <c r="G61" s="900"/>
      <c r="H61" s="900"/>
      <c r="I61" s="900"/>
      <c r="J61" s="900"/>
      <c r="K61" s="900"/>
      <c r="L61" s="900"/>
      <c r="M61" s="1047"/>
      <c r="N61" s="1047"/>
      <c r="O61" s="1047"/>
      <c r="P61" s="1048"/>
      <c r="Q61" s="1048"/>
      <c r="R61" s="1048"/>
      <c r="S61" s="1049"/>
      <c r="T61" s="1049"/>
      <c r="U61" s="1049"/>
      <c r="V61" s="1049"/>
      <c r="W61" s="1049"/>
      <c r="X61" s="1049"/>
      <c r="Y61" s="1050"/>
      <c r="Z61" s="1050"/>
      <c r="AA61" s="1050"/>
      <c r="AB61" s="1050"/>
      <c r="AC61" s="1050"/>
      <c r="AD61" s="1051"/>
    </row>
    <row r="62" spans="2:30" s="30" customFormat="1" ht="15" customHeight="1" x14ac:dyDescent="0.25">
      <c r="B62" s="1052" t="s">
        <v>814</v>
      </c>
      <c r="C62" s="1053"/>
      <c r="D62" s="1046" t="s">
        <v>858</v>
      </c>
      <c r="E62" s="900"/>
      <c r="F62" s="900"/>
      <c r="G62" s="900"/>
      <c r="H62" s="900"/>
      <c r="I62" s="900"/>
      <c r="J62" s="900"/>
      <c r="K62" s="900"/>
      <c r="L62" s="900"/>
      <c r="M62" s="1047" t="str">
        <f>'T5-Sources'!AG52</f>
        <v>N/A</v>
      </c>
      <c r="N62" s="1047"/>
      <c r="O62" s="1047"/>
      <c r="P62" s="1048"/>
      <c r="Q62" s="1048"/>
      <c r="R62" s="1048"/>
      <c r="S62" s="1049"/>
      <c r="T62" s="1049"/>
      <c r="U62" s="1049"/>
      <c r="V62" s="1049"/>
      <c r="W62" s="1049"/>
      <c r="X62" s="1049"/>
      <c r="Y62" s="1050"/>
      <c r="Z62" s="1050"/>
      <c r="AA62" s="1050"/>
      <c r="AB62" s="1050"/>
      <c r="AC62" s="1050"/>
      <c r="AD62" s="1051"/>
    </row>
    <row r="63" spans="2:30" s="30" customFormat="1" ht="15" customHeight="1" x14ac:dyDescent="0.25">
      <c r="B63" s="1052"/>
      <c r="C63" s="1053"/>
      <c r="D63" s="1046"/>
      <c r="E63" s="900"/>
      <c r="F63" s="900"/>
      <c r="G63" s="900"/>
      <c r="H63" s="900"/>
      <c r="I63" s="900"/>
      <c r="J63" s="900"/>
      <c r="K63" s="900"/>
      <c r="L63" s="900"/>
      <c r="M63" s="1047"/>
      <c r="N63" s="1047"/>
      <c r="O63" s="1047"/>
      <c r="P63" s="1048"/>
      <c r="Q63" s="1048"/>
      <c r="R63" s="1048"/>
      <c r="S63" s="1049"/>
      <c r="T63" s="1049"/>
      <c r="U63" s="1049"/>
      <c r="V63" s="1049"/>
      <c r="W63" s="1049"/>
      <c r="X63" s="1049"/>
      <c r="Y63" s="1050"/>
      <c r="Z63" s="1050"/>
      <c r="AA63" s="1050"/>
      <c r="AB63" s="1050"/>
      <c r="AC63" s="1050"/>
      <c r="AD63" s="1051"/>
    </row>
    <row r="64" spans="2:30" s="30" customFormat="1" ht="15" customHeight="1" x14ac:dyDescent="0.25">
      <c r="B64" s="1052" t="s">
        <v>814</v>
      </c>
      <c r="C64" s="1053"/>
      <c r="D64" s="1046" t="s">
        <v>859</v>
      </c>
      <c r="E64" s="900"/>
      <c r="F64" s="900"/>
      <c r="G64" s="900"/>
      <c r="H64" s="900"/>
      <c r="I64" s="900"/>
      <c r="J64" s="900"/>
      <c r="K64" s="900"/>
      <c r="L64" s="900"/>
      <c r="M64" s="1047" t="str">
        <f>'T5-Sources'!AG69</f>
        <v>N/A</v>
      </c>
      <c r="N64" s="1047"/>
      <c r="O64" s="1047"/>
      <c r="P64" s="1048"/>
      <c r="Q64" s="1048"/>
      <c r="R64" s="1048"/>
      <c r="S64" s="1049"/>
      <c r="T64" s="1049"/>
      <c r="U64" s="1049"/>
      <c r="V64" s="1049"/>
      <c r="W64" s="1049"/>
      <c r="X64" s="1049"/>
      <c r="Y64" s="1050"/>
      <c r="Z64" s="1050"/>
      <c r="AA64" s="1050"/>
      <c r="AB64" s="1050"/>
      <c r="AC64" s="1050"/>
      <c r="AD64" s="1051"/>
    </row>
    <row r="65" spans="2:30" s="30" customFormat="1" ht="15" customHeight="1" x14ac:dyDescent="0.25">
      <c r="B65" s="1052"/>
      <c r="C65" s="1053"/>
      <c r="D65" s="1046"/>
      <c r="E65" s="900"/>
      <c r="F65" s="900"/>
      <c r="G65" s="900"/>
      <c r="H65" s="900"/>
      <c r="I65" s="900"/>
      <c r="J65" s="900"/>
      <c r="K65" s="900"/>
      <c r="L65" s="900"/>
      <c r="M65" s="1047"/>
      <c r="N65" s="1047"/>
      <c r="O65" s="1047"/>
      <c r="P65" s="1048"/>
      <c r="Q65" s="1048"/>
      <c r="R65" s="1048"/>
      <c r="S65" s="1049"/>
      <c r="T65" s="1049"/>
      <c r="U65" s="1049"/>
      <c r="V65" s="1049"/>
      <c r="W65" s="1049"/>
      <c r="X65" s="1049"/>
      <c r="Y65" s="1050"/>
      <c r="Z65" s="1050"/>
      <c r="AA65" s="1050"/>
      <c r="AB65" s="1050"/>
      <c r="AC65" s="1050"/>
      <c r="AD65" s="1051"/>
    </row>
    <row r="66" spans="2:30" s="30" customFormat="1" ht="15" customHeight="1" x14ac:dyDescent="0.25">
      <c r="B66" s="1052" t="s">
        <v>814</v>
      </c>
      <c r="C66" s="1053"/>
      <c r="D66" s="1046" t="s">
        <v>860</v>
      </c>
      <c r="E66" s="900"/>
      <c r="F66" s="900"/>
      <c r="G66" s="900"/>
      <c r="H66" s="900"/>
      <c r="I66" s="900"/>
      <c r="J66" s="900"/>
      <c r="K66" s="900"/>
      <c r="L66" s="900"/>
      <c r="M66" s="1047" t="str">
        <f>'T5-Sources'!AG87</f>
        <v>N/A</v>
      </c>
      <c r="N66" s="1047"/>
      <c r="O66" s="1047"/>
      <c r="P66" s="1048"/>
      <c r="Q66" s="1048"/>
      <c r="R66" s="1048"/>
      <c r="S66" s="1049"/>
      <c r="T66" s="1049"/>
      <c r="U66" s="1049"/>
      <c r="V66" s="1049"/>
      <c r="W66" s="1049"/>
      <c r="X66" s="1049"/>
      <c r="Y66" s="1050"/>
      <c r="Z66" s="1050"/>
      <c r="AA66" s="1050"/>
      <c r="AB66" s="1050"/>
      <c r="AC66" s="1050"/>
      <c r="AD66" s="1051"/>
    </row>
    <row r="67" spans="2:30" s="30" customFormat="1" ht="15" customHeight="1" x14ac:dyDescent="0.25">
      <c r="B67" s="1052"/>
      <c r="C67" s="1053"/>
      <c r="D67" s="1046"/>
      <c r="E67" s="900"/>
      <c r="F67" s="900"/>
      <c r="G67" s="900"/>
      <c r="H67" s="900"/>
      <c r="I67" s="900"/>
      <c r="J67" s="900"/>
      <c r="K67" s="900"/>
      <c r="L67" s="900"/>
      <c r="M67" s="1047"/>
      <c r="N67" s="1047"/>
      <c r="O67" s="1047"/>
      <c r="P67" s="1048"/>
      <c r="Q67" s="1048"/>
      <c r="R67" s="1048"/>
      <c r="S67" s="1049"/>
      <c r="T67" s="1049"/>
      <c r="U67" s="1049"/>
      <c r="V67" s="1049"/>
      <c r="W67" s="1049"/>
      <c r="X67" s="1049"/>
      <c r="Y67" s="1050"/>
      <c r="Z67" s="1050"/>
      <c r="AA67" s="1050"/>
      <c r="AB67" s="1050"/>
      <c r="AC67" s="1050"/>
      <c r="AD67" s="1051"/>
    </row>
    <row r="68" spans="2:30" s="30" customFormat="1" ht="15" customHeight="1" x14ac:dyDescent="0.25">
      <c r="B68" s="1052" t="s">
        <v>814</v>
      </c>
      <c r="C68" s="1053"/>
      <c r="D68" s="1046" t="s">
        <v>861</v>
      </c>
      <c r="E68" s="900"/>
      <c r="F68" s="900"/>
      <c r="G68" s="900"/>
      <c r="H68" s="900"/>
      <c r="I68" s="900"/>
      <c r="J68" s="900"/>
      <c r="K68" s="900"/>
      <c r="L68" s="900"/>
      <c r="M68" s="1047" t="str">
        <f>'T5-Sources'!AG102</f>
        <v>N/A</v>
      </c>
      <c r="N68" s="1047"/>
      <c r="O68" s="1047"/>
      <c r="P68" s="1048"/>
      <c r="Q68" s="1048"/>
      <c r="R68" s="1048"/>
      <c r="S68" s="1049"/>
      <c r="T68" s="1049"/>
      <c r="U68" s="1049"/>
      <c r="V68" s="1049"/>
      <c r="W68" s="1049"/>
      <c r="X68" s="1049"/>
      <c r="Y68" s="1050"/>
      <c r="Z68" s="1050"/>
      <c r="AA68" s="1050"/>
      <c r="AB68" s="1050"/>
      <c r="AC68" s="1050"/>
      <c r="AD68" s="1051"/>
    </row>
    <row r="69" spans="2:30" s="30" customFormat="1" ht="15" customHeight="1" x14ac:dyDescent="0.25">
      <c r="B69" s="1052"/>
      <c r="C69" s="1053"/>
      <c r="D69" s="1046"/>
      <c r="E69" s="900"/>
      <c r="F69" s="900"/>
      <c r="G69" s="900"/>
      <c r="H69" s="900"/>
      <c r="I69" s="900"/>
      <c r="J69" s="900"/>
      <c r="K69" s="900"/>
      <c r="L69" s="900"/>
      <c r="M69" s="1047"/>
      <c r="N69" s="1047"/>
      <c r="O69" s="1047"/>
      <c r="P69" s="1048"/>
      <c r="Q69" s="1048"/>
      <c r="R69" s="1048"/>
      <c r="S69" s="1049"/>
      <c r="T69" s="1049"/>
      <c r="U69" s="1049"/>
      <c r="V69" s="1049"/>
      <c r="W69" s="1049"/>
      <c r="X69" s="1049"/>
      <c r="Y69" s="1050"/>
      <c r="Z69" s="1050"/>
      <c r="AA69" s="1050"/>
      <c r="AB69" s="1050"/>
      <c r="AC69" s="1050"/>
      <c r="AD69" s="1051"/>
    </row>
    <row r="70" spans="2:30" s="30" customFormat="1" ht="15" customHeight="1" x14ac:dyDescent="0.25">
      <c r="B70" s="1052"/>
      <c r="C70" s="1053"/>
      <c r="D70" s="1046" t="s">
        <v>862</v>
      </c>
      <c r="E70" s="900"/>
      <c r="F70" s="900"/>
      <c r="G70" s="900"/>
      <c r="H70" s="900"/>
      <c r="I70" s="900"/>
      <c r="J70" s="900"/>
      <c r="K70" s="900"/>
      <c r="L70" s="900"/>
      <c r="M70" s="1047" t="str">
        <f>IF('D2-CHDO Operating Supplement'!Y42&gt;0,"YES","N/A")</f>
        <v>N/A</v>
      </c>
      <c r="N70" s="1047"/>
      <c r="O70" s="1047"/>
      <c r="P70" s="1048"/>
      <c r="Q70" s="1048"/>
      <c r="R70" s="1048"/>
      <c r="S70" s="1049"/>
      <c r="T70" s="1049"/>
      <c r="U70" s="1049"/>
      <c r="V70" s="1049"/>
      <c r="W70" s="1049"/>
      <c r="X70" s="1049"/>
      <c r="Y70" s="1050"/>
      <c r="Z70" s="1050"/>
      <c r="AA70" s="1050"/>
      <c r="AB70" s="1050"/>
      <c r="AC70" s="1050"/>
      <c r="AD70" s="1051"/>
    </row>
    <row r="71" spans="2:30" s="30" customFormat="1" ht="15" customHeight="1" x14ac:dyDescent="0.25">
      <c r="B71" s="1052"/>
      <c r="C71" s="1053"/>
      <c r="D71" s="1046"/>
      <c r="E71" s="900"/>
      <c r="F71" s="900"/>
      <c r="G71" s="900"/>
      <c r="H71" s="900"/>
      <c r="I71" s="900"/>
      <c r="J71" s="900"/>
      <c r="K71" s="900"/>
      <c r="L71" s="900"/>
      <c r="M71" s="1047"/>
      <c r="N71" s="1047"/>
      <c r="O71" s="1047"/>
      <c r="P71" s="1048"/>
      <c r="Q71" s="1048"/>
      <c r="R71" s="1048"/>
      <c r="S71" s="1049"/>
      <c r="T71" s="1049"/>
      <c r="U71" s="1049"/>
      <c r="V71" s="1049"/>
      <c r="W71" s="1049"/>
      <c r="X71" s="1049"/>
      <c r="Y71" s="1050"/>
      <c r="Z71" s="1050"/>
      <c r="AA71" s="1050"/>
      <c r="AB71" s="1050"/>
      <c r="AC71" s="1050"/>
      <c r="AD71" s="1051"/>
    </row>
    <row r="72" spans="2:30" s="30" customFormat="1" ht="15" customHeight="1" x14ac:dyDescent="0.25">
      <c r="B72" s="1052" t="s">
        <v>814</v>
      </c>
      <c r="C72" s="1053"/>
      <c r="D72" s="1046" t="s">
        <v>863</v>
      </c>
      <c r="E72" s="900"/>
      <c r="F72" s="900"/>
      <c r="G72" s="900"/>
      <c r="H72" s="900"/>
      <c r="I72" s="900"/>
      <c r="J72" s="900"/>
      <c r="K72" s="900"/>
      <c r="L72" s="900"/>
      <c r="M72" s="1047" t="str">
        <f>IF('T7-Match'!AB52="YES","YES","NO")</f>
        <v>NO</v>
      </c>
      <c r="N72" s="1047"/>
      <c r="O72" s="1047"/>
      <c r="P72" s="1048"/>
      <c r="Q72" s="1048"/>
      <c r="R72" s="1048"/>
      <c r="S72" s="1049"/>
      <c r="T72" s="1049"/>
      <c r="U72" s="1049"/>
      <c r="V72" s="1049"/>
      <c r="W72" s="1049"/>
      <c r="X72" s="1049"/>
      <c r="Y72" s="1050"/>
      <c r="Z72" s="1050"/>
      <c r="AA72" s="1050"/>
      <c r="AB72" s="1050"/>
      <c r="AC72" s="1050"/>
      <c r="AD72" s="1051"/>
    </row>
    <row r="73" spans="2:30" s="30" customFormat="1" ht="15" customHeight="1" x14ac:dyDescent="0.25">
      <c r="B73" s="1052"/>
      <c r="C73" s="1053"/>
      <c r="D73" s="1046"/>
      <c r="E73" s="900"/>
      <c r="F73" s="900"/>
      <c r="G73" s="900"/>
      <c r="H73" s="900"/>
      <c r="I73" s="900"/>
      <c r="J73" s="900"/>
      <c r="K73" s="900"/>
      <c r="L73" s="900"/>
      <c r="M73" s="1047"/>
      <c r="N73" s="1047"/>
      <c r="O73" s="1047"/>
      <c r="P73" s="1048"/>
      <c r="Q73" s="1048"/>
      <c r="R73" s="1048"/>
      <c r="S73" s="1049"/>
      <c r="T73" s="1049"/>
      <c r="U73" s="1049"/>
      <c r="V73" s="1049"/>
      <c r="W73" s="1049"/>
      <c r="X73" s="1049"/>
      <c r="Y73" s="1050"/>
      <c r="Z73" s="1050"/>
      <c r="AA73" s="1050"/>
      <c r="AB73" s="1050"/>
      <c r="AC73" s="1050"/>
      <c r="AD73" s="1051"/>
    </row>
    <row r="74" spans="2:30" s="30" customFormat="1" ht="15" customHeight="1" x14ac:dyDescent="0.25">
      <c r="B74" s="1052" t="s">
        <v>814</v>
      </c>
      <c r="C74" s="1053"/>
      <c r="D74" s="1046" t="s">
        <v>864</v>
      </c>
      <c r="E74" s="900"/>
      <c r="F74" s="900"/>
      <c r="G74" s="900"/>
      <c r="H74" s="900"/>
      <c r="I74" s="900"/>
      <c r="J74" s="900"/>
      <c r="K74" s="900"/>
      <c r="L74" s="900"/>
      <c r="M74" s="1047" t="str">
        <f>'T7-Match'!AB49</f>
        <v>N/A</v>
      </c>
      <c r="N74" s="1047"/>
      <c r="O74" s="1047"/>
      <c r="P74" s="1048"/>
      <c r="Q74" s="1048"/>
      <c r="R74" s="1048"/>
      <c r="S74" s="1049"/>
      <c r="T74" s="1049"/>
      <c r="U74" s="1049"/>
      <c r="V74" s="1049"/>
      <c r="W74" s="1049"/>
      <c r="X74" s="1049"/>
      <c r="Y74" s="1050"/>
      <c r="Z74" s="1050"/>
      <c r="AA74" s="1050"/>
      <c r="AB74" s="1050"/>
      <c r="AC74" s="1050"/>
      <c r="AD74" s="1051"/>
    </row>
    <row r="75" spans="2:30" s="30" customFormat="1" ht="15" customHeight="1" x14ac:dyDescent="0.25">
      <c r="B75" s="1052"/>
      <c r="C75" s="1053"/>
      <c r="D75" s="1046"/>
      <c r="E75" s="900"/>
      <c r="F75" s="900"/>
      <c r="G75" s="900"/>
      <c r="H75" s="900"/>
      <c r="I75" s="900"/>
      <c r="J75" s="900"/>
      <c r="K75" s="900"/>
      <c r="L75" s="900"/>
      <c r="M75" s="1047"/>
      <c r="N75" s="1047"/>
      <c r="O75" s="1047"/>
      <c r="P75" s="1048"/>
      <c r="Q75" s="1048"/>
      <c r="R75" s="1048"/>
      <c r="S75" s="1049"/>
      <c r="T75" s="1049"/>
      <c r="U75" s="1049"/>
      <c r="V75" s="1049"/>
      <c r="W75" s="1049"/>
      <c r="X75" s="1049"/>
      <c r="Y75" s="1050"/>
      <c r="Z75" s="1050"/>
      <c r="AA75" s="1050"/>
      <c r="AB75" s="1050"/>
      <c r="AC75" s="1050"/>
      <c r="AD75" s="1051"/>
    </row>
    <row r="76" spans="2:30" s="30" customFormat="1" ht="15" customHeight="1" x14ac:dyDescent="0.25">
      <c r="B76" s="1052" t="s">
        <v>819</v>
      </c>
      <c r="C76" s="1053"/>
      <c r="D76" s="1046" t="s">
        <v>1124</v>
      </c>
      <c r="E76" s="900"/>
      <c r="F76" s="900"/>
      <c r="G76" s="900"/>
      <c r="H76" s="900"/>
      <c r="I76" s="900"/>
      <c r="J76" s="900"/>
      <c r="K76" s="900"/>
      <c r="L76" s="900"/>
      <c r="M76" s="1047" t="str">
        <f>IF(AND('T2-Development Information'!AB34="YES",'T2-Development Information'!AB37="YES",'T2-Development Information'!AB40="YES"),"YES","NO")</f>
        <v>NO</v>
      </c>
      <c r="N76" s="1047"/>
      <c r="O76" s="1047"/>
      <c r="P76" s="1048"/>
      <c r="Q76" s="1048"/>
      <c r="R76" s="1048"/>
      <c r="S76" s="1049"/>
      <c r="T76" s="1049"/>
      <c r="U76" s="1049"/>
      <c r="V76" s="1049"/>
      <c r="W76" s="1049"/>
      <c r="X76" s="1049"/>
      <c r="Y76" s="1050"/>
      <c r="Z76" s="1050"/>
      <c r="AA76" s="1050"/>
      <c r="AB76" s="1050"/>
      <c r="AC76" s="1050"/>
      <c r="AD76" s="1051"/>
    </row>
    <row r="77" spans="2:30" s="30" customFormat="1" ht="15" customHeight="1" x14ac:dyDescent="0.25">
      <c r="B77" s="1052"/>
      <c r="C77" s="1053"/>
      <c r="D77" s="1046"/>
      <c r="E77" s="900"/>
      <c r="F77" s="900"/>
      <c r="G77" s="900"/>
      <c r="H77" s="900"/>
      <c r="I77" s="900"/>
      <c r="J77" s="900"/>
      <c r="K77" s="900"/>
      <c r="L77" s="900"/>
      <c r="M77" s="1047"/>
      <c r="N77" s="1047"/>
      <c r="O77" s="1047"/>
      <c r="P77" s="1048"/>
      <c r="Q77" s="1048"/>
      <c r="R77" s="1048"/>
      <c r="S77" s="1049"/>
      <c r="T77" s="1049"/>
      <c r="U77" s="1049"/>
      <c r="V77" s="1049"/>
      <c r="W77" s="1049"/>
      <c r="X77" s="1049"/>
      <c r="Y77" s="1050"/>
      <c r="Z77" s="1050"/>
      <c r="AA77" s="1050"/>
      <c r="AB77" s="1050"/>
      <c r="AC77" s="1050"/>
      <c r="AD77" s="1051"/>
    </row>
    <row r="78" spans="2:30" s="30" customFormat="1" ht="15" customHeight="1" x14ac:dyDescent="0.25">
      <c r="B78" s="1068" t="s">
        <v>1268</v>
      </c>
      <c r="C78" s="1069"/>
      <c r="D78" s="1072" t="s">
        <v>1269</v>
      </c>
      <c r="E78" s="856"/>
      <c r="F78" s="856"/>
      <c r="G78" s="856"/>
      <c r="H78" s="856"/>
      <c r="I78" s="856"/>
      <c r="J78" s="856"/>
      <c r="K78" s="856"/>
      <c r="L78" s="857"/>
      <c r="M78" s="1074" t="str">
        <f>IF('T8-Application Summary'!AB166="YES","YES","NO")</f>
        <v>NO</v>
      </c>
      <c r="N78" s="1075"/>
      <c r="O78" s="1076"/>
      <c r="P78" s="1086"/>
      <c r="Q78" s="1087"/>
      <c r="R78" s="1088"/>
      <c r="S78" s="1080"/>
      <c r="T78" s="1081"/>
      <c r="U78" s="1081"/>
      <c r="V78" s="1081"/>
      <c r="W78" s="1081"/>
      <c r="X78" s="1082"/>
      <c r="Y78" s="1062"/>
      <c r="Z78" s="1063"/>
      <c r="AA78" s="1063"/>
      <c r="AB78" s="1063"/>
      <c r="AC78" s="1063"/>
      <c r="AD78" s="1064"/>
    </row>
    <row r="79" spans="2:30" s="30" customFormat="1" ht="15" customHeight="1" x14ac:dyDescent="0.25">
      <c r="B79" s="1070"/>
      <c r="C79" s="1071"/>
      <c r="D79" s="1073"/>
      <c r="E79" s="862"/>
      <c r="F79" s="862"/>
      <c r="G79" s="862"/>
      <c r="H79" s="862"/>
      <c r="I79" s="862"/>
      <c r="J79" s="862"/>
      <c r="K79" s="862"/>
      <c r="L79" s="863"/>
      <c r="M79" s="1077"/>
      <c r="N79" s="1078"/>
      <c r="O79" s="1079"/>
      <c r="P79" s="1089"/>
      <c r="Q79" s="1090"/>
      <c r="R79" s="1091"/>
      <c r="S79" s="1083"/>
      <c r="T79" s="1084"/>
      <c r="U79" s="1084"/>
      <c r="V79" s="1084"/>
      <c r="W79" s="1084"/>
      <c r="X79" s="1085"/>
      <c r="Y79" s="1065"/>
      <c r="Z79" s="1066"/>
      <c r="AA79" s="1066"/>
      <c r="AB79" s="1066"/>
      <c r="AC79" s="1066"/>
      <c r="AD79" s="1067"/>
    </row>
    <row r="80" spans="2:30" ht="15" customHeight="1" x14ac:dyDescent="0.25">
      <c r="B80" s="1054" t="s">
        <v>822</v>
      </c>
      <c r="C80" s="1055"/>
      <c r="D80" s="863" t="s">
        <v>1412</v>
      </c>
      <c r="E80" s="1056"/>
      <c r="F80" s="1056"/>
      <c r="G80" s="1056"/>
      <c r="H80" s="1056"/>
      <c r="I80" s="1056"/>
      <c r="J80" s="1056"/>
      <c r="K80" s="1056"/>
      <c r="L80" s="1056"/>
      <c r="M80" s="1057" t="str">
        <f>IF('T8-Application Summary'!AB20="YES",IF('T8-Application Summary'!AB20="YES","YES","NO"),"N/A")</f>
        <v>N/A</v>
      </c>
      <c r="N80" s="1057"/>
      <c r="O80" s="1057"/>
      <c r="P80" s="1058"/>
      <c r="Q80" s="1058"/>
      <c r="R80" s="1058"/>
      <c r="S80" s="1059"/>
      <c r="T80" s="1059"/>
      <c r="U80" s="1059"/>
      <c r="V80" s="1059"/>
      <c r="W80" s="1059"/>
      <c r="X80" s="1059"/>
      <c r="Y80" s="1060"/>
      <c r="Z80" s="1060"/>
      <c r="AA80" s="1060"/>
      <c r="AB80" s="1060"/>
      <c r="AC80" s="1060"/>
      <c r="AD80" s="1061"/>
    </row>
    <row r="81" spans="2:30" ht="15" x14ac:dyDescent="0.25">
      <c r="B81" s="1052"/>
      <c r="C81" s="1053"/>
      <c r="D81" s="1046"/>
      <c r="E81" s="900"/>
      <c r="F81" s="900"/>
      <c r="G81" s="900"/>
      <c r="H81" s="900"/>
      <c r="I81" s="900"/>
      <c r="J81" s="900"/>
      <c r="K81" s="900"/>
      <c r="L81" s="900"/>
      <c r="M81" s="1047"/>
      <c r="N81" s="1047"/>
      <c r="O81" s="1047"/>
      <c r="P81" s="1048"/>
      <c r="Q81" s="1048"/>
      <c r="R81" s="1048"/>
      <c r="S81" s="1049"/>
      <c r="T81" s="1049"/>
      <c r="U81" s="1049"/>
      <c r="V81" s="1049"/>
      <c r="W81" s="1049"/>
      <c r="X81" s="1049"/>
      <c r="Y81" s="1050"/>
      <c r="Z81" s="1050"/>
      <c r="AA81" s="1050"/>
      <c r="AB81" s="1050"/>
      <c r="AC81" s="1050"/>
      <c r="AD81" s="1051"/>
    </row>
    <row r="82" spans="2:30" ht="15" customHeight="1" x14ac:dyDescent="0.25">
      <c r="B82" s="1052" t="s">
        <v>822</v>
      </c>
      <c r="C82" s="1053"/>
      <c r="D82" s="1046" t="s">
        <v>809</v>
      </c>
      <c r="E82" s="900"/>
      <c r="F82" s="900"/>
      <c r="G82" s="900"/>
      <c r="H82" s="900"/>
      <c r="I82" s="900"/>
      <c r="J82" s="900"/>
      <c r="K82" s="900"/>
      <c r="L82" s="900"/>
      <c r="M82" s="1047" t="str">
        <f>IF('T8-Application Summary'!AB16="YES","YES","NO")</f>
        <v>NO</v>
      </c>
      <c r="N82" s="1047"/>
      <c r="O82" s="1047"/>
      <c r="P82" s="1048"/>
      <c r="Q82" s="1048"/>
      <c r="R82" s="1048"/>
      <c r="S82" s="1049"/>
      <c r="T82" s="1049"/>
      <c r="U82" s="1049"/>
      <c r="V82" s="1049"/>
      <c r="W82" s="1049"/>
      <c r="X82" s="1049"/>
      <c r="Y82" s="1050"/>
      <c r="Z82" s="1050"/>
      <c r="AA82" s="1050"/>
      <c r="AB82" s="1050"/>
      <c r="AC82" s="1050"/>
      <c r="AD82" s="1051"/>
    </row>
    <row r="83" spans="2:30" ht="15" customHeight="1" x14ac:dyDescent="0.25">
      <c r="B83" s="1052"/>
      <c r="C83" s="1053"/>
      <c r="D83" s="1046"/>
      <c r="E83" s="900"/>
      <c r="F83" s="900"/>
      <c r="G83" s="900"/>
      <c r="H83" s="900"/>
      <c r="I83" s="900"/>
      <c r="J83" s="900"/>
      <c r="K83" s="900"/>
      <c r="L83" s="900"/>
      <c r="M83" s="1047"/>
      <c r="N83" s="1047"/>
      <c r="O83" s="1047"/>
      <c r="P83" s="1048"/>
      <c r="Q83" s="1048"/>
      <c r="R83" s="1048"/>
      <c r="S83" s="1049"/>
      <c r="T83" s="1049"/>
      <c r="U83" s="1049"/>
      <c r="V83" s="1049"/>
      <c r="W83" s="1049"/>
      <c r="X83" s="1049"/>
      <c r="Y83" s="1050"/>
      <c r="Z83" s="1050"/>
      <c r="AA83" s="1050"/>
      <c r="AB83" s="1050"/>
      <c r="AC83" s="1050"/>
      <c r="AD83" s="1051"/>
    </row>
    <row r="84" spans="2:30" ht="15" customHeight="1" x14ac:dyDescent="0.25">
      <c r="B84" s="1052"/>
      <c r="C84" s="1053"/>
      <c r="D84" s="1046" t="s">
        <v>1446</v>
      </c>
      <c r="E84" s="900"/>
      <c r="F84" s="900"/>
      <c r="G84" s="900"/>
      <c r="H84" s="900"/>
      <c r="I84" s="900"/>
      <c r="J84" s="900"/>
      <c r="K84" s="900"/>
      <c r="L84" s="900"/>
      <c r="M84" s="1047" t="str" cm="1">
        <f t="array" ref="M84">_xlfn.IFS('T8-Application Summary'!AB172="YES", "YES", 'T8-Application Summary'!AB172="NO", "NO", 'T8-Application Summary'!AB172="","N/A")</f>
        <v>N/A</v>
      </c>
      <c r="N84" s="1047"/>
      <c r="O84" s="1047"/>
      <c r="P84" s="1048"/>
      <c r="Q84" s="1048"/>
      <c r="R84" s="1048"/>
      <c r="S84" s="1049"/>
      <c r="T84" s="1049"/>
      <c r="U84" s="1049"/>
      <c r="V84" s="1049"/>
      <c r="W84" s="1049"/>
      <c r="X84" s="1049"/>
      <c r="Y84" s="1050"/>
      <c r="Z84" s="1050"/>
      <c r="AA84" s="1050"/>
      <c r="AB84" s="1050"/>
      <c r="AC84" s="1050"/>
      <c r="AD84" s="1051"/>
    </row>
    <row r="85" spans="2:30" ht="15" customHeight="1" x14ac:dyDescent="0.25">
      <c r="B85" s="1052"/>
      <c r="C85" s="1053"/>
      <c r="D85" s="1046"/>
      <c r="E85" s="900"/>
      <c r="F85" s="900"/>
      <c r="G85" s="900"/>
      <c r="H85" s="900"/>
      <c r="I85" s="900"/>
      <c r="J85" s="900"/>
      <c r="K85" s="900"/>
      <c r="L85" s="900"/>
      <c r="M85" s="1047"/>
      <c r="N85" s="1047"/>
      <c r="O85" s="1047"/>
      <c r="P85" s="1048"/>
      <c r="Q85" s="1048"/>
      <c r="R85" s="1048"/>
      <c r="S85" s="1049"/>
      <c r="T85" s="1049"/>
      <c r="U85" s="1049"/>
      <c r="V85" s="1049"/>
      <c r="W85" s="1049"/>
      <c r="X85" s="1049"/>
      <c r="Y85" s="1050"/>
      <c r="Z85" s="1050"/>
      <c r="AA85" s="1050"/>
      <c r="AB85" s="1050"/>
      <c r="AC85" s="1050"/>
      <c r="AD85" s="1051"/>
    </row>
    <row r="86" spans="2:30" ht="18.95" customHeight="1" x14ac:dyDescent="0.25">
      <c r="B86" s="1052"/>
      <c r="C86" s="1053"/>
      <c r="D86" s="1046" t="s">
        <v>1421</v>
      </c>
      <c r="E86" s="900"/>
      <c r="F86" s="900"/>
      <c r="G86" s="900"/>
      <c r="H86" s="900"/>
      <c r="I86" s="900"/>
      <c r="J86" s="900"/>
      <c r="K86" s="900"/>
      <c r="L86" s="900"/>
      <c r="M86" s="1047" t="str">
        <f>IF('T8-Application Summary'!AB176="", "NO", 'T8-Application Summary'!AB176)</f>
        <v>NO</v>
      </c>
      <c r="N86" s="1047"/>
      <c r="O86" s="1047"/>
      <c r="P86" s="1048"/>
      <c r="Q86" s="1048"/>
      <c r="R86" s="1048"/>
      <c r="S86" s="1049"/>
      <c r="T86" s="1049"/>
      <c r="U86" s="1049"/>
      <c r="V86" s="1049"/>
      <c r="W86" s="1049"/>
      <c r="X86" s="1049"/>
      <c r="Y86" s="1050"/>
      <c r="Z86" s="1050"/>
      <c r="AA86" s="1050"/>
      <c r="AB86" s="1050"/>
      <c r="AC86" s="1050"/>
      <c r="AD86" s="1051"/>
    </row>
    <row r="87" spans="2:30" ht="18.95" customHeight="1" x14ac:dyDescent="0.25">
      <c r="B87" s="1052"/>
      <c r="C87" s="1053"/>
      <c r="D87" s="1046"/>
      <c r="E87" s="900"/>
      <c r="F87" s="900"/>
      <c r="G87" s="900"/>
      <c r="H87" s="900"/>
      <c r="I87" s="900"/>
      <c r="J87" s="900"/>
      <c r="K87" s="900"/>
      <c r="L87" s="900"/>
      <c r="M87" s="1047"/>
      <c r="N87" s="1047"/>
      <c r="O87" s="1047"/>
      <c r="P87" s="1048"/>
      <c r="Q87" s="1048"/>
      <c r="R87" s="1048"/>
      <c r="S87" s="1049"/>
      <c r="T87" s="1049"/>
      <c r="U87" s="1049"/>
      <c r="V87" s="1049"/>
      <c r="W87" s="1049"/>
      <c r="X87" s="1049"/>
      <c r="Y87" s="1050"/>
      <c r="Z87" s="1050"/>
      <c r="AA87" s="1050"/>
      <c r="AB87" s="1050"/>
      <c r="AC87" s="1050"/>
      <c r="AD87" s="1051"/>
    </row>
    <row r="88" spans="2:30" ht="15" customHeight="1" x14ac:dyDescent="0.25">
      <c r="B88" s="1052"/>
      <c r="C88" s="1053"/>
      <c r="D88" s="1046" t="s">
        <v>1284</v>
      </c>
      <c r="E88" s="900"/>
      <c r="F88" s="900"/>
      <c r="G88" s="900"/>
      <c r="H88" s="900"/>
      <c r="I88" s="900"/>
      <c r="J88" s="900"/>
      <c r="K88" s="900"/>
      <c r="L88" s="900"/>
      <c r="M88" s="1047" t="str">
        <f>IF('T8-Application Summary'!AB182="Yes","YES","NO")</f>
        <v>NO</v>
      </c>
      <c r="N88" s="1047"/>
      <c r="O88" s="1047"/>
      <c r="P88" s="1048"/>
      <c r="Q88" s="1048"/>
      <c r="R88" s="1048"/>
      <c r="S88" s="1049"/>
      <c r="T88" s="1049"/>
      <c r="U88" s="1049"/>
      <c r="V88" s="1049"/>
      <c r="W88" s="1049"/>
      <c r="X88" s="1049"/>
      <c r="Y88" s="1050"/>
      <c r="Z88" s="1050"/>
      <c r="AA88" s="1050"/>
      <c r="AB88" s="1050"/>
      <c r="AC88" s="1050"/>
      <c r="AD88" s="1051"/>
    </row>
    <row r="89" spans="2:30" ht="15" customHeight="1" x14ac:dyDescent="0.25">
      <c r="B89" s="1052"/>
      <c r="C89" s="1053"/>
      <c r="D89" s="1046"/>
      <c r="E89" s="900"/>
      <c r="F89" s="900"/>
      <c r="G89" s="900"/>
      <c r="H89" s="900"/>
      <c r="I89" s="900"/>
      <c r="J89" s="900"/>
      <c r="K89" s="900"/>
      <c r="L89" s="900"/>
      <c r="M89" s="1047"/>
      <c r="N89" s="1047"/>
      <c r="O89" s="1047"/>
      <c r="P89" s="1048"/>
      <c r="Q89" s="1048"/>
      <c r="R89" s="1048"/>
      <c r="S89" s="1049"/>
      <c r="T89" s="1049"/>
      <c r="U89" s="1049"/>
      <c r="V89" s="1049"/>
      <c r="W89" s="1049"/>
      <c r="X89" s="1049"/>
      <c r="Y89" s="1050"/>
      <c r="Z89" s="1050"/>
      <c r="AA89" s="1050"/>
      <c r="AB89" s="1050"/>
      <c r="AC89" s="1050"/>
      <c r="AD89" s="1051"/>
    </row>
    <row r="90" spans="2:30" ht="15" customHeight="1" x14ac:dyDescent="0.25"/>
    <row r="91" spans="2:30" ht="15" customHeight="1" x14ac:dyDescent="0.25">
      <c r="B91" s="170"/>
      <c r="C91" s="170"/>
      <c r="D91" s="170"/>
      <c r="E91" s="170"/>
      <c r="F91" s="170"/>
      <c r="G91" s="170"/>
      <c r="H91" s="170"/>
      <c r="I91" s="170"/>
      <c r="J91" s="170"/>
      <c r="K91" s="170"/>
      <c r="L91" s="170"/>
      <c r="M91" s="170"/>
      <c r="N91" s="170"/>
      <c r="O91" s="170"/>
      <c r="P91" s="170"/>
      <c r="Q91" s="170"/>
      <c r="R91" s="170"/>
      <c r="S91" s="170"/>
      <c r="T91" s="170"/>
      <c r="U91" s="170"/>
      <c r="V91" s="170"/>
      <c r="W91" s="170"/>
      <c r="X91" s="170"/>
      <c r="Y91" s="170"/>
      <c r="Z91" s="170"/>
      <c r="AA91" s="170"/>
      <c r="AB91" s="170"/>
      <c r="AC91" s="170"/>
      <c r="AD91" s="170"/>
    </row>
    <row r="92" spans="2:30" ht="15" customHeight="1" x14ac:dyDescent="0.25"/>
    <row r="93" spans="2:30" ht="15" customHeight="1" x14ac:dyDescent="0.25"/>
    <row r="94" spans="2:30" ht="15" customHeight="1" x14ac:dyDescent="0.25"/>
    <row r="95" spans="2:30" ht="15" customHeight="1" x14ac:dyDescent="0.25"/>
    <row r="96" spans="2:30"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sheetData>
  <sheetProtection algorithmName="SHA-512" hashValue="T9LQY5NQRvbSA+TlSP/EFHy5DttVQNdma/FnMEPKwKW/X7wxx8tqUh+o4UHfY6BcNn2f7NaXBgNc5EA1Su7EUw==" saltValue="ceIzAzHrNAUKfP7TSZrCYA==" spinCount="100000" sheet="1" selectLockedCells="1"/>
  <mergeCells count="254">
    <mergeCell ref="M62:O63"/>
    <mergeCell ref="P62:R63"/>
    <mergeCell ref="S62:X63"/>
    <mergeCell ref="S60:X61"/>
    <mergeCell ref="Y60:AD61"/>
    <mergeCell ref="Y64:AD65"/>
    <mergeCell ref="B68:C69"/>
    <mergeCell ref="D68:L69"/>
    <mergeCell ref="M68:O69"/>
    <mergeCell ref="P68:R69"/>
    <mergeCell ref="S68:X69"/>
    <mergeCell ref="Y68:AD69"/>
    <mergeCell ref="B66:C67"/>
    <mergeCell ref="D66:L67"/>
    <mergeCell ref="M66:O67"/>
    <mergeCell ref="P66:R67"/>
    <mergeCell ref="S66:X67"/>
    <mergeCell ref="Y66:AD67"/>
    <mergeCell ref="B64:C65"/>
    <mergeCell ref="D64:L65"/>
    <mergeCell ref="M64:O65"/>
    <mergeCell ref="P64:R65"/>
    <mergeCell ref="S64:X65"/>
    <mergeCell ref="Y44:AD45"/>
    <mergeCell ref="B56:C57"/>
    <mergeCell ref="D56:L57"/>
    <mergeCell ref="M56:O57"/>
    <mergeCell ref="P56:R57"/>
    <mergeCell ref="S56:X57"/>
    <mergeCell ref="Y56:AD57"/>
    <mergeCell ref="B52:C53"/>
    <mergeCell ref="D52:L53"/>
    <mergeCell ref="M52:O53"/>
    <mergeCell ref="P52:R53"/>
    <mergeCell ref="S52:X53"/>
    <mergeCell ref="Y52:AD53"/>
    <mergeCell ref="B54:C55"/>
    <mergeCell ref="D54:L55"/>
    <mergeCell ref="M54:O55"/>
    <mergeCell ref="P54:R55"/>
    <mergeCell ref="S54:X55"/>
    <mergeCell ref="Y54:AD55"/>
    <mergeCell ref="B44:C45"/>
    <mergeCell ref="D44:L45"/>
    <mergeCell ref="M44:O45"/>
    <mergeCell ref="P44:R45"/>
    <mergeCell ref="S44:X45"/>
    <mergeCell ref="Y32:AD33"/>
    <mergeCell ref="B30:C31"/>
    <mergeCell ref="D30:L31"/>
    <mergeCell ref="M30:O31"/>
    <mergeCell ref="P30:R31"/>
    <mergeCell ref="S30:X31"/>
    <mergeCell ref="Y30:AD31"/>
    <mergeCell ref="B28:C29"/>
    <mergeCell ref="D28:L29"/>
    <mergeCell ref="M28:O29"/>
    <mergeCell ref="P28:R29"/>
    <mergeCell ref="S28:X29"/>
    <mergeCell ref="Y28:AD29"/>
    <mergeCell ref="B74:C75"/>
    <mergeCell ref="D74:L75"/>
    <mergeCell ref="M74:O75"/>
    <mergeCell ref="P74:R75"/>
    <mergeCell ref="S74:X75"/>
    <mergeCell ref="B32:C33"/>
    <mergeCell ref="D32:L33"/>
    <mergeCell ref="M32:O33"/>
    <mergeCell ref="P32:R33"/>
    <mergeCell ref="S32:X33"/>
    <mergeCell ref="B38:C39"/>
    <mergeCell ref="D38:L39"/>
    <mergeCell ref="M38:O39"/>
    <mergeCell ref="P38:R39"/>
    <mergeCell ref="S38:X39"/>
    <mergeCell ref="B34:C35"/>
    <mergeCell ref="D34:L35"/>
    <mergeCell ref="M34:O35"/>
    <mergeCell ref="P34:R35"/>
    <mergeCell ref="S34:X35"/>
    <mergeCell ref="B46:C47"/>
    <mergeCell ref="D60:L61"/>
    <mergeCell ref="M60:O61"/>
    <mergeCell ref="P60:R61"/>
    <mergeCell ref="B26:C27"/>
    <mergeCell ref="D26:L27"/>
    <mergeCell ref="M26:O27"/>
    <mergeCell ref="P26:R27"/>
    <mergeCell ref="S26:X27"/>
    <mergeCell ref="Y26:AD27"/>
    <mergeCell ref="Y58:AD59"/>
    <mergeCell ref="D48:L49"/>
    <mergeCell ref="B48:C49"/>
    <mergeCell ref="M48:O49"/>
    <mergeCell ref="P48:R49"/>
    <mergeCell ref="S48:X49"/>
    <mergeCell ref="Y48:AD49"/>
    <mergeCell ref="B50:C51"/>
    <mergeCell ref="D50:L51"/>
    <mergeCell ref="M50:O51"/>
    <mergeCell ref="P50:R51"/>
    <mergeCell ref="S50:X51"/>
    <mergeCell ref="Y50:AD51"/>
    <mergeCell ref="B58:C59"/>
    <mergeCell ref="D58:L59"/>
    <mergeCell ref="M58:O59"/>
    <mergeCell ref="P58:R59"/>
    <mergeCell ref="S58:X59"/>
    <mergeCell ref="B20:C22"/>
    <mergeCell ref="D20:L22"/>
    <mergeCell ref="M20:O22"/>
    <mergeCell ref="P20:R22"/>
    <mergeCell ref="S20:X22"/>
    <mergeCell ref="Y20:AD22"/>
    <mergeCell ref="D23:L25"/>
    <mergeCell ref="B23:C25"/>
    <mergeCell ref="M23:O25"/>
    <mergeCell ref="P23:R25"/>
    <mergeCell ref="S23:X25"/>
    <mergeCell ref="Y23:AD25"/>
    <mergeCell ref="B8:C9"/>
    <mergeCell ref="D8:L9"/>
    <mergeCell ref="M8:O9"/>
    <mergeCell ref="P8:R9"/>
    <mergeCell ref="S8:X9"/>
    <mergeCell ref="Y8:AD9"/>
    <mergeCell ref="B18:C19"/>
    <mergeCell ref="D18:L19"/>
    <mergeCell ref="M18:O19"/>
    <mergeCell ref="P18:R19"/>
    <mergeCell ref="S18:X19"/>
    <mergeCell ref="Y18:AD19"/>
    <mergeCell ref="B14:C15"/>
    <mergeCell ref="D14:L15"/>
    <mergeCell ref="M14:O15"/>
    <mergeCell ref="P14:R15"/>
    <mergeCell ref="S14:X15"/>
    <mergeCell ref="Y14:AD15"/>
    <mergeCell ref="B16:C17"/>
    <mergeCell ref="D16:L17"/>
    <mergeCell ref="M16:O17"/>
    <mergeCell ref="P16:R17"/>
    <mergeCell ref="S16:X17"/>
    <mergeCell ref="Y16:AD17"/>
    <mergeCell ref="B2:AD2"/>
    <mergeCell ref="B4:C5"/>
    <mergeCell ref="D4:L5"/>
    <mergeCell ref="M4:O5"/>
    <mergeCell ref="P4:R5"/>
    <mergeCell ref="S4:X5"/>
    <mergeCell ref="Y4:AD5"/>
    <mergeCell ref="B6:C7"/>
    <mergeCell ref="D6:L7"/>
    <mergeCell ref="M6:O7"/>
    <mergeCell ref="P6:R7"/>
    <mergeCell ref="S6:X7"/>
    <mergeCell ref="Y6:AD7"/>
    <mergeCell ref="B76:C77"/>
    <mergeCell ref="D76:L77"/>
    <mergeCell ref="M76:O77"/>
    <mergeCell ref="P76:R77"/>
    <mergeCell ref="S76:X77"/>
    <mergeCell ref="Y76:AD77"/>
    <mergeCell ref="Y62:AD63"/>
    <mergeCell ref="B91:AD91"/>
    <mergeCell ref="D80:L81"/>
    <mergeCell ref="Y74:AD75"/>
    <mergeCell ref="B70:C71"/>
    <mergeCell ref="D70:L71"/>
    <mergeCell ref="M70:O71"/>
    <mergeCell ref="P70:R71"/>
    <mergeCell ref="S70:X71"/>
    <mergeCell ref="Y70:AD71"/>
    <mergeCell ref="B72:C73"/>
    <mergeCell ref="D72:L73"/>
    <mergeCell ref="M72:O73"/>
    <mergeCell ref="P72:R73"/>
    <mergeCell ref="S72:X73"/>
    <mergeCell ref="Y72:AD73"/>
    <mergeCell ref="B62:C63"/>
    <mergeCell ref="D62:L63"/>
    <mergeCell ref="B84:C85"/>
    <mergeCell ref="D84:L85"/>
    <mergeCell ref="M84:O85"/>
    <mergeCell ref="P84:R85"/>
    <mergeCell ref="S84:X85"/>
    <mergeCell ref="Y84:AD85"/>
    <mergeCell ref="B78:C79"/>
    <mergeCell ref="D78:L79"/>
    <mergeCell ref="M78:O79"/>
    <mergeCell ref="P78:R79"/>
    <mergeCell ref="S78:X79"/>
    <mergeCell ref="Y78:AD79"/>
    <mergeCell ref="B80:C81"/>
    <mergeCell ref="M80:O81"/>
    <mergeCell ref="P80:R81"/>
    <mergeCell ref="S80:X81"/>
    <mergeCell ref="Y80:AD81"/>
    <mergeCell ref="Y34:AD35"/>
    <mergeCell ref="B36:C37"/>
    <mergeCell ref="D36:L37"/>
    <mergeCell ref="M36:O37"/>
    <mergeCell ref="P36:R37"/>
    <mergeCell ref="S36:X37"/>
    <mergeCell ref="Y36:AD37"/>
    <mergeCell ref="Y38:AD39"/>
    <mergeCell ref="B42:C43"/>
    <mergeCell ref="D42:L43"/>
    <mergeCell ref="M42:O43"/>
    <mergeCell ref="P42:R43"/>
    <mergeCell ref="S42:X43"/>
    <mergeCell ref="Y42:AD43"/>
    <mergeCell ref="B40:C41"/>
    <mergeCell ref="D40:L41"/>
    <mergeCell ref="M40:O41"/>
    <mergeCell ref="P40:R41"/>
    <mergeCell ref="S40:X41"/>
    <mergeCell ref="Y40:AD41"/>
    <mergeCell ref="B10:C11"/>
    <mergeCell ref="D10:L11"/>
    <mergeCell ref="M10:O11"/>
    <mergeCell ref="P10:R11"/>
    <mergeCell ref="S10:X11"/>
    <mergeCell ref="Y10:AD11"/>
    <mergeCell ref="B12:C13"/>
    <mergeCell ref="D12:L13"/>
    <mergeCell ref="M12:O13"/>
    <mergeCell ref="P12:R13"/>
    <mergeCell ref="S12:X13"/>
    <mergeCell ref="Y12:AD13"/>
    <mergeCell ref="D46:L47"/>
    <mergeCell ref="M46:O47"/>
    <mergeCell ref="P46:R47"/>
    <mergeCell ref="S46:X47"/>
    <mergeCell ref="Y46:AD47"/>
    <mergeCell ref="B88:C89"/>
    <mergeCell ref="D88:L89"/>
    <mergeCell ref="M88:O89"/>
    <mergeCell ref="P88:R89"/>
    <mergeCell ref="S88:X89"/>
    <mergeCell ref="Y88:AD89"/>
    <mergeCell ref="B86:C87"/>
    <mergeCell ref="D86:L87"/>
    <mergeCell ref="M86:O87"/>
    <mergeCell ref="P86:R87"/>
    <mergeCell ref="S86:X87"/>
    <mergeCell ref="Y86:AD87"/>
    <mergeCell ref="B82:C83"/>
    <mergeCell ref="D82:L83"/>
    <mergeCell ref="M82:O83"/>
    <mergeCell ref="P82:R83"/>
    <mergeCell ref="S82:X83"/>
    <mergeCell ref="Y82:AD83"/>
    <mergeCell ref="B60:C61"/>
  </mergeCells>
  <conditionalFormatting sqref="M28 M30:O33">
    <cfRule type="containsText" dxfId="54" priority="22" operator="containsText" text="N/A">
      <formula>NOT(ISERROR(SEARCH("N/A",M28)))</formula>
    </cfRule>
    <cfRule type="containsText" dxfId="53" priority="23" operator="containsText" text="NO">
      <formula>NOT(ISERROR(SEARCH("NO",M28)))</formula>
    </cfRule>
    <cfRule type="containsText" dxfId="52" priority="24" operator="containsText" text="YES">
      <formula>NOT(ISERROR(SEARCH("YES",M28)))</formula>
    </cfRule>
  </conditionalFormatting>
  <conditionalFormatting sqref="M6:O27 M34 M36 M38:O39 M40 M78">
    <cfRule type="containsText" dxfId="51" priority="25" operator="containsText" text="N/A">
      <formula>NOT(ISERROR(SEARCH("N/A",M6)))</formula>
    </cfRule>
    <cfRule type="containsText" dxfId="50" priority="26" operator="containsText" text="NO">
      <formula>NOT(ISERROR(SEARCH("NO",M6)))</formula>
    </cfRule>
    <cfRule type="containsText" dxfId="49" priority="27" operator="containsText" text="YES">
      <formula>NOT(ISERROR(SEARCH("YES",M6)))</formula>
    </cfRule>
  </conditionalFormatting>
  <conditionalFormatting sqref="M42:O77">
    <cfRule type="containsText" dxfId="48" priority="13" operator="containsText" text="N/A">
      <formula>NOT(ISERROR(SEARCH("N/A",M42)))</formula>
    </cfRule>
    <cfRule type="containsText" dxfId="47" priority="14" operator="containsText" text="NO">
      <formula>NOT(ISERROR(SEARCH("NO",M42)))</formula>
    </cfRule>
    <cfRule type="containsText" dxfId="46" priority="15" operator="containsText" text="YES">
      <formula>NOT(ISERROR(SEARCH("YES",M42)))</formula>
    </cfRule>
  </conditionalFormatting>
  <conditionalFormatting sqref="M80:O89">
    <cfRule type="containsText" dxfId="45" priority="1" operator="containsText" text="N/A">
      <formula>NOT(ISERROR(SEARCH("N/A",M80)))</formula>
    </cfRule>
    <cfRule type="containsText" dxfId="44" priority="2" operator="containsText" text="NO">
      <formula>NOT(ISERROR(SEARCH("NO",M80)))</formula>
    </cfRule>
    <cfRule type="containsText" dxfId="43" priority="3" operator="containsText" text="YES">
      <formula>NOT(ISERROR(SEARCH("YES",M80)))</formula>
    </cfRule>
  </conditionalFormatting>
  <printOptions horizontalCentered="1"/>
  <pageMargins left="0.5" right="0.5" top="0.5" bottom="0.5" header="0.3" footer="0.3"/>
  <pageSetup scale="93" fitToHeight="0" orientation="portrait" r:id="rId1"/>
  <headerFooter>
    <oddFooter>&amp;C&amp;P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Validation!$E$2:$E$3</xm:f>
          </x14:formula1>
          <xm:sqref>Q30:R33 P30:P34 Q36:R39 P36:P40 Q26:R27 P26:P28 Q42:R77 P42:P78 P6:R25 P80:R89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136FB536534E54291B554C5E5F5174B" ma:contentTypeVersion="2" ma:contentTypeDescription="Create a new document." ma:contentTypeScope="" ma:versionID="d28355db38d3b18497e19328f70d6191">
  <xsd:schema xmlns:xsd="http://www.w3.org/2001/XMLSchema" xmlns:xs="http://www.w3.org/2001/XMLSchema" xmlns:p="http://schemas.microsoft.com/office/2006/metadata/properties" xmlns:ns2="fe476269-ca55-4557-acfe-941692da3e00" targetNamespace="http://schemas.microsoft.com/office/2006/metadata/properties" ma:root="true" ma:fieldsID="bbf345b9e4b0ecaa7058a29686f9e5b7" ns2:_="">
    <xsd:import namespace="fe476269-ca55-4557-acfe-941692da3e00"/>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476269-ca55-4557-acfe-941692da3e00"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2415CD5-81F8-4FB0-8087-B93030A4485B}">
  <ds:schemaRefs>
    <ds:schemaRef ds:uri="http://schemas.microsoft.com/sharepoint/v3/contenttype/forms"/>
  </ds:schemaRefs>
</ds:datastoreItem>
</file>

<file path=customXml/itemProps2.xml><?xml version="1.0" encoding="utf-8"?>
<ds:datastoreItem xmlns:ds="http://schemas.openxmlformats.org/officeDocument/2006/customXml" ds:itemID="{C2C65FF5-FEE1-4F2C-87F9-49C5744784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476269-ca55-4557-acfe-941692da3e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8D527D-A9C4-4AB6-889D-29A5101E1DBF}">
  <ds:schemaRefs>
    <ds:schemaRef ds:uri="http://schemas.openxmlformats.org/package/2006/metadata/core-properties"/>
    <ds:schemaRef ds:uri="http://purl.org/dc/terms/"/>
    <ds:schemaRef ds:uri="http://purl.org/dc/elements/1.1/"/>
    <ds:schemaRef ds:uri="http://schemas.microsoft.com/office/2006/documentManagement/types"/>
    <ds:schemaRef ds:uri="http://purl.org/dc/dcmitype/"/>
    <ds:schemaRef ds:uri="http://www.w3.org/XML/1998/namespace"/>
    <ds:schemaRef ds:uri="fe476269-ca55-4557-acfe-941692da3e00"/>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17</vt:i4>
      </vt:variant>
    </vt:vector>
  </HeadingPairs>
  <TitlesOfParts>
    <vt:vector size="43" baseType="lpstr">
      <vt:lpstr>T1-Application Cover Page</vt:lpstr>
      <vt:lpstr>T2-Development Information</vt:lpstr>
      <vt:lpstr>T3-Narratives</vt:lpstr>
      <vt:lpstr>T4-Units</vt:lpstr>
      <vt:lpstr>T5-Sources</vt:lpstr>
      <vt:lpstr>T6-Budget</vt:lpstr>
      <vt:lpstr>T7-Match</vt:lpstr>
      <vt:lpstr>T8-Application Summary</vt:lpstr>
      <vt:lpstr>THRESHOLD CHECKLIST</vt:lpstr>
      <vt:lpstr>S1-Population Served</vt:lpstr>
      <vt:lpstr>S2-Location</vt:lpstr>
      <vt:lpstr>S3-Development Features</vt:lpstr>
      <vt:lpstr>S4-Team Composition</vt:lpstr>
      <vt:lpstr>S5-Leveraging</vt:lpstr>
      <vt:lpstr>SCORE SHEET</vt:lpstr>
      <vt:lpstr>PROFORMA</vt:lpstr>
      <vt:lpstr>D1-Development Fund</vt:lpstr>
      <vt:lpstr>D2-CHDO Operating Supplement</vt:lpstr>
      <vt:lpstr>D3-Rental Assessment</vt:lpstr>
      <vt:lpstr>D4-Displacement Assessment</vt:lpstr>
      <vt:lpstr>D5-Displacement Plan</vt:lpstr>
      <vt:lpstr>D6-Displacement Affidavit</vt:lpstr>
      <vt:lpstr>D7-LEP</vt:lpstr>
      <vt:lpstr>D8-Davis Bacon</vt:lpstr>
      <vt:lpstr>D9-Assurances and Certification</vt:lpstr>
      <vt:lpstr>Validation</vt:lpstr>
      <vt:lpstr>'D3-Rental Assessment'!Print_Area</vt:lpstr>
      <vt:lpstr>PROFORMA!Print_Area</vt:lpstr>
      <vt:lpstr>'S1-Population Served'!Print_Area</vt:lpstr>
      <vt:lpstr>'S2-Location'!Print_Area</vt:lpstr>
      <vt:lpstr>'S3-Development Features'!Print_Area</vt:lpstr>
      <vt:lpstr>'S4-Team Composition'!Print_Area</vt:lpstr>
      <vt:lpstr>'S5-Leveraging'!Print_Area</vt:lpstr>
      <vt:lpstr>'SCORE SHEET'!Print_Area</vt:lpstr>
      <vt:lpstr>'T1-Application Cover Page'!Print_Area</vt:lpstr>
      <vt:lpstr>'T2-Development Information'!Print_Area</vt:lpstr>
      <vt:lpstr>'T3-Narratives'!Print_Area</vt:lpstr>
      <vt:lpstr>'T4-Units'!Print_Area</vt:lpstr>
      <vt:lpstr>'T5-Sources'!Print_Area</vt:lpstr>
      <vt:lpstr>'T6-Budget'!Print_Area</vt:lpstr>
      <vt:lpstr>'T7-Match'!Print_Area</vt:lpstr>
      <vt:lpstr>'T8-Application Summary'!Print_Area</vt:lpstr>
      <vt:lpstr>'THRESHOLD CHECKLIST'!Print_Area</vt:lpstr>
    </vt:vector>
  </TitlesOfParts>
  <Company>Indiana Housing and Community Development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Boltz</dc:creator>
  <cp:lastModifiedBy>Lynch, Andrea</cp:lastModifiedBy>
  <cp:lastPrinted>2019-01-30T20:15:37Z</cp:lastPrinted>
  <dcterms:created xsi:type="dcterms:W3CDTF">2015-10-26T19:19:04Z</dcterms:created>
  <dcterms:modified xsi:type="dcterms:W3CDTF">2025-03-12T12:08:05Z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0x010100B136FB536534E54291B554C5E5F5174B</vt:lpwstr>
  </property>
</Properties>
</file>