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Real Estate\Multifamily\Tax Credit Allocation\Bond Rounds\2023A-B with AWHTC\Memos &amp; Website Postings\"/>
    </mc:Choice>
  </mc:AlternateContent>
  <xr:revisionPtr revIDLastSave="0" documentId="8_{4F6A4512-E1BF-42CF-B17F-4BE803EC3776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Form Cs" sheetId="1" r:id="rId1"/>
    <sheet name="Data" sheetId="3" r:id="rId2"/>
    <sheet name="Sheet2" sheetId="2" r:id="rId3"/>
  </sheets>
  <definedNames>
    <definedName name="_xlnm._FilterDatabase" localSheetId="0" hidden="1">'Form Cs'!$A$1:$M$31</definedName>
    <definedName name="_xlnm._FilterDatabase" localSheetId="2" hidden="1">Sheet2!$A$1:$E$1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" i="1" l="1" a="1"/>
  <c r="D4" i="1" s="1"/>
  <c r="I30" i="1"/>
  <c r="D30" i="1" a="1"/>
  <c r="D30" i="1" s="1"/>
  <c r="D20" i="1" a="1"/>
  <c r="D20" i="1" s="1"/>
  <c r="F10" i="3"/>
  <c r="F8" i="3"/>
  <c r="B11" i="3"/>
  <c r="B10" i="3"/>
  <c r="B8" i="3"/>
  <c r="B7" i="3"/>
  <c r="D29" i="1" a="1"/>
  <c r="D29" i="1" s="1"/>
  <c r="D19" i="1" a="1"/>
  <c r="D19" i="1" s="1"/>
  <c r="F9" i="3"/>
  <c r="D2" i="1" a="1"/>
  <c r="D2" i="1" s="1"/>
  <c r="D3" i="1" a="1"/>
  <c r="D3" i="1" s="1"/>
  <c r="D8" i="1" a="1"/>
  <c r="D8" i="1" s="1"/>
  <c r="D22" i="1" a="1"/>
  <c r="D22" i="1" s="1"/>
  <c r="D23" i="1" a="1"/>
  <c r="D23" i="1" s="1"/>
  <c r="D5" i="1" a="1"/>
  <c r="D5" i="1" s="1"/>
  <c r="D6" i="1" a="1"/>
  <c r="D6" i="1" s="1"/>
  <c r="D7" i="1" a="1"/>
  <c r="D7" i="1" s="1"/>
  <c r="D9" i="1" a="1"/>
  <c r="D9" i="1" s="1"/>
  <c r="D10" i="1" a="1"/>
  <c r="D10" i="1" s="1"/>
  <c r="D11" i="1" a="1"/>
  <c r="D11" i="1" s="1"/>
  <c r="D14" i="1" a="1"/>
  <c r="D14" i="1" s="1"/>
  <c r="D15" i="1" a="1"/>
  <c r="D15" i="1" s="1"/>
  <c r="D16" i="1" a="1"/>
  <c r="D16" i="1" s="1"/>
  <c r="D17" i="1" a="1"/>
  <c r="D17" i="1" s="1"/>
  <c r="D18" i="1" a="1"/>
  <c r="D18" i="1" s="1"/>
  <c r="D21" i="1" a="1"/>
  <c r="D21" i="1" s="1"/>
  <c r="D24" i="1" a="1"/>
  <c r="D24" i="1" s="1"/>
  <c r="D25" i="1" a="1"/>
  <c r="D25" i="1" s="1"/>
  <c r="D26" i="1" a="1"/>
  <c r="D26" i="1" s="1"/>
  <c r="D27" i="1" a="1"/>
  <c r="D27" i="1" s="1"/>
  <c r="D28" i="1" a="1"/>
  <c r="D28" i="1" s="1"/>
  <c r="D31" i="1" a="1"/>
  <c r="D31" i="1" s="1"/>
  <c r="D32" i="1" a="1"/>
  <c r="D32" i="1" s="1"/>
  <c r="D33" i="1" a="1"/>
  <c r="D33" i="1" s="1"/>
  <c r="D12" i="1" a="1"/>
  <c r="D12" i="1" s="1"/>
  <c r="I31" i="1"/>
  <c r="I18" i="1"/>
  <c r="F11" i="3" s="1"/>
  <c r="I16" i="1"/>
  <c r="F17" i="3" s="1"/>
  <c r="F12" i="3" l="1"/>
  <c r="F14" i="3"/>
  <c r="F15" i="3"/>
  <c r="F16" i="3"/>
  <c r="F7" i="3"/>
  <c r="B6" i="3"/>
  <c r="B3" i="3"/>
  <c r="B5" i="3"/>
  <c r="B2" i="3"/>
  <c r="F6" i="3"/>
  <c r="B4" i="3"/>
  <c r="F5" i="3"/>
  <c r="F2" i="3"/>
  <c r="F4" i="3"/>
  <c r="F3" i="3"/>
  <c r="B14" i="3" l="1"/>
  <c r="B12" i="3"/>
  <c r="B9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tc={D086A224-02FF-4A83-B85C-24F6C1DD9B30}</author>
  </authors>
  <commentList>
    <comment ref="M1" authorId="0" shapeId="0" xr:uid="{D086A224-02FF-4A83-B85C-24F6C1DD9B30}">
      <text>
        <t>[Threaded comment]
Your version of Excel allows you to read this threaded comment; however, any edits to it will get removed if the file is opened in a newer version of Excel. Learn more: https://go.microsoft.com/fwlink/?linkid=870924
Comment:
    See email date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Rakowski, Alan</author>
  </authors>
  <commentList>
    <comment ref="D1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N or S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<sst xmlns="http://schemas.openxmlformats.org/spreadsheetml/2006/main" count="586" uniqueCount="335">
  <si>
    <t>City</t>
  </si>
  <si>
    <t>County</t>
  </si>
  <si>
    <t>Team</t>
  </si>
  <si>
    <t>Date of Site Visit</t>
  </si>
  <si>
    <t>Crossroads Village</t>
  </si>
  <si>
    <t>North Neighborhood Lofts</t>
  </si>
  <si>
    <t>Zip</t>
  </si>
  <si>
    <t>Developer</t>
  </si>
  <si>
    <t>Broadway Homes</t>
  </si>
  <si>
    <t>Byrne Court</t>
  </si>
  <si>
    <t>Canal Village</t>
  </si>
  <si>
    <t>City View Homes</t>
  </si>
  <si>
    <t>Enterprise Pointe</t>
  </si>
  <si>
    <t>Kitselman Flats</t>
  </si>
  <si>
    <t>Mariposa Springs</t>
  </si>
  <si>
    <t>Memorial Lofts</t>
  </si>
  <si>
    <t>SouthPointe Village Apartments</t>
  </si>
  <si>
    <t>Rockwell Pointe</t>
  </si>
  <si>
    <t>Form C's Received</t>
  </si>
  <si>
    <t>BAM-Brownsburg</t>
  </si>
  <si>
    <t>Beech Grove II</t>
  </si>
  <si>
    <t>Blue Line</t>
  </si>
  <si>
    <t>Central @ 29</t>
  </si>
  <si>
    <t>City Way Senior Apartments</t>
  </si>
  <si>
    <t>Crossroads Apartments</t>
  </si>
  <si>
    <t>Evansville Townhomes II</t>
  </si>
  <si>
    <t>Erie Pointe</t>
  </si>
  <si>
    <t>Governor Park Apartments</t>
  </si>
  <si>
    <t>Excelsior Apartments</t>
  </si>
  <si>
    <t>Greenfield Apartments</t>
  </si>
  <si>
    <t>Greenfield Commons</t>
  </si>
  <si>
    <t>Harper's Crossing</t>
  </si>
  <si>
    <t>Haven Home of Hendricks County</t>
  </si>
  <si>
    <t>Historic Gallatin Square</t>
  </si>
  <si>
    <t>Kady Gene Cove</t>
  </si>
  <si>
    <t>Lofts at Main Street</t>
  </si>
  <si>
    <t>Meridian Highland 2</t>
  </si>
  <si>
    <t>Near West Village</t>
  </si>
  <si>
    <t>Norfolk</t>
  </si>
  <si>
    <t>Olive Grove Townhomes</t>
  </si>
  <si>
    <t>Old Southside Lofts</t>
  </si>
  <si>
    <t>Pando Aspen Grove</t>
  </si>
  <si>
    <t>Proctor Place</t>
  </si>
  <si>
    <t>Rivoli City</t>
  </si>
  <si>
    <t>Ross Brook</t>
  </si>
  <si>
    <t>Seymour Lofts</t>
  </si>
  <si>
    <t>Shamrock Run</t>
  </si>
  <si>
    <t>South Bend Mutual Homes II</t>
  </si>
  <si>
    <t>Townhomes on Main- Washington</t>
  </si>
  <si>
    <t>SPZP Senior Housing</t>
  </si>
  <si>
    <t>St. Lucas Lofts</t>
  </si>
  <si>
    <t>Tillman</t>
  </si>
  <si>
    <t>Townhomes on Main-Rockville</t>
  </si>
  <si>
    <t>Townsend Townhomes</t>
  </si>
  <si>
    <t>Vandalia Trail Apartments</t>
  </si>
  <si>
    <t>Washington Commons</t>
  </si>
  <si>
    <t>Development Name</t>
  </si>
  <si>
    <t>Number of Units</t>
  </si>
  <si>
    <t>Market Analyst</t>
  </si>
  <si>
    <t>Mitchell Market Analysts</t>
  </si>
  <si>
    <t>Proposed Development Type</t>
  </si>
  <si>
    <t>Date Form C Received</t>
  </si>
  <si>
    <t>Proposed Construction Type</t>
  </si>
  <si>
    <t>Street Address</t>
  </si>
  <si>
    <t>Fort Wayne</t>
  </si>
  <si>
    <t>Allen</t>
  </si>
  <si>
    <t>Rehabilitation</t>
  </si>
  <si>
    <t>Edsall House Apartments</t>
  </si>
  <si>
    <t>310 W. Berry St.</t>
  </si>
  <si>
    <t>GBG LIHTV Development, LLC</t>
  </si>
  <si>
    <t>38th and Arlington</t>
  </si>
  <si>
    <t>5959 E. 38th St., 3700, 3742, 3790 N. Arlington Ave.</t>
  </si>
  <si>
    <t>Indianapolis</t>
  </si>
  <si>
    <t>Marion</t>
  </si>
  <si>
    <t>Multifamily</t>
  </si>
  <si>
    <t>New Construction</t>
  </si>
  <si>
    <t>Flaherty &amp; Collins Development LLC</t>
  </si>
  <si>
    <t>MMA Inc.</t>
  </si>
  <si>
    <t>AHEPA 100-II Apartments</t>
  </si>
  <si>
    <t>South Bend</t>
  </si>
  <si>
    <t>St. Joseph</t>
  </si>
  <si>
    <t>Multifamily/Age Restricted</t>
  </si>
  <si>
    <t xml:space="preserve">AHEPA Affordable Housing Management Company, Inc. </t>
  </si>
  <si>
    <t>Vogt Strategic Insights</t>
  </si>
  <si>
    <t>Charlestown Flats</t>
  </si>
  <si>
    <t>101 Market St.</t>
  </si>
  <si>
    <t>Charlestown</t>
  </si>
  <si>
    <t>Clark</t>
  </si>
  <si>
    <t>Marian Development Group, LLC</t>
  </si>
  <si>
    <t>Novogradac</t>
  </si>
  <si>
    <t>MLK Corridor</t>
  </si>
  <si>
    <t>2954, 2723 Martin Luther King Jr. St.</t>
  </si>
  <si>
    <t>NRP Holdings LLC., Flanner House of Indianapolis LLC, BWI  LLC</t>
  </si>
  <si>
    <t>North Market</t>
  </si>
  <si>
    <t>1411 N. Market St., 3109 W. Sycamore St.</t>
  </si>
  <si>
    <t>Kokomo</t>
  </si>
  <si>
    <t>Howard</t>
  </si>
  <si>
    <t>Advantix Development Corporation</t>
  </si>
  <si>
    <t>Region</t>
  </si>
  <si>
    <t>Cambridge Estates II</t>
  </si>
  <si>
    <t>Lafayette</t>
  </si>
  <si>
    <t>Tippecanoe</t>
  </si>
  <si>
    <t>EREG Housing Preservation LLC</t>
  </si>
  <si>
    <t>Central at Rivoli Park</t>
  </si>
  <si>
    <t>Cherry Tree Court</t>
  </si>
  <si>
    <t>Dalehaven Estates</t>
  </si>
  <si>
    <t>Durbin Plaza</t>
  </si>
  <si>
    <t>Emerson Place Apartments</t>
  </si>
  <si>
    <t>Garfield Tower</t>
  </si>
  <si>
    <t>Hodges Commons</t>
  </si>
  <si>
    <t>Honey Creek Village</t>
  </si>
  <si>
    <t>Michigan City</t>
  </si>
  <si>
    <t>Residences at Sunrise Crossing</t>
  </si>
  <si>
    <t>Richardson Flats</t>
  </si>
  <si>
    <t>Ritter Plaza</t>
  </si>
  <si>
    <t>Ritz on Illinois</t>
  </si>
  <si>
    <t>Turtle Creek North Apartments</t>
  </si>
  <si>
    <t>Valley Forge Apartments</t>
  </si>
  <si>
    <t>Vogel Road</t>
  </si>
  <si>
    <t>County List</t>
  </si>
  <si>
    <t>7828 Madison Ave.</t>
  </si>
  <si>
    <t>53871 Generations Dr.</t>
  </si>
  <si>
    <t>3606 Parliament Dr.</t>
  </si>
  <si>
    <t>Age Restricted</t>
  </si>
  <si>
    <t>United Church Homes</t>
  </si>
  <si>
    <t>604 N. Sherman Dr.</t>
  </si>
  <si>
    <t>The Annex Group</t>
  </si>
  <si>
    <t>376 S. 100 East St.</t>
  </si>
  <si>
    <t>Washington</t>
  </si>
  <si>
    <t>Daviess</t>
  </si>
  <si>
    <t>Triple S Development LLC</t>
  </si>
  <si>
    <t>Bowen</t>
  </si>
  <si>
    <t>3700 Justus Ct.</t>
  </si>
  <si>
    <t>Evansville</t>
  </si>
  <si>
    <t>Vanderburgh</t>
  </si>
  <si>
    <t>House Investments, LP</t>
  </si>
  <si>
    <t>Valbridge Property Advisors</t>
  </si>
  <si>
    <t>120-150 Front Street</t>
  </si>
  <si>
    <t>Lawrenceburg</t>
  </si>
  <si>
    <t>Dearborn</t>
  </si>
  <si>
    <t>The Model Group</t>
  </si>
  <si>
    <t>4901, 4919 S. Emerson, 5155 Shear Ave.</t>
  </si>
  <si>
    <t>Devco Preservation, LLC</t>
  </si>
  <si>
    <t>2200 N. Garfield Ave.</t>
  </si>
  <si>
    <t>Terre Haute</t>
  </si>
  <si>
    <t>Vigo</t>
  </si>
  <si>
    <t>Brinshore Development, LLC</t>
  </si>
  <si>
    <t>American Marketing Services</t>
  </si>
  <si>
    <t>Gateway to Life</t>
  </si>
  <si>
    <t>Park Terrace</t>
  </si>
  <si>
    <t>5074 Roselawn Dr., 3855, 3955 N. Emerson Ave., 5025 E. 39th St.</t>
  </si>
  <si>
    <t>New Construction/Rehabilitation</t>
  </si>
  <si>
    <t>BWI</t>
  </si>
  <si>
    <t>Gill Group</t>
  </si>
  <si>
    <t>3919 N. Moller Rd.</t>
  </si>
  <si>
    <t>Woda Cooper Development, Inc.</t>
  </si>
  <si>
    <t>2969 ljams Drive</t>
  </si>
  <si>
    <t>Michigan City Residences</t>
  </si>
  <si>
    <t xml:space="preserve">748 E. 8th St. </t>
  </si>
  <si>
    <t>Laporte</t>
  </si>
  <si>
    <t>BWI/TRG Community Development LLC</t>
  </si>
  <si>
    <t>Baker Tilly</t>
  </si>
  <si>
    <t>10 Park Terrace</t>
  </si>
  <si>
    <t>Columbia City</t>
  </si>
  <si>
    <t>Whitley</t>
  </si>
  <si>
    <t>PK Development Group, LLC</t>
  </si>
  <si>
    <t>3010 Sunrise Crossing Blvd.</t>
  </si>
  <si>
    <t>Madison</t>
  </si>
  <si>
    <t>Jefferson</t>
  </si>
  <si>
    <t>Winterwood Development LLC/Riparian LLC</t>
  </si>
  <si>
    <t>50 N. Tibbs Ave.</t>
  </si>
  <si>
    <t>5508 E. 16th St.</t>
  </si>
  <si>
    <t>Adaptive Reuse</t>
  </si>
  <si>
    <t>LDI Development Group</t>
  </si>
  <si>
    <t>3360-3338 N. Illinois St.</t>
  </si>
  <si>
    <t>DTM Real Estate &amp; Birge and Held</t>
  </si>
  <si>
    <t>8253 Harcourt Rd.</t>
  </si>
  <si>
    <t>RDOOR Housing Corportation</t>
  </si>
  <si>
    <t>4350 Madison Ave.</t>
  </si>
  <si>
    <t>5815 Vogel Rd.</t>
  </si>
  <si>
    <t>KCG Companies</t>
  </si>
  <si>
    <t>Adams</t>
  </si>
  <si>
    <t>Northeast</t>
  </si>
  <si>
    <t>Bartholomew</t>
  </si>
  <si>
    <t>Southeast</t>
  </si>
  <si>
    <t>Benton</t>
  </si>
  <si>
    <t>Northwest</t>
  </si>
  <si>
    <t>Blackford</t>
  </si>
  <si>
    <t>Boone</t>
  </si>
  <si>
    <t>Central</t>
  </si>
  <si>
    <t>Brown</t>
  </si>
  <si>
    <t>Caroll</t>
  </si>
  <si>
    <t>Cass</t>
  </si>
  <si>
    <t>Clay</t>
  </si>
  <si>
    <t>Southwest</t>
  </si>
  <si>
    <t>Clinton</t>
  </si>
  <si>
    <t>Crawford</t>
  </si>
  <si>
    <t>Decatur</t>
  </si>
  <si>
    <t>DeKalb</t>
  </si>
  <si>
    <t>Delaware</t>
  </si>
  <si>
    <t>Dubois</t>
  </si>
  <si>
    <t>Elkhart</t>
  </si>
  <si>
    <t>Fayette</t>
  </si>
  <si>
    <t>Floyd</t>
  </si>
  <si>
    <t>Franklin</t>
  </si>
  <si>
    <t>Fulton</t>
  </si>
  <si>
    <t>Gibson</t>
  </si>
  <si>
    <t>Grant</t>
  </si>
  <si>
    <t>Greene</t>
  </si>
  <si>
    <t>Hamilton</t>
  </si>
  <si>
    <t>Hancock</t>
  </si>
  <si>
    <t>Harrison</t>
  </si>
  <si>
    <t>Henry</t>
  </si>
  <si>
    <t>Huntington</t>
  </si>
  <si>
    <t>Jackson</t>
  </si>
  <si>
    <t>Jasper</t>
  </si>
  <si>
    <t>Jay</t>
  </si>
  <si>
    <t>Jennings</t>
  </si>
  <si>
    <t>Johnson</t>
  </si>
  <si>
    <t>Knox</t>
  </si>
  <si>
    <t>Kosciusko</t>
  </si>
  <si>
    <t>LaGrange</t>
  </si>
  <si>
    <t>Lake</t>
  </si>
  <si>
    <t>LaPorte</t>
  </si>
  <si>
    <t>Lawrence</t>
  </si>
  <si>
    <t>Marshall</t>
  </si>
  <si>
    <t>Martin</t>
  </si>
  <si>
    <t>Miami</t>
  </si>
  <si>
    <t>Monroe</t>
  </si>
  <si>
    <t>Montgomery</t>
  </si>
  <si>
    <t>Morgan</t>
  </si>
  <si>
    <t>Newton</t>
  </si>
  <si>
    <t>Noble</t>
  </si>
  <si>
    <t>Ohio</t>
  </si>
  <si>
    <t>Orange</t>
  </si>
  <si>
    <t>Owen</t>
  </si>
  <si>
    <t>Parke</t>
  </si>
  <si>
    <t>Perry</t>
  </si>
  <si>
    <t>Pike</t>
  </si>
  <si>
    <t>Porter</t>
  </si>
  <si>
    <t>Posey</t>
  </si>
  <si>
    <t>Pulaski</t>
  </si>
  <si>
    <t>Putnam</t>
  </si>
  <si>
    <t>Randolph</t>
  </si>
  <si>
    <t>Ripley</t>
  </si>
  <si>
    <t>Rush</t>
  </si>
  <si>
    <t>Scott</t>
  </si>
  <si>
    <t>Shelby</t>
  </si>
  <si>
    <t>Spencer</t>
  </si>
  <si>
    <t>Starke</t>
  </si>
  <si>
    <t>Steuben</t>
  </si>
  <si>
    <t>Sullivan</t>
  </si>
  <si>
    <t>Switzerland</t>
  </si>
  <si>
    <t>Tipton</t>
  </si>
  <si>
    <t>Union</t>
  </si>
  <si>
    <t>Vermillion</t>
  </si>
  <si>
    <t>Wabash</t>
  </si>
  <si>
    <t>Warren</t>
  </si>
  <si>
    <t>Warrick</t>
  </si>
  <si>
    <t>Wayne</t>
  </si>
  <si>
    <t>Wells</t>
  </si>
  <si>
    <t>White</t>
  </si>
  <si>
    <t>Fountain</t>
  </si>
  <si>
    <t>Hendricks</t>
  </si>
  <si>
    <t>Map</t>
  </si>
  <si>
    <t>Purple</t>
  </si>
  <si>
    <t>Red</t>
  </si>
  <si>
    <t>Yellow</t>
  </si>
  <si>
    <t>Multifamily/age restricted</t>
  </si>
  <si>
    <t xml:space="preserve">Age-restricted </t>
  </si>
  <si>
    <t xml:space="preserve">Multifamily </t>
  </si>
  <si>
    <t>Map Legend</t>
  </si>
  <si>
    <t>https://www.google.com/maps/d/edit?mid=1exJFgvOYblCUB0V5POrZk8D8uqJDYlk&amp;usp=sharing</t>
  </si>
  <si>
    <t>Projects</t>
  </si>
  <si>
    <t xml:space="preserve">New Construction </t>
  </si>
  <si>
    <t>Mixed Construction</t>
  </si>
  <si>
    <t>Mix Use</t>
  </si>
  <si>
    <t>Overall Average Unit #</t>
  </si>
  <si>
    <t>Average Unit #</t>
  </si>
  <si>
    <t>Development Type Inputs</t>
  </si>
  <si>
    <t>Biggest Unit #</t>
  </si>
  <si>
    <t>Smallest Unit #</t>
  </si>
  <si>
    <t>Median Unit #</t>
  </si>
  <si>
    <t>Kilgore Place</t>
  </si>
  <si>
    <t>Eight37 Lofts</t>
  </si>
  <si>
    <t>2430 W. Kilgore Ave.</t>
  </si>
  <si>
    <t>Muncie</t>
  </si>
  <si>
    <t>TWG Development, LLC</t>
  </si>
  <si>
    <t>837 Webster St.</t>
  </si>
  <si>
    <t>Shelbyville</t>
  </si>
  <si>
    <t>Sherman Lofts</t>
  </si>
  <si>
    <t>3737 E. Washington St.</t>
  </si>
  <si>
    <t>Shepard Community, Inc</t>
  </si>
  <si>
    <t>M22 Apartments</t>
  </si>
  <si>
    <t>2204 N. Meridian, 2220 N. Meridian St, 17 W. 22nd St.</t>
  </si>
  <si>
    <t>C &amp; H Capital</t>
  </si>
  <si>
    <t>Email that provided Form C</t>
  </si>
  <si>
    <t>ryan.hamlett@glickco.com</t>
  </si>
  <si>
    <t>drmiller@flco.com</t>
  </si>
  <si>
    <t>nick.storlie@devcous.com</t>
  </si>
  <si>
    <t>Vsmith@bwillc.com</t>
  </si>
  <si>
    <t>dklingensmith@ahepaseniorliving.org</t>
  </si>
  <si>
    <t>kyle@themariangroup.com</t>
  </si>
  <si>
    <t>sskinner@nprgroup.com</t>
  </si>
  <si>
    <t>tim.martin@advantixcorp.com</t>
  </si>
  <si>
    <t>kbeard@evergreenreg.com</t>
  </si>
  <si>
    <t>DFagan@UCHInc.org</t>
  </si>
  <si>
    <t>drosenbarger@theannexgrp.com</t>
  </si>
  <si>
    <t>tina@triplesdevelopment.com</t>
  </si>
  <si>
    <t>mgadus@houseinvestments.com</t>
  </si>
  <si>
    <t>arosenthal@nationalchurchresidences.org</t>
  </si>
  <si>
    <t>richs@brinshore.com</t>
  </si>
  <si>
    <t>nsurak@wodagroup.com</t>
  </si>
  <si>
    <t>BlakelyA@richmancapital.com</t>
  </si>
  <si>
    <t>jhorner@pkhousing.com</t>
  </si>
  <si>
    <t>hannah.spillman@winterwoodinc.com</t>
  </si>
  <si>
    <t>sanjay@ldihospitality.com</t>
  </si>
  <si>
    <t>eburdix@dtmrealestate.com</t>
  </si>
  <si>
    <t>bbaird@rdoor.org</t>
  </si>
  <si>
    <t>gvizioli@greatlakescapital.com</t>
  </si>
  <si>
    <t>todd.jensen@kcgcompanies.com</t>
  </si>
  <si>
    <t>mconatser@twgdev.com</t>
  </si>
  <si>
    <t>mariacrowe@yahoo.com</t>
  </si>
  <si>
    <t>brian@nearnorthdevelopment.org</t>
  </si>
  <si>
    <t>Sunspring</t>
  </si>
  <si>
    <t>3734 Solstice St. (111517 E. 38th St)</t>
  </si>
  <si>
    <t>Kittle Property Group, Inc.</t>
  </si>
  <si>
    <t>jkittle@kittleproperties.com</t>
  </si>
  <si>
    <t>Allen's Place</t>
  </si>
  <si>
    <t>Park Place Tracts 1-3 &amp; 1420 Park Place</t>
  </si>
  <si>
    <t>Clarksville</t>
  </si>
  <si>
    <t>SOCAYR, Inc.</t>
  </si>
  <si>
    <t>tyates@beaconproperty.com</t>
  </si>
  <si>
    <t>Capitol Station</t>
  </si>
  <si>
    <t>Total Developments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</si>
</sst>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6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1">
    <xf numFmtId="0" fontId="0" fillId="0" borderId="0" xfId="0"/>
    <xf numFmtId="0" fontId="0" fillId="3" borderId="1" xfId="0" applyFill="1" applyBorder="1"/>
    <xf numFmtId="14" fontId="0" fillId="3" borderId="1" xfId="0" applyNumberFormat="1" applyFill="1" applyBorder="1"/>
    <xf numFmtId="0" fontId="0" fillId="3" borderId="3" xfId="0" applyFill="1" applyBorder="1"/>
    <xf numFmtId="0" fontId="3" fillId="2" borderId="2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14" fontId="4" fillId="3" borderId="3" xfId="0" applyNumberFormat="1" applyFont="1" applyFill="1" applyBorder="1"/>
    <xf numFmtId="14" fontId="4" fillId="3" borderId="1" xfId="0" applyNumberFormat="1" applyFont="1" applyFill="1" applyBorder="1"/>
    <xf numFmtId="0" fontId="7" fillId="0" borderId="0" xfId="0" applyFont="1"/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14" fontId="7" fillId="0" borderId="0" xfId="0" applyNumberFormat="1" applyFont="1" applyAlignment="1">
      <alignment horizontal="left" vertical="center"/>
    </xf>
    <xf numFmtId="0" fontId="6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center"/>
    </xf>
    <xf numFmtId="0" fontId="6" fillId="4" borderId="1" xfId="0" applyFont="1" applyFill="1" applyBorder="1" applyAlignment="1">
      <alignment horizontal="center"/>
    </xf>
    <xf numFmtId="0" fontId="9" fillId="0" borderId="0" xfId="0" applyFont="1"/>
    <xf numFmtId="1" fontId="0" fillId="0" borderId="0" xfId="0" applyNumberFormat="1"/>
    <xf numFmtId="0" fontId="8" fillId="0" borderId="0" xfId="1" applyAlignment="1">
      <alignment wrapText="1"/>
    </xf>
    <xf numFmtId="0" fontId="10" fillId="0" borderId="0" xfId="1" applyFont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FFB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Rakowski, Alan" id="{6291AB04-5941-4360-8591-4D19CCF3F8EB}" userId="S::ARakowski@ihcda.IN.gov::5ce04418-467e-4f25-9a2b-7fe5bd1f9446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M1" dT="2021-06-18T14:50:20.96" personId="{6291AB04-5941-4360-8591-4D19CCF3F8EB}" id="{D086A224-02FF-4A83-B85C-24F6C1DD9B30}">
    <text>See email date</text>
  </threadedComment>
</ThreadedComments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richs@brinshore.com" TargetMode="External"/><Relationship Id="rId18" Type="http://schemas.openxmlformats.org/officeDocument/2006/relationships/hyperlink" Target="mailto:BlakelyA@richmancapital.com" TargetMode="External"/><Relationship Id="rId26" Type="http://schemas.openxmlformats.org/officeDocument/2006/relationships/hyperlink" Target="mailto:todd.jensen@kcgcompanies.com" TargetMode="External"/><Relationship Id="rId3" Type="http://schemas.openxmlformats.org/officeDocument/2006/relationships/hyperlink" Target="mailto:kyle@themariangroup.com" TargetMode="External"/><Relationship Id="rId21" Type="http://schemas.openxmlformats.org/officeDocument/2006/relationships/hyperlink" Target="mailto:nsurak@wodagroup.com" TargetMode="External"/><Relationship Id="rId34" Type="http://schemas.openxmlformats.org/officeDocument/2006/relationships/vmlDrawing" Target="../drawings/vmlDrawing1.vml"/><Relationship Id="rId7" Type="http://schemas.openxmlformats.org/officeDocument/2006/relationships/hyperlink" Target="mailto:DFagan@UCHInc.org" TargetMode="External"/><Relationship Id="rId12" Type="http://schemas.openxmlformats.org/officeDocument/2006/relationships/hyperlink" Target="mailto:nick.storlie@devcous.com" TargetMode="External"/><Relationship Id="rId17" Type="http://schemas.openxmlformats.org/officeDocument/2006/relationships/hyperlink" Target="mailto:richs@brinshore.com" TargetMode="External"/><Relationship Id="rId25" Type="http://schemas.openxmlformats.org/officeDocument/2006/relationships/hyperlink" Target="mailto:gvizioli@greatlakescapital.com" TargetMode="External"/><Relationship Id="rId33" Type="http://schemas.openxmlformats.org/officeDocument/2006/relationships/printerSettings" Target="../printerSettings/printerSettings1.bin"/><Relationship Id="rId2" Type="http://schemas.openxmlformats.org/officeDocument/2006/relationships/hyperlink" Target="mailto:drmiller@flco.com" TargetMode="External"/><Relationship Id="rId16" Type="http://schemas.openxmlformats.org/officeDocument/2006/relationships/hyperlink" Target="mailto:nsurak@wodagroup.com" TargetMode="External"/><Relationship Id="rId20" Type="http://schemas.openxmlformats.org/officeDocument/2006/relationships/hyperlink" Target="mailto:hannah.spillman@winterwoodinc.com" TargetMode="External"/><Relationship Id="rId29" Type="http://schemas.openxmlformats.org/officeDocument/2006/relationships/hyperlink" Target="mailto:mariacrowe@yahoo.com" TargetMode="External"/><Relationship Id="rId1" Type="http://schemas.openxmlformats.org/officeDocument/2006/relationships/hyperlink" Target="mailto:ryan.hamlett@glickco.com" TargetMode="External"/><Relationship Id="rId6" Type="http://schemas.openxmlformats.org/officeDocument/2006/relationships/hyperlink" Target="mailto:kbeard@evergreenreg.com" TargetMode="External"/><Relationship Id="rId11" Type="http://schemas.openxmlformats.org/officeDocument/2006/relationships/hyperlink" Target="mailto:arosenthal@nationalchurchresidences.org" TargetMode="External"/><Relationship Id="rId24" Type="http://schemas.openxmlformats.org/officeDocument/2006/relationships/hyperlink" Target="mailto:bbaird@rdoor.org" TargetMode="External"/><Relationship Id="rId32" Type="http://schemas.openxmlformats.org/officeDocument/2006/relationships/hyperlink" Target="mailto:tyates@beaconproperty.com" TargetMode="External"/><Relationship Id="rId5" Type="http://schemas.openxmlformats.org/officeDocument/2006/relationships/hyperlink" Target="mailto:tim.martin@advantixcorp.com" TargetMode="External"/><Relationship Id="rId15" Type="http://schemas.openxmlformats.org/officeDocument/2006/relationships/hyperlink" Target="mailto:dklingensmith@ahepaseniorliving.org" TargetMode="External"/><Relationship Id="rId23" Type="http://schemas.openxmlformats.org/officeDocument/2006/relationships/hyperlink" Target="mailto:eburdix@dtmrealestate.com" TargetMode="External"/><Relationship Id="rId28" Type="http://schemas.openxmlformats.org/officeDocument/2006/relationships/hyperlink" Target="mailto:mconatser@twgdev.com" TargetMode="External"/><Relationship Id="rId36" Type="http://schemas.microsoft.com/office/2017/10/relationships/threadedComment" Target="../threadedComments/threadedComment1.xml"/><Relationship Id="rId10" Type="http://schemas.openxmlformats.org/officeDocument/2006/relationships/hyperlink" Target="mailto:mgadus@houseinvestments.com" TargetMode="External"/><Relationship Id="rId19" Type="http://schemas.openxmlformats.org/officeDocument/2006/relationships/hyperlink" Target="mailto:jhorner@pkhousing.com" TargetMode="External"/><Relationship Id="rId31" Type="http://schemas.openxmlformats.org/officeDocument/2006/relationships/hyperlink" Target="mailto:jkittle@kittleproperties.com" TargetMode="External"/><Relationship Id="rId4" Type="http://schemas.openxmlformats.org/officeDocument/2006/relationships/hyperlink" Target="mailto:sskinner@nprgroup.com" TargetMode="External"/><Relationship Id="rId9" Type="http://schemas.openxmlformats.org/officeDocument/2006/relationships/hyperlink" Target="mailto:tina@triplesdevelopment.com" TargetMode="External"/><Relationship Id="rId14" Type="http://schemas.openxmlformats.org/officeDocument/2006/relationships/hyperlink" Target="mailto:Vsmith@bwillc.com" TargetMode="External"/><Relationship Id="rId22" Type="http://schemas.openxmlformats.org/officeDocument/2006/relationships/hyperlink" Target="mailto:sanjay@ldihospitality.com" TargetMode="External"/><Relationship Id="rId27" Type="http://schemas.openxmlformats.org/officeDocument/2006/relationships/hyperlink" Target="mailto:mconatser@twgdev.com" TargetMode="External"/><Relationship Id="rId30" Type="http://schemas.openxmlformats.org/officeDocument/2006/relationships/hyperlink" Target="mailto:brian@nearnorthdevelopment.org" TargetMode="External"/><Relationship Id="rId35" Type="http://schemas.openxmlformats.org/officeDocument/2006/relationships/comments" Target="../comments1.xml"/><Relationship Id="rId8" Type="http://schemas.openxmlformats.org/officeDocument/2006/relationships/hyperlink" Target="mailto:drosenbarger@theannexgrp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google.com/maps/d/edit?mid=1exJFgvOYblCUB0V5POrZk8D8uqJDYlk&amp;usp=sharing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54"/>
  <sheetViews>
    <sheetView tabSelected="1" zoomScale="60" zoomScaleNormal="60" workbookViewId="0">
      <pane xSplit="1" topLeftCell="B1" activePane="topRight" state="frozen"/>
      <selection pane="topRight" activeCell="J23" sqref="J23"/>
    </sheetView>
  </sheetViews>
  <sheetFormatPr defaultColWidth="9.140625" defaultRowHeight="21" x14ac:dyDescent="0.35"/>
  <cols>
    <col min="1" max="1" width="44" style="9" customWidth="1"/>
    <col min="2" max="2" width="81.42578125" style="10" bestFit="1" customWidth="1"/>
    <col min="3" max="3" width="33.85546875" style="9" bestFit="1" customWidth="1"/>
    <col min="4" max="4" width="33.85546875" style="9" customWidth="1"/>
    <col min="5" max="5" width="19.140625" style="11" customWidth="1"/>
    <col min="6" max="6" width="11.5703125" style="9" bestFit="1" customWidth="1"/>
    <col min="7" max="7" width="45.5703125" style="9" bestFit="1" customWidth="1"/>
    <col min="8" max="8" width="82.42578125" style="9" customWidth="1"/>
    <col min="9" max="9" width="29.42578125" style="9" bestFit="1" customWidth="1"/>
    <col min="10" max="11" width="84.42578125" style="9" customWidth="1"/>
    <col min="12" max="12" width="44.5703125" style="9" customWidth="1"/>
    <col min="13" max="13" width="36" style="9" bestFit="1" customWidth="1"/>
    <col min="14" max="16384" width="9.140625" style="8"/>
  </cols>
  <sheetData>
    <row r="1" spans="1:13" x14ac:dyDescent="0.35">
      <c r="A1" s="14" t="s">
        <v>56</v>
      </c>
      <c r="B1" s="15" t="s">
        <v>63</v>
      </c>
      <c r="C1" s="14" t="s">
        <v>0</v>
      </c>
      <c r="D1" s="14" t="s">
        <v>98</v>
      </c>
      <c r="E1" s="16" t="s">
        <v>1</v>
      </c>
      <c r="F1" s="14" t="s">
        <v>6</v>
      </c>
      <c r="G1" s="14" t="s">
        <v>60</v>
      </c>
      <c r="H1" s="14" t="s">
        <v>62</v>
      </c>
      <c r="I1" s="14" t="s">
        <v>57</v>
      </c>
      <c r="J1" s="14" t="s">
        <v>7</v>
      </c>
      <c r="K1" s="14" t="s">
        <v>296</v>
      </c>
      <c r="L1" s="14" t="s">
        <v>58</v>
      </c>
      <c r="M1" s="14" t="s">
        <v>61</v>
      </c>
    </row>
    <row r="2" spans="1:13" s="12" customFormat="1" x14ac:dyDescent="0.35">
      <c r="A2" s="10" t="s">
        <v>70</v>
      </c>
      <c r="B2" s="10" t="s">
        <v>71</v>
      </c>
      <c r="C2" s="10" t="s">
        <v>72</v>
      </c>
      <c r="D2" s="10" t="str" cm="1">
        <f t="array" ref="D2">INDEX(Data!$R$2:$R$93,MATCH($E2,Data!$Q$2:$Q$93,0),)</f>
        <v>Central</v>
      </c>
      <c r="E2" s="12" t="s">
        <v>73</v>
      </c>
      <c r="F2" s="10">
        <v>46218</v>
      </c>
      <c r="G2" s="10" t="s">
        <v>74</v>
      </c>
      <c r="H2" s="10" t="s">
        <v>75</v>
      </c>
      <c r="I2" s="10">
        <v>160</v>
      </c>
      <c r="J2" s="10" t="s">
        <v>76</v>
      </c>
      <c r="K2" s="20" t="s">
        <v>298</v>
      </c>
      <c r="L2" s="10" t="s">
        <v>77</v>
      </c>
      <c r="M2" s="13">
        <v>45068</v>
      </c>
    </row>
    <row r="3" spans="1:13" s="12" customFormat="1" x14ac:dyDescent="0.35">
      <c r="A3" s="10" t="s">
        <v>78</v>
      </c>
      <c r="B3" s="10" t="s">
        <v>121</v>
      </c>
      <c r="C3" s="10" t="s">
        <v>79</v>
      </c>
      <c r="D3" s="10" t="str" cm="1">
        <f t="array" ref="D3">INDEX(Data!$R$2:$R$93,MATCH($E3,Data!$Q$2:$Q$93,0),)</f>
        <v>Northwest</v>
      </c>
      <c r="E3" s="12" t="s">
        <v>80</v>
      </c>
      <c r="F3" s="10">
        <v>46635</v>
      </c>
      <c r="G3" s="10" t="s">
        <v>81</v>
      </c>
      <c r="H3" s="10" t="s">
        <v>75</v>
      </c>
      <c r="I3" s="10">
        <v>72</v>
      </c>
      <c r="J3" s="10" t="s">
        <v>82</v>
      </c>
      <c r="K3" s="20" t="s">
        <v>301</v>
      </c>
      <c r="L3" s="10" t="s">
        <v>83</v>
      </c>
      <c r="M3" s="13">
        <v>45061</v>
      </c>
    </row>
    <row r="4" spans="1:13" s="12" customFormat="1" x14ac:dyDescent="0.35">
      <c r="A4" s="10" t="s">
        <v>328</v>
      </c>
      <c r="B4" s="10" t="s">
        <v>329</v>
      </c>
      <c r="C4" s="10" t="s">
        <v>330</v>
      </c>
      <c r="D4" s="10" t="str" cm="1">
        <f t="array" ref="D4">INDEX(Data!$R$2:$R$93,MATCH($E4,Data!$Q$2:$Q$93,0),)</f>
        <v>Southeast</v>
      </c>
      <c r="E4" s="12" t="s">
        <v>87</v>
      </c>
      <c r="F4" s="10">
        <v>47129</v>
      </c>
      <c r="G4" s="10" t="s">
        <v>123</v>
      </c>
      <c r="H4" s="10" t="s">
        <v>75</v>
      </c>
      <c r="I4" s="10">
        <v>176</v>
      </c>
      <c r="J4" s="10" t="s">
        <v>331</v>
      </c>
      <c r="K4" s="20" t="s">
        <v>332</v>
      </c>
      <c r="L4" s="10" t="s">
        <v>89</v>
      </c>
      <c r="M4" s="13">
        <v>45077</v>
      </c>
    </row>
    <row r="5" spans="1:13" s="12" customFormat="1" x14ac:dyDescent="0.35">
      <c r="A5" s="10" t="s">
        <v>99</v>
      </c>
      <c r="B5" s="10" t="s">
        <v>122</v>
      </c>
      <c r="C5" s="10" t="s">
        <v>100</v>
      </c>
      <c r="D5" s="10" t="str" cm="1">
        <f t="array" ref="D5">INDEX(Data!$R$2:$R$93,MATCH($E5,Data!$Q$2:$Q$93,0),)</f>
        <v>Northwest</v>
      </c>
      <c r="E5" s="12" t="s">
        <v>101</v>
      </c>
      <c r="F5" s="10">
        <v>47905</v>
      </c>
      <c r="G5" s="10" t="s">
        <v>74</v>
      </c>
      <c r="H5" s="10" t="s">
        <v>66</v>
      </c>
      <c r="I5" s="10">
        <v>120</v>
      </c>
      <c r="J5" s="10" t="s">
        <v>102</v>
      </c>
      <c r="K5" s="20" t="s">
        <v>305</v>
      </c>
      <c r="L5" s="10" t="s">
        <v>83</v>
      </c>
      <c r="M5" s="13">
        <v>45070</v>
      </c>
    </row>
    <row r="6" spans="1:13" s="12" customFormat="1" x14ac:dyDescent="0.35">
      <c r="A6" s="10" t="s">
        <v>333</v>
      </c>
      <c r="B6" s="10" t="s">
        <v>120</v>
      </c>
      <c r="C6" s="10" t="s">
        <v>72</v>
      </c>
      <c r="D6" s="10" t="str" cm="1">
        <f t="array" ref="D6">INDEX(Data!$R$2:$R$93,MATCH($E6,Data!$Q$2:$Q$93,0),)</f>
        <v>Central</v>
      </c>
      <c r="E6" s="12" t="s">
        <v>73</v>
      </c>
      <c r="F6" s="10">
        <v>46227</v>
      </c>
      <c r="G6" s="10" t="s">
        <v>123</v>
      </c>
      <c r="H6" s="10" t="s">
        <v>66</v>
      </c>
      <c r="I6" s="10">
        <v>50</v>
      </c>
      <c r="J6" s="10" t="s">
        <v>124</v>
      </c>
      <c r="K6" s="20" t="s">
        <v>306</v>
      </c>
      <c r="L6" s="10" t="s">
        <v>83</v>
      </c>
      <c r="M6" s="13">
        <v>45076</v>
      </c>
    </row>
    <row r="7" spans="1:13" s="12" customFormat="1" x14ac:dyDescent="0.35">
      <c r="A7" s="10" t="s">
        <v>103</v>
      </c>
      <c r="B7" s="10" t="s">
        <v>125</v>
      </c>
      <c r="C7" s="10" t="s">
        <v>72</v>
      </c>
      <c r="D7" s="10" t="str" cm="1">
        <f t="array" ref="D7">INDEX(Data!$R$2:$R$93,MATCH($E7,Data!$Q$2:$Q$93,0),)</f>
        <v>Central</v>
      </c>
      <c r="E7" s="12" t="s">
        <v>73</v>
      </c>
      <c r="F7" s="10">
        <v>46201</v>
      </c>
      <c r="G7" s="10" t="s">
        <v>74</v>
      </c>
      <c r="H7" s="10" t="s">
        <v>75</v>
      </c>
      <c r="I7" s="10">
        <v>186</v>
      </c>
      <c r="J7" s="10" t="s">
        <v>126</v>
      </c>
      <c r="K7" s="20" t="s">
        <v>307</v>
      </c>
      <c r="L7" s="10" t="s">
        <v>77</v>
      </c>
      <c r="M7" s="13">
        <v>45078</v>
      </c>
    </row>
    <row r="8" spans="1:13" s="12" customFormat="1" x14ac:dyDescent="0.35">
      <c r="A8" s="10" t="s">
        <v>84</v>
      </c>
      <c r="B8" s="10" t="s">
        <v>85</v>
      </c>
      <c r="C8" s="10" t="s">
        <v>86</v>
      </c>
      <c r="D8" s="10" t="str" cm="1">
        <f t="array" ref="D8">INDEX(Data!$R$2:$R$93,MATCH($E8,Data!$Q$2:$Q$93,0),)</f>
        <v>Southeast</v>
      </c>
      <c r="E8" s="12" t="s">
        <v>87</v>
      </c>
      <c r="F8" s="10">
        <v>47111</v>
      </c>
      <c r="G8" s="10" t="s">
        <v>74</v>
      </c>
      <c r="H8" s="10" t="s">
        <v>75</v>
      </c>
      <c r="I8" s="10">
        <v>176</v>
      </c>
      <c r="J8" s="10" t="s">
        <v>88</v>
      </c>
      <c r="K8" s="20" t="s">
        <v>302</v>
      </c>
      <c r="L8" s="10" t="s">
        <v>89</v>
      </c>
      <c r="M8" s="13">
        <v>45055</v>
      </c>
    </row>
    <row r="9" spans="1:13" s="12" customFormat="1" x14ac:dyDescent="0.35">
      <c r="A9" s="10" t="s">
        <v>104</v>
      </c>
      <c r="B9" s="10" t="s">
        <v>127</v>
      </c>
      <c r="C9" s="10" t="s">
        <v>128</v>
      </c>
      <c r="D9" s="10" t="str" cm="1">
        <f t="array" ref="D9">INDEX(Data!$R$2:$R$93,MATCH($E9,Data!$Q$2:$Q$93,0),)</f>
        <v>Southwest</v>
      </c>
      <c r="E9" s="12" t="s">
        <v>129</v>
      </c>
      <c r="F9" s="10">
        <v>47501</v>
      </c>
      <c r="G9" s="10" t="s">
        <v>74</v>
      </c>
      <c r="H9" s="10" t="s">
        <v>75</v>
      </c>
      <c r="I9" s="10">
        <v>96</v>
      </c>
      <c r="J9" s="10" t="s">
        <v>130</v>
      </c>
      <c r="K9" s="20" t="s">
        <v>308</v>
      </c>
      <c r="L9" s="10" t="s">
        <v>131</v>
      </c>
      <c r="M9" s="13">
        <v>45077</v>
      </c>
    </row>
    <row r="10" spans="1:13" s="12" customFormat="1" x14ac:dyDescent="0.35">
      <c r="A10" s="10" t="s">
        <v>105</v>
      </c>
      <c r="B10" s="10" t="s">
        <v>132</v>
      </c>
      <c r="C10" s="10" t="s">
        <v>133</v>
      </c>
      <c r="D10" s="10" t="str" cm="1">
        <f t="array" ref="D10">INDEX(Data!$R$2:$R$93,MATCH($E10,Data!$Q$2:$Q$93,0),)</f>
        <v>Southwest</v>
      </c>
      <c r="E10" s="12" t="s">
        <v>134</v>
      </c>
      <c r="F10" s="10">
        <v>47714</v>
      </c>
      <c r="G10" s="10" t="s">
        <v>74</v>
      </c>
      <c r="H10" s="10" t="s">
        <v>66</v>
      </c>
      <c r="I10" s="10">
        <v>119</v>
      </c>
      <c r="J10" s="10" t="s">
        <v>135</v>
      </c>
      <c r="K10" s="20" t="s">
        <v>309</v>
      </c>
      <c r="L10" s="10" t="s">
        <v>136</v>
      </c>
      <c r="M10" s="13">
        <v>45077</v>
      </c>
    </row>
    <row r="11" spans="1:13" s="12" customFormat="1" x14ac:dyDescent="0.35">
      <c r="A11" s="10" t="s">
        <v>106</v>
      </c>
      <c r="B11" s="10" t="s">
        <v>137</v>
      </c>
      <c r="C11" s="10" t="s">
        <v>138</v>
      </c>
      <c r="D11" s="10" t="str" cm="1">
        <f t="array" ref="D11">INDEX(Data!$R$2:$R$93,MATCH($E11,Data!$Q$2:$Q$93,0),)</f>
        <v>Southeast</v>
      </c>
      <c r="E11" s="12" t="s">
        <v>139</v>
      </c>
      <c r="F11" s="10">
        <v>47025</v>
      </c>
      <c r="G11" s="10" t="s">
        <v>123</v>
      </c>
      <c r="H11" s="10" t="s">
        <v>75</v>
      </c>
      <c r="I11" s="10">
        <v>74</v>
      </c>
      <c r="J11" s="10" t="s">
        <v>140</v>
      </c>
      <c r="K11" s="20" t="s">
        <v>310</v>
      </c>
      <c r="L11" s="10" t="s">
        <v>83</v>
      </c>
      <c r="M11" s="13">
        <v>45070</v>
      </c>
    </row>
    <row r="12" spans="1:13" s="12" customFormat="1" x14ac:dyDescent="0.35">
      <c r="A12" s="10" t="s">
        <v>67</v>
      </c>
      <c r="B12" s="10" t="s">
        <v>68</v>
      </c>
      <c r="C12" s="10" t="s">
        <v>64</v>
      </c>
      <c r="D12" s="10" t="str" cm="1">
        <f t="array" ref="D12">INDEX(Data!$R$2:$R$93,MATCH($E12,Data!$Q$2:$Q$93,0),)</f>
        <v>Northeast</v>
      </c>
      <c r="E12" s="12" t="s">
        <v>65</v>
      </c>
      <c r="F12" s="10">
        <v>46802</v>
      </c>
      <c r="G12" s="10" t="s">
        <v>123</v>
      </c>
      <c r="H12" s="10" t="s">
        <v>66</v>
      </c>
      <c r="I12" s="10">
        <v>203</v>
      </c>
      <c r="J12" s="10" t="s">
        <v>69</v>
      </c>
      <c r="K12" s="20" t="s">
        <v>297</v>
      </c>
      <c r="L12" s="10" t="s">
        <v>59</v>
      </c>
      <c r="M12" s="13">
        <v>45055</v>
      </c>
    </row>
    <row r="13" spans="1:13" s="12" customFormat="1" x14ac:dyDescent="0.35">
      <c r="A13" s="10" t="s">
        <v>284</v>
      </c>
      <c r="B13" s="10" t="s">
        <v>288</v>
      </c>
      <c r="C13" s="10" t="s">
        <v>289</v>
      </c>
      <c r="D13" s="10" t="s">
        <v>189</v>
      </c>
      <c r="E13" s="12" t="s">
        <v>247</v>
      </c>
      <c r="F13" s="10">
        <v>46176</v>
      </c>
      <c r="G13" s="10" t="s">
        <v>74</v>
      </c>
      <c r="H13" s="10" t="s">
        <v>75</v>
      </c>
      <c r="I13" s="10">
        <v>138</v>
      </c>
      <c r="J13" s="10" t="s">
        <v>287</v>
      </c>
      <c r="K13" s="20" t="s">
        <v>321</v>
      </c>
      <c r="L13" s="10" t="s">
        <v>89</v>
      </c>
      <c r="M13" s="13">
        <v>45078</v>
      </c>
    </row>
    <row r="14" spans="1:13" s="12" customFormat="1" x14ac:dyDescent="0.35">
      <c r="A14" s="10" t="s">
        <v>107</v>
      </c>
      <c r="B14" s="10" t="s">
        <v>141</v>
      </c>
      <c r="C14" s="10" t="s">
        <v>72</v>
      </c>
      <c r="D14" s="10" t="str" cm="1">
        <f t="array" ref="D14">INDEX(Data!$R$2:$R$93,MATCH($E14,Data!$Q$2:$Q$93,0),)</f>
        <v>Central</v>
      </c>
      <c r="E14" s="12" t="s">
        <v>73</v>
      </c>
      <c r="F14" s="10">
        <v>46203</v>
      </c>
      <c r="G14" s="10" t="s">
        <v>74</v>
      </c>
      <c r="H14" s="10" t="s">
        <v>75</v>
      </c>
      <c r="I14" s="10">
        <v>144</v>
      </c>
      <c r="J14" s="10" t="s">
        <v>142</v>
      </c>
      <c r="K14" s="20" t="s">
        <v>299</v>
      </c>
      <c r="L14" s="10" t="s">
        <v>89</v>
      </c>
      <c r="M14" s="13">
        <v>45076</v>
      </c>
    </row>
    <row r="15" spans="1:13" s="12" customFormat="1" x14ac:dyDescent="0.35">
      <c r="A15" s="10" t="s">
        <v>108</v>
      </c>
      <c r="B15" s="10" t="s">
        <v>143</v>
      </c>
      <c r="C15" s="10" t="s">
        <v>144</v>
      </c>
      <c r="D15" s="10" t="str" cm="1">
        <f t="array" ref="D15">INDEX(Data!$R$2:$R$93,MATCH($E15,Data!$Q$2:$Q$93,0),)</f>
        <v>Southwest</v>
      </c>
      <c r="E15" s="12" t="s">
        <v>145</v>
      </c>
      <c r="F15" s="10">
        <v>47804</v>
      </c>
      <c r="G15" s="10" t="s">
        <v>81</v>
      </c>
      <c r="H15" s="10" t="s">
        <v>66</v>
      </c>
      <c r="I15" s="10">
        <v>152</v>
      </c>
      <c r="J15" s="10" t="s">
        <v>146</v>
      </c>
      <c r="K15" s="20" t="s">
        <v>311</v>
      </c>
      <c r="L15" s="10" t="s">
        <v>147</v>
      </c>
      <c r="M15" s="13">
        <v>45077</v>
      </c>
    </row>
    <row r="16" spans="1:13" s="12" customFormat="1" x14ac:dyDescent="0.35">
      <c r="A16" s="10" t="s">
        <v>148</v>
      </c>
      <c r="B16" s="10" t="s">
        <v>150</v>
      </c>
      <c r="C16" s="10" t="s">
        <v>72</v>
      </c>
      <c r="D16" s="10" t="str" cm="1">
        <f t="array" ref="D16">INDEX(Data!$R$2:$R$93,MATCH($E16,Data!$Q$2:$Q$93,0),)</f>
        <v>Central</v>
      </c>
      <c r="E16" s="12" t="s">
        <v>73</v>
      </c>
      <c r="F16" s="10">
        <v>46226</v>
      </c>
      <c r="G16" s="10" t="s">
        <v>74</v>
      </c>
      <c r="H16" s="10" t="s">
        <v>151</v>
      </c>
      <c r="I16" s="10">
        <f>155+129</f>
        <v>284</v>
      </c>
      <c r="J16" s="10" t="s">
        <v>152</v>
      </c>
      <c r="K16" s="20" t="s">
        <v>300</v>
      </c>
      <c r="L16" s="10" t="s">
        <v>153</v>
      </c>
      <c r="M16" s="13">
        <v>45079</v>
      </c>
    </row>
    <row r="17" spans="1:13" s="12" customFormat="1" x14ac:dyDescent="0.35">
      <c r="A17" s="10" t="s">
        <v>109</v>
      </c>
      <c r="B17" s="10" t="s">
        <v>154</v>
      </c>
      <c r="C17" s="10" t="s">
        <v>72</v>
      </c>
      <c r="D17" s="10" t="str" cm="1">
        <f t="array" ref="D17">INDEX(Data!$R$2:$R$93,MATCH($E17,Data!$Q$2:$Q$93,0),)</f>
        <v>Central</v>
      </c>
      <c r="E17" s="12" t="s">
        <v>73</v>
      </c>
      <c r="F17" s="10">
        <v>46254</v>
      </c>
      <c r="G17" s="10" t="s">
        <v>74</v>
      </c>
      <c r="H17" s="10" t="s">
        <v>75</v>
      </c>
      <c r="I17" s="10">
        <v>78</v>
      </c>
      <c r="J17" s="10" t="s">
        <v>155</v>
      </c>
      <c r="K17" s="20" t="s">
        <v>312</v>
      </c>
      <c r="L17" s="10" t="s">
        <v>131</v>
      </c>
      <c r="M17" s="13">
        <v>45077</v>
      </c>
    </row>
    <row r="18" spans="1:13" s="12" customFormat="1" x14ac:dyDescent="0.35">
      <c r="A18" s="10" t="s">
        <v>110</v>
      </c>
      <c r="B18" s="10" t="s">
        <v>156</v>
      </c>
      <c r="C18" s="10" t="s">
        <v>144</v>
      </c>
      <c r="D18" s="10" t="str" cm="1">
        <f t="array" ref="D18">INDEX(Data!$R$2:$R$93,MATCH($E18,Data!$Q$2:$Q$93,0),)</f>
        <v>Southwest</v>
      </c>
      <c r="E18" s="12" t="s">
        <v>145</v>
      </c>
      <c r="F18" s="10">
        <v>47802</v>
      </c>
      <c r="G18" s="10" t="s">
        <v>74</v>
      </c>
      <c r="H18" s="10" t="s">
        <v>66</v>
      </c>
      <c r="I18" s="10">
        <f>18+70+45+14</f>
        <v>147</v>
      </c>
      <c r="J18" s="10" t="s">
        <v>146</v>
      </c>
      <c r="K18" s="20" t="s">
        <v>311</v>
      </c>
      <c r="L18" s="10" t="s">
        <v>147</v>
      </c>
      <c r="M18" s="13">
        <v>45077</v>
      </c>
    </row>
    <row r="19" spans="1:13" s="12" customFormat="1" x14ac:dyDescent="0.35">
      <c r="A19" s="10" t="s">
        <v>283</v>
      </c>
      <c r="B19" s="10" t="s">
        <v>285</v>
      </c>
      <c r="C19" s="10" t="s">
        <v>286</v>
      </c>
      <c r="D19" s="10" t="str" cm="1">
        <f t="array" ref="D19">INDEX(Data!$R$2:$R$93,MATCH($E19,Data!$Q$2:$Q$93,0),)</f>
        <v>Northeast</v>
      </c>
      <c r="E19" s="12" t="s">
        <v>199</v>
      </c>
      <c r="F19" s="10">
        <v>47302</v>
      </c>
      <c r="G19" s="10" t="s">
        <v>74</v>
      </c>
      <c r="H19" s="10" t="s">
        <v>75</v>
      </c>
      <c r="I19" s="10">
        <v>120</v>
      </c>
      <c r="J19" s="10" t="s">
        <v>287</v>
      </c>
      <c r="K19" s="20" t="s">
        <v>321</v>
      </c>
      <c r="L19" s="10" t="s">
        <v>89</v>
      </c>
      <c r="M19" s="13">
        <v>45078</v>
      </c>
    </row>
    <row r="20" spans="1:13" s="12" customFormat="1" x14ac:dyDescent="0.35">
      <c r="A20" s="10" t="s">
        <v>293</v>
      </c>
      <c r="B20" s="10" t="s">
        <v>294</v>
      </c>
      <c r="C20" s="10" t="s">
        <v>72</v>
      </c>
      <c r="D20" s="10" t="str" cm="1">
        <f t="array" ref="D20">INDEX(Data!$R$2:$R$93,MATCH($E20,Data!$Q$2:$Q$93,0),)</f>
        <v>Central</v>
      </c>
      <c r="E20" s="12" t="s">
        <v>73</v>
      </c>
      <c r="F20" s="10">
        <v>46208</v>
      </c>
      <c r="G20" s="10" t="s">
        <v>74</v>
      </c>
      <c r="H20" s="10" t="s">
        <v>75</v>
      </c>
      <c r="I20" s="10">
        <v>127</v>
      </c>
      <c r="J20" s="10" t="s">
        <v>295</v>
      </c>
      <c r="K20" s="20" t="s">
        <v>323</v>
      </c>
      <c r="L20" s="10" t="s">
        <v>131</v>
      </c>
      <c r="M20" s="13">
        <v>45068</v>
      </c>
    </row>
    <row r="21" spans="1:13" s="12" customFormat="1" x14ac:dyDescent="0.35">
      <c r="A21" s="10" t="s">
        <v>157</v>
      </c>
      <c r="B21" s="10" t="s">
        <v>158</v>
      </c>
      <c r="C21" s="10" t="s">
        <v>111</v>
      </c>
      <c r="D21" s="10" t="str" cm="1">
        <f t="array" ref="D21">INDEX(Data!$R$2:$R$93,MATCH($E21,Data!$Q$2:$Q$93,0),)</f>
        <v>Northwest</v>
      </c>
      <c r="E21" s="12" t="s">
        <v>159</v>
      </c>
      <c r="F21" s="10">
        <v>46360</v>
      </c>
      <c r="G21" s="10" t="s">
        <v>74</v>
      </c>
      <c r="H21" s="10" t="s">
        <v>75</v>
      </c>
      <c r="I21" s="10">
        <v>115</v>
      </c>
      <c r="J21" s="10" t="s">
        <v>160</v>
      </c>
      <c r="K21" s="20" t="s">
        <v>313</v>
      </c>
      <c r="L21" s="10" t="s">
        <v>161</v>
      </c>
      <c r="M21" s="13">
        <v>45077</v>
      </c>
    </row>
    <row r="22" spans="1:13" s="12" customFormat="1" x14ac:dyDescent="0.35">
      <c r="A22" s="10" t="s">
        <v>90</v>
      </c>
      <c r="B22" s="10" t="s">
        <v>91</v>
      </c>
      <c r="C22" s="10" t="s">
        <v>72</v>
      </c>
      <c r="D22" s="10" t="str" cm="1">
        <f t="array" ref="D22">INDEX(Data!$R$2:$R$93,MATCH($E22,Data!$Q$2:$Q$93,0),)</f>
        <v>Central</v>
      </c>
      <c r="E22" s="12" t="s">
        <v>73</v>
      </c>
      <c r="F22" s="10">
        <v>46208</v>
      </c>
      <c r="G22" s="10" t="s">
        <v>74</v>
      </c>
      <c r="H22" s="10" t="s">
        <v>75</v>
      </c>
      <c r="I22" s="10">
        <v>122</v>
      </c>
      <c r="J22" s="10" t="s">
        <v>92</v>
      </c>
      <c r="K22" s="20" t="s">
        <v>303</v>
      </c>
      <c r="L22" s="10" t="s">
        <v>83</v>
      </c>
      <c r="M22" s="13">
        <v>45068</v>
      </c>
    </row>
    <row r="23" spans="1:13" s="12" customFormat="1" x14ac:dyDescent="0.35">
      <c r="A23" s="10" t="s">
        <v>93</v>
      </c>
      <c r="B23" s="10" t="s">
        <v>94</v>
      </c>
      <c r="C23" s="10" t="s">
        <v>95</v>
      </c>
      <c r="D23" s="10" t="str" cm="1">
        <f t="array" ref="D23">INDEX(Data!$R$2:$R$93,MATCH($E23,Data!$Q$2:$Q$93,0),)</f>
        <v>Northeast</v>
      </c>
      <c r="E23" s="12" t="s">
        <v>96</v>
      </c>
      <c r="F23" s="10">
        <v>46901</v>
      </c>
      <c r="G23" s="10" t="s">
        <v>74</v>
      </c>
      <c r="H23" s="10" t="s">
        <v>75</v>
      </c>
      <c r="I23" s="10">
        <v>117</v>
      </c>
      <c r="J23" s="10" t="s">
        <v>97</v>
      </c>
      <c r="K23" s="20" t="s">
        <v>304</v>
      </c>
      <c r="L23" s="10" t="s">
        <v>77</v>
      </c>
      <c r="M23" s="13">
        <v>45054</v>
      </c>
    </row>
    <row r="24" spans="1:13" s="12" customFormat="1" x14ac:dyDescent="0.35">
      <c r="A24" s="10" t="s">
        <v>149</v>
      </c>
      <c r="B24" s="10" t="s">
        <v>162</v>
      </c>
      <c r="C24" s="10" t="s">
        <v>163</v>
      </c>
      <c r="D24" s="10" t="str" cm="1">
        <f t="array" ref="D24">INDEX(Data!$R$2:$R$93,MATCH($E24,Data!$Q$2:$Q$93,0),)</f>
        <v>Northeast</v>
      </c>
      <c r="E24" s="12" t="s">
        <v>164</v>
      </c>
      <c r="F24" s="10">
        <v>46725</v>
      </c>
      <c r="G24" s="10" t="s">
        <v>74</v>
      </c>
      <c r="H24" s="10" t="s">
        <v>66</v>
      </c>
      <c r="I24" s="10">
        <v>96</v>
      </c>
      <c r="J24" s="10" t="s">
        <v>165</v>
      </c>
      <c r="K24" s="20" t="s">
        <v>314</v>
      </c>
      <c r="L24" s="10" t="s">
        <v>161</v>
      </c>
      <c r="M24" s="13">
        <v>45079</v>
      </c>
    </row>
    <row r="25" spans="1:13" s="12" customFormat="1" x14ac:dyDescent="0.35">
      <c r="A25" s="10" t="s">
        <v>112</v>
      </c>
      <c r="B25" s="10" t="s">
        <v>166</v>
      </c>
      <c r="C25" s="10" t="s">
        <v>167</v>
      </c>
      <c r="D25" s="10" t="str" cm="1">
        <f t="array" ref="D25">INDEX(Data!$R$2:$R$93,MATCH($E25,Data!$Q$2:$Q$93,0),)</f>
        <v>Southeast</v>
      </c>
      <c r="E25" s="12" t="s">
        <v>168</v>
      </c>
      <c r="F25" s="10">
        <v>47250</v>
      </c>
      <c r="G25" s="10" t="s">
        <v>74</v>
      </c>
      <c r="H25" s="10" t="s">
        <v>75</v>
      </c>
      <c r="I25" s="10">
        <v>190</v>
      </c>
      <c r="J25" s="10" t="s">
        <v>169</v>
      </c>
      <c r="K25" s="20" t="s">
        <v>315</v>
      </c>
      <c r="L25" s="10" t="s">
        <v>136</v>
      </c>
      <c r="M25" s="13">
        <v>45071</v>
      </c>
    </row>
    <row r="26" spans="1:13" s="12" customFormat="1" x14ac:dyDescent="0.35">
      <c r="A26" s="10" t="s">
        <v>113</v>
      </c>
      <c r="B26" s="10" t="s">
        <v>170</v>
      </c>
      <c r="C26" s="10" t="s">
        <v>72</v>
      </c>
      <c r="D26" s="10" t="str" cm="1">
        <f t="array" ref="D26">INDEX(Data!$R$2:$R$93,MATCH($E26,Data!$Q$2:$Q$93,0),)</f>
        <v>Central</v>
      </c>
      <c r="E26" s="12" t="s">
        <v>73</v>
      </c>
      <c r="F26" s="10">
        <v>46222</v>
      </c>
      <c r="G26" s="10" t="s">
        <v>74</v>
      </c>
      <c r="H26" s="10" t="s">
        <v>75</v>
      </c>
      <c r="I26" s="10">
        <v>96</v>
      </c>
      <c r="J26" s="10" t="s">
        <v>155</v>
      </c>
      <c r="K26" s="20" t="s">
        <v>312</v>
      </c>
      <c r="L26" s="10" t="s">
        <v>131</v>
      </c>
      <c r="M26" s="13">
        <v>45077</v>
      </c>
    </row>
    <row r="27" spans="1:13" s="12" customFormat="1" x14ac:dyDescent="0.35">
      <c r="A27" s="10" t="s">
        <v>114</v>
      </c>
      <c r="B27" s="10" t="s">
        <v>171</v>
      </c>
      <c r="C27" s="10" t="s">
        <v>72</v>
      </c>
      <c r="D27" s="10" t="str" cm="1">
        <f t="array" ref="D27">INDEX(Data!$R$2:$R$93,MATCH($E27,Data!$Q$2:$Q$93,0),)</f>
        <v>Central</v>
      </c>
      <c r="E27" s="12" t="s">
        <v>73</v>
      </c>
      <c r="F27" s="10">
        <v>46218</v>
      </c>
      <c r="G27" s="10" t="s">
        <v>74</v>
      </c>
      <c r="H27" s="10" t="s">
        <v>172</v>
      </c>
      <c r="I27" s="10">
        <v>96</v>
      </c>
      <c r="J27" s="10" t="s">
        <v>173</v>
      </c>
      <c r="K27" s="20" t="s">
        <v>316</v>
      </c>
      <c r="L27" s="10" t="s">
        <v>77</v>
      </c>
      <c r="M27" s="13">
        <v>45077</v>
      </c>
    </row>
    <row r="28" spans="1:13" s="12" customFormat="1" x14ac:dyDescent="0.35">
      <c r="A28" s="10" t="s">
        <v>115</v>
      </c>
      <c r="B28" s="10" t="s">
        <v>174</v>
      </c>
      <c r="C28" s="10" t="s">
        <v>72</v>
      </c>
      <c r="D28" s="10" t="str" cm="1">
        <f t="array" ref="D28">INDEX(Data!$R$2:$R$93,MATCH($E28,Data!$Q$2:$Q$93,0),)</f>
        <v>Central</v>
      </c>
      <c r="E28" s="12" t="s">
        <v>73</v>
      </c>
      <c r="F28" s="10">
        <v>46208</v>
      </c>
      <c r="G28" s="10" t="s">
        <v>123</v>
      </c>
      <c r="H28" s="10" t="s">
        <v>75</v>
      </c>
      <c r="I28" s="10">
        <v>100</v>
      </c>
      <c r="J28" s="10" t="s">
        <v>175</v>
      </c>
      <c r="K28" s="20" t="s">
        <v>317</v>
      </c>
      <c r="L28" s="10" t="s">
        <v>77</v>
      </c>
      <c r="M28" s="13">
        <v>45079</v>
      </c>
    </row>
    <row r="29" spans="1:13" s="12" customFormat="1" x14ac:dyDescent="0.35">
      <c r="A29" s="10" t="s">
        <v>290</v>
      </c>
      <c r="B29" s="10" t="s">
        <v>291</v>
      </c>
      <c r="C29" s="10" t="s">
        <v>72</v>
      </c>
      <c r="D29" s="10" t="str" cm="1">
        <f t="array" ref="D29">INDEX(Data!$R$2:$R$93,MATCH($E29,Data!$Q$2:$Q$93,0),)</f>
        <v>Central</v>
      </c>
      <c r="E29" s="12" t="s">
        <v>73</v>
      </c>
      <c r="F29" s="10">
        <v>46201</v>
      </c>
      <c r="G29" s="10" t="s">
        <v>74</v>
      </c>
      <c r="H29" s="10" t="s">
        <v>75</v>
      </c>
      <c r="I29" s="10">
        <v>50</v>
      </c>
      <c r="J29" s="10" t="s">
        <v>292</v>
      </c>
      <c r="K29" s="20" t="s">
        <v>322</v>
      </c>
      <c r="L29" s="10" t="s">
        <v>131</v>
      </c>
      <c r="M29" s="13">
        <v>45078</v>
      </c>
    </row>
    <row r="30" spans="1:13" s="12" customFormat="1" x14ac:dyDescent="0.35">
      <c r="A30" s="10" t="s">
        <v>324</v>
      </c>
      <c r="B30" s="10" t="s">
        <v>325</v>
      </c>
      <c r="C30" s="10" t="s">
        <v>72</v>
      </c>
      <c r="D30" s="10" t="str" cm="1">
        <f t="array" ref="D30">INDEX(Data!$R$2:$R$93,MATCH($E30,Data!$Q$2:$Q$93,0),)</f>
        <v>Central</v>
      </c>
      <c r="E30" s="12" t="s">
        <v>73</v>
      </c>
      <c r="F30" s="10">
        <v>46235</v>
      </c>
      <c r="G30" s="10" t="s">
        <v>123</v>
      </c>
      <c r="H30" s="10" t="s">
        <v>75</v>
      </c>
      <c r="I30" s="10">
        <f>112+96</f>
        <v>208</v>
      </c>
      <c r="J30" s="10" t="s">
        <v>326</v>
      </c>
      <c r="K30" s="20" t="s">
        <v>327</v>
      </c>
      <c r="L30" s="10" t="s">
        <v>83</v>
      </c>
      <c r="M30" s="13">
        <v>45061</v>
      </c>
    </row>
    <row r="31" spans="1:13" s="12" customFormat="1" x14ac:dyDescent="0.35">
      <c r="A31" s="10" t="s">
        <v>116</v>
      </c>
      <c r="B31" s="10" t="s">
        <v>176</v>
      </c>
      <c r="C31" s="10" t="s">
        <v>72</v>
      </c>
      <c r="D31" s="10" t="str" cm="1">
        <f t="array" ref="D31">INDEX(Data!$R$2:$R$93,MATCH($E31,Data!$Q$2:$Q$93,0),)</f>
        <v>Central</v>
      </c>
      <c r="E31" s="12" t="s">
        <v>73</v>
      </c>
      <c r="F31" s="10">
        <v>46260</v>
      </c>
      <c r="G31" s="10" t="s">
        <v>74</v>
      </c>
      <c r="H31" s="10" t="s">
        <v>151</v>
      </c>
      <c r="I31" s="10">
        <f>55+262</f>
        <v>317</v>
      </c>
      <c r="J31" s="10" t="s">
        <v>177</v>
      </c>
      <c r="K31" s="20" t="s">
        <v>318</v>
      </c>
      <c r="L31" s="10" t="s">
        <v>77</v>
      </c>
      <c r="M31" s="13">
        <v>45078</v>
      </c>
    </row>
    <row r="32" spans="1:13" s="12" customFormat="1" x14ac:dyDescent="0.35">
      <c r="A32" s="10" t="s">
        <v>117</v>
      </c>
      <c r="B32" s="10" t="s">
        <v>178</v>
      </c>
      <c r="C32" s="10" t="s">
        <v>72</v>
      </c>
      <c r="D32" s="10" t="str" cm="1">
        <f t="array" ref="D32">INDEX(Data!$R$2:$R$93,MATCH($E32,Data!$Q$2:$Q$93,0),)</f>
        <v>Central</v>
      </c>
      <c r="E32" s="12" t="s">
        <v>73</v>
      </c>
      <c r="F32" s="10">
        <v>46227</v>
      </c>
      <c r="G32" s="10" t="s">
        <v>74</v>
      </c>
      <c r="H32" s="10" t="s">
        <v>66</v>
      </c>
      <c r="I32" s="10">
        <v>140</v>
      </c>
      <c r="J32" s="10" t="s">
        <v>126</v>
      </c>
      <c r="K32" s="20" t="s">
        <v>319</v>
      </c>
      <c r="L32" s="10" t="s">
        <v>89</v>
      </c>
      <c r="M32" s="13">
        <v>45077</v>
      </c>
    </row>
    <row r="33" spans="1:13" s="12" customFormat="1" x14ac:dyDescent="0.35">
      <c r="A33" s="10" t="s">
        <v>118</v>
      </c>
      <c r="B33" s="10" t="s">
        <v>179</v>
      </c>
      <c r="C33" s="10" t="s">
        <v>133</v>
      </c>
      <c r="D33" s="10" t="str" cm="1">
        <f t="array" ref="D33">INDEX(Data!$R$2:$R$93,MATCH($E33,Data!$Q$2:$Q$93,0),)</f>
        <v>Southwest</v>
      </c>
      <c r="E33" s="12" t="s">
        <v>134</v>
      </c>
      <c r="F33" s="10">
        <v>47715</v>
      </c>
      <c r="G33" s="10" t="s">
        <v>74</v>
      </c>
      <c r="H33" s="10" t="s">
        <v>75</v>
      </c>
      <c r="I33" s="10">
        <v>144</v>
      </c>
      <c r="J33" s="10" t="s">
        <v>180</v>
      </c>
      <c r="K33" s="20" t="s">
        <v>320</v>
      </c>
      <c r="L33" s="10" t="s">
        <v>136</v>
      </c>
      <c r="M33" s="13">
        <v>45079</v>
      </c>
    </row>
    <row r="34" spans="1:13" s="12" customFormat="1" x14ac:dyDescent="0.35">
      <c r="A34" s="10"/>
      <c r="B34" s="10"/>
      <c r="C34" s="10"/>
      <c r="D34" s="10"/>
      <c r="F34" s="10"/>
      <c r="G34" s="10"/>
      <c r="H34" s="10"/>
      <c r="I34" s="10"/>
      <c r="J34" s="10"/>
      <c r="K34" s="10"/>
      <c r="L34" s="10"/>
      <c r="M34" s="13"/>
    </row>
    <row r="35" spans="1:13" s="12" customFormat="1" x14ac:dyDescent="0.35">
      <c r="A35" s="10"/>
      <c r="B35" s="10"/>
      <c r="C35" s="10"/>
      <c r="D35" s="10"/>
      <c r="F35" s="10"/>
      <c r="G35" s="10"/>
      <c r="H35" s="10"/>
      <c r="I35" s="10"/>
      <c r="J35" s="10"/>
      <c r="K35" s="10"/>
      <c r="L35" s="10"/>
      <c r="M35" s="13"/>
    </row>
    <row r="36" spans="1:13" s="12" customFormat="1" x14ac:dyDescent="0.35">
      <c r="A36" s="10"/>
      <c r="B36" s="10"/>
      <c r="C36" s="10"/>
      <c r="D36" s="10"/>
      <c r="F36" s="10"/>
      <c r="G36" s="10"/>
      <c r="H36" s="10"/>
      <c r="I36" s="10"/>
      <c r="J36" s="10"/>
      <c r="K36" s="10"/>
      <c r="L36" s="10"/>
      <c r="M36" s="13"/>
    </row>
    <row r="37" spans="1:13" s="12" customFormat="1" x14ac:dyDescent="0.35">
      <c r="A37" s="10"/>
      <c r="B37" s="10"/>
      <c r="C37" s="10"/>
      <c r="D37" s="10"/>
      <c r="F37" s="10"/>
      <c r="G37" s="10"/>
      <c r="H37" s="10"/>
      <c r="I37" s="10"/>
      <c r="J37" s="10"/>
      <c r="K37" s="10"/>
      <c r="L37" s="10"/>
      <c r="M37" s="13"/>
    </row>
    <row r="38" spans="1:13" s="12" customFormat="1" x14ac:dyDescent="0.35">
      <c r="A38" s="10"/>
      <c r="B38" s="10"/>
      <c r="C38" s="10"/>
      <c r="D38" s="10"/>
      <c r="F38" s="10"/>
      <c r="G38" s="10"/>
      <c r="H38" s="10"/>
      <c r="I38" s="10"/>
      <c r="J38" s="10"/>
      <c r="K38" s="10"/>
      <c r="L38" s="10"/>
      <c r="M38" s="13"/>
    </row>
    <row r="39" spans="1:13" s="12" customFormat="1" x14ac:dyDescent="0.35">
      <c r="A39" s="10"/>
      <c r="B39" s="10"/>
      <c r="C39" s="10"/>
      <c r="D39" s="10"/>
      <c r="F39" s="10"/>
      <c r="G39" s="10"/>
      <c r="H39" s="10"/>
      <c r="I39" s="10"/>
      <c r="J39" s="10"/>
      <c r="K39" s="10"/>
      <c r="L39" s="10"/>
      <c r="M39" s="13"/>
    </row>
    <row r="40" spans="1:13" s="12" customFormat="1" x14ac:dyDescent="0.35">
      <c r="A40" s="10"/>
      <c r="B40" s="10"/>
      <c r="C40" s="10"/>
      <c r="D40" s="10"/>
      <c r="F40" s="10"/>
      <c r="G40" s="10"/>
      <c r="H40" s="10"/>
      <c r="I40" s="10"/>
      <c r="J40" s="10"/>
      <c r="K40" s="10"/>
      <c r="L40" s="10"/>
      <c r="M40" s="13"/>
    </row>
    <row r="41" spans="1:13" s="12" customFormat="1" x14ac:dyDescent="0.35">
      <c r="A41" s="10"/>
      <c r="B41" s="10"/>
      <c r="C41" s="10"/>
      <c r="D41" s="10"/>
      <c r="F41" s="10"/>
      <c r="G41" s="10"/>
      <c r="H41" s="10"/>
      <c r="I41" s="10"/>
      <c r="J41" s="10"/>
      <c r="K41" s="10"/>
      <c r="L41" s="10"/>
      <c r="M41" s="13"/>
    </row>
    <row r="42" spans="1:13" s="12" customFormat="1" x14ac:dyDescent="0.35">
      <c r="A42" s="10"/>
      <c r="B42" s="10"/>
      <c r="C42" s="10"/>
      <c r="D42" s="10"/>
      <c r="F42" s="10"/>
      <c r="G42" s="10"/>
      <c r="H42" s="10"/>
      <c r="I42" s="10"/>
      <c r="J42" s="10"/>
      <c r="K42" s="10"/>
      <c r="L42" s="10"/>
      <c r="M42" s="13"/>
    </row>
    <row r="43" spans="1:13" s="12" customFormat="1" x14ac:dyDescent="0.35">
      <c r="A43" s="10"/>
      <c r="B43" s="10"/>
      <c r="C43" s="10"/>
      <c r="D43" s="10"/>
      <c r="F43" s="10"/>
      <c r="G43" s="10"/>
      <c r="H43" s="10"/>
      <c r="I43" s="10"/>
      <c r="J43" s="10"/>
      <c r="K43" s="10"/>
      <c r="L43" s="10"/>
      <c r="M43" s="13"/>
    </row>
    <row r="44" spans="1:13" s="12" customFormat="1" x14ac:dyDescent="0.35">
      <c r="A44" s="10"/>
      <c r="B44" s="10"/>
      <c r="C44" s="10"/>
      <c r="D44" s="10"/>
      <c r="F44" s="10"/>
      <c r="G44" s="10"/>
      <c r="H44" s="10"/>
      <c r="I44" s="10"/>
      <c r="J44" s="10"/>
      <c r="K44" s="10"/>
      <c r="L44" s="10"/>
      <c r="M44" s="13"/>
    </row>
    <row r="45" spans="1:13" s="12" customFormat="1" x14ac:dyDescent="0.35">
      <c r="A45" s="10"/>
      <c r="B45" s="10"/>
      <c r="C45" s="10"/>
      <c r="D45" s="10"/>
      <c r="F45" s="10"/>
      <c r="G45" s="10"/>
      <c r="H45" s="10"/>
      <c r="I45" s="10"/>
      <c r="J45" s="10"/>
      <c r="K45" s="10"/>
      <c r="L45" s="10"/>
      <c r="M45" s="13"/>
    </row>
    <row r="46" spans="1:13" s="12" customFormat="1" x14ac:dyDescent="0.35">
      <c r="A46" s="10"/>
      <c r="B46" s="10"/>
      <c r="C46" s="10"/>
      <c r="D46" s="10"/>
      <c r="F46" s="10"/>
      <c r="G46" s="10"/>
      <c r="H46" s="10"/>
      <c r="I46" s="10"/>
      <c r="J46" s="10"/>
      <c r="K46" s="10"/>
      <c r="L46" s="10"/>
      <c r="M46" s="10"/>
    </row>
    <row r="47" spans="1:13" s="12" customFormat="1" x14ac:dyDescent="0.35">
      <c r="A47" s="10"/>
      <c r="B47" s="10"/>
      <c r="C47" s="10"/>
      <c r="D47" s="10"/>
      <c r="F47" s="10"/>
      <c r="G47" s="10"/>
      <c r="H47" s="10"/>
      <c r="I47" s="10"/>
      <c r="J47" s="10"/>
      <c r="K47" s="10"/>
      <c r="L47" s="10"/>
      <c r="M47" s="10"/>
    </row>
    <row r="48" spans="1:13" s="12" customFormat="1" x14ac:dyDescent="0.35">
      <c r="A48" s="10"/>
      <c r="B48" s="10"/>
      <c r="C48" s="10"/>
      <c r="D48" s="10"/>
      <c r="F48" s="10"/>
      <c r="G48" s="10"/>
      <c r="H48" s="10"/>
      <c r="I48" s="10"/>
      <c r="J48" s="10"/>
      <c r="K48" s="10"/>
      <c r="L48" s="10"/>
      <c r="M48" s="10"/>
    </row>
    <row r="49" spans="1:13" s="12" customFormat="1" x14ac:dyDescent="0.35">
      <c r="A49" s="10"/>
      <c r="B49" s="10"/>
      <c r="C49" s="10"/>
      <c r="D49" s="10"/>
      <c r="F49" s="10"/>
      <c r="G49" s="10"/>
      <c r="H49" s="10"/>
      <c r="I49" s="10"/>
      <c r="J49" s="10"/>
      <c r="K49" s="10"/>
      <c r="L49" s="10"/>
      <c r="M49" s="10"/>
    </row>
    <row r="50" spans="1:13" s="12" customFormat="1" x14ac:dyDescent="0.35">
      <c r="A50" s="10"/>
      <c r="B50" s="10"/>
      <c r="C50" s="10"/>
      <c r="D50" s="10"/>
      <c r="F50" s="10"/>
      <c r="G50" s="10"/>
      <c r="H50" s="10"/>
      <c r="I50" s="10"/>
      <c r="J50" s="10"/>
      <c r="K50" s="10"/>
      <c r="L50" s="10"/>
      <c r="M50" s="10"/>
    </row>
    <row r="51" spans="1:13" s="12" customFormat="1" x14ac:dyDescent="0.35">
      <c r="A51" s="10"/>
      <c r="B51" s="10"/>
      <c r="C51" s="10"/>
      <c r="D51" s="10"/>
      <c r="F51" s="10"/>
      <c r="G51" s="10"/>
      <c r="H51" s="10"/>
      <c r="I51" s="10"/>
      <c r="J51" s="10"/>
      <c r="K51" s="10"/>
      <c r="L51" s="10"/>
      <c r="M51" s="10"/>
    </row>
    <row r="52" spans="1:13" s="12" customFormat="1" x14ac:dyDescent="0.35">
      <c r="A52" s="10"/>
      <c r="B52" s="10"/>
      <c r="C52" s="10"/>
      <c r="D52" s="10"/>
      <c r="F52" s="10"/>
      <c r="G52" s="10"/>
      <c r="H52" s="10"/>
      <c r="I52" s="10"/>
      <c r="J52" s="10"/>
      <c r="K52" s="10"/>
      <c r="L52" s="10"/>
      <c r="M52" s="10"/>
    </row>
    <row r="53" spans="1:13" s="12" customFormat="1" x14ac:dyDescent="0.35">
      <c r="A53" s="10"/>
      <c r="B53" s="10"/>
      <c r="C53" s="10"/>
      <c r="D53" s="10"/>
      <c r="F53" s="10"/>
      <c r="G53" s="10"/>
      <c r="H53" s="10"/>
      <c r="I53" s="10"/>
      <c r="J53" s="10"/>
      <c r="K53" s="10"/>
      <c r="L53" s="10"/>
      <c r="M53" s="10"/>
    </row>
    <row r="54" spans="1:13" s="12" customFormat="1" x14ac:dyDescent="0.35">
      <c r="A54" s="10"/>
      <c r="B54" s="10"/>
      <c r="C54" s="10"/>
      <c r="D54" s="10"/>
      <c r="F54" s="10"/>
      <c r="G54" s="10"/>
      <c r="H54" s="10"/>
      <c r="I54" s="10"/>
      <c r="J54" s="10"/>
      <c r="K54" s="10"/>
      <c r="L54" s="10"/>
      <c r="M54" s="10"/>
    </row>
    <row r="55" spans="1:13" s="12" customFormat="1" x14ac:dyDescent="0.35">
      <c r="A55" s="10"/>
      <c r="B55" s="10"/>
      <c r="C55" s="10"/>
      <c r="D55" s="10"/>
      <c r="F55" s="10"/>
      <c r="G55" s="10"/>
      <c r="H55" s="10"/>
      <c r="I55" s="10"/>
      <c r="J55" s="10"/>
      <c r="K55" s="10"/>
      <c r="L55" s="10"/>
      <c r="M55" s="10"/>
    </row>
    <row r="56" spans="1:13" s="12" customFormat="1" x14ac:dyDescent="0.35">
      <c r="A56" s="10"/>
      <c r="B56" s="10"/>
      <c r="C56" s="10"/>
      <c r="D56" s="10"/>
      <c r="F56" s="10"/>
      <c r="G56" s="10"/>
      <c r="H56" s="10"/>
      <c r="I56" s="10"/>
      <c r="J56" s="10"/>
      <c r="K56" s="10"/>
      <c r="L56" s="10"/>
      <c r="M56" s="10"/>
    </row>
    <row r="57" spans="1:13" s="12" customFormat="1" x14ac:dyDescent="0.35">
      <c r="A57" s="10"/>
      <c r="B57" s="10"/>
      <c r="C57" s="10"/>
      <c r="D57" s="10"/>
      <c r="F57" s="10"/>
      <c r="G57" s="10"/>
      <c r="H57" s="10"/>
      <c r="I57" s="10"/>
      <c r="J57" s="10"/>
      <c r="K57" s="10"/>
      <c r="L57" s="10"/>
      <c r="M57" s="10"/>
    </row>
    <row r="58" spans="1:13" s="12" customFormat="1" x14ac:dyDescent="0.35">
      <c r="A58" s="10"/>
      <c r="B58" s="10"/>
      <c r="C58" s="10"/>
      <c r="D58" s="10"/>
      <c r="F58" s="10"/>
      <c r="G58" s="10"/>
      <c r="H58" s="10"/>
      <c r="I58" s="10"/>
      <c r="J58" s="10"/>
      <c r="K58" s="10"/>
      <c r="L58" s="10"/>
      <c r="M58" s="10"/>
    </row>
    <row r="59" spans="1:13" s="12" customFormat="1" x14ac:dyDescent="0.35">
      <c r="A59" s="10"/>
      <c r="B59" s="10"/>
      <c r="C59" s="10"/>
      <c r="D59" s="10"/>
      <c r="F59" s="10"/>
      <c r="G59" s="10"/>
      <c r="H59" s="10"/>
      <c r="I59" s="10"/>
      <c r="J59" s="10"/>
      <c r="K59" s="10"/>
      <c r="L59" s="10"/>
      <c r="M59" s="10"/>
    </row>
    <row r="60" spans="1:13" s="12" customFormat="1" x14ac:dyDescent="0.35">
      <c r="A60" s="10"/>
      <c r="B60" s="10"/>
      <c r="C60" s="10"/>
      <c r="D60" s="10"/>
      <c r="F60" s="10"/>
      <c r="G60" s="10"/>
      <c r="H60" s="10"/>
      <c r="I60" s="10"/>
      <c r="J60" s="10"/>
      <c r="K60" s="10"/>
      <c r="L60" s="10"/>
      <c r="M60" s="10"/>
    </row>
    <row r="61" spans="1:13" s="12" customFormat="1" x14ac:dyDescent="0.35">
      <c r="A61" s="10"/>
      <c r="B61" s="10"/>
      <c r="C61" s="10"/>
      <c r="D61" s="10"/>
      <c r="F61" s="10"/>
      <c r="G61" s="10"/>
      <c r="H61" s="10"/>
      <c r="I61" s="10"/>
      <c r="J61" s="10"/>
      <c r="K61" s="10"/>
      <c r="L61" s="10"/>
      <c r="M61" s="10"/>
    </row>
    <row r="62" spans="1:13" s="12" customFormat="1" x14ac:dyDescent="0.35">
      <c r="A62" s="10"/>
      <c r="B62" s="10"/>
      <c r="C62" s="10"/>
      <c r="D62" s="10"/>
      <c r="F62" s="10"/>
      <c r="G62" s="10"/>
      <c r="H62" s="10"/>
      <c r="I62" s="10"/>
      <c r="J62" s="10"/>
      <c r="K62" s="10"/>
      <c r="L62" s="10"/>
      <c r="M62" s="10"/>
    </row>
    <row r="63" spans="1:13" s="12" customFormat="1" x14ac:dyDescent="0.35">
      <c r="A63" s="10"/>
      <c r="B63" s="10"/>
      <c r="C63" s="10"/>
      <c r="D63" s="10"/>
      <c r="F63" s="10"/>
      <c r="G63" s="10"/>
      <c r="H63" s="10"/>
      <c r="I63" s="10"/>
      <c r="J63" s="10"/>
      <c r="K63" s="10"/>
      <c r="L63" s="10"/>
      <c r="M63" s="10"/>
    </row>
    <row r="64" spans="1:13" s="12" customFormat="1" x14ac:dyDescent="0.35">
      <c r="A64" s="10"/>
      <c r="B64" s="10"/>
      <c r="C64" s="10"/>
      <c r="D64" s="10"/>
      <c r="F64" s="10"/>
      <c r="G64" s="10"/>
      <c r="H64" s="10"/>
      <c r="I64" s="10"/>
      <c r="J64" s="10"/>
      <c r="K64" s="10"/>
      <c r="L64" s="10"/>
      <c r="M64" s="10"/>
    </row>
    <row r="65" spans="1:13" s="12" customFormat="1" x14ac:dyDescent="0.35">
      <c r="A65" s="10"/>
      <c r="B65" s="10"/>
      <c r="C65" s="10"/>
      <c r="D65" s="10"/>
      <c r="F65" s="10"/>
      <c r="G65" s="10"/>
      <c r="H65" s="10"/>
      <c r="I65" s="10"/>
      <c r="J65" s="10"/>
      <c r="K65" s="10"/>
      <c r="L65" s="10"/>
      <c r="M65" s="10"/>
    </row>
    <row r="66" spans="1:13" s="12" customFormat="1" x14ac:dyDescent="0.35">
      <c r="A66" s="10"/>
      <c r="B66" s="10"/>
      <c r="C66" s="10"/>
      <c r="D66" s="10"/>
      <c r="F66" s="10"/>
      <c r="G66" s="10"/>
      <c r="H66" s="10"/>
      <c r="I66" s="10"/>
      <c r="J66" s="10"/>
      <c r="K66" s="10"/>
      <c r="L66" s="10"/>
      <c r="M66" s="10"/>
    </row>
    <row r="67" spans="1:13" s="12" customFormat="1" x14ac:dyDescent="0.35">
      <c r="A67" s="10"/>
      <c r="B67" s="10"/>
      <c r="C67" s="10"/>
      <c r="D67" s="10"/>
      <c r="F67" s="10"/>
      <c r="G67" s="10"/>
      <c r="H67" s="10"/>
      <c r="I67" s="10"/>
      <c r="J67" s="10"/>
      <c r="K67" s="10"/>
      <c r="L67" s="10"/>
      <c r="M67" s="10"/>
    </row>
    <row r="68" spans="1:13" s="12" customFormat="1" x14ac:dyDescent="0.35">
      <c r="A68" s="10"/>
      <c r="B68" s="10"/>
      <c r="C68" s="10"/>
      <c r="D68" s="10"/>
      <c r="F68" s="10"/>
      <c r="G68" s="10"/>
      <c r="H68" s="10"/>
      <c r="I68" s="10"/>
      <c r="J68" s="10"/>
      <c r="K68" s="10"/>
      <c r="L68" s="10"/>
      <c r="M68" s="10"/>
    </row>
    <row r="69" spans="1:13" s="12" customFormat="1" x14ac:dyDescent="0.35">
      <c r="A69" s="10"/>
      <c r="B69" s="10"/>
      <c r="C69" s="10"/>
      <c r="D69" s="10"/>
      <c r="F69" s="10"/>
      <c r="G69" s="10"/>
      <c r="H69" s="10"/>
      <c r="I69" s="10"/>
      <c r="J69" s="10"/>
      <c r="K69" s="10"/>
      <c r="L69" s="10"/>
      <c r="M69" s="10"/>
    </row>
    <row r="70" spans="1:13" s="12" customFormat="1" x14ac:dyDescent="0.35">
      <c r="A70" s="10"/>
      <c r="B70" s="10"/>
      <c r="C70" s="10"/>
      <c r="D70" s="10"/>
      <c r="F70" s="10"/>
      <c r="G70" s="10"/>
      <c r="H70" s="10"/>
      <c r="I70" s="10"/>
      <c r="J70" s="10"/>
      <c r="K70" s="10"/>
      <c r="L70" s="10"/>
      <c r="M70" s="10"/>
    </row>
    <row r="71" spans="1:13" s="12" customFormat="1" x14ac:dyDescent="0.35">
      <c r="A71" s="10"/>
      <c r="B71" s="10"/>
      <c r="C71" s="10"/>
      <c r="D71" s="10"/>
      <c r="F71" s="10"/>
      <c r="G71" s="10"/>
      <c r="H71" s="10"/>
      <c r="I71" s="10"/>
      <c r="J71" s="10"/>
      <c r="K71" s="10"/>
      <c r="L71" s="10"/>
      <c r="M71" s="10"/>
    </row>
    <row r="72" spans="1:13" s="12" customFormat="1" x14ac:dyDescent="0.35">
      <c r="A72" s="10"/>
      <c r="B72" s="10"/>
      <c r="C72" s="10"/>
      <c r="D72" s="10"/>
      <c r="F72" s="10"/>
      <c r="G72" s="10"/>
      <c r="H72" s="10"/>
      <c r="I72" s="10"/>
      <c r="J72" s="10"/>
      <c r="K72" s="10"/>
      <c r="L72" s="10"/>
      <c r="M72" s="10"/>
    </row>
    <row r="73" spans="1:13" s="12" customFormat="1" x14ac:dyDescent="0.35">
      <c r="A73" s="10"/>
      <c r="B73" s="10"/>
      <c r="C73" s="10"/>
      <c r="D73" s="10"/>
      <c r="F73" s="10"/>
      <c r="G73" s="10"/>
      <c r="H73" s="10"/>
      <c r="I73" s="10"/>
      <c r="J73" s="10"/>
      <c r="K73" s="10"/>
      <c r="L73" s="10"/>
      <c r="M73" s="10"/>
    </row>
    <row r="74" spans="1:13" s="12" customFormat="1" x14ac:dyDescent="0.35">
      <c r="A74" s="10"/>
      <c r="B74" s="10"/>
      <c r="C74" s="10"/>
      <c r="D74" s="10"/>
      <c r="F74" s="10"/>
      <c r="G74" s="10"/>
      <c r="H74" s="10"/>
      <c r="I74" s="10"/>
      <c r="J74" s="10"/>
      <c r="K74" s="10"/>
      <c r="L74" s="10"/>
      <c r="M74" s="10"/>
    </row>
    <row r="75" spans="1:13" s="12" customFormat="1" x14ac:dyDescent="0.35">
      <c r="A75" s="10"/>
      <c r="B75" s="10"/>
      <c r="C75" s="10"/>
      <c r="D75" s="10"/>
      <c r="F75" s="10"/>
      <c r="G75" s="10"/>
      <c r="H75" s="10"/>
      <c r="I75" s="10"/>
      <c r="J75" s="10"/>
      <c r="K75" s="10"/>
      <c r="L75" s="10"/>
      <c r="M75" s="10"/>
    </row>
    <row r="76" spans="1:13" s="12" customFormat="1" x14ac:dyDescent="0.35">
      <c r="A76" s="10"/>
      <c r="B76" s="10"/>
      <c r="C76" s="10"/>
      <c r="D76" s="10"/>
      <c r="F76" s="10"/>
      <c r="G76" s="10"/>
      <c r="H76" s="10"/>
      <c r="I76" s="10"/>
      <c r="J76" s="10"/>
      <c r="K76" s="10"/>
      <c r="L76" s="10"/>
      <c r="M76" s="10"/>
    </row>
    <row r="77" spans="1:13" s="12" customFormat="1" x14ac:dyDescent="0.35">
      <c r="A77" s="10"/>
      <c r="B77" s="10"/>
      <c r="C77" s="10"/>
      <c r="D77" s="10"/>
      <c r="F77" s="10"/>
      <c r="G77" s="10"/>
      <c r="H77" s="10"/>
      <c r="I77" s="10"/>
      <c r="J77" s="10"/>
      <c r="K77" s="10"/>
      <c r="L77" s="10"/>
      <c r="M77" s="10"/>
    </row>
    <row r="78" spans="1:13" s="12" customFormat="1" x14ac:dyDescent="0.35">
      <c r="A78" s="10"/>
      <c r="B78" s="10"/>
      <c r="C78" s="10"/>
      <c r="D78" s="10"/>
      <c r="F78" s="10"/>
      <c r="G78" s="10"/>
      <c r="H78" s="10"/>
      <c r="I78" s="10"/>
      <c r="J78" s="10"/>
      <c r="K78" s="10"/>
      <c r="L78" s="10"/>
      <c r="M78" s="10"/>
    </row>
    <row r="79" spans="1:13" s="12" customFormat="1" x14ac:dyDescent="0.35">
      <c r="A79" s="10"/>
      <c r="B79" s="10"/>
      <c r="C79" s="10"/>
      <c r="D79" s="10"/>
      <c r="F79" s="10"/>
      <c r="G79" s="10"/>
      <c r="H79" s="10"/>
      <c r="I79" s="10"/>
      <c r="J79" s="10"/>
      <c r="K79" s="10"/>
      <c r="L79" s="10"/>
      <c r="M79" s="10"/>
    </row>
    <row r="80" spans="1:13" s="12" customFormat="1" x14ac:dyDescent="0.35">
      <c r="A80" s="10"/>
      <c r="B80" s="10"/>
      <c r="C80" s="10"/>
      <c r="D80" s="10"/>
      <c r="F80" s="10"/>
      <c r="G80" s="10"/>
      <c r="H80" s="10"/>
      <c r="I80" s="10"/>
      <c r="J80" s="10"/>
      <c r="K80" s="10"/>
      <c r="L80" s="10"/>
      <c r="M80" s="10"/>
    </row>
    <row r="81" spans="1:13" s="12" customFormat="1" x14ac:dyDescent="0.35">
      <c r="A81" s="10"/>
      <c r="B81" s="10"/>
      <c r="C81" s="10"/>
      <c r="D81" s="10"/>
      <c r="F81" s="10"/>
      <c r="G81" s="10"/>
      <c r="H81" s="10"/>
      <c r="I81" s="10"/>
      <c r="J81" s="10"/>
      <c r="K81" s="10"/>
      <c r="L81" s="10"/>
      <c r="M81" s="10"/>
    </row>
    <row r="82" spans="1:13" s="12" customFormat="1" x14ac:dyDescent="0.35">
      <c r="A82" s="10"/>
      <c r="B82" s="10"/>
      <c r="C82" s="10"/>
      <c r="D82" s="10"/>
      <c r="F82" s="10"/>
      <c r="G82" s="10"/>
      <c r="H82" s="10"/>
      <c r="I82" s="10"/>
      <c r="J82" s="10"/>
      <c r="K82" s="10"/>
      <c r="L82" s="10"/>
      <c r="M82" s="10"/>
    </row>
    <row r="83" spans="1:13" s="12" customFormat="1" x14ac:dyDescent="0.35">
      <c r="A83" s="10"/>
      <c r="B83" s="10"/>
      <c r="C83" s="10"/>
      <c r="D83" s="10"/>
      <c r="F83" s="10"/>
      <c r="G83" s="10"/>
      <c r="H83" s="10"/>
      <c r="I83" s="10"/>
      <c r="J83" s="10"/>
      <c r="K83" s="10"/>
      <c r="L83" s="10"/>
      <c r="M83" s="10"/>
    </row>
    <row r="84" spans="1:13" s="12" customFormat="1" x14ac:dyDescent="0.35">
      <c r="A84" s="10"/>
      <c r="B84" s="10"/>
      <c r="C84" s="10"/>
      <c r="D84" s="10"/>
      <c r="F84" s="10"/>
      <c r="G84" s="10"/>
      <c r="H84" s="10"/>
      <c r="I84" s="10"/>
      <c r="J84" s="10"/>
      <c r="K84" s="10"/>
      <c r="L84" s="10"/>
      <c r="M84" s="10"/>
    </row>
    <row r="85" spans="1:13" s="12" customFormat="1" x14ac:dyDescent="0.35">
      <c r="A85" s="10"/>
      <c r="B85" s="10"/>
      <c r="C85" s="10"/>
      <c r="D85" s="10"/>
      <c r="F85" s="10"/>
      <c r="G85" s="10"/>
      <c r="H85" s="10"/>
      <c r="I85" s="10"/>
      <c r="J85" s="10"/>
      <c r="K85" s="10"/>
      <c r="L85" s="10"/>
      <c r="M85" s="10"/>
    </row>
    <row r="86" spans="1:13" s="12" customFormat="1" x14ac:dyDescent="0.35">
      <c r="A86" s="10"/>
      <c r="B86" s="10"/>
      <c r="C86" s="10"/>
      <c r="D86" s="10"/>
      <c r="F86" s="10"/>
      <c r="G86" s="10"/>
      <c r="H86" s="10"/>
      <c r="I86" s="10"/>
      <c r="J86" s="10"/>
      <c r="K86" s="10"/>
      <c r="L86" s="10"/>
      <c r="M86" s="10"/>
    </row>
    <row r="87" spans="1:13" s="12" customFormat="1" x14ac:dyDescent="0.35">
      <c r="A87" s="10"/>
      <c r="B87" s="10"/>
      <c r="C87" s="10"/>
      <c r="D87" s="10"/>
      <c r="F87" s="10"/>
      <c r="G87" s="10"/>
      <c r="H87" s="10"/>
      <c r="I87" s="10"/>
      <c r="J87" s="10"/>
      <c r="K87" s="10"/>
      <c r="L87" s="10"/>
      <c r="M87" s="10"/>
    </row>
    <row r="88" spans="1:13" s="12" customFormat="1" x14ac:dyDescent="0.35">
      <c r="A88" s="10"/>
      <c r="B88" s="10"/>
      <c r="C88" s="10"/>
      <c r="D88" s="10"/>
      <c r="F88" s="10"/>
      <c r="G88" s="10"/>
      <c r="H88" s="10"/>
      <c r="I88" s="10"/>
      <c r="J88" s="10"/>
      <c r="K88" s="10"/>
      <c r="L88" s="10"/>
      <c r="M88" s="10"/>
    </row>
    <row r="89" spans="1:13" s="12" customFormat="1" x14ac:dyDescent="0.35">
      <c r="A89" s="10"/>
      <c r="B89" s="10"/>
      <c r="C89" s="10"/>
      <c r="D89" s="10"/>
      <c r="F89" s="10"/>
      <c r="G89" s="10"/>
      <c r="H89" s="10"/>
      <c r="I89" s="10"/>
      <c r="J89" s="10"/>
      <c r="K89" s="10"/>
      <c r="L89" s="10"/>
      <c r="M89" s="10"/>
    </row>
    <row r="90" spans="1:13" s="12" customFormat="1" x14ac:dyDescent="0.35">
      <c r="A90" s="10"/>
      <c r="B90" s="10"/>
      <c r="C90" s="10"/>
      <c r="D90" s="10"/>
      <c r="F90" s="10"/>
      <c r="G90" s="10"/>
      <c r="H90" s="10"/>
      <c r="I90" s="10"/>
      <c r="J90" s="10"/>
      <c r="K90" s="10"/>
      <c r="L90" s="10"/>
      <c r="M90" s="10"/>
    </row>
    <row r="91" spans="1:13" s="12" customFormat="1" x14ac:dyDescent="0.35">
      <c r="A91" s="10"/>
      <c r="B91" s="10"/>
      <c r="C91" s="10"/>
      <c r="D91" s="10"/>
      <c r="F91" s="10"/>
      <c r="G91" s="10"/>
      <c r="H91" s="10"/>
      <c r="I91" s="10"/>
      <c r="J91" s="10"/>
      <c r="K91" s="10"/>
      <c r="L91" s="10"/>
      <c r="M91" s="10"/>
    </row>
    <row r="92" spans="1:13" s="12" customFormat="1" x14ac:dyDescent="0.35">
      <c r="A92" s="10"/>
      <c r="B92" s="10"/>
      <c r="C92" s="10"/>
      <c r="D92" s="10"/>
      <c r="F92" s="10"/>
      <c r="G92" s="10"/>
      <c r="H92" s="10"/>
      <c r="I92" s="10"/>
      <c r="J92" s="10"/>
      <c r="K92" s="10"/>
      <c r="L92" s="10"/>
      <c r="M92" s="10"/>
    </row>
    <row r="93" spans="1:13" s="12" customFormat="1" x14ac:dyDescent="0.35">
      <c r="A93" s="10"/>
      <c r="B93" s="10"/>
      <c r="C93" s="10"/>
      <c r="D93" s="10"/>
      <c r="F93" s="10"/>
      <c r="G93" s="10"/>
      <c r="H93" s="10"/>
      <c r="I93" s="10"/>
      <c r="J93" s="10"/>
      <c r="K93" s="10"/>
      <c r="L93" s="10"/>
      <c r="M93" s="10"/>
    </row>
    <row r="94" spans="1:13" s="12" customFormat="1" x14ac:dyDescent="0.35">
      <c r="A94" s="10"/>
      <c r="B94" s="10"/>
      <c r="C94" s="10"/>
      <c r="D94" s="10"/>
      <c r="F94" s="10"/>
      <c r="G94" s="10"/>
      <c r="H94" s="10"/>
      <c r="I94" s="10"/>
      <c r="J94" s="10"/>
      <c r="K94" s="10"/>
      <c r="L94" s="10"/>
      <c r="M94" s="10"/>
    </row>
    <row r="95" spans="1:13" s="12" customFormat="1" x14ac:dyDescent="0.35">
      <c r="A95" s="10"/>
      <c r="B95" s="10"/>
      <c r="C95" s="10"/>
      <c r="D95" s="10"/>
      <c r="F95" s="10"/>
      <c r="G95" s="10"/>
      <c r="H95" s="10"/>
      <c r="I95" s="10"/>
      <c r="J95" s="10"/>
      <c r="K95" s="10"/>
      <c r="L95" s="10"/>
      <c r="M95" s="10"/>
    </row>
    <row r="96" spans="1:13" s="12" customFormat="1" x14ac:dyDescent="0.35">
      <c r="A96" s="10"/>
      <c r="B96" s="10"/>
      <c r="C96" s="10"/>
      <c r="D96" s="10"/>
      <c r="F96" s="10"/>
      <c r="G96" s="10"/>
      <c r="H96" s="10"/>
      <c r="I96" s="10"/>
      <c r="J96" s="10"/>
      <c r="K96" s="10"/>
      <c r="L96" s="10"/>
      <c r="M96" s="10"/>
    </row>
    <row r="97" spans="1:13" s="12" customFormat="1" x14ac:dyDescent="0.35">
      <c r="A97" s="10"/>
      <c r="B97" s="10"/>
      <c r="C97" s="10"/>
      <c r="D97" s="10"/>
      <c r="F97" s="10"/>
      <c r="G97" s="10"/>
      <c r="H97" s="10"/>
      <c r="I97" s="10"/>
      <c r="J97" s="10"/>
      <c r="K97" s="10"/>
      <c r="L97" s="10"/>
      <c r="M97" s="10"/>
    </row>
    <row r="98" spans="1:13" s="12" customFormat="1" x14ac:dyDescent="0.35">
      <c r="A98" s="10"/>
      <c r="B98" s="10"/>
      <c r="C98" s="10"/>
      <c r="D98" s="10"/>
      <c r="F98" s="10"/>
      <c r="G98" s="10"/>
      <c r="H98" s="10"/>
      <c r="I98" s="10"/>
      <c r="J98" s="10"/>
      <c r="K98" s="10"/>
      <c r="L98" s="10"/>
      <c r="M98" s="10"/>
    </row>
    <row r="99" spans="1:13" s="12" customFormat="1" x14ac:dyDescent="0.35">
      <c r="A99" s="10"/>
      <c r="B99" s="10"/>
      <c r="C99" s="10"/>
      <c r="D99" s="10"/>
      <c r="F99" s="10"/>
      <c r="G99" s="10"/>
      <c r="H99" s="10"/>
      <c r="I99" s="10"/>
      <c r="J99" s="10"/>
      <c r="K99" s="10"/>
      <c r="L99" s="10"/>
      <c r="M99" s="10"/>
    </row>
    <row r="100" spans="1:13" s="12" customFormat="1" x14ac:dyDescent="0.35">
      <c r="A100" s="10"/>
      <c r="B100" s="10"/>
      <c r="C100" s="10"/>
      <c r="D100" s="10"/>
      <c r="F100" s="10"/>
      <c r="G100" s="10"/>
      <c r="H100" s="10"/>
      <c r="I100" s="10"/>
      <c r="J100" s="10"/>
      <c r="K100" s="10"/>
      <c r="L100" s="10"/>
      <c r="M100" s="10"/>
    </row>
    <row r="101" spans="1:13" s="12" customFormat="1" x14ac:dyDescent="0.35">
      <c r="A101" s="10"/>
      <c r="B101" s="10"/>
      <c r="C101" s="10"/>
      <c r="D101" s="10"/>
      <c r="F101" s="10"/>
      <c r="G101" s="10"/>
      <c r="H101" s="10"/>
      <c r="I101" s="10"/>
      <c r="J101" s="10"/>
      <c r="K101" s="10"/>
      <c r="L101" s="10"/>
      <c r="M101" s="10"/>
    </row>
    <row r="102" spans="1:13" s="12" customFormat="1" x14ac:dyDescent="0.35">
      <c r="A102" s="10"/>
      <c r="B102" s="10"/>
      <c r="C102" s="10"/>
      <c r="D102" s="10"/>
      <c r="F102" s="10"/>
      <c r="G102" s="10"/>
      <c r="H102" s="10"/>
      <c r="I102" s="10"/>
      <c r="J102" s="10"/>
      <c r="K102" s="10"/>
      <c r="L102" s="10"/>
      <c r="M102" s="10"/>
    </row>
    <row r="103" spans="1:13" s="12" customFormat="1" x14ac:dyDescent="0.35">
      <c r="A103" s="10"/>
      <c r="B103" s="10"/>
      <c r="C103" s="10"/>
      <c r="D103" s="10"/>
      <c r="F103" s="10"/>
      <c r="G103" s="10"/>
      <c r="H103" s="10"/>
      <c r="I103" s="10"/>
      <c r="J103" s="10"/>
      <c r="K103" s="10"/>
      <c r="L103" s="10"/>
      <c r="M103" s="10"/>
    </row>
    <row r="104" spans="1:13" s="12" customFormat="1" x14ac:dyDescent="0.35">
      <c r="A104" s="10"/>
      <c r="B104" s="10"/>
      <c r="C104" s="10"/>
      <c r="D104" s="10"/>
      <c r="F104" s="10"/>
      <c r="G104" s="10"/>
      <c r="H104" s="10"/>
      <c r="I104" s="10"/>
      <c r="J104" s="10"/>
      <c r="K104" s="10"/>
      <c r="L104" s="10"/>
      <c r="M104" s="10"/>
    </row>
    <row r="105" spans="1:13" s="12" customFormat="1" x14ac:dyDescent="0.35">
      <c r="A105" s="10"/>
      <c r="B105" s="10"/>
      <c r="C105" s="10"/>
      <c r="D105" s="10"/>
      <c r="F105" s="10"/>
      <c r="G105" s="10"/>
      <c r="H105" s="10"/>
      <c r="I105" s="10"/>
      <c r="J105" s="10"/>
      <c r="K105" s="10"/>
      <c r="L105" s="10"/>
      <c r="M105" s="10"/>
    </row>
    <row r="106" spans="1:13" s="12" customFormat="1" x14ac:dyDescent="0.35">
      <c r="A106" s="10"/>
      <c r="B106" s="10"/>
      <c r="C106" s="10"/>
      <c r="D106" s="10"/>
      <c r="F106" s="10"/>
      <c r="G106" s="10"/>
      <c r="H106" s="10"/>
      <c r="I106" s="10"/>
      <c r="J106" s="10"/>
      <c r="K106" s="10"/>
      <c r="L106" s="10"/>
      <c r="M106" s="10"/>
    </row>
    <row r="107" spans="1:13" s="12" customFormat="1" x14ac:dyDescent="0.35">
      <c r="A107" s="10"/>
      <c r="B107" s="10"/>
      <c r="C107" s="10"/>
      <c r="D107" s="10"/>
      <c r="F107" s="10"/>
      <c r="G107" s="10"/>
      <c r="H107" s="10"/>
      <c r="I107" s="10"/>
      <c r="J107" s="10"/>
      <c r="K107" s="10"/>
      <c r="L107" s="10"/>
      <c r="M107" s="10"/>
    </row>
    <row r="108" spans="1:13" s="12" customFormat="1" x14ac:dyDescent="0.35">
      <c r="A108" s="10"/>
      <c r="B108" s="10"/>
      <c r="C108" s="10"/>
      <c r="D108" s="10"/>
      <c r="F108" s="10"/>
      <c r="G108" s="10"/>
      <c r="H108" s="10"/>
      <c r="I108" s="10"/>
      <c r="J108" s="10"/>
      <c r="K108" s="10"/>
      <c r="L108" s="10"/>
      <c r="M108" s="10"/>
    </row>
    <row r="109" spans="1:13" s="12" customFormat="1" x14ac:dyDescent="0.35">
      <c r="A109" s="10"/>
      <c r="B109" s="10"/>
      <c r="C109" s="10"/>
      <c r="D109" s="10"/>
      <c r="F109" s="10"/>
      <c r="G109" s="10"/>
      <c r="H109" s="10"/>
      <c r="I109" s="10"/>
      <c r="J109" s="10"/>
      <c r="K109" s="10"/>
      <c r="L109" s="10"/>
      <c r="M109" s="10"/>
    </row>
    <row r="110" spans="1:13" s="12" customFormat="1" x14ac:dyDescent="0.35">
      <c r="A110" s="10"/>
      <c r="B110" s="10"/>
      <c r="C110" s="10"/>
      <c r="D110" s="10"/>
      <c r="F110" s="10"/>
      <c r="G110" s="10"/>
      <c r="H110" s="10"/>
      <c r="I110" s="10"/>
      <c r="J110" s="10"/>
      <c r="K110" s="10"/>
      <c r="L110" s="10"/>
      <c r="M110" s="10"/>
    </row>
    <row r="111" spans="1:13" s="12" customFormat="1" x14ac:dyDescent="0.35">
      <c r="A111" s="10"/>
      <c r="B111" s="10"/>
      <c r="C111" s="10"/>
      <c r="D111" s="10"/>
      <c r="F111" s="10"/>
      <c r="G111" s="10"/>
      <c r="H111" s="10"/>
      <c r="I111" s="10"/>
      <c r="J111" s="10"/>
      <c r="K111" s="10"/>
      <c r="L111" s="10"/>
      <c r="M111" s="10"/>
    </row>
    <row r="112" spans="1:13" s="12" customFormat="1" x14ac:dyDescent="0.35">
      <c r="A112" s="10"/>
      <c r="B112" s="10"/>
      <c r="C112" s="10"/>
      <c r="D112" s="10"/>
      <c r="F112" s="10"/>
      <c r="G112" s="10"/>
      <c r="H112" s="10"/>
      <c r="I112" s="10"/>
      <c r="J112" s="10"/>
      <c r="K112" s="10"/>
      <c r="L112" s="10"/>
      <c r="M112" s="10"/>
    </row>
    <row r="113" spans="1:13" s="12" customFormat="1" x14ac:dyDescent="0.35">
      <c r="A113" s="10"/>
      <c r="B113" s="10"/>
      <c r="C113" s="10"/>
      <c r="D113" s="10"/>
      <c r="F113" s="10"/>
      <c r="G113" s="10"/>
      <c r="H113" s="10"/>
      <c r="I113" s="10"/>
      <c r="J113" s="10"/>
      <c r="K113" s="10"/>
      <c r="L113" s="10"/>
      <c r="M113" s="10"/>
    </row>
    <row r="114" spans="1:13" s="12" customFormat="1" x14ac:dyDescent="0.35">
      <c r="A114" s="10"/>
      <c r="B114" s="10"/>
      <c r="C114" s="10"/>
      <c r="D114" s="10"/>
      <c r="F114" s="10"/>
      <c r="G114" s="10"/>
      <c r="H114" s="10"/>
      <c r="I114" s="10"/>
      <c r="J114" s="10"/>
      <c r="K114" s="10"/>
      <c r="L114" s="10"/>
      <c r="M114" s="10"/>
    </row>
    <row r="115" spans="1:13" s="12" customFormat="1" x14ac:dyDescent="0.35">
      <c r="A115" s="10"/>
      <c r="B115" s="10"/>
      <c r="C115" s="10"/>
      <c r="D115" s="10"/>
      <c r="F115" s="10"/>
      <c r="G115" s="10"/>
      <c r="H115" s="10"/>
      <c r="I115" s="10"/>
      <c r="J115" s="10"/>
      <c r="K115" s="10"/>
      <c r="L115" s="10"/>
      <c r="M115" s="10"/>
    </row>
    <row r="116" spans="1:13" s="12" customFormat="1" x14ac:dyDescent="0.35">
      <c r="A116" s="10"/>
      <c r="B116" s="10"/>
      <c r="C116" s="10"/>
      <c r="D116" s="10"/>
      <c r="F116" s="10"/>
      <c r="G116" s="10"/>
      <c r="H116" s="10"/>
      <c r="I116" s="10"/>
      <c r="J116" s="10"/>
      <c r="K116" s="10"/>
      <c r="L116" s="10"/>
      <c r="M116" s="10"/>
    </row>
    <row r="117" spans="1:13" s="12" customFormat="1" x14ac:dyDescent="0.35">
      <c r="A117" s="10"/>
      <c r="B117" s="10"/>
      <c r="C117" s="10"/>
      <c r="D117" s="10"/>
      <c r="F117" s="10"/>
      <c r="G117" s="10"/>
      <c r="H117" s="10"/>
      <c r="I117" s="10"/>
      <c r="J117" s="10"/>
      <c r="K117" s="10"/>
      <c r="L117" s="10"/>
      <c r="M117" s="10"/>
    </row>
    <row r="118" spans="1:13" s="12" customFormat="1" x14ac:dyDescent="0.35">
      <c r="A118" s="10"/>
      <c r="B118" s="10"/>
      <c r="C118" s="10"/>
      <c r="D118" s="10"/>
      <c r="F118" s="10"/>
      <c r="G118" s="10"/>
      <c r="H118" s="10"/>
      <c r="I118" s="10"/>
      <c r="J118" s="10"/>
      <c r="K118" s="10"/>
      <c r="L118" s="10"/>
      <c r="M118" s="10"/>
    </row>
    <row r="119" spans="1:13" s="12" customFormat="1" x14ac:dyDescent="0.35">
      <c r="A119" s="10"/>
      <c r="B119" s="10"/>
      <c r="C119" s="10"/>
      <c r="D119" s="10"/>
      <c r="F119" s="10"/>
      <c r="G119" s="10"/>
      <c r="H119" s="10"/>
      <c r="I119" s="10"/>
      <c r="J119" s="10"/>
      <c r="K119" s="10"/>
      <c r="L119" s="10"/>
      <c r="M119" s="10"/>
    </row>
    <row r="120" spans="1:13" s="12" customFormat="1" x14ac:dyDescent="0.35">
      <c r="A120" s="10"/>
      <c r="B120" s="10"/>
      <c r="C120" s="10"/>
      <c r="D120" s="10"/>
      <c r="F120" s="10"/>
      <c r="G120" s="10"/>
      <c r="H120" s="10"/>
      <c r="I120" s="10"/>
      <c r="J120" s="10"/>
      <c r="K120" s="10"/>
      <c r="L120" s="10"/>
      <c r="M120" s="10"/>
    </row>
    <row r="121" spans="1:13" s="12" customFormat="1" x14ac:dyDescent="0.35">
      <c r="A121" s="10"/>
      <c r="B121" s="10"/>
      <c r="C121" s="10"/>
      <c r="D121" s="10"/>
      <c r="F121" s="10"/>
      <c r="G121" s="10"/>
      <c r="H121" s="10"/>
      <c r="I121" s="10"/>
      <c r="J121" s="10"/>
      <c r="K121" s="10"/>
      <c r="L121" s="10"/>
      <c r="M121" s="10"/>
    </row>
    <row r="122" spans="1:13" s="12" customFormat="1" x14ac:dyDescent="0.35">
      <c r="A122" s="10"/>
      <c r="B122" s="10"/>
      <c r="C122" s="10"/>
      <c r="D122" s="10"/>
      <c r="F122" s="10"/>
      <c r="G122" s="10"/>
      <c r="H122" s="10"/>
      <c r="I122" s="10"/>
      <c r="J122" s="10"/>
      <c r="K122" s="10"/>
      <c r="L122" s="10"/>
      <c r="M122" s="10"/>
    </row>
    <row r="123" spans="1:13" s="12" customFormat="1" x14ac:dyDescent="0.35">
      <c r="A123" s="10"/>
      <c r="B123" s="10"/>
      <c r="C123" s="10"/>
      <c r="D123" s="10"/>
      <c r="F123" s="10"/>
      <c r="G123" s="10"/>
      <c r="H123" s="10"/>
      <c r="I123" s="10"/>
      <c r="J123" s="10"/>
      <c r="K123" s="10"/>
      <c r="L123" s="10"/>
      <c r="M123" s="10"/>
    </row>
    <row r="124" spans="1:13" s="12" customFormat="1" x14ac:dyDescent="0.35">
      <c r="A124" s="10"/>
      <c r="B124" s="10"/>
      <c r="C124" s="10"/>
      <c r="D124" s="10"/>
      <c r="F124" s="10"/>
      <c r="G124" s="10"/>
      <c r="H124" s="10"/>
      <c r="I124" s="10"/>
      <c r="J124" s="10"/>
      <c r="K124" s="10"/>
      <c r="L124" s="10"/>
      <c r="M124" s="10"/>
    </row>
    <row r="125" spans="1:13" s="12" customFormat="1" x14ac:dyDescent="0.35">
      <c r="A125" s="10"/>
      <c r="B125" s="10"/>
      <c r="C125" s="10"/>
      <c r="D125" s="10"/>
      <c r="F125" s="10"/>
      <c r="G125" s="10"/>
      <c r="H125" s="10"/>
      <c r="I125" s="10"/>
      <c r="J125" s="10"/>
      <c r="K125" s="10"/>
      <c r="L125" s="10"/>
      <c r="M125" s="10"/>
    </row>
    <row r="126" spans="1:13" s="12" customFormat="1" x14ac:dyDescent="0.35">
      <c r="A126" s="10"/>
      <c r="B126" s="10"/>
      <c r="C126" s="10"/>
      <c r="D126" s="10"/>
      <c r="F126" s="10"/>
      <c r="G126" s="10"/>
      <c r="H126" s="10"/>
      <c r="I126" s="10"/>
      <c r="J126" s="10"/>
      <c r="K126" s="10"/>
      <c r="L126" s="10"/>
      <c r="M126" s="10"/>
    </row>
    <row r="127" spans="1:13" s="12" customFormat="1" x14ac:dyDescent="0.35">
      <c r="A127" s="10"/>
      <c r="B127" s="10"/>
      <c r="C127" s="10"/>
      <c r="D127" s="10"/>
      <c r="F127" s="10"/>
      <c r="G127" s="10"/>
      <c r="H127" s="10"/>
      <c r="I127" s="10"/>
      <c r="J127" s="10"/>
      <c r="K127" s="10"/>
      <c r="L127" s="10"/>
      <c r="M127" s="10"/>
    </row>
    <row r="128" spans="1:13" s="12" customFormat="1" x14ac:dyDescent="0.35">
      <c r="A128" s="10"/>
      <c r="B128" s="10"/>
      <c r="C128" s="10"/>
      <c r="D128" s="10"/>
      <c r="F128" s="10"/>
      <c r="G128" s="10"/>
      <c r="H128" s="10"/>
      <c r="I128" s="10"/>
      <c r="J128" s="10"/>
      <c r="K128" s="10"/>
      <c r="L128" s="10"/>
      <c r="M128" s="10"/>
    </row>
    <row r="129" spans="1:13" s="12" customFormat="1" x14ac:dyDescent="0.35">
      <c r="A129" s="10"/>
      <c r="B129" s="10"/>
      <c r="C129" s="10"/>
      <c r="D129" s="10"/>
      <c r="F129" s="10"/>
      <c r="G129" s="10"/>
      <c r="H129" s="10"/>
      <c r="I129" s="10"/>
      <c r="J129" s="10"/>
      <c r="K129" s="10"/>
      <c r="L129" s="10"/>
      <c r="M129" s="10"/>
    </row>
    <row r="130" spans="1:13" s="12" customFormat="1" x14ac:dyDescent="0.35">
      <c r="A130" s="10"/>
      <c r="B130" s="10"/>
      <c r="C130" s="10"/>
      <c r="D130" s="10"/>
      <c r="F130" s="10"/>
      <c r="G130" s="10"/>
      <c r="H130" s="10"/>
      <c r="I130" s="10"/>
      <c r="J130" s="10"/>
      <c r="K130" s="10"/>
      <c r="L130" s="10"/>
      <c r="M130" s="10"/>
    </row>
    <row r="131" spans="1:13" s="12" customFormat="1" x14ac:dyDescent="0.35">
      <c r="A131" s="10"/>
      <c r="B131" s="10"/>
      <c r="C131" s="10"/>
      <c r="D131" s="10"/>
      <c r="F131" s="10"/>
      <c r="G131" s="10"/>
      <c r="H131" s="10"/>
      <c r="I131" s="10"/>
      <c r="J131" s="10"/>
      <c r="K131" s="10"/>
      <c r="L131" s="10"/>
      <c r="M131" s="10"/>
    </row>
    <row r="132" spans="1:13" s="12" customFormat="1" x14ac:dyDescent="0.35">
      <c r="A132" s="10"/>
      <c r="B132" s="10"/>
      <c r="C132" s="10"/>
      <c r="D132" s="10"/>
      <c r="F132" s="10"/>
      <c r="G132" s="10"/>
      <c r="H132" s="10"/>
      <c r="I132" s="10"/>
      <c r="J132" s="10"/>
      <c r="K132" s="10"/>
      <c r="L132" s="10"/>
      <c r="M132" s="10"/>
    </row>
    <row r="133" spans="1:13" s="12" customFormat="1" x14ac:dyDescent="0.35">
      <c r="A133" s="10"/>
      <c r="B133" s="10"/>
      <c r="C133" s="10"/>
      <c r="D133" s="10"/>
      <c r="F133" s="10"/>
      <c r="G133" s="10"/>
      <c r="H133" s="10"/>
      <c r="I133" s="10"/>
      <c r="J133" s="10"/>
      <c r="K133" s="10"/>
      <c r="L133" s="10"/>
      <c r="M133" s="10"/>
    </row>
    <row r="134" spans="1:13" s="12" customFormat="1" x14ac:dyDescent="0.35">
      <c r="A134" s="10"/>
      <c r="B134" s="10"/>
      <c r="C134" s="10"/>
      <c r="D134" s="10"/>
      <c r="F134" s="10"/>
      <c r="G134" s="10"/>
      <c r="H134" s="10"/>
      <c r="I134" s="10"/>
      <c r="J134" s="10"/>
      <c r="K134" s="10"/>
      <c r="L134" s="10"/>
      <c r="M134" s="10"/>
    </row>
    <row r="135" spans="1:13" s="12" customFormat="1" x14ac:dyDescent="0.35">
      <c r="A135" s="10"/>
      <c r="B135" s="10"/>
      <c r="C135" s="10"/>
      <c r="D135" s="10"/>
      <c r="F135" s="10"/>
      <c r="G135" s="10"/>
      <c r="H135" s="10"/>
      <c r="I135" s="10"/>
      <c r="J135" s="10"/>
      <c r="K135" s="10"/>
      <c r="L135" s="10"/>
      <c r="M135" s="10"/>
    </row>
    <row r="136" spans="1:13" s="12" customFormat="1" x14ac:dyDescent="0.35">
      <c r="A136" s="10"/>
      <c r="B136" s="10"/>
      <c r="C136" s="10"/>
      <c r="D136" s="10"/>
      <c r="F136" s="10"/>
      <c r="G136" s="10"/>
      <c r="H136" s="10"/>
      <c r="I136" s="10"/>
      <c r="J136" s="10"/>
      <c r="K136" s="10"/>
      <c r="L136" s="10"/>
      <c r="M136" s="10"/>
    </row>
    <row r="137" spans="1:13" s="12" customFormat="1" x14ac:dyDescent="0.35">
      <c r="A137" s="10"/>
      <c r="B137" s="10"/>
      <c r="C137" s="10"/>
      <c r="D137" s="10"/>
      <c r="F137" s="10"/>
      <c r="G137" s="10"/>
      <c r="H137" s="10"/>
      <c r="I137" s="10"/>
      <c r="J137" s="10"/>
      <c r="K137" s="10"/>
      <c r="L137" s="10"/>
      <c r="M137" s="10"/>
    </row>
    <row r="138" spans="1:13" s="12" customFormat="1" x14ac:dyDescent="0.35">
      <c r="A138" s="10"/>
      <c r="B138" s="10"/>
      <c r="C138" s="10"/>
      <c r="D138" s="10"/>
      <c r="F138" s="10"/>
      <c r="G138" s="10"/>
      <c r="H138" s="10"/>
      <c r="I138" s="10"/>
      <c r="J138" s="10"/>
      <c r="K138" s="10"/>
      <c r="L138" s="10"/>
      <c r="M138" s="10"/>
    </row>
    <row r="139" spans="1:13" s="12" customFormat="1" x14ac:dyDescent="0.35">
      <c r="A139" s="10"/>
      <c r="B139" s="10"/>
      <c r="C139" s="10"/>
      <c r="D139" s="10"/>
      <c r="F139" s="10"/>
      <c r="G139" s="10"/>
      <c r="H139" s="10"/>
      <c r="I139" s="10"/>
      <c r="J139" s="10"/>
      <c r="K139" s="10"/>
      <c r="L139" s="10"/>
      <c r="M139" s="10"/>
    </row>
    <row r="140" spans="1:13" s="12" customFormat="1" x14ac:dyDescent="0.35">
      <c r="A140" s="10"/>
      <c r="B140" s="10"/>
      <c r="C140" s="10"/>
      <c r="D140" s="10"/>
      <c r="F140" s="10"/>
      <c r="G140" s="10"/>
      <c r="H140" s="10"/>
      <c r="I140" s="10"/>
      <c r="J140" s="10"/>
      <c r="K140" s="10"/>
      <c r="L140" s="10"/>
      <c r="M140" s="10"/>
    </row>
    <row r="141" spans="1:13" s="12" customFormat="1" x14ac:dyDescent="0.35">
      <c r="A141" s="10"/>
      <c r="B141" s="10"/>
      <c r="C141" s="10"/>
      <c r="D141" s="10"/>
      <c r="F141" s="10"/>
      <c r="G141" s="10"/>
      <c r="H141" s="10"/>
      <c r="I141" s="10"/>
      <c r="J141" s="10"/>
      <c r="K141" s="10"/>
      <c r="L141" s="10"/>
      <c r="M141" s="10"/>
    </row>
    <row r="142" spans="1:13" s="12" customFormat="1" x14ac:dyDescent="0.35">
      <c r="A142" s="10"/>
      <c r="B142" s="10"/>
      <c r="C142" s="10"/>
      <c r="D142" s="10"/>
      <c r="F142" s="10"/>
      <c r="G142" s="10"/>
      <c r="H142" s="10"/>
      <c r="I142" s="10"/>
      <c r="J142" s="10"/>
      <c r="K142" s="10"/>
      <c r="L142" s="10"/>
      <c r="M142" s="10"/>
    </row>
    <row r="143" spans="1:13" s="12" customFormat="1" x14ac:dyDescent="0.35">
      <c r="A143" s="10"/>
      <c r="B143" s="10"/>
      <c r="C143" s="10"/>
      <c r="D143" s="10"/>
      <c r="F143" s="10"/>
      <c r="G143" s="10"/>
      <c r="H143" s="10"/>
      <c r="I143" s="10"/>
      <c r="J143" s="10"/>
      <c r="K143" s="10"/>
      <c r="L143" s="10"/>
      <c r="M143" s="10"/>
    </row>
    <row r="144" spans="1:13" s="12" customFormat="1" x14ac:dyDescent="0.35">
      <c r="A144" s="10"/>
      <c r="B144" s="10"/>
      <c r="C144" s="10"/>
      <c r="D144" s="10"/>
      <c r="F144" s="10"/>
      <c r="G144" s="10"/>
      <c r="H144" s="10"/>
      <c r="I144" s="10"/>
      <c r="J144" s="10"/>
      <c r="K144" s="10"/>
      <c r="L144" s="10"/>
      <c r="M144" s="10"/>
    </row>
    <row r="145" spans="1:13" s="12" customFormat="1" x14ac:dyDescent="0.35">
      <c r="A145" s="10"/>
      <c r="B145" s="10"/>
      <c r="C145" s="10"/>
      <c r="D145" s="10"/>
      <c r="F145" s="10"/>
      <c r="G145" s="10"/>
      <c r="H145" s="10"/>
      <c r="I145" s="10"/>
      <c r="J145" s="10"/>
      <c r="K145" s="10"/>
      <c r="L145" s="10"/>
      <c r="M145" s="10"/>
    </row>
    <row r="146" spans="1:13" s="12" customFormat="1" x14ac:dyDescent="0.35">
      <c r="A146" s="10"/>
      <c r="B146" s="10"/>
      <c r="C146" s="10"/>
      <c r="D146" s="10"/>
      <c r="F146" s="10"/>
      <c r="G146" s="10"/>
      <c r="H146" s="10"/>
      <c r="I146" s="10"/>
      <c r="J146" s="10"/>
      <c r="K146" s="10"/>
      <c r="L146" s="10"/>
      <c r="M146" s="10"/>
    </row>
    <row r="147" spans="1:13" s="12" customFormat="1" x14ac:dyDescent="0.35">
      <c r="A147" s="10"/>
      <c r="B147" s="10"/>
      <c r="C147" s="10"/>
      <c r="D147" s="10"/>
      <c r="F147" s="10"/>
      <c r="G147" s="10"/>
      <c r="H147" s="10"/>
      <c r="I147" s="10"/>
      <c r="J147" s="10"/>
      <c r="K147" s="10"/>
      <c r="L147" s="10"/>
      <c r="M147" s="10"/>
    </row>
    <row r="148" spans="1:13" s="12" customFormat="1" x14ac:dyDescent="0.35">
      <c r="A148" s="10"/>
      <c r="B148" s="10"/>
      <c r="C148" s="10"/>
      <c r="D148" s="10"/>
      <c r="F148" s="10"/>
      <c r="G148" s="10"/>
      <c r="H148" s="10"/>
      <c r="I148" s="10"/>
      <c r="J148" s="10"/>
      <c r="K148" s="10"/>
      <c r="L148" s="10"/>
      <c r="M148" s="10"/>
    </row>
    <row r="149" spans="1:13" s="12" customFormat="1" x14ac:dyDescent="0.35">
      <c r="A149" s="10"/>
      <c r="B149" s="10"/>
      <c r="C149" s="10"/>
      <c r="D149" s="10"/>
      <c r="F149" s="10"/>
      <c r="G149" s="10"/>
      <c r="H149" s="10"/>
      <c r="I149" s="10"/>
      <c r="J149" s="10"/>
      <c r="K149" s="10"/>
      <c r="L149" s="10"/>
      <c r="M149" s="10"/>
    </row>
    <row r="150" spans="1:13" s="12" customFormat="1" x14ac:dyDescent="0.35">
      <c r="A150" s="10"/>
      <c r="B150" s="10"/>
      <c r="C150" s="10"/>
      <c r="D150" s="10"/>
      <c r="F150" s="10"/>
      <c r="G150" s="10"/>
      <c r="H150" s="10"/>
      <c r="I150" s="10"/>
      <c r="J150" s="10"/>
      <c r="K150" s="10"/>
      <c r="L150" s="10"/>
      <c r="M150" s="10"/>
    </row>
    <row r="151" spans="1:13" s="12" customFormat="1" x14ac:dyDescent="0.35">
      <c r="A151" s="10"/>
      <c r="B151" s="10"/>
      <c r="C151" s="10"/>
      <c r="D151" s="10"/>
      <c r="F151" s="10"/>
      <c r="G151" s="10"/>
      <c r="H151" s="10"/>
      <c r="I151" s="10"/>
      <c r="J151" s="10"/>
      <c r="K151" s="10"/>
      <c r="L151" s="10"/>
      <c r="M151" s="10"/>
    </row>
    <row r="152" spans="1:13" s="12" customFormat="1" x14ac:dyDescent="0.35">
      <c r="A152" s="10"/>
      <c r="B152" s="10"/>
      <c r="C152" s="10"/>
      <c r="D152" s="10"/>
      <c r="F152" s="10"/>
      <c r="G152" s="10"/>
      <c r="H152" s="10"/>
      <c r="I152" s="10"/>
      <c r="J152" s="10"/>
      <c r="K152" s="10"/>
      <c r="L152" s="10"/>
      <c r="M152" s="10"/>
    </row>
    <row r="153" spans="1:13" s="12" customFormat="1" x14ac:dyDescent="0.35">
      <c r="A153" s="10"/>
      <c r="B153" s="10"/>
      <c r="C153" s="10"/>
      <c r="D153" s="10"/>
      <c r="F153" s="10"/>
      <c r="G153" s="10"/>
      <c r="H153" s="10"/>
      <c r="I153" s="10"/>
      <c r="J153" s="10"/>
      <c r="K153" s="10"/>
      <c r="L153" s="10"/>
      <c r="M153" s="10"/>
    </row>
    <row r="154" spans="1:13" s="12" customFormat="1" x14ac:dyDescent="0.35">
      <c r="A154" s="10"/>
      <c r="B154" s="10"/>
      <c r="C154" s="10"/>
      <c r="D154" s="10"/>
      <c r="F154" s="10"/>
      <c r="G154" s="10"/>
      <c r="H154" s="10"/>
      <c r="I154" s="10"/>
      <c r="J154" s="10"/>
      <c r="K154" s="10"/>
      <c r="L154" s="10"/>
      <c r="M154" s="10"/>
    </row>
    <row r="155" spans="1:13" s="12" customFormat="1" x14ac:dyDescent="0.35">
      <c r="A155" s="10"/>
      <c r="B155" s="10"/>
      <c r="C155" s="10"/>
      <c r="D155" s="10"/>
      <c r="F155" s="10"/>
      <c r="G155" s="10"/>
      <c r="H155" s="10"/>
      <c r="I155" s="10"/>
      <c r="J155" s="10"/>
      <c r="K155" s="10"/>
      <c r="L155" s="10"/>
      <c r="M155" s="10"/>
    </row>
    <row r="156" spans="1:13" s="12" customFormat="1" x14ac:dyDescent="0.35">
      <c r="A156" s="10"/>
      <c r="B156" s="10"/>
      <c r="C156" s="10"/>
      <c r="D156" s="10"/>
      <c r="F156" s="10"/>
      <c r="G156" s="10"/>
      <c r="H156" s="10"/>
      <c r="I156" s="10"/>
      <c r="J156" s="10"/>
      <c r="K156" s="10"/>
      <c r="L156" s="10"/>
      <c r="M156" s="10"/>
    </row>
    <row r="157" spans="1:13" s="12" customFormat="1" x14ac:dyDescent="0.35">
      <c r="A157" s="10"/>
      <c r="B157" s="10"/>
      <c r="C157" s="10"/>
      <c r="D157" s="10"/>
      <c r="F157" s="10"/>
      <c r="G157" s="10"/>
      <c r="H157" s="10"/>
      <c r="I157" s="10"/>
      <c r="J157" s="10"/>
      <c r="K157" s="10"/>
      <c r="L157" s="10"/>
      <c r="M157" s="10"/>
    </row>
    <row r="158" spans="1:13" s="12" customFormat="1" x14ac:dyDescent="0.35">
      <c r="A158" s="10"/>
      <c r="B158" s="10"/>
      <c r="C158" s="10"/>
      <c r="D158" s="10"/>
      <c r="F158" s="10"/>
      <c r="G158" s="10"/>
      <c r="H158" s="10"/>
      <c r="I158" s="10"/>
      <c r="J158" s="10"/>
      <c r="K158" s="10"/>
      <c r="L158" s="10"/>
      <c r="M158" s="10"/>
    </row>
    <row r="159" spans="1:13" s="12" customFormat="1" x14ac:dyDescent="0.35">
      <c r="A159" s="10"/>
      <c r="B159" s="10"/>
      <c r="C159" s="10"/>
      <c r="D159" s="10"/>
      <c r="F159" s="10"/>
      <c r="G159" s="10"/>
      <c r="H159" s="10"/>
      <c r="I159" s="10"/>
      <c r="J159" s="10"/>
      <c r="K159" s="10"/>
      <c r="L159" s="10"/>
      <c r="M159" s="10"/>
    </row>
    <row r="160" spans="1:13" s="12" customFormat="1" x14ac:dyDescent="0.35">
      <c r="A160" s="10"/>
      <c r="B160" s="10"/>
      <c r="C160" s="10"/>
      <c r="D160" s="10"/>
      <c r="F160" s="10"/>
      <c r="G160" s="10"/>
      <c r="H160" s="10"/>
      <c r="I160" s="10"/>
      <c r="J160" s="10"/>
      <c r="K160" s="10"/>
      <c r="L160" s="10"/>
      <c r="M160" s="10"/>
    </row>
    <row r="161" spans="1:13" s="12" customFormat="1" x14ac:dyDescent="0.35">
      <c r="A161" s="10"/>
      <c r="B161" s="10"/>
      <c r="C161" s="10"/>
      <c r="D161" s="10"/>
      <c r="F161" s="10"/>
      <c r="G161" s="10"/>
      <c r="H161" s="10"/>
      <c r="I161" s="10"/>
      <c r="J161" s="10"/>
      <c r="K161" s="10"/>
      <c r="L161" s="10"/>
      <c r="M161" s="10"/>
    </row>
    <row r="162" spans="1:13" s="12" customFormat="1" x14ac:dyDescent="0.35">
      <c r="A162" s="10"/>
      <c r="B162" s="10"/>
      <c r="C162" s="10"/>
      <c r="D162" s="10"/>
      <c r="F162" s="10"/>
      <c r="G162" s="10"/>
      <c r="H162" s="10"/>
      <c r="I162" s="10"/>
      <c r="J162" s="10"/>
      <c r="K162" s="10"/>
      <c r="L162" s="10"/>
      <c r="M162" s="10"/>
    </row>
    <row r="163" spans="1:13" s="12" customFormat="1" x14ac:dyDescent="0.35">
      <c r="A163" s="10"/>
      <c r="B163" s="10"/>
      <c r="C163" s="10"/>
      <c r="D163" s="10"/>
      <c r="F163" s="10"/>
      <c r="G163" s="10"/>
      <c r="H163" s="10"/>
      <c r="I163" s="10"/>
      <c r="J163" s="10"/>
      <c r="K163" s="10"/>
      <c r="L163" s="10"/>
      <c r="M163" s="10"/>
    </row>
    <row r="164" spans="1:13" s="12" customFormat="1" x14ac:dyDescent="0.35">
      <c r="A164" s="10"/>
      <c r="B164" s="10"/>
      <c r="C164" s="10"/>
      <c r="D164" s="10"/>
      <c r="F164" s="10"/>
      <c r="G164" s="10"/>
      <c r="H164" s="10"/>
      <c r="I164" s="10"/>
      <c r="J164" s="10"/>
      <c r="K164" s="10"/>
      <c r="L164" s="10"/>
      <c r="M164" s="10"/>
    </row>
    <row r="165" spans="1:13" s="12" customFormat="1" x14ac:dyDescent="0.35">
      <c r="A165" s="10"/>
      <c r="B165" s="10"/>
      <c r="C165" s="10"/>
      <c r="D165" s="10"/>
      <c r="F165" s="10"/>
      <c r="G165" s="10"/>
      <c r="H165" s="10"/>
      <c r="I165" s="10"/>
      <c r="J165" s="10"/>
      <c r="K165" s="10"/>
      <c r="L165" s="10"/>
      <c r="M165" s="10"/>
    </row>
    <row r="166" spans="1:13" s="12" customFormat="1" x14ac:dyDescent="0.35">
      <c r="A166" s="10"/>
      <c r="B166" s="10"/>
      <c r="C166" s="10"/>
      <c r="D166" s="10"/>
      <c r="F166" s="10"/>
      <c r="G166" s="10"/>
      <c r="H166" s="10"/>
      <c r="I166" s="10"/>
      <c r="J166" s="10"/>
      <c r="K166" s="10"/>
      <c r="L166" s="10"/>
      <c r="M166" s="10"/>
    </row>
    <row r="167" spans="1:13" s="12" customFormat="1" x14ac:dyDescent="0.35">
      <c r="A167" s="10"/>
      <c r="B167" s="10"/>
      <c r="C167" s="10"/>
      <c r="D167" s="10"/>
      <c r="F167" s="10"/>
      <c r="G167" s="10"/>
      <c r="H167" s="10"/>
      <c r="I167" s="10"/>
      <c r="J167" s="10"/>
      <c r="K167" s="10"/>
      <c r="L167" s="10"/>
      <c r="M167" s="10"/>
    </row>
    <row r="168" spans="1:13" s="12" customFormat="1" x14ac:dyDescent="0.35">
      <c r="A168" s="10"/>
      <c r="B168" s="10"/>
      <c r="C168" s="10"/>
      <c r="D168" s="10"/>
      <c r="F168" s="10"/>
      <c r="G168" s="10"/>
      <c r="H168" s="10"/>
      <c r="I168" s="10"/>
      <c r="J168" s="10"/>
      <c r="K168" s="10"/>
      <c r="L168" s="10"/>
      <c r="M168" s="10"/>
    </row>
    <row r="169" spans="1:13" s="12" customFormat="1" x14ac:dyDescent="0.35">
      <c r="A169" s="10"/>
      <c r="B169" s="10"/>
      <c r="C169" s="10"/>
      <c r="D169" s="10"/>
      <c r="F169" s="10"/>
      <c r="G169" s="10"/>
      <c r="H169" s="10"/>
      <c r="I169" s="10"/>
      <c r="J169" s="10"/>
      <c r="K169" s="10"/>
      <c r="L169" s="10"/>
      <c r="M169" s="10"/>
    </row>
    <row r="170" spans="1:13" s="12" customFormat="1" x14ac:dyDescent="0.35">
      <c r="A170" s="10"/>
      <c r="B170" s="10"/>
      <c r="C170" s="10"/>
      <c r="D170" s="10"/>
      <c r="F170" s="10"/>
      <c r="G170" s="10"/>
      <c r="H170" s="10"/>
      <c r="I170" s="10"/>
      <c r="J170" s="10"/>
      <c r="K170" s="10"/>
      <c r="L170" s="10"/>
      <c r="M170" s="10"/>
    </row>
    <row r="171" spans="1:13" s="12" customFormat="1" x14ac:dyDescent="0.35">
      <c r="A171" s="10"/>
      <c r="B171" s="10"/>
      <c r="C171" s="10"/>
      <c r="D171" s="10"/>
      <c r="F171" s="10"/>
      <c r="G171" s="10"/>
      <c r="H171" s="10"/>
      <c r="I171" s="10"/>
      <c r="J171" s="10"/>
      <c r="K171" s="10"/>
      <c r="L171" s="10"/>
      <c r="M171" s="10"/>
    </row>
    <row r="172" spans="1:13" s="12" customFormat="1" x14ac:dyDescent="0.35">
      <c r="A172" s="10"/>
      <c r="B172" s="10"/>
      <c r="C172" s="10"/>
      <c r="D172" s="10"/>
      <c r="F172" s="10"/>
      <c r="G172" s="10"/>
      <c r="H172" s="10"/>
      <c r="I172" s="10"/>
      <c r="J172" s="10"/>
      <c r="K172" s="10"/>
      <c r="L172" s="10"/>
      <c r="M172" s="10"/>
    </row>
    <row r="173" spans="1:13" s="12" customFormat="1" x14ac:dyDescent="0.35">
      <c r="A173" s="10"/>
      <c r="B173" s="10"/>
      <c r="C173" s="10"/>
      <c r="D173" s="10"/>
      <c r="F173" s="10"/>
      <c r="G173" s="10"/>
      <c r="H173" s="10"/>
      <c r="I173" s="10"/>
      <c r="J173" s="10"/>
      <c r="K173" s="10"/>
      <c r="L173" s="10"/>
      <c r="M173" s="10"/>
    </row>
    <row r="174" spans="1:13" s="12" customFormat="1" x14ac:dyDescent="0.35">
      <c r="A174" s="10"/>
      <c r="B174" s="10"/>
      <c r="C174" s="10"/>
      <c r="D174" s="10"/>
      <c r="F174" s="10"/>
      <c r="G174" s="10"/>
      <c r="H174" s="10"/>
      <c r="I174" s="10"/>
      <c r="J174" s="10"/>
      <c r="K174" s="10"/>
      <c r="L174" s="10"/>
      <c r="M174" s="10"/>
    </row>
    <row r="175" spans="1:13" s="12" customFormat="1" x14ac:dyDescent="0.35">
      <c r="A175" s="10"/>
      <c r="B175" s="10"/>
      <c r="C175" s="10"/>
      <c r="D175" s="10"/>
      <c r="F175" s="10"/>
      <c r="G175" s="10"/>
      <c r="H175" s="10"/>
      <c r="I175" s="10"/>
      <c r="J175" s="10"/>
      <c r="K175" s="10"/>
      <c r="L175" s="10"/>
      <c r="M175" s="10"/>
    </row>
    <row r="176" spans="1:13" s="12" customFormat="1" x14ac:dyDescent="0.35">
      <c r="A176" s="10"/>
      <c r="B176" s="10"/>
      <c r="C176" s="10"/>
      <c r="D176" s="10"/>
      <c r="F176" s="10"/>
      <c r="G176" s="10"/>
      <c r="H176" s="10"/>
      <c r="I176" s="10"/>
      <c r="J176" s="10"/>
      <c r="K176" s="10"/>
      <c r="L176" s="10"/>
      <c r="M176" s="10"/>
    </row>
    <row r="177" spans="1:13" s="12" customFormat="1" x14ac:dyDescent="0.35">
      <c r="A177" s="10"/>
      <c r="B177" s="10"/>
      <c r="C177" s="10"/>
      <c r="D177" s="10"/>
      <c r="F177" s="10"/>
      <c r="G177" s="10"/>
      <c r="H177" s="10"/>
      <c r="I177" s="10"/>
      <c r="J177" s="10"/>
      <c r="K177" s="10"/>
      <c r="L177" s="10"/>
      <c r="M177" s="10"/>
    </row>
    <row r="178" spans="1:13" s="12" customFormat="1" x14ac:dyDescent="0.35">
      <c r="A178" s="10"/>
      <c r="B178" s="10"/>
      <c r="C178" s="10"/>
      <c r="D178" s="10"/>
      <c r="F178" s="10"/>
      <c r="G178" s="10"/>
      <c r="H178" s="10"/>
      <c r="I178" s="10"/>
      <c r="J178" s="10"/>
      <c r="K178" s="10"/>
      <c r="L178" s="10"/>
      <c r="M178" s="10"/>
    </row>
    <row r="179" spans="1:13" s="12" customFormat="1" x14ac:dyDescent="0.35">
      <c r="A179" s="10"/>
      <c r="B179" s="10"/>
      <c r="C179" s="10"/>
      <c r="D179" s="10"/>
      <c r="F179" s="10"/>
      <c r="G179" s="10"/>
      <c r="H179" s="10"/>
      <c r="I179" s="10"/>
      <c r="J179" s="10"/>
      <c r="K179" s="10"/>
      <c r="L179" s="10"/>
      <c r="M179" s="10"/>
    </row>
    <row r="180" spans="1:13" s="12" customFormat="1" x14ac:dyDescent="0.35">
      <c r="A180" s="10"/>
      <c r="B180" s="10"/>
      <c r="C180" s="10"/>
      <c r="D180" s="10"/>
      <c r="F180" s="10"/>
      <c r="G180" s="10"/>
      <c r="H180" s="10"/>
      <c r="I180" s="10"/>
      <c r="J180" s="10"/>
      <c r="K180" s="10"/>
      <c r="L180" s="10"/>
      <c r="M180" s="10"/>
    </row>
    <row r="181" spans="1:13" s="12" customFormat="1" x14ac:dyDescent="0.35">
      <c r="A181" s="10"/>
      <c r="B181" s="10"/>
      <c r="C181" s="10"/>
      <c r="D181" s="10"/>
      <c r="F181" s="10"/>
      <c r="G181" s="10"/>
      <c r="H181" s="10"/>
      <c r="I181" s="10"/>
      <c r="J181" s="10"/>
      <c r="K181" s="10"/>
      <c r="L181" s="10"/>
      <c r="M181" s="10"/>
    </row>
    <row r="182" spans="1:13" s="12" customFormat="1" x14ac:dyDescent="0.35">
      <c r="A182" s="10"/>
      <c r="B182" s="10"/>
      <c r="C182" s="10"/>
      <c r="D182" s="10"/>
      <c r="F182" s="10"/>
      <c r="G182" s="10"/>
      <c r="H182" s="10"/>
      <c r="I182" s="10"/>
      <c r="J182" s="10"/>
      <c r="K182" s="10"/>
      <c r="L182" s="10"/>
      <c r="M182" s="10"/>
    </row>
    <row r="183" spans="1:13" s="12" customFormat="1" x14ac:dyDescent="0.35">
      <c r="A183" s="10"/>
      <c r="B183" s="10"/>
      <c r="C183" s="10"/>
      <c r="D183" s="10"/>
      <c r="F183" s="10"/>
      <c r="G183" s="10"/>
      <c r="H183" s="10"/>
      <c r="I183" s="10"/>
      <c r="J183" s="10"/>
      <c r="K183" s="10"/>
      <c r="L183" s="10"/>
      <c r="M183" s="10"/>
    </row>
    <row r="184" spans="1:13" s="12" customFormat="1" x14ac:dyDescent="0.35">
      <c r="A184" s="10"/>
      <c r="B184" s="10"/>
      <c r="C184" s="10"/>
      <c r="D184" s="10"/>
      <c r="F184" s="10"/>
      <c r="G184" s="10"/>
      <c r="H184" s="10"/>
      <c r="I184" s="10"/>
      <c r="J184" s="10"/>
      <c r="K184" s="10"/>
      <c r="L184" s="10"/>
      <c r="M184" s="10"/>
    </row>
    <row r="185" spans="1:13" s="12" customFormat="1" x14ac:dyDescent="0.35">
      <c r="A185" s="10"/>
      <c r="B185" s="10"/>
      <c r="C185" s="10"/>
      <c r="D185" s="10"/>
      <c r="F185" s="10"/>
      <c r="G185" s="10"/>
      <c r="H185" s="10"/>
      <c r="I185" s="10"/>
      <c r="J185" s="10"/>
      <c r="K185" s="10"/>
      <c r="L185" s="10"/>
      <c r="M185" s="10"/>
    </row>
    <row r="186" spans="1:13" s="12" customFormat="1" x14ac:dyDescent="0.35">
      <c r="A186" s="10"/>
      <c r="B186" s="10"/>
      <c r="C186" s="10"/>
      <c r="D186" s="10"/>
      <c r="F186" s="10"/>
      <c r="G186" s="10"/>
      <c r="H186" s="10"/>
      <c r="I186" s="10"/>
      <c r="J186" s="10"/>
      <c r="K186" s="10"/>
      <c r="L186" s="10"/>
      <c r="M186" s="10"/>
    </row>
    <row r="187" spans="1:13" s="12" customFormat="1" x14ac:dyDescent="0.35">
      <c r="A187" s="10"/>
      <c r="B187" s="10"/>
      <c r="C187" s="10"/>
      <c r="D187" s="10"/>
      <c r="F187" s="10"/>
      <c r="G187" s="10"/>
      <c r="H187" s="10"/>
      <c r="I187" s="10"/>
      <c r="J187" s="10"/>
      <c r="K187" s="10"/>
      <c r="L187" s="10"/>
      <c r="M187" s="10"/>
    </row>
    <row r="188" spans="1:13" s="12" customFormat="1" x14ac:dyDescent="0.35">
      <c r="A188" s="10"/>
      <c r="B188" s="10"/>
      <c r="C188" s="10"/>
      <c r="D188" s="10"/>
      <c r="F188" s="10"/>
      <c r="G188" s="10"/>
      <c r="H188" s="10"/>
      <c r="I188" s="10"/>
      <c r="J188" s="10"/>
      <c r="K188" s="10"/>
      <c r="L188" s="10"/>
      <c r="M188" s="10"/>
    </row>
    <row r="189" spans="1:13" s="12" customFormat="1" x14ac:dyDescent="0.35">
      <c r="A189" s="10"/>
      <c r="B189" s="10"/>
      <c r="C189" s="10"/>
      <c r="D189" s="10"/>
      <c r="F189" s="10"/>
      <c r="G189" s="10"/>
      <c r="H189" s="10"/>
      <c r="I189" s="10"/>
      <c r="J189" s="10"/>
      <c r="K189" s="10"/>
      <c r="L189" s="10"/>
      <c r="M189" s="10"/>
    </row>
    <row r="190" spans="1:13" s="12" customFormat="1" x14ac:dyDescent="0.35">
      <c r="A190" s="10"/>
      <c r="B190" s="10"/>
      <c r="C190" s="10"/>
      <c r="D190" s="10"/>
      <c r="F190" s="10"/>
      <c r="G190" s="10"/>
      <c r="H190" s="10"/>
      <c r="I190" s="10"/>
      <c r="J190" s="10"/>
      <c r="K190" s="10"/>
      <c r="L190" s="10"/>
      <c r="M190" s="10"/>
    </row>
    <row r="191" spans="1:13" s="12" customFormat="1" x14ac:dyDescent="0.35">
      <c r="A191" s="10"/>
      <c r="B191" s="10"/>
      <c r="C191" s="10"/>
      <c r="D191" s="10"/>
      <c r="F191" s="10"/>
      <c r="G191" s="10"/>
      <c r="H191" s="10"/>
      <c r="I191" s="10"/>
      <c r="J191" s="10"/>
      <c r="K191" s="10"/>
      <c r="L191" s="10"/>
      <c r="M191" s="10"/>
    </row>
    <row r="192" spans="1:13" s="12" customFormat="1" x14ac:dyDescent="0.35">
      <c r="A192" s="10"/>
      <c r="B192" s="10"/>
      <c r="C192" s="10"/>
      <c r="D192" s="10"/>
      <c r="F192" s="10"/>
      <c r="G192" s="10"/>
      <c r="H192" s="10"/>
      <c r="I192" s="10"/>
      <c r="J192" s="10"/>
      <c r="K192" s="10"/>
      <c r="L192" s="10"/>
      <c r="M192" s="10"/>
    </row>
    <row r="193" spans="1:13" s="12" customFormat="1" x14ac:dyDescent="0.35">
      <c r="A193" s="10"/>
      <c r="B193" s="10"/>
      <c r="C193" s="10"/>
      <c r="D193" s="10"/>
      <c r="F193" s="10"/>
      <c r="G193" s="10"/>
      <c r="H193" s="10"/>
      <c r="I193" s="10"/>
      <c r="J193" s="10"/>
      <c r="K193" s="10"/>
      <c r="L193" s="10"/>
      <c r="M193" s="10"/>
    </row>
    <row r="194" spans="1:13" s="12" customFormat="1" x14ac:dyDescent="0.35">
      <c r="A194" s="10"/>
      <c r="B194" s="10"/>
      <c r="C194" s="10"/>
      <c r="D194" s="10"/>
      <c r="F194" s="10"/>
      <c r="G194" s="10"/>
      <c r="H194" s="10"/>
      <c r="I194" s="10"/>
      <c r="J194" s="10"/>
      <c r="K194" s="10"/>
      <c r="L194" s="10"/>
      <c r="M194" s="10"/>
    </row>
    <row r="195" spans="1:13" s="12" customFormat="1" x14ac:dyDescent="0.35">
      <c r="A195" s="10"/>
      <c r="B195" s="10"/>
      <c r="C195" s="10"/>
      <c r="D195" s="10"/>
      <c r="F195" s="10"/>
      <c r="G195" s="10"/>
      <c r="H195" s="10"/>
      <c r="I195" s="10"/>
      <c r="J195" s="10"/>
      <c r="K195" s="10"/>
      <c r="L195" s="10"/>
      <c r="M195" s="10"/>
    </row>
    <row r="196" spans="1:13" s="12" customFormat="1" x14ac:dyDescent="0.35">
      <c r="A196" s="10"/>
      <c r="B196" s="10"/>
      <c r="C196" s="10"/>
      <c r="D196" s="10"/>
      <c r="F196" s="10"/>
      <c r="G196" s="10"/>
      <c r="H196" s="10"/>
      <c r="I196" s="10"/>
      <c r="J196" s="10"/>
      <c r="K196" s="10"/>
      <c r="L196" s="10"/>
      <c r="M196" s="10"/>
    </row>
    <row r="197" spans="1:13" s="12" customFormat="1" x14ac:dyDescent="0.35">
      <c r="A197" s="10"/>
      <c r="B197" s="10"/>
      <c r="C197" s="10"/>
      <c r="D197" s="10"/>
      <c r="F197" s="10"/>
      <c r="G197" s="10"/>
      <c r="H197" s="10"/>
      <c r="I197" s="10"/>
      <c r="J197" s="10"/>
      <c r="K197" s="10"/>
      <c r="L197" s="10"/>
      <c r="M197" s="10"/>
    </row>
    <row r="198" spans="1:13" s="12" customFormat="1" x14ac:dyDescent="0.35">
      <c r="A198" s="10"/>
      <c r="B198" s="10"/>
      <c r="C198" s="10"/>
      <c r="D198" s="10"/>
      <c r="F198" s="10"/>
      <c r="G198" s="10"/>
      <c r="H198" s="10"/>
      <c r="I198" s="10"/>
      <c r="J198" s="10"/>
      <c r="K198" s="10"/>
      <c r="L198" s="10"/>
      <c r="M198" s="10"/>
    </row>
    <row r="199" spans="1:13" s="12" customFormat="1" x14ac:dyDescent="0.35">
      <c r="A199" s="10"/>
      <c r="B199" s="10"/>
      <c r="C199" s="10"/>
      <c r="D199" s="10"/>
      <c r="F199" s="10"/>
      <c r="G199" s="10"/>
      <c r="H199" s="10"/>
      <c r="I199" s="10"/>
      <c r="J199" s="10"/>
      <c r="K199" s="10"/>
      <c r="L199" s="10"/>
      <c r="M199" s="10"/>
    </row>
    <row r="200" spans="1:13" s="12" customFormat="1" x14ac:dyDescent="0.35">
      <c r="A200" s="10"/>
      <c r="B200" s="10"/>
      <c r="C200" s="10"/>
      <c r="D200" s="10"/>
      <c r="F200" s="10"/>
      <c r="G200" s="10"/>
      <c r="H200" s="10"/>
      <c r="I200" s="10"/>
      <c r="J200" s="10"/>
      <c r="K200" s="10"/>
      <c r="L200" s="10"/>
      <c r="M200" s="10"/>
    </row>
    <row r="201" spans="1:13" s="12" customFormat="1" x14ac:dyDescent="0.35">
      <c r="A201" s="10"/>
      <c r="B201" s="10"/>
      <c r="C201" s="10"/>
      <c r="D201" s="10"/>
      <c r="F201" s="10"/>
      <c r="G201" s="10"/>
      <c r="H201" s="10"/>
      <c r="I201" s="10"/>
      <c r="J201" s="10"/>
      <c r="K201" s="10"/>
      <c r="L201" s="10"/>
      <c r="M201" s="10"/>
    </row>
    <row r="202" spans="1:13" s="12" customFormat="1" x14ac:dyDescent="0.35">
      <c r="A202" s="10"/>
      <c r="B202" s="10"/>
      <c r="C202" s="10"/>
      <c r="D202" s="10"/>
      <c r="F202" s="10"/>
      <c r="G202" s="10"/>
      <c r="H202" s="10"/>
      <c r="I202" s="10"/>
      <c r="J202" s="10"/>
      <c r="K202" s="10"/>
      <c r="L202" s="10"/>
      <c r="M202" s="10"/>
    </row>
    <row r="203" spans="1:13" s="12" customFormat="1" x14ac:dyDescent="0.35">
      <c r="A203" s="10"/>
      <c r="B203" s="10"/>
      <c r="C203" s="10"/>
      <c r="D203" s="10"/>
      <c r="F203" s="10"/>
      <c r="G203" s="10"/>
      <c r="H203" s="10"/>
      <c r="I203" s="10"/>
      <c r="J203" s="10"/>
      <c r="K203" s="10"/>
      <c r="L203" s="10"/>
      <c r="M203" s="10"/>
    </row>
    <row r="204" spans="1:13" s="12" customFormat="1" x14ac:dyDescent="0.35">
      <c r="A204" s="10"/>
      <c r="B204" s="10"/>
      <c r="C204" s="10"/>
      <c r="D204" s="10"/>
      <c r="F204" s="10"/>
      <c r="G204" s="10"/>
      <c r="H204" s="10"/>
      <c r="I204" s="10"/>
      <c r="J204" s="10"/>
      <c r="K204" s="10"/>
      <c r="L204" s="10"/>
      <c r="M204" s="10"/>
    </row>
    <row r="205" spans="1:13" s="12" customFormat="1" x14ac:dyDescent="0.35">
      <c r="A205" s="10"/>
      <c r="B205" s="10"/>
      <c r="C205" s="10"/>
      <c r="D205" s="10"/>
      <c r="F205" s="10"/>
      <c r="G205" s="10"/>
      <c r="H205" s="10"/>
      <c r="I205" s="10"/>
      <c r="J205" s="10"/>
      <c r="K205" s="10"/>
      <c r="L205" s="10"/>
      <c r="M205" s="10"/>
    </row>
    <row r="206" spans="1:13" s="12" customFormat="1" x14ac:dyDescent="0.35">
      <c r="A206" s="10"/>
      <c r="B206" s="10"/>
      <c r="C206" s="10"/>
      <c r="D206" s="10"/>
      <c r="F206" s="10"/>
      <c r="G206" s="10"/>
      <c r="H206" s="10"/>
      <c r="I206" s="10"/>
      <c r="J206" s="10"/>
      <c r="K206" s="10"/>
      <c r="L206" s="10"/>
      <c r="M206" s="10"/>
    </row>
    <row r="207" spans="1:13" s="12" customFormat="1" x14ac:dyDescent="0.35">
      <c r="A207" s="10"/>
      <c r="B207" s="10"/>
      <c r="C207" s="10"/>
      <c r="D207" s="10"/>
      <c r="F207" s="10"/>
      <c r="G207" s="10"/>
      <c r="H207" s="10"/>
      <c r="I207" s="10"/>
      <c r="J207" s="10"/>
      <c r="K207" s="10"/>
      <c r="L207" s="10"/>
      <c r="M207" s="10"/>
    </row>
    <row r="208" spans="1:13" s="12" customFormat="1" x14ac:dyDescent="0.35">
      <c r="A208" s="10"/>
      <c r="B208" s="10"/>
      <c r="C208" s="10"/>
      <c r="D208" s="10"/>
      <c r="F208" s="10"/>
      <c r="G208" s="10"/>
      <c r="H208" s="10"/>
      <c r="I208" s="10"/>
      <c r="J208" s="10"/>
      <c r="K208" s="10"/>
      <c r="L208" s="10"/>
      <c r="M208" s="10"/>
    </row>
    <row r="209" spans="1:13" s="12" customFormat="1" x14ac:dyDescent="0.35">
      <c r="A209" s="10"/>
      <c r="B209" s="10"/>
      <c r="C209" s="10"/>
      <c r="D209" s="10"/>
      <c r="F209" s="10"/>
      <c r="G209" s="10"/>
      <c r="H209" s="10"/>
      <c r="I209" s="10"/>
      <c r="J209" s="10"/>
      <c r="K209" s="10"/>
      <c r="L209" s="10"/>
      <c r="M209" s="10"/>
    </row>
    <row r="210" spans="1:13" s="12" customFormat="1" x14ac:dyDescent="0.35">
      <c r="A210" s="10"/>
      <c r="B210" s="10"/>
      <c r="C210" s="10"/>
      <c r="D210" s="10"/>
      <c r="F210" s="10"/>
      <c r="G210" s="10"/>
      <c r="H210" s="10"/>
      <c r="I210" s="10"/>
      <c r="J210" s="10"/>
      <c r="K210" s="10"/>
      <c r="L210" s="10"/>
      <c r="M210" s="10"/>
    </row>
    <row r="211" spans="1:13" s="12" customFormat="1" x14ac:dyDescent="0.35">
      <c r="A211" s="10"/>
      <c r="B211" s="10"/>
      <c r="C211" s="10"/>
      <c r="D211" s="10"/>
      <c r="F211" s="10"/>
      <c r="G211" s="10"/>
      <c r="H211" s="10"/>
      <c r="I211" s="10"/>
      <c r="J211" s="10"/>
      <c r="K211" s="10"/>
      <c r="L211" s="10"/>
      <c r="M211" s="10"/>
    </row>
    <row r="212" spans="1:13" s="12" customFormat="1" x14ac:dyDescent="0.35">
      <c r="A212" s="10"/>
      <c r="B212" s="10"/>
      <c r="C212" s="10"/>
      <c r="D212" s="10"/>
      <c r="F212" s="10"/>
      <c r="G212" s="10"/>
      <c r="H212" s="10"/>
      <c r="I212" s="10"/>
      <c r="J212" s="10"/>
      <c r="K212" s="10"/>
      <c r="L212" s="10"/>
      <c r="M212" s="10"/>
    </row>
    <row r="213" spans="1:13" s="12" customFormat="1" x14ac:dyDescent="0.35">
      <c r="A213" s="10"/>
      <c r="B213" s="10"/>
      <c r="C213" s="10"/>
      <c r="D213" s="10"/>
      <c r="F213" s="10"/>
      <c r="G213" s="10"/>
      <c r="H213" s="10"/>
      <c r="I213" s="10"/>
      <c r="J213" s="10"/>
      <c r="K213" s="10"/>
      <c r="L213" s="10"/>
      <c r="M213" s="10"/>
    </row>
    <row r="214" spans="1:13" s="12" customFormat="1" x14ac:dyDescent="0.35">
      <c r="A214" s="10"/>
      <c r="B214" s="10"/>
      <c r="C214" s="10"/>
      <c r="D214" s="10"/>
      <c r="F214" s="10"/>
      <c r="G214" s="10"/>
      <c r="H214" s="10"/>
      <c r="I214" s="10"/>
      <c r="J214" s="10"/>
      <c r="K214" s="10"/>
      <c r="L214" s="10"/>
      <c r="M214" s="10"/>
    </row>
    <row r="215" spans="1:13" s="12" customFormat="1" x14ac:dyDescent="0.35">
      <c r="A215" s="10"/>
      <c r="B215" s="10"/>
      <c r="C215" s="10"/>
      <c r="D215" s="10"/>
      <c r="F215" s="10"/>
      <c r="G215" s="10"/>
      <c r="H215" s="10"/>
      <c r="I215" s="10"/>
      <c r="J215" s="10"/>
      <c r="K215" s="10"/>
      <c r="L215" s="10"/>
      <c r="M215" s="10"/>
    </row>
    <row r="216" spans="1:13" s="12" customFormat="1" x14ac:dyDescent="0.35">
      <c r="A216" s="10"/>
      <c r="B216" s="10"/>
      <c r="C216" s="10"/>
      <c r="D216" s="10"/>
      <c r="F216" s="10"/>
      <c r="G216" s="10"/>
      <c r="H216" s="10"/>
      <c r="I216" s="10"/>
      <c r="J216" s="10"/>
      <c r="K216" s="10"/>
      <c r="L216" s="10"/>
      <c r="M216" s="10"/>
    </row>
    <row r="217" spans="1:13" s="12" customFormat="1" x14ac:dyDescent="0.35">
      <c r="A217" s="10"/>
      <c r="B217" s="10"/>
      <c r="C217" s="10"/>
      <c r="D217" s="10"/>
      <c r="F217" s="10"/>
      <c r="G217" s="10"/>
      <c r="H217" s="10"/>
      <c r="I217" s="10"/>
      <c r="J217" s="10"/>
      <c r="K217" s="10"/>
      <c r="L217" s="10"/>
      <c r="M217" s="10"/>
    </row>
    <row r="218" spans="1:13" s="12" customFormat="1" x14ac:dyDescent="0.35">
      <c r="A218" s="10"/>
      <c r="B218" s="10"/>
      <c r="C218" s="10"/>
      <c r="D218" s="10"/>
      <c r="F218" s="10"/>
      <c r="G218" s="10"/>
      <c r="H218" s="10"/>
      <c r="I218" s="10"/>
      <c r="J218" s="10"/>
      <c r="K218" s="10"/>
      <c r="L218" s="10"/>
      <c r="M218" s="10"/>
    </row>
    <row r="219" spans="1:13" s="12" customFormat="1" x14ac:dyDescent="0.35">
      <c r="A219" s="10"/>
      <c r="B219" s="10"/>
      <c r="C219" s="10"/>
      <c r="D219" s="10"/>
      <c r="F219" s="10"/>
      <c r="G219" s="10"/>
      <c r="H219" s="10"/>
      <c r="I219" s="10"/>
      <c r="J219" s="10"/>
      <c r="K219" s="10"/>
      <c r="L219" s="10"/>
      <c r="M219" s="10"/>
    </row>
    <row r="220" spans="1:13" s="12" customFormat="1" x14ac:dyDescent="0.35">
      <c r="A220" s="10"/>
      <c r="B220" s="10"/>
      <c r="C220" s="10"/>
      <c r="D220" s="10"/>
      <c r="F220" s="10"/>
      <c r="G220" s="10"/>
      <c r="H220" s="10"/>
      <c r="I220" s="10"/>
      <c r="J220" s="10"/>
      <c r="K220" s="10"/>
      <c r="L220" s="10"/>
      <c r="M220" s="10"/>
    </row>
    <row r="221" spans="1:13" s="12" customFormat="1" x14ac:dyDescent="0.35">
      <c r="A221" s="10"/>
      <c r="B221" s="10"/>
      <c r="C221" s="10"/>
      <c r="D221" s="10"/>
      <c r="F221" s="10"/>
      <c r="G221" s="10"/>
      <c r="H221" s="10"/>
      <c r="I221" s="10"/>
      <c r="J221" s="10"/>
      <c r="K221" s="10"/>
      <c r="L221" s="10"/>
      <c r="M221" s="10"/>
    </row>
    <row r="222" spans="1:13" s="12" customFormat="1" x14ac:dyDescent="0.35">
      <c r="A222" s="10"/>
      <c r="B222" s="10"/>
      <c r="C222" s="10"/>
      <c r="D222" s="10"/>
      <c r="F222" s="10"/>
      <c r="G222" s="10"/>
      <c r="H222" s="10"/>
      <c r="I222" s="10"/>
      <c r="J222" s="10"/>
      <c r="K222" s="10"/>
      <c r="L222" s="10"/>
      <c r="M222" s="10"/>
    </row>
    <row r="223" spans="1:13" s="12" customFormat="1" x14ac:dyDescent="0.35">
      <c r="A223" s="10"/>
      <c r="B223" s="10"/>
      <c r="C223" s="10"/>
      <c r="D223" s="10"/>
      <c r="F223" s="10"/>
      <c r="G223" s="10"/>
      <c r="H223" s="10"/>
      <c r="I223" s="10"/>
      <c r="J223" s="10"/>
      <c r="K223" s="10"/>
      <c r="L223" s="10"/>
      <c r="M223" s="10"/>
    </row>
    <row r="224" spans="1:13" s="12" customFormat="1" x14ac:dyDescent="0.35">
      <c r="A224" s="10"/>
      <c r="B224" s="10"/>
      <c r="C224" s="10"/>
      <c r="D224" s="10"/>
      <c r="F224" s="10"/>
      <c r="G224" s="10"/>
      <c r="H224" s="10"/>
      <c r="I224" s="10"/>
      <c r="J224" s="10"/>
      <c r="K224" s="10"/>
      <c r="L224" s="10"/>
      <c r="M224" s="10"/>
    </row>
    <row r="225" spans="1:13" s="12" customFormat="1" x14ac:dyDescent="0.35">
      <c r="A225" s="10"/>
      <c r="B225" s="10"/>
      <c r="C225" s="10"/>
      <c r="D225" s="10"/>
      <c r="F225" s="10"/>
      <c r="G225" s="10"/>
      <c r="H225" s="10"/>
      <c r="I225" s="10"/>
      <c r="J225" s="10"/>
      <c r="K225" s="10"/>
      <c r="L225" s="10"/>
      <c r="M225" s="10"/>
    </row>
    <row r="226" spans="1:13" s="12" customFormat="1" x14ac:dyDescent="0.35">
      <c r="A226" s="10"/>
      <c r="B226" s="10"/>
      <c r="C226" s="10"/>
      <c r="D226" s="10"/>
      <c r="F226" s="10"/>
      <c r="G226" s="10"/>
      <c r="H226" s="10"/>
      <c r="I226" s="10"/>
      <c r="J226" s="10"/>
      <c r="K226" s="10"/>
      <c r="L226" s="10"/>
      <c r="M226" s="10"/>
    </row>
    <row r="227" spans="1:13" s="12" customFormat="1" x14ac:dyDescent="0.35">
      <c r="A227" s="10"/>
      <c r="B227" s="10"/>
      <c r="C227" s="10"/>
      <c r="D227" s="10"/>
      <c r="F227" s="10"/>
      <c r="G227" s="10"/>
      <c r="H227" s="10"/>
      <c r="I227" s="10"/>
      <c r="J227" s="10"/>
      <c r="K227" s="10"/>
      <c r="L227" s="10"/>
      <c r="M227" s="10"/>
    </row>
    <row r="228" spans="1:13" s="12" customFormat="1" x14ac:dyDescent="0.35">
      <c r="A228" s="10"/>
      <c r="B228" s="10"/>
      <c r="C228" s="10"/>
      <c r="D228" s="10"/>
      <c r="F228" s="10"/>
      <c r="G228" s="10"/>
      <c r="H228" s="10"/>
      <c r="I228" s="10"/>
      <c r="J228" s="10"/>
      <c r="K228" s="10"/>
      <c r="L228" s="10"/>
      <c r="M228" s="10"/>
    </row>
    <row r="229" spans="1:13" s="12" customFormat="1" x14ac:dyDescent="0.35">
      <c r="A229" s="10"/>
      <c r="B229" s="10"/>
      <c r="C229" s="10"/>
      <c r="D229" s="10"/>
      <c r="F229" s="10"/>
      <c r="G229" s="10"/>
      <c r="H229" s="10"/>
      <c r="I229" s="10"/>
      <c r="J229" s="10"/>
      <c r="K229" s="10"/>
      <c r="L229" s="10"/>
      <c r="M229" s="10"/>
    </row>
    <row r="230" spans="1:13" s="12" customFormat="1" x14ac:dyDescent="0.35">
      <c r="A230" s="10"/>
      <c r="B230" s="10"/>
      <c r="C230" s="10"/>
      <c r="D230" s="10"/>
      <c r="F230" s="10"/>
      <c r="G230" s="10"/>
      <c r="H230" s="10"/>
      <c r="I230" s="10"/>
      <c r="J230" s="10"/>
      <c r="K230" s="10"/>
      <c r="L230" s="10"/>
      <c r="M230" s="10"/>
    </row>
    <row r="231" spans="1:13" s="12" customFormat="1" x14ac:dyDescent="0.35">
      <c r="A231" s="10"/>
      <c r="B231" s="10"/>
      <c r="C231" s="10"/>
      <c r="D231" s="10"/>
      <c r="F231" s="10"/>
      <c r="G231" s="10"/>
      <c r="H231" s="10"/>
      <c r="I231" s="10"/>
      <c r="J231" s="10"/>
      <c r="K231" s="10"/>
      <c r="L231" s="10"/>
      <c r="M231" s="10"/>
    </row>
    <row r="232" spans="1:13" s="12" customFormat="1" x14ac:dyDescent="0.35">
      <c r="A232" s="10"/>
      <c r="B232" s="10"/>
      <c r="C232" s="10"/>
      <c r="D232" s="10"/>
      <c r="F232" s="10"/>
      <c r="G232" s="10"/>
      <c r="H232" s="10"/>
      <c r="I232" s="10"/>
      <c r="J232" s="10"/>
      <c r="K232" s="10"/>
      <c r="L232" s="10"/>
      <c r="M232" s="10"/>
    </row>
    <row r="233" spans="1:13" s="12" customFormat="1" x14ac:dyDescent="0.35">
      <c r="A233" s="10"/>
      <c r="B233" s="10"/>
      <c r="C233" s="10"/>
      <c r="D233" s="10"/>
      <c r="F233" s="10"/>
      <c r="G233" s="10"/>
      <c r="H233" s="10"/>
      <c r="I233" s="10"/>
      <c r="J233" s="10"/>
      <c r="K233" s="10"/>
      <c r="L233" s="10"/>
      <c r="M233" s="10"/>
    </row>
    <row r="234" spans="1:13" s="12" customFormat="1" x14ac:dyDescent="0.35">
      <c r="A234" s="10"/>
      <c r="B234" s="10"/>
      <c r="C234" s="10"/>
      <c r="D234" s="10"/>
      <c r="F234" s="10"/>
      <c r="G234" s="10"/>
      <c r="H234" s="10"/>
      <c r="I234" s="10"/>
      <c r="J234" s="10"/>
      <c r="K234" s="10"/>
      <c r="L234" s="10"/>
      <c r="M234" s="10"/>
    </row>
    <row r="235" spans="1:13" s="12" customFormat="1" x14ac:dyDescent="0.35">
      <c r="A235" s="10"/>
      <c r="B235" s="10"/>
      <c r="C235" s="10"/>
      <c r="D235" s="10"/>
      <c r="F235" s="10"/>
      <c r="G235" s="10"/>
      <c r="H235" s="10"/>
      <c r="I235" s="10"/>
      <c r="J235" s="10"/>
      <c r="K235" s="10"/>
      <c r="L235" s="10"/>
      <c r="M235" s="10"/>
    </row>
    <row r="236" spans="1:13" s="12" customFormat="1" x14ac:dyDescent="0.35">
      <c r="A236" s="10"/>
      <c r="B236" s="10"/>
      <c r="C236" s="10"/>
      <c r="D236" s="10"/>
      <c r="F236" s="10"/>
      <c r="G236" s="10"/>
      <c r="H236" s="10"/>
      <c r="I236" s="10"/>
      <c r="J236" s="10"/>
      <c r="K236" s="10"/>
      <c r="L236" s="10"/>
      <c r="M236" s="10"/>
    </row>
    <row r="237" spans="1:13" s="12" customFormat="1" x14ac:dyDescent="0.35">
      <c r="A237" s="10"/>
      <c r="B237" s="10"/>
      <c r="C237" s="10"/>
      <c r="D237" s="10"/>
      <c r="F237" s="10"/>
      <c r="G237" s="10"/>
      <c r="H237" s="10"/>
      <c r="I237" s="10"/>
      <c r="J237" s="10"/>
      <c r="K237" s="10"/>
      <c r="L237" s="10"/>
      <c r="M237" s="10"/>
    </row>
    <row r="238" spans="1:13" s="12" customFormat="1" x14ac:dyDescent="0.35">
      <c r="A238" s="10"/>
      <c r="B238" s="10"/>
      <c r="C238" s="10"/>
      <c r="D238" s="10"/>
      <c r="F238" s="10"/>
      <c r="G238" s="10"/>
      <c r="H238" s="10"/>
      <c r="I238" s="10"/>
      <c r="J238" s="10"/>
      <c r="K238" s="10"/>
      <c r="L238" s="10"/>
      <c r="M238" s="10"/>
    </row>
    <row r="239" spans="1:13" s="12" customFormat="1" x14ac:dyDescent="0.35">
      <c r="A239" s="10"/>
      <c r="B239" s="10"/>
      <c r="C239" s="10"/>
      <c r="D239" s="10"/>
      <c r="F239" s="10"/>
      <c r="G239" s="10"/>
      <c r="H239" s="10"/>
      <c r="I239" s="10"/>
      <c r="J239" s="10"/>
      <c r="K239" s="10"/>
      <c r="L239" s="10"/>
      <c r="M239" s="10"/>
    </row>
    <row r="240" spans="1:13" s="12" customFormat="1" x14ac:dyDescent="0.35">
      <c r="A240" s="10"/>
      <c r="B240" s="10"/>
      <c r="C240" s="10"/>
      <c r="D240" s="10"/>
      <c r="F240" s="10"/>
      <c r="G240" s="10"/>
      <c r="H240" s="10"/>
      <c r="I240" s="10"/>
      <c r="J240" s="10"/>
      <c r="K240" s="10"/>
      <c r="L240" s="10"/>
      <c r="M240" s="10"/>
    </row>
    <row r="241" spans="1:13" s="12" customFormat="1" x14ac:dyDescent="0.35">
      <c r="A241" s="10"/>
      <c r="B241" s="10"/>
      <c r="C241" s="10"/>
      <c r="D241" s="10"/>
      <c r="F241" s="10"/>
      <c r="G241" s="10"/>
      <c r="H241" s="10"/>
      <c r="I241" s="10"/>
      <c r="J241" s="10"/>
      <c r="K241" s="10"/>
      <c r="L241" s="10"/>
      <c r="M241" s="10"/>
    </row>
    <row r="242" spans="1:13" s="12" customFormat="1" x14ac:dyDescent="0.35">
      <c r="A242" s="10"/>
      <c r="B242" s="10"/>
      <c r="C242" s="10"/>
      <c r="D242" s="10"/>
      <c r="F242" s="10"/>
      <c r="G242" s="10"/>
      <c r="H242" s="10"/>
      <c r="I242" s="10"/>
      <c r="J242" s="10"/>
      <c r="K242" s="10"/>
      <c r="L242" s="10"/>
      <c r="M242" s="10"/>
    </row>
    <row r="243" spans="1:13" s="12" customFormat="1" x14ac:dyDescent="0.35">
      <c r="A243" s="10"/>
      <c r="B243" s="10"/>
      <c r="C243" s="10"/>
      <c r="D243" s="10"/>
      <c r="F243" s="10"/>
      <c r="G243" s="10"/>
      <c r="H243" s="10"/>
      <c r="I243" s="10"/>
      <c r="J243" s="10"/>
      <c r="K243" s="10"/>
      <c r="L243" s="10"/>
      <c r="M243" s="10"/>
    </row>
    <row r="244" spans="1:13" s="12" customFormat="1" x14ac:dyDescent="0.35">
      <c r="A244" s="10"/>
      <c r="B244" s="10"/>
      <c r="C244" s="10"/>
      <c r="D244" s="10"/>
      <c r="F244" s="10"/>
      <c r="G244" s="10"/>
      <c r="H244" s="10"/>
      <c r="I244" s="10"/>
      <c r="J244" s="10"/>
      <c r="K244" s="10"/>
      <c r="L244" s="10"/>
      <c r="M244" s="10"/>
    </row>
    <row r="245" spans="1:13" s="12" customFormat="1" x14ac:dyDescent="0.35">
      <c r="A245" s="10"/>
      <c r="B245" s="10"/>
      <c r="C245" s="10"/>
      <c r="D245" s="10"/>
      <c r="F245" s="10"/>
      <c r="G245" s="10"/>
      <c r="H245" s="10"/>
      <c r="I245" s="10"/>
      <c r="J245" s="10"/>
      <c r="K245" s="10"/>
      <c r="L245" s="10"/>
      <c r="M245" s="10"/>
    </row>
    <row r="246" spans="1:13" s="12" customFormat="1" x14ac:dyDescent="0.35">
      <c r="A246" s="10"/>
      <c r="B246" s="10"/>
      <c r="C246" s="10"/>
      <c r="D246" s="10"/>
      <c r="F246" s="10"/>
      <c r="G246" s="10"/>
      <c r="H246" s="10"/>
      <c r="I246" s="10"/>
      <c r="J246" s="10"/>
      <c r="K246" s="10"/>
      <c r="L246" s="10"/>
      <c r="M246" s="10"/>
    </row>
    <row r="247" spans="1:13" s="12" customFormat="1" x14ac:dyDescent="0.35">
      <c r="A247" s="10"/>
      <c r="B247" s="10"/>
      <c r="C247" s="10"/>
      <c r="D247" s="10"/>
      <c r="F247" s="10"/>
      <c r="G247" s="10"/>
      <c r="H247" s="10"/>
      <c r="I247" s="10"/>
      <c r="J247" s="10"/>
      <c r="K247" s="10"/>
      <c r="L247" s="10"/>
      <c r="M247" s="10"/>
    </row>
    <row r="248" spans="1:13" s="12" customFormat="1" x14ac:dyDescent="0.35">
      <c r="A248" s="10"/>
      <c r="B248" s="10"/>
      <c r="C248" s="10"/>
      <c r="D248" s="10"/>
      <c r="F248" s="10"/>
      <c r="G248" s="10"/>
      <c r="H248" s="10"/>
      <c r="I248" s="10"/>
      <c r="J248" s="10"/>
      <c r="K248" s="10"/>
      <c r="L248" s="10"/>
      <c r="M248" s="10"/>
    </row>
    <row r="249" spans="1:13" s="12" customFormat="1" x14ac:dyDescent="0.35">
      <c r="A249" s="10"/>
      <c r="B249" s="10"/>
      <c r="C249" s="10"/>
      <c r="D249" s="10"/>
      <c r="F249" s="10"/>
      <c r="G249" s="10"/>
      <c r="H249" s="10"/>
      <c r="I249" s="10"/>
      <c r="J249" s="10"/>
      <c r="K249" s="10"/>
      <c r="L249" s="10"/>
      <c r="M249" s="10"/>
    </row>
    <row r="250" spans="1:13" s="12" customFormat="1" x14ac:dyDescent="0.35">
      <c r="A250" s="10"/>
      <c r="B250" s="10"/>
      <c r="C250" s="10"/>
      <c r="D250" s="10"/>
      <c r="F250" s="10"/>
      <c r="G250" s="10"/>
      <c r="H250" s="10"/>
      <c r="I250" s="10"/>
      <c r="J250" s="10"/>
      <c r="K250" s="10"/>
      <c r="L250" s="10"/>
      <c r="M250" s="10"/>
    </row>
    <row r="251" spans="1:13" s="12" customFormat="1" x14ac:dyDescent="0.35">
      <c r="A251" s="10"/>
      <c r="B251" s="10"/>
      <c r="C251" s="10"/>
      <c r="D251" s="10"/>
      <c r="F251" s="10"/>
      <c r="G251" s="10"/>
      <c r="H251" s="10"/>
      <c r="I251" s="10"/>
      <c r="J251" s="10"/>
      <c r="K251" s="10"/>
      <c r="L251" s="10"/>
      <c r="M251" s="10"/>
    </row>
    <row r="252" spans="1:13" s="12" customFormat="1" x14ac:dyDescent="0.35">
      <c r="A252" s="10"/>
      <c r="B252" s="10"/>
      <c r="C252" s="10"/>
      <c r="D252" s="10"/>
      <c r="F252" s="10"/>
      <c r="G252" s="10"/>
      <c r="H252" s="10"/>
      <c r="I252" s="10"/>
      <c r="J252" s="10"/>
      <c r="K252" s="10"/>
      <c r="L252" s="10"/>
      <c r="M252" s="10"/>
    </row>
    <row r="253" spans="1:13" s="12" customFormat="1" x14ac:dyDescent="0.35">
      <c r="A253" s="10"/>
      <c r="B253" s="10"/>
      <c r="C253" s="10"/>
      <c r="D253" s="10"/>
      <c r="F253" s="10"/>
      <c r="G253" s="10"/>
      <c r="H253" s="10"/>
      <c r="I253" s="10"/>
      <c r="J253" s="10"/>
      <c r="K253" s="10"/>
      <c r="L253" s="10"/>
      <c r="M253" s="10"/>
    </row>
    <row r="254" spans="1:13" s="12" customFormat="1" x14ac:dyDescent="0.35">
      <c r="A254" s="10"/>
      <c r="B254" s="10"/>
      <c r="C254" s="10"/>
      <c r="D254" s="10"/>
      <c r="F254" s="10"/>
      <c r="G254" s="10"/>
      <c r="H254" s="10"/>
      <c r="I254" s="10"/>
      <c r="J254" s="10"/>
      <c r="K254" s="10"/>
      <c r="L254" s="10"/>
      <c r="M254" s="10"/>
    </row>
  </sheetData>
  <autoFilter ref="A1:M31" xr:uid="{00000000-0009-0000-0000-000000000000}">
    <sortState xmlns:xlrd2="http://schemas.microsoft.com/office/spreadsheetml/2017/richdata2" ref="A2:M33">
      <sortCondition ref="A1:A31"/>
    </sortState>
  </autoFilter>
  <phoneticPr fontId="5" type="noConversion"/>
  <hyperlinks>
    <hyperlink ref="K12" r:id="rId1" xr:uid="{B2BC87B4-94F8-4FB2-A52A-82E73A65AE02}"/>
    <hyperlink ref="K2" r:id="rId2" xr:uid="{FD2F98C7-D43A-4427-A3F9-2C3FA1E9140B}"/>
    <hyperlink ref="K8" r:id="rId3" xr:uid="{C5BD3314-0E4E-47E6-8E71-C9A75FC5B7D1}"/>
    <hyperlink ref="K22" r:id="rId4" xr:uid="{74D9DBF2-A810-46C2-907A-0A65C1311B34}"/>
    <hyperlink ref="K23" r:id="rId5" xr:uid="{6F3628C2-160B-4759-84E7-71E186BC5CD2}"/>
    <hyperlink ref="K5" r:id="rId6" xr:uid="{D88C69AE-3366-49C0-8050-7183B2644CD4}"/>
    <hyperlink ref="K6" r:id="rId7" xr:uid="{D813244D-F62C-4FD3-ADC4-916F7100EEDA}"/>
    <hyperlink ref="K7" r:id="rId8" xr:uid="{CE152EB8-4742-447B-B29B-B67E1B467D04}"/>
    <hyperlink ref="K9" r:id="rId9" xr:uid="{CB95405B-04DC-49E4-83AA-32B3A6AF3382}"/>
    <hyperlink ref="K10" r:id="rId10" xr:uid="{34E97AD8-A1B0-4DC0-B0A2-5C2C510A4451}"/>
    <hyperlink ref="K11" r:id="rId11" xr:uid="{5C2B1A94-D67A-40E3-BBE8-6E21B7FE86CA}"/>
    <hyperlink ref="K14" r:id="rId12" xr:uid="{60C31992-CA95-4DE2-9110-F9E786298E0E}"/>
    <hyperlink ref="K15" r:id="rId13" xr:uid="{9DC97548-6470-444E-B99E-4FC6610266CD}"/>
    <hyperlink ref="K16" r:id="rId14" xr:uid="{88929DE5-C770-4923-BE4F-CA1C779235C7}"/>
    <hyperlink ref="K3" r:id="rId15" xr:uid="{8B9912D4-06C3-4401-91E7-32E28836F850}"/>
    <hyperlink ref="K17" r:id="rId16" xr:uid="{C9A7457E-1205-447D-87F5-F28351E017DE}"/>
    <hyperlink ref="K18" r:id="rId17" xr:uid="{96A9C7E8-C066-4D67-ABB6-B317364E83D8}"/>
    <hyperlink ref="K21" r:id="rId18" xr:uid="{7CAF9835-90B0-4D7E-A173-5CD24586D887}"/>
    <hyperlink ref="K24" r:id="rId19" xr:uid="{8AB2BBC1-90D7-452D-9599-0B362102EEF6}"/>
    <hyperlink ref="K25" r:id="rId20" xr:uid="{6C320315-C3C4-4F53-B52D-5EB9291C5684}"/>
    <hyperlink ref="K26" r:id="rId21" xr:uid="{E30A0FE5-D5FF-4D65-AB60-7367B9B05198}"/>
    <hyperlink ref="K27" r:id="rId22" xr:uid="{9644B2FD-54D2-4FDE-9AE6-656613F8BAFB}"/>
    <hyperlink ref="K28" r:id="rId23" xr:uid="{A77108D8-34E0-48FF-836F-91C30D68BE1A}"/>
    <hyperlink ref="K31" r:id="rId24" xr:uid="{D7E5413C-B996-4751-9730-4EAE04A3F2BB}"/>
    <hyperlink ref="K32" r:id="rId25" xr:uid="{336B94E3-BF9B-4914-8835-42063ACCA11D}"/>
    <hyperlink ref="K33" r:id="rId26" xr:uid="{C208BB94-27E6-4C69-A5D2-5841E56D42B6}"/>
    <hyperlink ref="K19" r:id="rId27" xr:uid="{1828ED8D-A09C-44C7-93A9-4AD81DE5A268}"/>
    <hyperlink ref="K13" r:id="rId28" xr:uid="{5C8444BB-8AEA-46CC-A5D0-E1EE3C1D540F}"/>
    <hyperlink ref="K29" r:id="rId29" xr:uid="{CE3DF623-F9DD-4CD9-8D3F-13F0FC70DD5C}"/>
    <hyperlink ref="K20" r:id="rId30" xr:uid="{E0F3D1AC-00F4-4377-955C-F93ADD7C15BD}"/>
    <hyperlink ref="K30" r:id="rId31" xr:uid="{C822132D-BF03-4064-AD03-EB4B1EFD8D38}"/>
    <hyperlink ref="K4" r:id="rId32" xr:uid="{BEA7E39A-3D62-42D2-905B-A4E09E3925E4}"/>
  </hyperlinks>
  <pageMargins left="0.7" right="0.7" top="0.75" bottom="0.75" header="0.3" footer="0.3"/>
  <pageSetup orientation="landscape" r:id="rId33"/>
  <legacyDrawing r:id="rId34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188BFE0-7200-4BCB-BA8D-0F0B79B9BAB7}">
          <x14:formula1>
            <xm:f>Data!$M$10:$M$12</xm:f>
          </x14:formula1>
          <xm:sqref>G2:G27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93"/>
  <sheetViews>
    <sheetView workbookViewId="0">
      <selection activeCell="A20" sqref="A20"/>
    </sheetView>
  </sheetViews>
  <sheetFormatPr defaultRowHeight="15" x14ac:dyDescent="0.25"/>
  <cols>
    <col min="1" max="1" width="35.140625" customWidth="1"/>
    <col min="2" max="3" width="16" customWidth="1"/>
    <col min="4" max="4" width="19.85546875" customWidth="1"/>
    <col min="5" max="5" width="23.5703125" customWidth="1"/>
    <col min="6" max="6" width="21.42578125" customWidth="1"/>
    <col min="7" max="7" width="19" customWidth="1"/>
    <col min="8" max="8" width="17.42578125" customWidth="1"/>
    <col min="9" max="9" width="19.85546875" customWidth="1"/>
    <col min="10" max="10" width="16.140625" customWidth="1"/>
    <col min="11" max="11" width="14.5703125" customWidth="1"/>
    <col min="12" max="12" width="39" customWidth="1"/>
    <col min="13" max="13" width="26.5703125" customWidth="1"/>
    <col min="14" max="14" width="11.140625" customWidth="1"/>
    <col min="17" max="17" width="15.85546875" customWidth="1"/>
    <col min="18" max="18" width="17.85546875" customWidth="1"/>
  </cols>
  <sheetData>
    <row r="1" spans="1:18" x14ac:dyDescent="0.25">
      <c r="B1" s="17" t="s">
        <v>273</v>
      </c>
      <c r="C1" s="17"/>
      <c r="F1" s="17" t="s">
        <v>278</v>
      </c>
      <c r="Q1" s="17" t="s">
        <v>119</v>
      </c>
      <c r="R1" s="17" t="s">
        <v>98</v>
      </c>
    </row>
    <row r="2" spans="1:18" x14ac:dyDescent="0.25">
      <c r="A2" s="17" t="s">
        <v>186</v>
      </c>
      <c r="B2">
        <f>COUNTIF('Form Cs'!D:D,"Northwest")</f>
        <v>3</v>
      </c>
      <c r="E2" s="17" t="s">
        <v>186</v>
      </c>
      <c r="F2" s="18">
        <f>AVERAGEIF('Form Cs'!D:D,Data!$E2,'Form Cs'!I:I)</f>
        <v>102.33333333333333</v>
      </c>
      <c r="Q2" t="s">
        <v>181</v>
      </c>
      <c r="R2" t="s">
        <v>182</v>
      </c>
    </row>
    <row r="3" spans="1:18" x14ac:dyDescent="0.25">
      <c r="A3" s="17" t="s">
        <v>182</v>
      </c>
      <c r="B3">
        <f>COUNTIF('Form Cs'!D:D, "Northeast")</f>
        <v>4</v>
      </c>
      <c r="E3" s="17" t="s">
        <v>182</v>
      </c>
      <c r="F3" s="18">
        <f>AVERAGEIF('Form Cs'!D:D,Data!$E3,'Form Cs'!I:I)</f>
        <v>134</v>
      </c>
      <c r="Q3" t="s">
        <v>65</v>
      </c>
      <c r="R3" t="s">
        <v>182</v>
      </c>
    </row>
    <row r="4" spans="1:18" x14ac:dyDescent="0.25">
      <c r="A4" s="17" t="s">
        <v>189</v>
      </c>
      <c r="B4">
        <f>COUNTIF('Form Cs'!D:D,"Central")</f>
        <v>16</v>
      </c>
      <c r="E4" s="17" t="s">
        <v>189</v>
      </c>
      <c r="F4" s="18">
        <f>AVERAGEIF('Form Cs'!D:D,Data!$E4,'Form Cs'!I:I)</f>
        <v>143.5</v>
      </c>
      <c r="Q4" t="s">
        <v>183</v>
      </c>
      <c r="R4" t="s">
        <v>184</v>
      </c>
    </row>
    <row r="5" spans="1:18" x14ac:dyDescent="0.25">
      <c r="A5" s="17" t="s">
        <v>184</v>
      </c>
      <c r="B5">
        <f>COUNTIF('Form Cs'!D:D,"Southeast")</f>
        <v>4</v>
      </c>
      <c r="E5" s="17" t="s">
        <v>184</v>
      </c>
      <c r="F5" s="18">
        <f>AVERAGEIF('Form Cs'!D:D,Data!$E5,'Form Cs'!I:I)</f>
        <v>154</v>
      </c>
      <c r="Q5" t="s">
        <v>185</v>
      </c>
      <c r="R5" t="s">
        <v>186</v>
      </c>
    </row>
    <row r="6" spans="1:18" x14ac:dyDescent="0.25">
      <c r="A6" s="17" t="s">
        <v>194</v>
      </c>
      <c r="B6">
        <f>COUNTIF('Form Cs'!D:D, "Southwest")</f>
        <v>5</v>
      </c>
      <c r="E6" s="17" t="s">
        <v>194</v>
      </c>
      <c r="F6" s="18">
        <f>AVERAGEIF('Form Cs'!D:D,Data!$E6,'Form Cs'!I:I)</f>
        <v>131.6</v>
      </c>
      <c r="Q6" t="s">
        <v>187</v>
      </c>
      <c r="R6" t="s">
        <v>182</v>
      </c>
    </row>
    <row r="7" spans="1:18" x14ac:dyDescent="0.25">
      <c r="A7" s="17" t="s">
        <v>74</v>
      </c>
      <c r="B7">
        <f>COUNTIF('Form Cs'!G:G,"Multifamily")</f>
        <v>24</v>
      </c>
      <c r="E7" s="17" t="s">
        <v>74</v>
      </c>
      <c r="F7" s="18">
        <f>AVERAGEIF('Form Cs'!$G:G,Data!E7,'Form Cs'!I:I)</f>
        <v>140.75</v>
      </c>
      <c r="Q7" t="s">
        <v>188</v>
      </c>
      <c r="R7" t="s">
        <v>189</v>
      </c>
    </row>
    <row r="8" spans="1:18" x14ac:dyDescent="0.25">
      <c r="A8" s="17" t="s">
        <v>123</v>
      </c>
      <c r="B8">
        <f>COUNTIF('Form Cs'!G:G,"Age Restricted")</f>
        <v>6</v>
      </c>
      <c r="E8" s="17" t="s">
        <v>123</v>
      </c>
      <c r="F8" s="18">
        <f>AVERAGEIF('Form Cs'!G:G,Data!E8,'Form Cs'!I:I)</f>
        <v>135.16666666666666</v>
      </c>
      <c r="Q8" t="s">
        <v>190</v>
      </c>
      <c r="R8" t="s">
        <v>184</v>
      </c>
    </row>
    <row r="9" spans="1:18" x14ac:dyDescent="0.25">
      <c r="A9" s="17" t="s">
        <v>276</v>
      </c>
      <c r="B9">
        <f>SUM(B2:B6)-SUM(B7:B8)</f>
        <v>2</v>
      </c>
      <c r="E9" s="17" t="s">
        <v>276</v>
      </c>
      <c r="F9" s="18">
        <f>AVERAGE(72,152)</f>
        <v>112</v>
      </c>
      <c r="M9" t="s">
        <v>279</v>
      </c>
      <c r="Q9" t="s">
        <v>191</v>
      </c>
      <c r="R9" t="s">
        <v>186</v>
      </c>
    </row>
    <row r="10" spans="1:18" x14ac:dyDescent="0.25">
      <c r="A10" s="17" t="s">
        <v>274</v>
      </c>
      <c r="B10">
        <f>COUNTIF('Form Cs'!H:H,"New Construction")</f>
        <v>21</v>
      </c>
      <c r="E10" s="17" t="s">
        <v>274</v>
      </c>
      <c r="F10" s="18">
        <f>AVERAGEIF('Form Cs'!H:H,"New Construction",'Form Cs'!I:I)</f>
        <v>128.04761904761904</v>
      </c>
      <c r="M10" t="s">
        <v>123</v>
      </c>
      <c r="Q10" t="s">
        <v>192</v>
      </c>
      <c r="R10" t="s">
        <v>186</v>
      </c>
    </row>
    <row r="11" spans="1:18" x14ac:dyDescent="0.25">
      <c r="A11" s="17" t="s">
        <v>66</v>
      </c>
      <c r="B11">
        <f>COUNTIF('Form Cs'!H:H, "Rehabilitation")</f>
        <v>8</v>
      </c>
      <c r="E11" s="17" t="s">
        <v>66</v>
      </c>
      <c r="F11" s="18">
        <f>AVERAGEIF('Form Cs'!H:H,"Rehabilitation",'Form Cs'!I:I)</f>
        <v>128.375</v>
      </c>
      <c r="M11" t="s">
        <v>74</v>
      </c>
      <c r="Q11" t="s">
        <v>87</v>
      </c>
      <c r="R11" t="s">
        <v>184</v>
      </c>
    </row>
    <row r="12" spans="1:18" x14ac:dyDescent="0.25">
      <c r="A12" s="17" t="s">
        <v>275</v>
      </c>
      <c r="B12">
        <f>SUM(B2:B6)-SUM(B10:B11)</f>
        <v>3</v>
      </c>
      <c r="E12" s="17" t="s">
        <v>275</v>
      </c>
      <c r="F12" s="18">
        <f>AVERAGE('Form Cs'!I16,'Form Cs'!I25)</f>
        <v>237</v>
      </c>
      <c r="M12" t="s">
        <v>81</v>
      </c>
      <c r="Q12" t="s">
        <v>193</v>
      </c>
      <c r="R12" t="s">
        <v>194</v>
      </c>
    </row>
    <row r="13" spans="1:18" x14ac:dyDescent="0.25">
      <c r="A13" s="17" t="s">
        <v>172</v>
      </c>
      <c r="B13">
        <v>1</v>
      </c>
      <c r="E13" s="17" t="s">
        <v>172</v>
      </c>
      <c r="F13" s="18">
        <v>96</v>
      </c>
      <c r="Q13" t="s">
        <v>195</v>
      </c>
      <c r="R13" t="s">
        <v>186</v>
      </c>
    </row>
    <row r="14" spans="1:18" x14ac:dyDescent="0.25">
      <c r="A14" s="17" t="s">
        <v>334</v>
      </c>
      <c r="B14">
        <f>SUM($B$2:$B$6)</f>
        <v>32</v>
      </c>
      <c r="E14" s="17" t="s">
        <v>280</v>
      </c>
      <c r="F14">
        <f>MAX('Form Cs'!I:I)</f>
        <v>317</v>
      </c>
      <c r="Q14" t="s">
        <v>196</v>
      </c>
      <c r="R14" t="s">
        <v>194</v>
      </c>
    </row>
    <row r="15" spans="1:18" x14ac:dyDescent="0.25">
      <c r="B15" s="17"/>
      <c r="C15" s="17"/>
      <c r="E15" s="17" t="s">
        <v>281</v>
      </c>
      <c r="F15">
        <f>MIN('Form Cs'!I:I)</f>
        <v>50</v>
      </c>
      <c r="Q15" t="s">
        <v>129</v>
      </c>
      <c r="R15" t="s">
        <v>194</v>
      </c>
    </row>
    <row r="16" spans="1:18" x14ac:dyDescent="0.25">
      <c r="E16" s="17" t="s">
        <v>277</v>
      </c>
      <c r="F16" s="18">
        <f>AVERAGE('Form Cs'!I:I)</f>
        <v>137.90625</v>
      </c>
      <c r="Q16" t="s">
        <v>139</v>
      </c>
      <c r="R16" t="s">
        <v>184</v>
      </c>
    </row>
    <row r="17" spans="1:18" x14ac:dyDescent="0.25">
      <c r="A17" s="17"/>
      <c r="E17" s="17" t="s">
        <v>282</v>
      </c>
      <c r="F17">
        <f>MEDIAN('Form Cs'!I:I)</f>
        <v>124.5</v>
      </c>
      <c r="Q17" t="s">
        <v>197</v>
      </c>
      <c r="R17" t="s">
        <v>184</v>
      </c>
    </row>
    <row r="18" spans="1:18" x14ac:dyDescent="0.25">
      <c r="A18" s="17"/>
      <c r="Q18" t="s">
        <v>198</v>
      </c>
      <c r="R18" t="s">
        <v>182</v>
      </c>
    </row>
    <row r="19" spans="1:18" x14ac:dyDescent="0.25">
      <c r="A19" s="17" t="s">
        <v>264</v>
      </c>
      <c r="Q19" t="s">
        <v>199</v>
      </c>
      <c r="R19" t="s">
        <v>182</v>
      </c>
    </row>
    <row r="20" spans="1:18" ht="45" x14ac:dyDescent="0.25">
      <c r="A20" s="19" t="s">
        <v>272</v>
      </c>
      <c r="Q20" t="s">
        <v>200</v>
      </c>
      <c r="R20" t="s">
        <v>194</v>
      </c>
    </row>
    <row r="21" spans="1:18" x14ac:dyDescent="0.25">
      <c r="Q21" t="s">
        <v>201</v>
      </c>
      <c r="R21" t="s">
        <v>182</v>
      </c>
    </row>
    <row r="22" spans="1:18" x14ac:dyDescent="0.25">
      <c r="A22" s="17" t="s">
        <v>271</v>
      </c>
      <c r="Q22" t="s">
        <v>202</v>
      </c>
      <c r="R22" t="s">
        <v>184</v>
      </c>
    </row>
    <row r="23" spans="1:18" x14ac:dyDescent="0.25">
      <c r="A23" s="17" t="s">
        <v>269</v>
      </c>
      <c r="B23" t="s">
        <v>265</v>
      </c>
      <c r="Q23" t="s">
        <v>203</v>
      </c>
      <c r="R23" t="s">
        <v>184</v>
      </c>
    </row>
    <row r="24" spans="1:18" x14ac:dyDescent="0.25">
      <c r="A24" s="17" t="s">
        <v>270</v>
      </c>
      <c r="B24" t="s">
        <v>266</v>
      </c>
      <c r="Q24" t="s">
        <v>262</v>
      </c>
      <c r="R24" t="s">
        <v>186</v>
      </c>
    </row>
    <row r="25" spans="1:18" x14ac:dyDescent="0.25">
      <c r="A25" s="17" t="s">
        <v>268</v>
      </c>
      <c r="B25" t="s">
        <v>267</v>
      </c>
      <c r="Q25" t="s">
        <v>204</v>
      </c>
      <c r="R25" t="s">
        <v>184</v>
      </c>
    </row>
    <row r="26" spans="1:18" x14ac:dyDescent="0.25">
      <c r="Q26" t="s">
        <v>205</v>
      </c>
      <c r="R26" t="s">
        <v>186</v>
      </c>
    </row>
    <row r="27" spans="1:18" x14ac:dyDescent="0.25">
      <c r="Q27" t="s">
        <v>206</v>
      </c>
      <c r="R27" t="s">
        <v>194</v>
      </c>
    </row>
    <row r="28" spans="1:18" x14ac:dyDescent="0.25">
      <c r="Q28" t="s">
        <v>207</v>
      </c>
      <c r="R28" t="s">
        <v>182</v>
      </c>
    </row>
    <row r="29" spans="1:18" x14ac:dyDescent="0.25">
      <c r="Q29" t="s">
        <v>208</v>
      </c>
      <c r="R29" t="s">
        <v>194</v>
      </c>
    </row>
    <row r="30" spans="1:18" x14ac:dyDescent="0.25">
      <c r="Q30" t="s">
        <v>209</v>
      </c>
      <c r="R30" t="s">
        <v>189</v>
      </c>
    </row>
    <row r="31" spans="1:18" x14ac:dyDescent="0.25">
      <c r="Q31" t="s">
        <v>210</v>
      </c>
      <c r="R31" t="s">
        <v>189</v>
      </c>
    </row>
    <row r="32" spans="1:18" x14ac:dyDescent="0.25">
      <c r="Q32" t="s">
        <v>211</v>
      </c>
      <c r="R32" t="s">
        <v>184</v>
      </c>
    </row>
    <row r="33" spans="17:18" x14ac:dyDescent="0.25">
      <c r="Q33" t="s">
        <v>263</v>
      </c>
      <c r="R33" t="s">
        <v>189</v>
      </c>
    </row>
    <row r="34" spans="17:18" x14ac:dyDescent="0.25">
      <c r="Q34" t="s">
        <v>212</v>
      </c>
      <c r="R34" t="s">
        <v>184</v>
      </c>
    </row>
    <row r="35" spans="17:18" x14ac:dyDescent="0.25">
      <c r="Q35" t="s">
        <v>96</v>
      </c>
      <c r="R35" t="s">
        <v>182</v>
      </c>
    </row>
    <row r="36" spans="17:18" x14ac:dyDescent="0.25">
      <c r="Q36" t="s">
        <v>213</v>
      </c>
      <c r="R36" t="s">
        <v>182</v>
      </c>
    </row>
    <row r="37" spans="17:18" x14ac:dyDescent="0.25">
      <c r="Q37" t="s">
        <v>214</v>
      </c>
      <c r="R37" t="s">
        <v>184</v>
      </c>
    </row>
    <row r="38" spans="17:18" x14ac:dyDescent="0.25">
      <c r="Q38" t="s">
        <v>215</v>
      </c>
      <c r="R38" t="s">
        <v>186</v>
      </c>
    </row>
    <row r="39" spans="17:18" x14ac:dyDescent="0.25">
      <c r="Q39" t="s">
        <v>216</v>
      </c>
      <c r="R39" t="s">
        <v>182</v>
      </c>
    </row>
    <row r="40" spans="17:18" x14ac:dyDescent="0.25">
      <c r="Q40" t="s">
        <v>168</v>
      </c>
      <c r="R40" t="s">
        <v>184</v>
      </c>
    </row>
    <row r="41" spans="17:18" x14ac:dyDescent="0.25">
      <c r="Q41" t="s">
        <v>217</v>
      </c>
      <c r="R41" t="s">
        <v>184</v>
      </c>
    </row>
    <row r="42" spans="17:18" x14ac:dyDescent="0.25">
      <c r="Q42" t="s">
        <v>218</v>
      </c>
      <c r="R42" t="s">
        <v>189</v>
      </c>
    </row>
    <row r="43" spans="17:18" x14ac:dyDescent="0.25">
      <c r="Q43" t="s">
        <v>219</v>
      </c>
      <c r="R43" t="s">
        <v>194</v>
      </c>
    </row>
    <row r="44" spans="17:18" x14ac:dyDescent="0.25">
      <c r="Q44" t="s">
        <v>220</v>
      </c>
      <c r="R44" t="s">
        <v>182</v>
      </c>
    </row>
    <row r="45" spans="17:18" x14ac:dyDescent="0.25">
      <c r="Q45" t="s">
        <v>221</v>
      </c>
      <c r="R45" t="s">
        <v>182</v>
      </c>
    </row>
    <row r="46" spans="17:18" x14ac:dyDescent="0.25">
      <c r="Q46" t="s">
        <v>222</v>
      </c>
      <c r="R46" t="s">
        <v>186</v>
      </c>
    </row>
    <row r="47" spans="17:18" x14ac:dyDescent="0.25">
      <c r="Q47" t="s">
        <v>223</v>
      </c>
      <c r="R47" t="s">
        <v>186</v>
      </c>
    </row>
    <row r="48" spans="17:18" x14ac:dyDescent="0.25">
      <c r="Q48" t="s">
        <v>224</v>
      </c>
      <c r="R48" t="s">
        <v>194</v>
      </c>
    </row>
    <row r="49" spans="17:18" x14ac:dyDescent="0.25">
      <c r="Q49" t="s">
        <v>167</v>
      </c>
      <c r="R49" t="s">
        <v>182</v>
      </c>
    </row>
    <row r="50" spans="17:18" x14ac:dyDescent="0.25">
      <c r="Q50" t="s">
        <v>73</v>
      </c>
      <c r="R50" t="s">
        <v>189</v>
      </c>
    </row>
    <row r="51" spans="17:18" x14ac:dyDescent="0.25">
      <c r="Q51" t="s">
        <v>225</v>
      </c>
      <c r="R51" t="s">
        <v>186</v>
      </c>
    </row>
    <row r="52" spans="17:18" x14ac:dyDescent="0.25">
      <c r="Q52" t="s">
        <v>226</v>
      </c>
      <c r="R52" t="s">
        <v>194</v>
      </c>
    </row>
    <row r="53" spans="17:18" x14ac:dyDescent="0.25">
      <c r="Q53" t="s">
        <v>227</v>
      </c>
      <c r="R53" t="s">
        <v>182</v>
      </c>
    </row>
    <row r="54" spans="17:18" x14ac:dyDescent="0.25">
      <c r="Q54" t="s">
        <v>228</v>
      </c>
      <c r="R54" t="s">
        <v>194</v>
      </c>
    </row>
    <row r="55" spans="17:18" x14ac:dyDescent="0.25">
      <c r="Q55" t="s">
        <v>229</v>
      </c>
      <c r="R55" t="s">
        <v>186</v>
      </c>
    </row>
    <row r="56" spans="17:18" x14ac:dyDescent="0.25">
      <c r="Q56" t="s">
        <v>230</v>
      </c>
      <c r="R56" t="s">
        <v>189</v>
      </c>
    </row>
    <row r="57" spans="17:18" x14ac:dyDescent="0.25">
      <c r="Q57" t="s">
        <v>231</v>
      </c>
      <c r="R57" t="s">
        <v>186</v>
      </c>
    </row>
    <row r="58" spans="17:18" x14ac:dyDescent="0.25">
      <c r="Q58" t="s">
        <v>232</v>
      </c>
      <c r="R58" t="s">
        <v>182</v>
      </c>
    </row>
    <row r="59" spans="17:18" x14ac:dyDescent="0.25">
      <c r="Q59" t="s">
        <v>233</v>
      </c>
      <c r="R59" t="s">
        <v>184</v>
      </c>
    </row>
    <row r="60" spans="17:18" x14ac:dyDescent="0.25">
      <c r="Q60" t="s">
        <v>234</v>
      </c>
      <c r="R60" t="s">
        <v>194</v>
      </c>
    </row>
    <row r="61" spans="17:18" x14ac:dyDescent="0.25">
      <c r="Q61" t="s">
        <v>235</v>
      </c>
      <c r="R61" t="s">
        <v>194</v>
      </c>
    </row>
    <row r="62" spans="17:18" x14ac:dyDescent="0.25">
      <c r="Q62" t="s">
        <v>236</v>
      </c>
      <c r="R62" t="s">
        <v>194</v>
      </c>
    </row>
    <row r="63" spans="17:18" x14ac:dyDescent="0.25">
      <c r="Q63" t="s">
        <v>237</v>
      </c>
      <c r="R63" t="s">
        <v>194</v>
      </c>
    </row>
    <row r="64" spans="17:18" x14ac:dyDescent="0.25">
      <c r="Q64" t="s">
        <v>238</v>
      </c>
      <c r="R64" t="s">
        <v>194</v>
      </c>
    </row>
    <row r="65" spans="17:18" x14ac:dyDescent="0.25">
      <c r="Q65" t="s">
        <v>239</v>
      </c>
      <c r="R65" t="s">
        <v>186</v>
      </c>
    </row>
    <row r="66" spans="17:18" x14ac:dyDescent="0.25">
      <c r="Q66" t="s">
        <v>240</v>
      </c>
      <c r="R66" t="s">
        <v>194</v>
      </c>
    </row>
    <row r="67" spans="17:18" x14ac:dyDescent="0.25">
      <c r="Q67" t="s">
        <v>241</v>
      </c>
      <c r="R67" t="s">
        <v>186</v>
      </c>
    </row>
    <row r="68" spans="17:18" x14ac:dyDescent="0.25">
      <c r="Q68" t="s">
        <v>242</v>
      </c>
      <c r="R68" t="s">
        <v>194</v>
      </c>
    </row>
    <row r="69" spans="17:18" x14ac:dyDescent="0.25">
      <c r="Q69" t="s">
        <v>243</v>
      </c>
      <c r="R69" t="s">
        <v>182</v>
      </c>
    </row>
    <row r="70" spans="17:18" x14ac:dyDescent="0.25">
      <c r="Q70" t="s">
        <v>244</v>
      </c>
      <c r="R70" t="s">
        <v>184</v>
      </c>
    </row>
    <row r="71" spans="17:18" x14ac:dyDescent="0.25">
      <c r="Q71" t="s">
        <v>245</v>
      </c>
      <c r="R71" t="s">
        <v>184</v>
      </c>
    </row>
    <row r="72" spans="17:18" x14ac:dyDescent="0.25">
      <c r="Q72" t="s">
        <v>80</v>
      </c>
      <c r="R72" t="s">
        <v>186</v>
      </c>
    </row>
    <row r="73" spans="17:18" x14ac:dyDescent="0.25">
      <c r="Q73" t="s">
        <v>246</v>
      </c>
      <c r="R73" t="s">
        <v>184</v>
      </c>
    </row>
    <row r="74" spans="17:18" x14ac:dyDescent="0.25">
      <c r="Q74" t="s">
        <v>247</v>
      </c>
      <c r="R74" t="s">
        <v>184</v>
      </c>
    </row>
    <row r="75" spans="17:18" x14ac:dyDescent="0.25">
      <c r="Q75" t="s">
        <v>248</v>
      </c>
      <c r="R75" t="s">
        <v>194</v>
      </c>
    </row>
    <row r="76" spans="17:18" x14ac:dyDescent="0.25">
      <c r="Q76" t="s">
        <v>249</v>
      </c>
      <c r="R76" t="s">
        <v>186</v>
      </c>
    </row>
    <row r="77" spans="17:18" x14ac:dyDescent="0.25">
      <c r="Q77" t="s">
        <v>250</v>
      </c>
      <c r="R77" t="s">
        <v>182</v>
      </c>
    </row>
    <row r="78" spans="17:18" x14ac:dyDescent="0.25">
      <c r="Q78" t="s">
        <v>251</v>
      </c>
      <c r="R78" t="s">
        <v>194</v>
      </c>
    </row>
    <row r="79" spans="17:18" x14ac:dyDescent="0.25">
      <c r="Q79" t="s">
        <v>252</v>
      </c>
      <c r="R79" t="s">
        <v>184</v>
      </c>
    </row>
    <row r="80" spans="17:18" x14ac:dyDescent="0.25">
      <c r="Q80" t="s">
        <v>101</v>
      </c>
      <c r="R80" t="s">
        <v>186</v>
      </c>
    </row>
    <row r="81" spans="17:18" x14ac:dyDescent="0.25">
      <c r="Q81" t="s">
        <v>253</v>
      </c>
      <c r="R81" t="s">
        <v>182</v>
      </c>
    </row>
    <row r="82" spans="17:18" x14ac:dyDescent="0.25">
      <c r="Q82" t="s">
        <v>254</v>
      </c>
      <c r="R82" t="s">
        <v>184</v>
      </c>
    </row>
    <row r="83" spans="17:18" x14ac:dyDescent="0.25">
      <c r="Q83" t="s">
        <v>134</v>
      </c>
      <c r="R83" t="s">
        <v>194</v>
      </c>
    </row>
    <row r="84" spans="17:18" x14ac:dyDescent="0.25">
      <c r="Q84" t="s">
        <v>255</v>
      </c>
      <c r="R84" t="s">
        <v>186</v>
      </c>
    </row>
    <row r="85" spans="17:18" x14ac:dyDescent="0.25">
      <c r="Q85" t="s">
        <v>145</v>
      </c>
      <c r="R85" t="s">
        <v>194</v>
      </c>
    </row>
    <row r="86" spans="17:18" x14ac:dyDescent="0.25">
      <c r="Q86" t="s">
        <v>256</v>
      </c>
      <c r="R86" t="s">
        <v>182</v>
      </c>
    </row>
    <row r="87" spans="17:18" x14ac:dyDescent="0.25">
      <c r="Q87" t="s">
        <v>257</v>
      </c>
      <c r="R87" t="s">
        <v>186</v>
      </c>
    </row>
    <row r="88" spans="17:18" x14ac:dyDescent="0.25">
      <c r="Q88" t="s">
        <v>258</v>
      </c>
      <c r="R88" t="s">
        <v>194</v>
      </c>
    </row>
    <row r="89" spans="17:18" x14ac:dyDescent="0.25">
      <c r="Q89" t="s">
        <v>128</v>
      </c>
      <c r="R89" t="s">
        <v>184</v>
      </c>
    </row>
    <row r="90" spans="17:18" x14ac:dyDescent="0.25">
      <c r="Q90" t="s">
        <v>259</v>
      </c>
      <c r="R90" t="s">
        <v>184</v>
      </c>
    </row>
    <row r="91" spans="17:18" x14ac:dyDescent="0.25">
      <c r="Q91" t="s">
        <v>260</v>
      </c>
      <c r="R91" t="s">
        <v>182</v>
      </c>
    </row>
    <row r="92" spans="17:18" x14ac:dyDescent="0.25">
      <c r="Q92" t="s">
        <v>261</v>
      </c>
      <c r="R92" t="s">
        <v>186</v>
      </c>
    </row>
    <row r="93" spans="17:18" x14ac:dyDescent="0.25">
      <c r="Q93" t="s">
        <v>164</v>
      </c>
      <c r="R93" t="s">
        <v>182</v>
      </c>
    </row>
  </sheetData>
  <hyperlinks>
    <hyperlink ref="A20" r:id="rId1" xr:uid="{2DCFDF2F-D80A-408D-BA7B-73D9BA47B84A}"/>
  </hyperlinks>
  <pageMargins left="0.7" right="0.7" top="0.75" bottom="0.75" header="0.3" footer="0.3"/>
  <pageSetup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50"/>
  <sheetViews>
    <sheetView workbookViewId="0">
      <selection activeCell="K9" sqref="K9"/>
    </sheetView>
  </sheetViews>
  <sheetFormatPr defaultColWidth="9.42578125" defaultRowHeight="15" x14ac:dyDescent="0.25"/>
  <cols>
    <col min="1" max="1" width="31.85546875" bestFit="1" customWidth="1"/>
    <col min="2" max="2" width="22.140625" bestFit="1" customWidth="1"/>
    <col min="3" max="3" width="11.5703125" customWidth="1"/>
    <col min="4" max="4" width="9.5703125" bestFit="1" customWidth="1"/>
    <col min="5" max="5" width="22.85546875" bestFit="1" customWidth="1"/>
  </cols>
  <sheetData>
    <row r="1" spans="1:5" ht="30" customHeight="1" thickBot="1" x14ac:dyDescent="0.3">
      <c r="A1" s="4" t="s">
        <v>18</v>
      </c>
      <c r="B1" s="4" t="s">
        <v>0</v>
      </c>
      <c r="C1" s="5" t="s">
        <v>1</v>
      </c>
      <c r="D1" s="4" t="s">
        <v>2</v>
      </c>
      <c r="E1" s="4" t="s">
        <v>3</v>
      </c>
    </row>
    <row r="2" spans="1:5" x14ac:dyDescent="0.25">
      <c r="A2" s="1" t="s">
        <v>19</v>
      </c>
      <c r="B2" s="1"/>
      <c r="C2" s="1"/>
      <c r="D2" s="3"/>
      <c r="E2" s="6"/>
    </row>
    <row r="3" spans="1:5" x14ac:dyDescent="0.25">
      <c r="A3" s="1" t="s">
        <v>20</v>
      </c>
      <c r="B3" s="1"/>
      <c r="C3" s="1"/>
      <c r="D3" s="1"/>
      <c r="E3" s="7"/>
    </row>
    <row r="4" spans="1:5" x14ac:dyDescent="0.25">
      <c r="A4" s="1" t="s">
        <v>21</v>
      </c>
      <c r="B4" s="1"/>
      <c r="C4" s="1"/>
      <c r="D4" s="1"/>
      <c r="E4" s="7"/>
    </row>
    <row r="5" spans="1:5" x14ac:dyDescent="0.25">
      <c r="A5" s="1" t="s">
        <v>8</v>
      </c>
      <c r="B5" s="1"/>
      <c r="C5" s="1"/>
      <c r="D5" s="1"/>
      <c r="E5" s="7"/>
    </row>
    <row r="6" spans="1:5" x14ac:dyDescent="0.25">
      <c r="A6" s="1" t="s">
        <v>9</v>
      </c>
      <c r="B6" s="1"/>
      <c r="C6" s="1"/>
      <c r="D6" s="1"/>
      <c r="E6" s="7"/>
    </row>
    <row r="7" spans="1:5" x14ac:dyDescent="0.25">
      <c r="A7" s="1" t="s">
        <v>10</v>
      </c>
      <c r="B7" s="1"/>
      <c r="C7" s="1"/>
      <c r="D7" s="1"/>
      <c r="E7" s="2"/>
    </row>
    <row r="8" spans="1:5" x14ac:dyDescent="0.25">
      <c r="A8" s="1" t="s">
        <v>22</v>
      </c>
      <c r="B8" s="1"/>
      <c r="C8" s="1"/>
      <c r="D8" s="1"/>
      <c r="E8" s="2"/>
    </row>
    <row r="9" spans="1:5" x14ac:dyDescent="0.25">
      <c r="A9" s="1" t="s">
        <v>11</v>
      </c>
      <c r="B9" s="1"/>
      <c r="C9" s="1"/>
      <c r="D9" s="1"/>
      <c r="E9" s="2"/>
    </row>
    <row r="10" spans="1:5" x14ac:dyDescent="0.25">
      <c r="A10" s="1" t="s">
        <v>23</v>
      </c>
      <c r="B10" s="1"/>
      <c r="C10" s="1"/>
      <c r="D10" s="1"/>
      <c r="E10" s="2"/>
    </row>
    <row r="11" spans="1:5" x14ac:dyDescent="0.25">
      <c r="A11" s="1" t="s">
        <v>24</v>
      </c>
      <c r="B11" s="1"/>
      <c r="C11" s="1"/>
      <c r="D11" s="1"/>
      <c r="E11" s="2"/>
    </row>
    <row r="12" spans="1:5" x14ac:dyDescent="0.25">
      <c r="A12" s="1" t="s">
        <v>4</v>
      </c>
      <c r="B12" s="1"/>
      <c r="C12" s="1"/>
      <c r="D12" s="1"/>
      <c r="E12" s="2"/>
    </row>
    <row r="13" spans="1:5" x14ac:dyDescent="0.25">
      <c r="A13" s="1" t="s">
        <v>12</v>
      </c>
      <c r="B13" s="1"/>
      <c r="C13" s="1"/>
      <c r="D13" s="1"/>
      <c r="E13" s="2"/>
    </row>
    <row r="14" spans="1:5" x14ac:dyDescent="0.25">
      <c r="A14" s="1" t="s">
        <v>26</v>
      </c>
      <c r="B14" s="1"/>
      <c r="C14" s="1"/>
      <c r="D14" s="1"/>
      <c r="E14" s="2"/>
    </row>
    <row r="15" spans="1:5" x14ac:dyDescent="0.25">
      <c r="A15" s="1" t="s">
        <v>25</v>
      </c>
      <c r="B15" s="1"/>
      <c r="C15" s="1"/>
      <c r="D15" s="1"/>
      <c r="E15" s="2"/>
    </row>
    <row r="16" spans="1:5" x14ac:dyDescent="0.25">
      <c r="A16" s="1" t="s">
        <v>28</v>
      </c>
      <c r="B16" s="1"/>
      <c r="C16" s="1"/>
      <c r="D16" s="1"/>
      <c r="E16" s="2"/>
    </row>
    <row r="17" spans="1:5" x14ac:dyDescent="0.25">
      <c r="A17" s="1" t="s">
        <v>27</v>
      </c>
      <c r="B17" s="1"/>
      <c r="C17" s="1"/>
      <c r="D17" s="1"/>
      <c r="E17" s="2"/>
    </row>
    <row r="18" spans="1:5" x14ac:dyDescent="0.25">
      <c r="A18" s="1" t="s">
        <v>29</v>
      </c>
      <c r="B18" s="1"/>
      <c r="C18" s="1"/>
      <c r="D18" s="1"/>
      <c r="E18" s="2"/>
    </row>
    <row r="19" spans="1:5" x14ac:dyDescent="0.25">
      <c r="A19" s="1" t="s">
        <v>30</v>
      </c>
      <c r="B19" s="1"/>
      <c r="C19" s="1"/>
      <c r="D19" s="1"/>
      <c r="E19" s="2"/>
    </row>
    <row r="20" spans="1:5" x14ac:dyDescent="0.25">
      <c r="A20" s="1" t="s">
        <v>31</v>
      </c>
      <c r="B20" s="1"/>
      <c r="C20" s="1"/>
      <c r="D20" s="1"/>
      <c r="E20" s="2"/>
    </row>
    <row r="21" spans="1:5" x14ac:dyDescent="0.25">
      <c r="A21" s="1" t="s">
        <v>32</v>
      </c>
      <c r="B21" s="1"/>
      <c r="C21" s="1"/>
      <c r="D21" s="1"/>
      <c r="E21" s="2"/>
    </row>
    <row r="22" spans="1:5" x14ac:dyDescent="0.25">
      <c r="A22" s="1" t="s">
        <v>33</v>
      </c>
      <c r="B22" s="1"/>
      <c r="C22" s="1"/>
      <c r="D22" s="1"/>
      <c r="E22" s="2"/>
    </row>
    <row r="23" spans="1:5" x14ac:dyDescent="0.25">
      <c r="A23" s="1" t="s">
        <v>34</v>
      </c>
      <c r="B23" s="1"/>
      <c r="C23" s="1"/>
      <c r="D23" s="1"/>
      <c r="E23" s="2"/>
    </row>
    <row r="24" spans="1:5" x14ac:dyDescent="0.25">
      <c r="A24" s="1" t="s">
        <v>13</v>
      </c>
      <c r="B24" s="1"/>
      <c r="C24" s="1"/>
      <c r="D24" s="1"/>
      <c r="E24" s="2"/>
    </row>
    <row r="25" spans="1:5" x14ac:dyDescent="0.25">
      <c r="A25" s="1" t="s">
        <v>35</v>
      </c>
      <c r="B25" s="1"/>
      <c r="C25" s="1"/>
      <c r="D25" s="1"/>
      <c r="E25" s="2"/>
    </row>
    <row r="26" spans="1:5" x14ac:dyDescent="0.25">
      <c r="A26" s="1" t="s">
        <v>14</v>
      </c>
      <c r="B26" s="1"/>
      <c r="C26" s="1"/>
      <c r="D26" s="1"/>
      <c r="E26" s="2"/>
    </row>
    <row r="27" spans="1:5" x14ac:dyDescent="0.25">
      <c r="A27" s="1" t="s">
        <v>15</v>
      </c>
      <c r="B27" s="1"/>
      <c r="C27" s="1"/>
      <c r="D27" s="1"/>
      <c r="E27" s="2"/>
    </row>
    <row r="28" spans="1:5" x14ac:dyDescent="0.25">
      <c r="A28" s="1" t="s">
        <v>36</v>
      </c>
      <c r="B28" s="1"/>
      <c r="C28" s="1"/>
      <c r="D28" s="1"/>
      <c r="E28" s="2"/>
    </row>
    <row r="29" spans="1:5" x14ac:dyDescent="0.25">
      <c r="A29" s="1" t="s">
        <v>37</v>
      </c>
      <c r="B29" s="1"/>
      <c r="C29" s="1"/>
      <c r="D29" s="1"/>
      <c r="E29" s="2"/>
    </row>
    <row r="30" spans="1:5" x14ac:dyDescent="0.25">
      <c r="A30" s="1" t="s">
        <v>38</v>
      </c>
      <c r="B30" s="1"/>
      <c r="C30" s="1"/>
      <c r="D30" s="1"/>
      <c r="E30" s="2"/>
    </row>
    <row r="31" spans="1:5" x14ac:dyDescent="0.25">
      <c r="A31" s="1" t="s">
        <v>5</v>
      </c>
      <c r="B31" s="1"/>
      <c r="C31" s="1"/>
      <c r="D31" s="1"/>
      <c r="E31" s="2"/>
    </row>
    <row r="32" spans="1:5" x14ac:dyDescent="0.25">
      <c r="A32" s="1" t="s">
        <v>40</v>
      </c>
      <c r="B32" s="1"/>
      <c r="C32" s="1"/>
      <c r="D32" s="1"/>
      <c r="E32" s="2"/>
    </row>
    <row r="33" spans="1:5" x14ac:dyDescent="0.25">
      <c r="A33" s="1" t="s">
        <v>39</v>
      </c>
      <c r="B33" s="1"/>
      <c r="C33" s="1"/>
      <c r="D33" s="1"/>
      <c r="E33" s="2"/>
    </row>
    <row r="34" spans="1:5" x14ac:dyDescent="0.25">
      <c r="A34" s="1" t="s">
        <v>41</v>
      </c>
      <c r="B34" s="1"/>
      <c r="C34" s="1"/>
      <c r="D34" s="1"/>
      <c r="E34" s="2"/>
    </row>
    <row r="35" spans="1:5" x14ac:dyDescent="0.25">
      <c r="A35" s="1" t="s">
        <v>42</v>
      </c>
      <c r="B35" s="1"/>
      <c r="C35" s="1"/>
      <c r="D35" s="1"/>
      <c r="E35" s="2"/>
    </row>
    <row r="36" spans="1:5" x14ac:dyDescent="0.25">
      <c r="A36" s="1" t="s">
        <v>43</v>
      </c>
      <c r="B36" s="1"/>
      <c r="C36" s="1"/>
      <c r="D36" s="1"/>
      <c r="E36" s="2"/>
    </row>
    <row r="37" spans="1:5" x14ac:dyDescent="0.25">
      <c r="A37" s="1" t="s">
        <v>17</v>
      </c>
      <c r="B37" s="1"/>
      <c r="C37" s="1"/>
      <c r="D37" s="1"/>
      <c r="E37" s="2"/>
    </row>
    <row r="38" spans="1:5" x14ac:dyDescent="0.25">
      <c r="A38" s="1" t="s">
        <v>44</v>
      </c>
      <c r="B38" s="1"/>
      <c r="C38" s="1"/>
      <c r="D38" s="1"/>
      <c r="E38" s="2"/>
    </row>
    <row r="39" spans="1:5" x14ac:dyDescent="0.25">
      <c r="A39" s="1" t="s">
        <v>45</v>
      </c>
      <c r="B39" s="1"/>
      <c r="C39" s="1"/>
      <c r="D39" s="1"/>
      <c r="E39" s="2"/>
    </row>
    <row r="40" spans="1:5" x14ac:dyDescent="0.25">
      <c r="A40" s="1" t="s">
        <v>46</v>
      </c>
      <c r="B40" s="1"/>
      <c r="C40" s="1"/>
      <c r="D40" s="1"/>
      <c r="E40" s="2"/>
    </row>
    <row r="41" spans="1:5" x14ac:dyDescent="0.25">
      <c r="A41" s="1" t="s">
        <v>47</v>
      </c>
      <c r="B41" s="1"/>
      <c r="C41" s="1"/>
      <c r="D41" s="1"/>
      <c r="E41" s="2"/>
    </row>
    <row r="42" spans="1:5" x14ac:dyDescent="0.25">
      <c r="A42" s="1" t="s">
        <v>16</v>
      </c>
      <c r="B42" s="1"/>
      <c r="C42" s="1"/>
      <c r="D42" s="1"/>
      <c r="E42" s="2"/>
    </row>
    <row r="43" spans="1:5" x14ac:dyDescent="0.25">
      <c r="A43" s="1" t="s">
        <v>49</v>
      </c>
      <c r="B43" s="1"/>
      <c r="C43" s="1"/>
      <c r="D43" s="1"/>
      <c r="E43" s="2"/>
    </row>
    <row r="44" spans="1:5" x14ac:dyDescent="0.25">
      <c r="A44" s="1" t="s">
        <v>50</v>
      </c>
      <c r="B44" s="1"/>
      <c r="C44" s="1"/>
      <c r="D44" s="1"/>
      <c r="E44" s="2"/>
    </row>
    <row r="45" spans="1:5" x14ac:dyDescent="0.25">
      <c r="A45" s="1" t="s">
        <v>48</v>
      </c>
      <c r="B45" s="1"/>
      <c r="C45" s="1"/>
      <c r="D45" s="1"/>
      <c r="E45" s="2"/>
    </row>
    <row r="46" spans="1:5" x14ac:dyDescent="0.25">
      <c r="A46" s="1" t="s">
        <v>51</v>
      </c>
      <c r="B46" s="1"/>
      <c r="C46" s="1"/>
      <c r="D46" s="1"/>
      <c r="E46" s="2"/>
    </row>
    <row r="47" spans="1:5" x14ac:dyDescent="0.25">
      <c r="A47" s="1" t="s">
        <v>52</v>
      </c>
      <c r="B47" s="1"/>
      <c r="C47" s="1"/>
      <c r="D47" s="1"/>
      <c r="E47" s="2"/>
    </row>
    <row r="48" spans="1:5" x14ac:dyDescent="0.25">
      <c r="A48" s="1" t="s">
        <v>53</v>
      </c>
      <c r="B48" s="1"/>
      <c r="C48" s="1"/>
      <c r="D48" s="1"/>
      <c r="E48" s="2"/>
    </row>
    <row r="49" spans="1:5" x14ac:dyDescent="0.25">
      <c r="A49" s="1" t="s">
        <v>54</v>
      </c>
      <c r="B49" s="1"/>
      <c r="C49" s="1"/>
      <c r="D49" s="1"/>
      <c r="E49" s="2"/>
    </row>
    <row r="50" spans="1:5" x14ac:dyDescent="0.25">
      <c r="A50" s="1" t="s">
        <v>55</v>
      </c>
      <c r="B50" s="1"/>
      <c r="C50" s="1"/>
      <c r="D50" s="1"/>
      <c r="E50" s="2"/>
    </row>
  </sheetData>
  <autoFilter ref="A1:E1" xr:uid="{00000000-0009-0000-0000-000001000000}">
    <sortState xmlns:xlrd2="http://schemas.microsoft.com/office/spreadsheetml/2017/richdata2" ref="A2:E31">
      <sortCondition ref="E1"/>
    </sortState>
  </autoFilter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Form Cs</vt:lpstr>
      <vt:lpstr>Data</vt:lpstr>
      <vt:lpstr>Sheet2</vt:lpstr>
    </vt:vector>
  </TitlesOfParts>
  <Company>IHCDA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Rakowski, Alan</dc:creator>
  <cp:lastModifiedBy>Rakowski, Alan</cp:lastModifiedBy>
  <cp:lastPrinted>2016-10-11T18:04:38Z</cp:lastPrinted>
  <dcterms:created xsi:type="dcterms:W3CDTF">2015-10-05T12:58:21Z</dcterms:created>
  <dcterms:modified xsi:type="dcterms:W3CDTF">2023-07-05T18:45:17Z</dcterms:modified>
</cp:coreProperties>
</file>